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P:\21xx Nezařazené\21xx NemCL - Oprava soc zařízení Poliklinika\01 DVZ\F Soupis prací\Soupis prací R02 2021.10\01 Soupis prací\"/>
    </mc:Choice>
  </mc:AlternateContent>
  <xr:revisionPtr revIDLastSave="0" documentId="13_ncr:1_{64095D5A-89AB-4029-9CF0-70DDF86275AA}" xr6:coauthVersionLast="43" xr6:coauthVersionMax="43" xr10:uidLastSave="{00000000-0000-0000-0000-000000000000}"/>
  <bookViews>
    <workbookView xWindow="-38520" yWindow="15" windowWidth="38640" windowHeight="21240" xr2:uid="{00000000-000D-0000-FFFF-FFFF00000000}"/>
  </bookViews>
  <sheets>
    <sheet name="Rekapitulace stavby" sheetId="1" r:id="rId1"/>
    <sheet name="1.PP - M - 1.PP - sociáln..." sheetId="2" r:id="rId2"/>
    <sheet name="1.PP - Ž - 1.PP - sociáln..." sheetId="3" r:id="rId3"/>
    <sheet name="2.NP - M - 2.NP - sociáln..." sheetId="4" r:id="rId4"/>
    <sheet name="2.NP - Ž - 2.NP - sociáln..." sheetId="5" r:id="rId5"/>
    <sheet name="3.NP - M - 3.NP - sociáln..." sheetId="6" r:id="rId6"/>
    <sheet name="3.NP - Ž - 3.NP - sociáln..." sheetId="7" r:id="rId7"/>
    <sheet name="4.NP - M - 4.NP - sociáln..." sheetId="8" r:id="rId8"/>
    <sheet name="4.NP - Ž - 4.NP - sociáln..." sheetId="9" r:id="rId9"/>
    <sheet name="6.NP - M - 6.NP - sociáln..." sheetId="10" r:id="rId10"/>
    <sheet name="6.NP - Ž - 6.NP - sociáln..." sheetId="11" r:id="rId11"/>
    <sheet name="Pokyny pro vyplnění" sheetId="12" r:id="rId12"/>
  </sheets>
  <definedNames>
    <definedName name="_xlnm._FilterDatabase" localSheetId="1" hidden="1">'1.PP - M - 1.PP - sociáln...'!$C$99:$K$303</definedName>
    <definedName name="_xlnm._FilterDatabase" localSheetId="2" hidden="1">'1.PP - Ž - 1.PP - sociáln...'!$C$99:$K$298</definedName>
    <definedName name="_xlnm._FilterDatabase" localSheetId="3" hidden="1">'2.NP - M - 2.NP - sociáln...'!$C$99:$K$302</definedName>
    <definedName name="_xlnm._FilterDatabase" localSheetId="4" hidden="1">'2.NP - Ž - 2.NP - sociáln...'!$C$99:$K$297</definedName>
    <definedName name="_xlnm._FilterDatabase" localSheetId="5" hidden="1">'3.NP - M - 3.NP - sociáln...'!$C$99:$K$304</definedName>
    <definedName name="_xlnm._FilterDatabase" localSheetId="6" hidden="1">'3.NP - Ž - 3.NP - sociáln...'!$C$99:$K$297</definedName>
    <definedName name="_xlnm._FilterDatabase" localSheetId="7" hidden="1">'4.NP - M - 4.NP - sociáln...'!$C$99:$K$303</definedName>
    <definedName name="_xlnm._FilterDatabase" localSheetId="8" hidden="1">'4.NP - Ž - 4.NP - sociáln...'!$C$99:$K$297</definedName>
    <definedName name="_xlnm._FilterDatabase" localSheetId="9" hidden="1">'6.NP - M - 6.NP - sociáln...'!$C$101:$K$313</definedName>
    <definedName name="_xlnm._FilterDatabase" localSheetId="10" hidden="1">'6.NP - Ž - 6.NP - sociáln...'!$C$101:$K$309</definedName>
    <definedName name="_xlnm.Print_Titles" localSheetId="1">'1.PP - M - 1.PP - sociáln...'!$99:$99</definedName>
    <definedName name="_xlnm.Print_Titles" localSheetId="2">'1.PP - Ž - 1.PP - sociáln...'!$99:$99</definedName>
    <definedName name="_xlnm.Print_Titles" localSheetId="3">'2.NP - M - 2.NP - sociáln...'!$99:$99</definedName>
    <definedName name="_xlnm.Print_Titles" localSheetId="4">'2.NP - Ž - 2.NP - sociáln...'!$99:$99</definedName>
    <definedName name="_xlnm.Print_Titles" localSheetId="5">'3.NP - M - 3.NP - sociáln...'!$99:$99</definedName>
    <definedName name="_xlnm.Print_Titles" localSheetId="6">'3.NP - Ž - 3.NP - sociáln...'!$99:$99</definedName>
    <definedName name="_xlnm.Print_Titles" localSheetId="7">'4.NP - M - 4.NP - sociáln...'!$99:$99</definedName>
    <definedName name="_xlnm.Print_Titles" localSheetId="8">'4.NP - Ž - 4.NP - sociáln...'!$99:$99</definedName>
    <definedName name="_xlnm.Print_Titles" localSheetId="9">'6.NP - M - 6.NP - sociáln...'!$101:$101</definedName>
    <definedName name="_xlnm.Print_Titles" localSheetId="10">'6.NP - Ž - 6.NP - sociáln...'!$101:$101</definedName>
    <definedName name="_xlnm.Print_Titles" localSheetId="0">'Rekapitulace stavby'!$52:$52</definedName>
    <definedName name="_xlnm.Print_Area" localSheetId="1">'1.PP - M - 1.PP - sociáln...'!$C$4:$J$39,'1.PP - M - 1.PP - sociáln...'!$C$45:$J$81,'1.PP - M - 1.PP - sociáln...'!$C$87:$J$303</definedName>
    <definedName name="_xlnm.Print_Area" localSheetId="2">'1.PP - Ž - 1.PP - sociáln...'!$C$4:$J$39,'1.PP - Ž - 1.PP - sociáln...'!$C$45:$J$81,'1.PP - Ž - 1.PP - sociáln...'!$C$87:$J$298</definedName>
    <definedName name="_xlnm.Print_Area" localSheetId="3">'2.NP - M - 2.NP - sociáln...'!$C$4:$J$39,'2.NP - M - 2.NP - sociáln...'!$C$45:$J$81,'2.NP - M - 2.NP - sociáln...'!$C$87:$J$302</definedName>
    <definedName name="_xlnm.Print_Area" localSheetId="4">'2.NP - Ž - 2.NP - sociáln...'!$C$4:$J$39,'2.NP - Ž - 2.NP - sociáln...'!$C$45:$J$81,'2.NP - Ž - 2.NP - sociáln...'!$C$87:$J$297</definedName>
    <definedName name="_xlnm.Print_Area" localSheetId="5">'3.NP - M - 3.NP - sociáln...'!$C$4:$J$39,'3.NP - M - 3.NP - sociáln...'!$C$45:$J$81,'3.NP - M - 3.NP - sociáln...'!$C$87:$J$304</definedName>
    <definedName name="_xlnm.Print_Area" localSheetId="6">'3.NP - Ž - 3.NP - sociáln...'!$C$4:$J$39,'3.NP - Ž - 3.NP - sociáln...'!$C$45:$J$81,'3.NP - Ž - 3.NP - sociáln...'!$C$87:$J$297</definedName>
    <definedName name="_xlnm.Print_Area" localSheetId="7">'4.NP - M - 4.NP - sociáln...'!$C$4:$J$39,'4.NP - M - 4.NP - sociáln...'!$C$45:$J$81,'4.NP - M - 4.NP - sociáln...'!$C$87:$J$303</definedName>
    <definedName name="_xlnm.Print_Area" localSheetId="8">'4.NP - Ž - 4.NP - sociáln...'!$C$4:$J$39,'4.NP - Ž - 4.NP - sociáln...'!$C$45:$J$81,'4.NP - Ž - 4.NP - sociáln...'!$C$87:$J$297</definedName>
    <definedName name="_xlnm.Print_Area" localSheetId="9">'6.NP - M - 6.NP - sociáln...'!$C$4:$J$39,'6.NP - M - 6.NP - sociáln...'!$C$45:$J$83,'6.NP - M - 6.NP - sociáln...'!$C$89:$J$313</definedName>
    <definedName name="_xlnm.Print_Area" localSheetId="10">'6.NP - Ž - 6.NP - sociáln...'!$C$4:$J$39,'6.NP - Ž - 6.NP - sociáln...'!$C$45:$J$83,'6.NP - Ž - 6.NP - sociáln...'!$C$89:$J$309</definedName>
    <definedName name="_xlnm.Print_Area" localSheetId="11">'Pokyny pro vyplnění'!$B$2:$K$71,'Pokyny pro vyplnění'!$B$74:$K$118,'Pokyny pro vyplnění'!$B$121:$K$161,'Pokyny pro vyplnění'!$B$164:$K$218</definedName>
    <definedName name="_xlnm.Print_Area" localSheetId="0">'Rekapitulace stavby'!$D$4:$AO$36,'Rekapitulace stavby'!$C$42:$AQ$65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7" i="11" l="1"/>
  <c r="J36" i="11"/>
  <c r="AY64" i="1" s="1"/>
  <c r="J35" i="11"/>
  <c r="AX64" i="1" s="1"/>
  <c r="BI308" i="11"/>
  <c r="BH308" i="11"/>
  <c r="BG308" i="11"/>
  <c r="BF308" i="11"/>
  <c r="T308" i="11"/>
  <c r="R308" i="11"/>
  <c r="P308" i="11"/>
  <c r="BI307" i="11"/>
  <c r="BH307" i="11"/>
  <c r="BG307" i="11"/>
  <c r="BF307" i="11"/>
  <c r="T307" i="11"/>
  <c r="R307" i="11"/>
  <c r="P307" i="11"/>
  <c r="BI305" i="11"/>
  <c r="BH305" i="11"/>
  <c r="BG305" i="11"/>
  <c r="BF305" i="11"/>
  <c r="T305" i="11"/>
  <c r="R305" i="11"/>
  <c r="P305" i="11"/>
  <c r="BI303" i="11"/>
  <c r="BH303" i="11"/>
  <c r="BG303" i="11"/>
  <c r="BF303" i="11"/>
  <c r="T303" i="11"/>
  <c r="R303" i="11"/>
  <c r="P303" i="11"/>
  <c r="BI300" i="11"/>
  <c r="BH300" i="11"/>
  <c r="BG300" i="11"/>
  <c r="BF300" i="11"/>
  <c r="T300" i="11"/>
  <c r="R300" i="11"/>
  <c r="P300" i="11"/>
  <c r="BI298" i="11"/>
  <c r="BH298" i="11"/>
  <c r="BG298" i="11"/>
  <c r="BF298" i="11"/>
  <c r="T298" i="11"/>
  <c r="R298" i="11"/>
  <c r="P298" i="11"/>
  <c r="BI295" i="11"/>
  <c r="BH295" i="11"/>
  <c r="BG295" i="11"/>
  <c r="BF295" i="11"/>
  <c r="T295" i="11"/>
  <c r="R295" i="11"/>
  <c r="P295" i="11"/>
  <c r="BI294" i="11"/>
  <c r="BH294" i="11"/>
  <c r="BG294" i="11"/>
  <c r="BF294" i="11"/>
  <c r="T294" i="11"/>
  <c r="R294" i="11"/>
  <c r="P294" i="11"/>
  <c r="BI290" i="11"/>
  <c r="BH290" i="11"/>
  <c r="BG290" i="11"/>
  <c r="BF290" i="11"/>
  <c r="T290" i="11"/>
  <c r="T289" i="11"/>
  <c r="R290" i="11"/>
  <c r="R289" i="11" s="1"/>
  <c r="P290" i="11"/>
  <c r="P289" i="11" s="1"/>
  <c r="BI288" i="11"/>
  <c r="BH288" i="11"/>
  <c r="BG288" i="11"/>
  <c r="BF288" i="11"/>
  <c r="T288" i="11"/>
  <c r="T287" i="11" s="1"/>
  <c r="R288" i="11"/>
  <c r="R287" i="11"/>
  <c r="P288" i="11"/>
  <c r="P287" i="11" s="1"/>
  <c r="BI285" i="11"/>
  <c r="BH285" i="11"/>
  <c r="BG285" i="11"/>
  <c r="BF285" i="11"/>
  <c r="T285" i="11"/>
  <c r="R285" i="11"/>
  <c r="P285" i="11"/>
  <c r="BI283" i="11"/>
  <c r="BH283" i="11"/>
  <c r="BG283" i="11"/>
  <c r="BF283" i="11"/>
  <c r="T283" i="11"/>
  <c r="R283" i="11"/>
  <c r="P283" i="11"/>
  <c r="BI280" i="11"/>
  <c r="BH280" i="11"/>
  <c r="BG280" i="11"/>
  <c r="BF280" i="11"/>
  <c r="T280" i="11"/>
  <c r="R280" i="11"/>
  <c r="P280" i="11"/>
  <c r="BI277" i="11"/>
  <c r="BH277" i="11"/>
  <c r="BG277" i="11"/>
  <c r="BF277" i="11"/>
  <c r="T277" i="11"/>
  <c r="R277" i="11"/>
  <c r="P277" i="11"/>
  <c r="BI275" i="11"/>
  <c r="BH275" i="11"/>
  <c r="BG275" i="11"/>
  <c r="BF275" i="11"/>
  <c r="T275" i="11"/>
  <c r="R275" i="11"/>
  <c r="P275" i="11"/>
  <c r="BI272" i="11"/>
  <c r="BH272" i="11"/>
  <c r="BG272" i="11"/>
  <c r="BF272" i="11"/>
  <c r="T272" i="11"/>
  <c r="R272" i="11"/>
  <c r="P272" i="11"/>
  <c r="BI269" i="11"/>
  <c r="BH269" i="11"/>
  <c r="BG269" i="11"/>
  <c r="BF269" i="11"/>
  <c r="T269" i="11"/>
  <c r="R269" i="11"/>
  <c r="P269" i="11"/>
  <c r="BI263" i="11"/>
  <c r="BH263" i="11"/>
  <c r="BG263" i="11"/>
  <c r="BF263" i="11"/>
  <c r="T263" i="11"/>
  <c r="R263" i="11"/>
  <c r="P263" i="11"/>
  <c r="BI257" i="11"/>
  <c r="BH257" i="11"/>
  <c r="BG257" i="11"/>
  <c r="BF257" i="11"/>
  <c r="T257" i="11"/>
  <c r="R257" i="11"/>
  <c r="P257" i="11"/>
  <c r="BI255" i="11"/>
  <c r="BH255" i="11"/>
  <c r="BG255" i="11"/>
  <c r="BF255" i="11"/>
  <c r="T255" i="11"/>
  <c r="R255" i="11"/>
  <c r="P255" i="11"/>
  <c r="BI253" i="11"/>
  <c r="BH253" i="11"/>
  <c r="BG253" i="11"/>
  <c r="BF253" i="11"/>
  <c r="T253" i="11"/>
  <c r="R253" i="11"/>
  <c r="P253" i="11"/>
  <c r="BI250" i="11"/>
  <c r="BH250" i="11"/>
  <c r="BG250" i="11"/>
  <c r="BF250" i="11"/>
  <c r="T250" i="11"/>
  <c r="R250" i="11"/>
  <c r="P250" i="11"/>
  <c r="BI248" i="11"/>
  <c r="BH248" i="11"/>
  <c r="BG248" i="11"/>
  <c r="BF248" i="11"/>
  <c r="T248" i="11"/>
  <c r="R248" i="11"/>
  <c r="P248" i="11"/>
  <c r="BI241" i="11"/>
  <c r="BH241" i="11"/>
  <c r="BG241" i="11"/>
  <c r="BF241" i="11"/>
  <c r="T241" i="11"/>
  <c r="R241" i="11"/>
  <c r="P241" i="11"/>
  <c r="BI236" i="11"/>
  <c r="BH236" i="11"/>
  <c r="BG236" i="11"/>
  <c r="BF236" i="11"/>
  <c r="T236" i="11"/>
  <c r="R236" i="11"/>
  <c r="P236" i="11"/>
  <c r="BI234" i="11"/>
  <c r="BH234" i="11"/>
  <c r="BG234" i="11"/>
  <c r="BF234" i="11"/>
  <c r="T234" i="11"/>
  <c r="R234" i="11"/>
  <c r="P234" i="11"/>
  <c r="BI231" i="11"/>
  <c r="BH231" i="11"/>
  <c r="BG231" i="11"/>
  <c r="BF231" i="11"/>
  <c r="T231" i="11"/>
  <c r="R231" i="11"/>
  <c r="P231" i="11"/>
  <c r="BI229" i="11"/>
  <c r="BH229" i="11"/>
  <c r="BG229" i="11"/>
  <c r="BF229" i="11"/>
  <c r="T229" i="11"/>
  <c r="R229" i="11"/>
  <c r="P229" i="11"/>
  <c r="BI227" i="11"/>
  <c r="BH227" i="11"/>
  <c r="BG227" i="11"/>
  <c r="BF227" i="11"/>
  <c r="T227" i="11"/>
  <c r="R227" i="11"/>
  <c r="P227" i="11"/>
  <c r="BI225" i="11"/>
  <c r="BH225" i="11"/>
  <c r="BG225" i="11"/>
  <c r="BF225" i="11"/>
  <c r="T225" i="11"/>
  <c r="R225" i="11"/>
  <c r="P225" i="11"/>
  <c r="BI223" i="11"/>
  <c r="BH223" i="11"/>
  <c r="BG223" i="11"/>
  <c r="BF223" i="11"/>
  <c r="T223" i="11"/>
  <c r="R223" i="11"/>
  <c r="P223" i="11"/>
  <c r="BI221" i="11"/>
  <c r="BH221" i="11"/>
  <c r="BG221" i="11"/>
  <c r="BF221" i="11"/>
  <c r="T221" i="11"/>
  <c r="R221" i="11"/>
  <c r="P221" i="11"/>
  <c r="BI218" i="11"/>
  <c r="BH218" i="11"/>
  <c r="BG218" i="11"/>
  <c r="BF218" i="11"/>
  <c r="T218" i="11"/>
  <c r="T217" i="11" s="1"/>
  <c r="R218" i="11"/>
  <c r="R217" i="11"/>
  <c r="P218" i="11"/>
  <c r="P217" i="11"/>
  <c r="BI215" i="11"/>
  <c r="BH215" i="11"/>
  <c r="BG215" i="11"/>
  <c r="BF215" i="11"/>
  <c r="T215" i="11"/>
  <c r="R215" i="11"/>
  <c r="P215" i="11"/>
  <c r="BI213" i="11"/>
  <c r="BH213" i="11"/>
  <c r="BG213" i="11"/>
  <c r="BF213" i="11"/>
  <c r="T213" i="11"/>
  <c r="R213" i="11"/>
  <c r="P213" i="11"/>
  <c r="BI212" i="11"/>
  <c r="BH212" i="11"/>
  <c r="BG212" i="11"/>
  <c r="BF212" i="11"/>
  <c r="T212" i="11"/>
  <c r="R212" i="11"/>
  <c r="P212" i="11"/>
  <c r="BI211" i="11"/>
  <c r="BH211" i="11"/>
  <c r="BG211" i="11"/>
  <c r="BF211" i="11"/>
  <c r="T211" i="11"/>
  <c r="R211" i="11"/>
  <c r="P211" i="11"/>
  <c r="BI210" i="11"/>
  <c r="BH210" i="11"/>
  <c r="BG210" i="11"/>
  <c r="BF210" i="11"/>
  <c r="T210" i="11"/>
  <c r="R210" i="11"/>
  <c r="P210" i="11"/>
  <c r="BI208" i="11"/>
  <c r="BH208" i="11"/>
  <c r="BG208" i="11"/>
  <c r="BF208" i="11"/>
  <c r="T208" i="11"/>
  <c r="R208" i="11"/>
  <c r="P208" i="11"/>
  <c r="BI205" i="11"/>
  <c r="BH205" i="11"/>
  <c r="BG205" i="11"/>
  <c r="BF205" i="11"/>
  <c r="T205" i="11"/>
  <c r="R205" i="11"/>
  <c r="P205" i="11"/>
  <c r="BI203" i="11"/>
  <c r="BH203" i="11"/>
  <c r="BG203" i="11"/>
  <c r="BF203" i="11"/>
  <c r="T203" i="11"/>
  <c r="R203" i="11"/>
  <c r="P203" i="11"/>
  <c r="BI200" i="11"/>
  <c r="BH200" i="11"/>
  <c r="BG200" i="11"/>
  <c r="BF200" i="11"/>
  <c r="T200" i="11"/>
  <c r="R200" i="11"/>
  <c r="P200" i="11"/>
  <c r="BI198" i="11"/>
  <c r="BH198" i="11"/>
  <c r="BG198" i="11"/>
  <c r="BF198" i="11"/>
  <c r="T198" i="11"/>
  <c r="R198" i="11"/>
  <c r="P198" i="11"/>
  <c r="BI196" i="11"/>
  <c r="BH196" i="11"/>
  <c r="BG196" i="11"/>
  <c r="BF196" i="11"/>
  <c r="T196" i="11"/>
  <c r="R196" i="11"/>
  <c r="P196" i="11"/>
  <c r="BI195" i="11"/>
  <c r="BH195" i="11"/>
  <c r="BG195" i="11"/>
  <c r="BF195" i="11"/>
  <c r="T195" i="11"/>
  <c r="R195" i="11"/>
  <c r="P195" i="11"/>
  <c r="BI193" i="11"/>
  <c r="BH193" i="11"/>
  <c r="BG193" i="11"/>
  <c r="BF193" i="11"/>
  <c r="T193" i="11"/>
  <c r="R193" i="11"/>
  <c r="P193" i="11"/>
  <c r="BI192" i="11"/>
  <c r="BH192" i="11"/>
  <c r="BG192" i="11"/>
  <c r="BF192" i="11"/>
  <c r="T192" i="11"/>
  <c r="R192" i="11"/>
  <c r="P192" i="11"/>
  <c r="BI191" i="11"/>
  <c r="BH191" i="11"/>
  <c r="BG191" i="11"/>
  <c r="BF191" i="11"/>
  <c r="T191" i="11"/>
  <c r="R191" i="11"/>
  <c r="P191" i="11"/>
  <c r="BI189" i="11"/>
  <c r="BH189" i="11"/>
  <c r="BG189" i="11"/>
  <c r="BF189" i="11"/>
  <c r="T189" i="11"/>
  <c r="R189" i="11"/>
  <c r="P189" i="11"/>
  <c r="BI186" i="11"/>
  <c r="BH186" i="11"/>
  <c r="BG186" i="11"/>
  <c r="BF186" i="11"/>
  <c r="T186" i="11"/>
  <c r="R186" i="11"/>
  <c r="P186" i="11"/>
  <c r="BI184" i="11"/>
  <c r="BH184" i="11"/>
  <c r="BG184" i="11"/>
  <c r="BF184" i="11"/>
  <c r="T184" i="11"/>
  <c r="R184" i="11"/>
  <c r="P184" i="11"/>
  <c r="BI183" i="11"/>
  <c r="BH183" i="11"/>
  <c r="BG183" i="11"/>
  <c r="BF183" i="11"/>
  <c r="T183" i="11"/>
  <c r="R183" i="11"/>
  <c r="P183" i="11"/>
  <c r="BI182" i="11"/>
  <c r="BH182" i="11"/>
  <c r="BG182" i="11"/>
  <c r="BF182" i="11"/>
  <c r="T182" i="11"/>
  <c r="R182" i="11"/>
  <c r="P182" i="11"/>
  <c r="BI181" i="11"/>
  <c r="BH181" i="11"/>
  <c r="BG181" i="11"/>
  <c r="BF181" i="11"/>
  <c r="T181" i="11"/>
  <c r="R181" i="11"/>
  <c r="P181" i="11"/>
  <c r="BI180" i="11"/>
  <c r="BH180" i="11"/>
  <c r="BG180" i="11"/>
  <c r="BF180" i="11"/>
  <c r="T180" i="11"/>
  <c r="R180" i="11"/>
  <c r="P180" i="11"/>
  <c r="BI179" i="11"/>
  <c r="BH179" i="11"/>
  <c r="BG179" i="11"/>
  <c r="BF179" i="11"/>
  <c r="T179" i="11"/>
  <c r="R179" i="11"/>
  <c r="P179" i="11"/>
  <c r="BI177" i="11"/>
  <c r="BH177" i="11"/>
  <c r="BG177" i="11"/>
  <c r="BF177" i="11"/>
  <c r="T177" i="11"/>
  <c r="R177" i="11"/>
  <c r="P177" i="11"/>
  <c r="BI175" i="11"/>
  <c r="BH175" i="11"/>
  <c r="BG175" i="11"/>
  <c r="BF175" i="11"/>
  <c r="T175" i="11"/>
  <c r="R175" i="11"/>
  <c r="P175" i="11"/>
  <c r="BI174" i="11"/>
  <c r="BH174" i="11"/>
  <c r="BG174" i="11"/>
  <c r="BF174" i="11"/>
  <c r="T174" i="11"/>
  <c r="R174" i="11"/>
  <c r="P174" i="11"/>
  <c r="BI173" i="11"/>
  <c r="BH173" i="11"/>
  <c r="BG173" i="11"/>
  <c r="BF173" i="11"/>
  <c r="T173" i="11"/>
  <c r="R173" i="11"/>
  <c r="P173" i="11"/>
  <c r="BI169" i="11"/>
  <c r="BH169" i="11"/>
  <c r="BG169" i="11"/>
  <c r="BF169" i="11"/>
  <c r="T169" i="11"/>
  <c r="T168" i="11"/>
  <c r="R169" i="11"/>
  <c r="R168" i="11"/>
  <c r="P169" i="11"/>
  <c r="P168" i="11"/>
  <c r="BI166" i="11"/>
  <c r="BH166" i="11"/>
  <c r="BG166" i="11"/>
  <c r="BF166" i="11"/>
  <c r="T166" i="11"/>
  <c r="R166" i="11"/>
  <c r="P166" i="11"/>
  <c r="BI164" i="11"/>
  <c r="BH164" i="11"/>
  <c r="BG164" i="11"/>
  <c r="BF164" i="11"/>
  <c r="T164" i="11"/>
  <c r="R164" i="11"/>
  <c r="P164" i="11"/>
  <c r="BI162" i="11"/>
  <c r="BH162" i="11"/>
  <c r="BG162" i="11"/>
  <c r="BF162" i="11"/>
  <c r="T162" i="11"/>
  <c r="R162" i="11"/>
  <c r="P162" i="11"/>
  <c r="BI160" i="11"/>
  <c r="BH160" i="11"/>
  <c r="BG160" i="11"/>
  <c r="BF160" i="11"/>
  <c r="T160" i="11"/>
  <c r="R160" i="11"/>
  <c r="P160" i="11"/>
  <c r="BI152" i="11"/>
  <c r="BH152" i="11"/>
  <c r="BG152" i="11"/>
  <c r="BF152" i="11"/>
  <c r="T152" i="11"/>
  <c r="R152" i="11"/>
  <c r="P152" i="11"/>
  <c r="BI145" i="11"/>
  <c r="BH145" i="11"/>
  <c r="BG145" i="11"/>
  <c r="BF145" i="11"/>
  <c r="T145" i="11"/>
  <c r="R145" i="11"/>
  <c r="P145" i="11"/>
  <c r="BI142" i="11"/>
  <c r="BH142" i="11"/>
  <c r="BG142" i="11"/>
  <c r="BF142" i="11"/>
  <c r="T142" i="11"/>
  <c r="R142" i="11"/>
  <c r="P142" i="11"/>
  <c r="BI140" i="11"/>
  <c r="BH140" i="11"/>
  <c r="BG140" i="11"/>
  <c r="BF140" i="11"/>
  <c r="T140" i="11"/>
  <c r="R140" i="11"/>
  <c r="P140" i="11"/>
  <c r="BI137" i="11"/>
  <c r="BH137" i="11"/>
  <c r="BG137" i="11"/>
  <c r="BF137" i="11"/>
  <c r="T137" i="11"/>
  <c r="R137" i="11"/>
  <c r="P137" i="11"/>
  <c r="BI134" i="11"/>
  <c r="BH134" i="11"/>
  <c r="BG134" i="11"/>
  <c r="BF134" i="11"/>
  <c r="T134" i="11"/>
  <c r="R134" i="11"/>
  <c r="P134" i="11"/>
  <c r="BI132" i="11"/>
  <c r="BH132" i="11"/>
  <c r="BG132" i="11"/>
  <c r="BF132" i="11"/>
  <c r="T132" i="11"/>
  <c r="R132" i="11"/>
  <c r="P132" i="11"/>
  <c r="BI130" i="11"/>
  <c r="BH130" i="11"/>
  <c r="BG130" i="11"/>
  <c r="BF130" i="11"/>
  <c r="T130" i="11"/>
  <c r="R130" i="11"/>
  <c r="P130" i="11"/>
  <c r="BI127" i="11"/>
  <c r="BH127" i="11"/>
  <c r="BG127" i="11"/>
  <c r="BF127" i="11"/>
  <c r="T127" i="11"/>
  <c r="R127" i="11"/>
  <c r="P127" i="11"/>
  <c r="BI125" i="11"/>
  <c r="BH125" i="11"/>
  <c r="BG125" i="11"/>
  <c r="BF125" i="11"/>
  <c r="T125" i="11"/>
  <c r="R125" i="11"/>
  <c r="P125" i="11"/>
  <c r="BI123" i="11"/>
  <c r="BH123" i="11"/>
  <c r="BG123" i="11"/>
  <c r="BF123" i="11"/>
  <c r="T123" i="11"/>
  <c r="R123" i="11"/>
  <c r="P123" i="11"/>
  <c r="BI120" i="11"/>
  <c r="BH120" i="11"/>
  <c r="BG120" i="11"/>
  <c r="BF120" i="11"/>
  <c r="T120" i="11"/>
  <c r="R120" i="11"/>
  <c r="P120" i="11"/>
  <c r="BI117" i="11"/>
  <c r="BH117" i="11"/>
  <c r="BG117" i="11"/>
  <c r="BF117" i="11"/>
  <c r="T117" i="11"/>
  <c r="R117" i="11"/>
  <c r="P117" i="11"/>
  <c r="BI110" i="11"/>
  <c r="BH110" i="11"/>
  <c r="BG110" i="11"/>
  <c r="BF110" i="11"/>
  <c r="T110" i="11"/>
  <c r="R110" i="11"/>
  <c r="P110" i="11"/>
  <c r="BI108" i="11"/>
  <c r="BH108" i="11"/>
  <c r="BG108" i="11"/>
  <c r="BF108" i="11"/>
  <c r="T108" i="11"/>
  <c r="R108" i="11"/>
  <c r="P108" i="11"/>
  <c r="BI105" i="11"/>
  <c r="BH105" i="11"/>
  <c r="BG105" i="11"/>
  <c r="BF105" i="11"/>
  <c r="T105" i="11"/>
  <c r="T104" i="11"/>
  <c r="R105" i="11"/>
  <c r="R104" i="11" s="1"/>
  <c r="P105" i="11"/>
  <c r="P104" i="11" s="1"/>
  <c r="J99" i="11"/>
  <c r="J98" i="11"/>
  <c r="F98" i="11"/>
  <c r="F96" i="11"/>
  <c r="E94" i="11"/>
  <c r="J55" i="11"/>
  <c r="J54" i="11"/>
  <c r="F54" i="11"/>
  <c r="F52" i="11"/>
  <c r="E50" i="11"/>
  <c r="J18" i="11"/>
  <c r="E18" i="11"/>
  <c r="F99" i="11"/>
  <c r="J17" i="11"/>
  <c r="J12" i="11"/>
  <c r="J52" i="11" s="1"/>
  <c r="E7" i="11"/>
  <c r="E92" i="11" s="1"/>
  <c r="J37" i="10"/>
  <c r="J36" i="10"/>
  <c r="AY63" i="1"/>
  <c r="J35" i="10"/>
  <c r="AX63" i="1"/>
  <c r="BI312" i="10"/>
  <c r="BH312" i="10"/>
  <c r="BG312" i="10"/>
  <c r="BF312" i="10"/>
  <c r="T312" i="10"/>
  <c r="R312" i="10"/>
  <c r="P312" i="10"/>
  <c r="BI311" i="10"/>
  <c r="BH311" i="10"/>
  <c r="BG311" i="10"/>
  <c r="BF311" i="10"/>
  <c r="T311" i="10"/>
  <c r="R311" i="10"/>
  <c r="P311" i="10"/>
  <c r="BI309" i="10"/>
  <c r="BH309" i="10"/>
  <c r="BG309" i="10"/>
  <c r="BF309" i="10"/>
  <c r="T309" i="10"/>
  <c r="R309" i="10"/>
  <c r="P309" i="10"/>
  <c r="BI307" i="10"/>
  <c r="BH307" i="10"/>
  <c r="BG307" i="10"/>
  <c r="BF307" i="10"/>
  <c r="T307" i="10"/>
  <c r="R307" i="10"/>
  <c r="P307" i="10"/>
  <c r="BI304" i="10"/>
  <c r="BH304" i="10"/>
  <c r="BG304" i="10"/>
  <c r="BF304" i="10"/>
  <c r="T304" i="10"/>
  <c r="R304" i="10"/>
  <c r="P304" i="10"/>
  <c r="BI302" i="10"/>
  <c r="BH302" i="10"/>
  <c r="BG302" i="10"/>
  <c r="BF302" i="10"/>
  <c r="T302" i="10"/>
  <c r="R302" i="10"/>
  <c r="P302" i="10"/>
  <c r="BI299" i="10"/>
  <c r="BH299" i="10"/>
  <c r="BG299" i="10"/>
  <c r="BF299" i="10"/>
  <c r="T299" i="10"/>
  <c r="R299" i="10"/>
  <c r="P299" i="10"/>
  <c r="BI298" i="10"/>
  <c r="BH298" i="10"/>
  <c r="BG298" i="10"/>
  <c r="BF298" i="10"/>
  <c r="T298" i="10"/>
  <c r="R298" i="10"/>
  <c r="P298" i="10"/>
  <c r="BI295" i="10"/>
  <c r="BH295" i="10"/>
  <c r="BG295" i="10"/>
  <c r="BF295" i="10"/>
  <c r="T295" i="10"/>
  <c r="T294" i="10"/>
  <c r="R295" i="10"/>
  <c r="R294" i="10"/>
  <c r="P295" i="10"/>
  <c r="P294" i="10"/>
  <c r="BI292" i="10"/>
  <c r="BH292" i="10"/>
  <c r="BG292" i="10"/>
  <c r="BF292" i="10"/>
  <c r="T292" i="10"/>
  <c r="T291" i="10"/>
  <c r="R292" i="10"/>
  <c r="R291" i="10"/>
  <c r="P292" i="10"/>
  <c r="P291" i="10"/>
  <c r="BI289" i="10"/>
  <c r="BH289" i="10"/>
  <c r="BG289" i="10"/>
  <c r="BF289" i="10"/>
  <c r="T289" i="10"/>
  <c r="R289" i="10"/>
  <c r="P289" i="10"/>
  <c r="BI287" i="10"/>
  <c r="BH287" i="10"/>
  <c r="BG287" i="10"/>
  <c r="BF287" i="10"/>
  <c r="T287" i="10"/>
  <c r="R287" i="10"/>
  <c r="P287" i="10"/>
  <c r="BI284" i="10"/>
  <c r="BH284" i="10"/>
  <c r="BG284" i="10"/>
  <c r="BF284" i="10"/>
  <c r="T284" i="10"/>
  <c r="R284" i="10"/>
  <c r="P284" i="10"/>
  <c r="BI281" i="10"/>
  <c r="BH281" i="10"/>
  <c r="BG281" i="10"/>
  <c r="BF281" i="10"/>
  <c r="T281" i="10"/>
  <c r="R281" i="10"/>
  <c r="P281" i="10"/>
  <c r="BI279" i="10"/>
  <c r="BH279" i="10"/>
  <c r="BG279" i="10"/>
  <c r="BF279" i="10"/>
  <c r="T279" i="10"/>
  <c r="R279" i="10"/>
  <c r="P279" i="10"/>
  <c r="BI276" i="10"/>
  <c r="BH276" i="10"/>
  <c r="BG276" i="10"/>
  <c r="BF276" i="10"/>
  <c r="T276" i="10"/>
  <c r="R276" i="10"/>
  <c r="P276" i="10"/>
  <c r="BI274" i="10"/>
  <c r="BH274" i="10"/>
  <c r="BG274" i="10"/>
  <c r="BF274" i="10"/>
  <c r="T274" i="10"/>
  <c r="R274" i="10"/>
  <c r="P274" i="10"/>
  <c r="BI271" i="10"/>
  <c r="BH271" i="10"/>
  <c r="BG271" i="10"/>
  <c r="BF271" i="10"/>
  <c r="T271" i="10"/>
  <c r="R271" i="10"/>
  <c r="P271" i="10"/>
  <c r="BI265" i="10"/>
  <c r="BH265" i="10"/>
  <c r="BG265" i="10"/>
  <c r="BF265" i="10"/>
  <c r="T265" i="10"/>
  <c r="R265" i="10"/>
  <c r="P265" i="10"/>
  <c r="BI259" i="10"/>
  <c r="BH259" i="10"/>
  <c r="BG259" i="10"/>
  <c r="BF259" i="10"/>
  <c r="T259" i="10"/>
  <c r="R259" i="10"/>
  <c r="P259" i="10"/>
  <c r="BI257" i="10"/>
  <c r="BH257" i="10"/>
  <c r="BG257" i="10"/>
  <c r="BF257" i="10"/>
  <c r="T257" i="10"/>
  <c r="R257" i="10"/>
  <c r="P257" i="10"/>
  <c r="BI255" i="10"/>
  <c r="BH255" i="10"/>
  <c r="BG255" i="10"/>
  <c r="BF255" i="10"/>
  <c r="T255" i="10"/>
  <c r="R255" i="10"/>
  <c r="P255" i="10"/>
  <c r="BI252" i="10"/>
  <c r="BH252" i="10"/>
  <c r="BG252" i="10"/>
  <c r="BF252" i="10"/>
  <c r="T252" i="10"/>
  <c r="R252" i="10"/>
  <c r="P252" i="10"/>
  <c r="BI250" i="10"/>
  <c r="BH250" i="10"/>
  <c r="BG250" i="10"/>
  <c r="BF250" i="10"/>
  <c r="T250" i="10"/>
  <c r="R250" i="10"/>
  <c r="P250" i="10"/>
  <c r="BI243" i="10"/>
  <c r="BH243" i="10"/>
  <c r="BG243" i="10"/>
  <c r="BF243" i="10"/>
  <c r="T243" i="10"/>
  <c r="R243" i="10"/>
  <c r="P243" i="10"/>
  <c r="BI238" i="10"/>
  <c r="BH238" i="10"/>
  <c r="BG238" i="10"/>
  <c r="BF238" i="10"/>
  <c r="T238" i="10"/>
  <c r="R238" i="10"/>
  <c r="P238" i="10"/>
  <c r="BI236" i="10"/>
  <c r="BH236" i="10"/>
  <c r="BG236" i="10"/>
  <c r="BF236" i="10"/>
  <c r="T236" i="10"/>
  <c r="R236" i="10"/>
  <c r="P236" i="10"/>
  <c r="BI233" i="10"/>
  <c r="BH233" i="10"/>
  <c r="BG233" i="10"/>
  <c r="BF233" i="10"/>
  <c r="T233" i="10"/>
  <c r="R233" i="10"/>
  <c r="P233" i="10"/>
  <c r="BI231" i="10"/>
  <c r="BH231" i="10"/>
  <c r="BG231" i="10"/>
  <c r="BF231" i="10"/>
  <c r="T231" i="10"/>
  <c r="R231" i="10"/>
  <c r="P231" i="10"/>
  <c r="BI229" i="10"/>
  <c r="BH229" i="10"/>
  <c r="BG229" i="10"/>
  <c r="BF229" i="10"/>
  <c r="T229" i="10"/>
  <c r="R229" i="10"/>
  <c r="P229" i="10"/>
  <c r="BI227" i="10"/>
  <c r="BH227" i="10"/>
  <c r="BG227" i="10"/>
  <c r="BF227" i="10"/>
  <c r="T227" i="10"/>
  <c r="R227" i="10"/>
  <c r="P227" i="10"/>
  <c r="BI225" i="10"/>
  <c r="BH225" i="10"/>
  <c r="BG225" i="10"/>
  <c r="BF225" i="10"/>
  <c r="T225" i="10"/>
  <c r="R225" i="10"/>
  <c r="P225" i="10"/>
  <c r="BI223" i="10"/>
  <c r="BH223" i="10"/>
  <c r="BG223" i="10"/>
  <c r="BF223" i="10"/>
  <c r="T223" i="10"/>
  <c r="R223" i="10"/>
  <c r="P223" i="10"/>
  <c r="BI220" i="10"/>
  <c r="BH220" i="10"/>
  <c r="BG220" i="10"/>
  <c r="BF220" i="10"/>
  <c r="T220" i="10"/>
  <c r="T219" i="10" s="1"/>
  <c r="R220" i="10"/>
  <c r="R219" i="10" s="1"/>
  <c r="P220" i="10"/>
  <c r="P219" i="10" s="1"/>
  <c r="BI217" i="10"/>
  <c r="BH217" i="10"/>
  <c r="BG217" i="10"/>
  <c r="BF217" i="10"/>
  <c r="T217" i="10"/>
  <c r="R217" i="10"/>
  <c r="P217" i="10"/>
  <c r="BI215" i="10"/>
  <c r="BH215" i="10"/>
  <c r="BG215" i="10"/>
  <c r="BF215" i="10"/>
  <c r="T215" i="10"/>
  <c r="R215" i="10"/>
  <c r="P215" i="10"/>
  <c r="BI214" i="10"/>
  <c r="BH214" i="10"/>
  <c r="BG214" i="10"/>
  <c r="BF214" i="10"/>
  <c r="T214" i="10"/>
  <c r="R214" i="10"/>
  <c r="P214" i="10"/>
  <c r="BI213" i="10"/>
  <c r="BH213" i="10"/>
  <c r="BG213" i="10"/>
  <c r="BF213" i="10"/>
  <c r="T213" i="10"/>
  <c r="R213" i="10"/>
  <c r="P213" i="10"/>
  <c r="BI212" i="10"/>
  <c r="BH212" i="10"/>
  <c r="BG212" i="10"/>
  <c r="BF212" i="10"/>
  <c r="T212" i="10"/>
  <c r="R212" i="10"/>
  <c r="P212" i="10"/>
  <c r="BI210" i="10"/>
  <c r="BH210" i="10"/>
  <c r="BG210" i="10"/>
  <c r="BF210" i="10"/>
  <c r="T210" i="10"/>
  <c r="R210" i="10"/>
  <c r="P210" i="10"/>
  <c r="BI207" i="10"/>
  <c r="BH207" i="10"/>
  <c r="BG207" i="10"/>
  <c r="BF207" i="10"/>
  <c r="T207" i="10"/>
  <c r="R207" i="10"/>
  <c r="P207" i="10"/>
  <c r="BI205" i="10"/>
  <c r="BH205" i="10"/>
  <c r="BG205" i="10"/>
  <c r="BF205" i="10"/>
  <c r="T205" i="10"/>
  <c r="R205" i="10"/>
  <c r="P205" i="10"/>
  <c r="BI202" i="10"/>
  <c r="BH202" i="10"/>
  <c r="BG202" i="10"/>
  <c r="BF202" i="10"/>
  <c r="T202" i="10"/>
  <c r="R202" i="10"/>
  <c r="P202" i="10"/>
  <c r="BI200" i="10"/>
  <c r="BH200" i="10"/>
  <c r="BG200" i="10"/>
  <c r="BF200" i="10"/>
  <c r="T200" i="10"/>
  <c r="R200" i="10"/>
  <c r="P200" i="10"/>
  <c r="BI198" i="10"/>
  <c r="BH198" i="10"/>
  <c r="BG198" i="10"/>
  <c r="BF198" i="10"/>
  <c r="T198" i="10"/>
  <c r="R198" i="10"/>
  <c r="P198" i="10"/>
  <c r="BI197" i="10"/>
  <c r="BH197" i="10"/>
  <c r="BG197" i="10"/>
  <c r="BF197" i="10"/>
  <c r="T197" i="10"/>
  <c r="R197" i="10"/>
  <c r="P197" i="10"/>
  <c r="BI194" i="10"/>
  <c r="BH194" i="10"/>
  <c r="BG194" i="10"/>
  <c r="BF194" i="10"/>
  <c r="T194" i="10"/>
  <c r="R194" i="10"/>
  <c r="P194" i="10"/>
  <c r="BI193" i="10"/>
  <c r="BH193" i="10"/>
  <c r="BG193" i="10"/>
  <c r="BF193" i="10"/>
  <c r="T193" i="10"/>
  <c r="R193" i="10"/>
  <c r="P193" i="10"/>
  <c r="BI192" i="10"/>
  <c r="BH192" i="10"/>
  <c r="BG192" i="10"/>
  <c r="BF192" i="10"/>
  <c r="T192" i="10"/>
  <c r="R192" i="10"/>
  <c r="P192" i="10"/>
  <c r="BI191" i="10"/>
  <c r="BH191" i="10"/>
  <c r="BG191" i="10"/>
  <c r="BF191" i="10"/>
  <c r="T191" i="10"/>
  <c r="R191" i="10"/>
  <c r="P191" i="10"/>
  <c r="BI188" i="10"/>
  <c r="BH188" i="10"/>
  <c r="BG188" i="10"/>
  <c r="BF188" i="10"/>
  <c r="T188" i="10"/>
  <c r="R188" i="10"/>
  <c r="P188" i="10"/>
  <c r="BI186" i="10"/>
  <c r="BH186" i="10"/>
  <c r="BG186" i="10"/>
  <c r="BF186" i="10"/>
  <c r="T186" i="10"/>
  <c r="R186" i="10"/>
  <c r="P186" i="10"/>
  <c r="BI185" i="10"/>
  <c r="BH185" i="10"/>
  <c r="BG185" i="10"/>
  <c r="BF185" i="10"/>
  <c r="T185" i="10"/>
  <c r="R185" i="10"/>
  <c r="P185" i="10"/>
  <c r="BI184" i="10"/>
  <c r="BH184" i="10"/>
  <c r="BG184" i="10"/>
  <c r="BF184" i="10"/>
  <c r="T184" i="10"/>
  <c r="R184" i="10"/>
  <c r="P184" i="10"/>
  <c r="BI183" i="10"/>
  <c r="BH183" i="10"/>
  <c r="BG183" i="10"/>
  <c r="BF183" i="10"/>
  <c r="T183" i="10"/>
  <c r="R183" i="10"/>
  <c r="P183" i="10"/>
  <c r="BI182" i="10"/>
  <c r="BH182" i="10"/>
  <c r="BG182" i="10"/>
  <c r="BF182" i="10"/>
  <c r="T182" i="10"/>
  <c r="R182" i="10"/>
  <c r="P182" i="10"/>
  <c r="BI181" i="10"/>
  <c r="BH181" i="10"/>
  <c r="BG181" i="10"/>
  <c r="BF181" i="10"/>
  <c r="T181" i="10"/>
  <c r="R181" i="10"/>
  <c r="P181" i="10"/>
  <c r="BI179" i="10"/>
  <c r="BH179" i="10"/>
  <c r="BG179" i="10"/>
  <c r="BF179" i="10"/>
  <c r="T179" i="10"/>
  <c r="R179" i="10"/>
  <c r="P179" i="10"/>
  <c r="BI177" i="10"/>
  <c r="BH177" i="10"/>
  <c r="BG177" i="10"/>
  <c r="BF177" i="10"/>
  <c r="T177" i="10"/>
  <c r="R177" i="10"/>
  <c r="P177" i="10"/>
  <c r="BI175" i="10"/>
  <c r="BH175" i="10"/>
  <c r="BG175" i="10"/>
  <c r="BF175" i="10"/>
  <c r="T175" i="10"/>
  <c r="R175" i="10"/>
  <c r="P175" i="10"/>
  <c r="BI174" i="10"/>
  <c r="BH174" i="10"/>
  <c r="BG174" i="10"/>
  <c r="BF174" i="10"/>
  <c r="T174" i="10"/>
  <c r="R174" i="10"/>
  <c r="P174" i="10"/>
  <c r="BI173" i="10"/>
  <c r="BH173" i="10"/>
  <c r="BG173" i="10"/>
  <c r="BF173" i="10"/>
  <c r="T173" i="10"/>
  <c r="R173" i="10"/>
  <c r="P173" i="10"/>
  <c r="BI172" i="10"/>
  <c r="BH172" i="10"/>
  <c r="BG172" i="10"/>
  <c r="BF172" i="10"/>
  <c r="T172" i="10"/>
  <c r="R172" i="10"/>
  <c r="P172" i="10"/>
  <c r="BI168" i="10"/>
  <c r="BH168" i="10"/>
  <c r="BG168" i="10"/>
  <c r="BF168" i="10"/>
  <c r="T168" i="10"/>
  <c r="T167" i="10"/>
  <c r="R168" i="10"/>
  <c r="R167" i="10"/>
  <c r="P168" i="10"/>
  <c r="P167" i="10" s="1"/>
  <c r="BI165" i="10"/>
  <c r="BH165" i="10"/>
  <c r="BG165" i="10"/>
  <c r="BF165" i="10"/>
  <c r="T165" i="10"/>
  <c r="R165" i="10"/>
  <c r="P165" i="10"/>
  <c r="BI163" i="10"/>
  <c r="BH163" i="10"/>
  <c r="BG163" i="10"/>
  <c r="BF163" i="10"/>
  <c r="T163" i="10"/>
  <c r="R163" i="10"/>
  <c r="P163" i="10"/>
  <c r="BI161" i="10"/>
  <c r="BH161" i="10"/>
  <c r="BG161" i="10"/>
  <c r="BF161" i="10"/>
  <c r="T161" i="10"/>
  <c r="R161" i="10"/>
  <c r="P161" i="10"/>
  <c r="BI159" i="10"/>
  <c r="BH159" i="10"/>
  <c r="BG159" i="10"/>
  <c r="BF159" i="10"/>
  <c r="T159" i="10"/>
  <c r="R159" i="10"/>
  <c r="P159" i="10"/>
  <c r="BI151" i="10"/>
  <c r="BH151" i="10"/>
  <c r="BG151" i="10"/>
  <c r="BF151" i="10"/>
  <c r="T151" i="10"/>
  <c r="R151" i="10"/>
  <c r="P151" i="10"/>
  <c r="BI145" i="10"/>
  <c r="BH145" i="10"/>
  <c r="BG145" i="10"/>
  <c r="BF145" i="10"/>
  <c r="T145" i="10"/>
  <c r="R145" i="10"/>
  <c r="P145" i="10"/>
  <c r="BI142" i="10"/>
  <c r="BH142" i="10"/>
  <c r="BG142" i="10"/>
  <c r="BF142" i="10"/>
  <c r="T142" i="10"/>
  <c r="R142" i="10"/>
  <c r="P142" i="10"/>
  <c r="BI140" i="10"/>
  <c r="BH140" i="10"/>
  <c r="BG140" i="10"/>
  <c r="BF140" i="10"/>
  <c r="T140" i="10"/>
  <c r="R140" i="10"/>
  <c r="P140" i="10"/>
  <c r="BI137" i="10"/>
  <c r="BH137" i="10"/>
  <c r="BG137" i="10"/>
  <c r="BF137" i="10"/>
  <c r="T137" i="10"/>
  <c r="R137" i="10"/>
  <c r="P137" i="10"/>
  <c r="BI134" i="10"/>
  <c r="BH134" i="10"/>
  <c r="BG134" i="10"/>
  <c r="BF134" i="10"/>
  <c r="T134" i="10"/>
  <c r="R134" i="10"/>
  <c r="P134" i="10"/>
  <c r="BI132" i="10"/>
  <c r="BH132" i="10"/>
  <c r="BG132" i="10"/>
  <c r="BF132" i="10"/>
  <c r="T132" i="10"/>
  <c r="R132" i="10"/>
  <c r="P132" i="10"/>
  <c r="BI130" i="10"/>
  <c r="BH130" i="10"/>
  <c r="BG130" i="10"/>
  <c r="BF130" i="10"/>
  <c r="T130" i="10"/>
  <c r="R130" i="10"/>
  <c r="P130" i="10"/>
  <c r="BI127" i="10"/>
  <c r="BH127" i="10"/>
  <c r="BG127" i="10"/>
  <c r="BF127" i="10"/>
  <c r="T127" i="10"/>
  <c r="R127" i="10"/>
  <c r="P127" i="10"/>
  <c r="BI125" i="10"/>
  <c r="BH125" i="10"/>
  <c r="BG125" i="10"/>
  <c r="BF125" i="10"/>
  <c r="T125" i="10"/>
  <c r="R125" i="10"/>
  <c r="P125" i="10"/>
  <c r="BI123" i="10"/>
  <c r="BH123" i="10"/>
  <c r="BG123" i="10"/>
  <c r="BF123" i="10"/>
  <c r="T123" i="10"/>
  <c r="R123" i="10"/>
  <c r="P123" i="10"/>
  <c r="BI120" i="10"/>
  <c r="BH120" i="10"/>
  <c r="BG120" i="10"/>
  <c r="BF120" i="10"/>
  <c r="T120" i="10"/>
  <c r="R120" i="10"/>
  <c r="P120" i="10"/>
  <c r="BI117" i="10"/>
  <c r="BH117" i="10"/>
  <c r="BG117" i="10"/>
  <c r="BF117" i="10"/>
  <c r="T117" i="10"/>
  <c r="R117" i="10"/>
  <c r="P117" i="10"/>
  <c r="BI110" i="10"/>
  <c r="BH110" i="10"/>
  <c r="BG110" i="10"/>
  <c r="BF110" i="10"/>
  <c r="T110" i="10"/>
  <c r="R110" i="10"/>
  <c r="P110" i="10"/>
  <c r="BI108" i="10"/>
  <c r="BH108" i="10"/>
  <c r="BG108" i="10"/>
  <c r="BF108" i="10"/>
  <c r="T108" i="10"/>
  <c r="R108" i="10"/>
  <c r="P108" i="10"/>
  <c r="BI105" i="10"/>
  <c r="BH105" i="10"/>
  <c r="BG105" i="10"/>
  <c r="BF105" i="10"/>
  <c r="T105" i="10"/>
  <c r="T104" i="10" s="1"/>
  <c r="R105" i="10"/>
  <c r="R104" i="10" s="1"/>
  <c r="P105" i="10"/>
  <c r="P104" i="10" s="1"/>
  <c r="J99" i="10"/>
  <c r="J98" i="10"/>
  <c r="F98" i="10"/>
  <c r="F96" i="10"/>
  <c r="E94" i="10"/>
  <c r="J55" i="10"/>
  <c r="J54" i="10"/>
  <c r="F54" i="10"/>
  <c r="F52" i="10"/>
  <c r="E50" i="10"/>
  <c r="J18" i="10"/>
  <c r="E18" i="10"/>
  <c r="F99" i="10" s="1"/>
  <c r="J17" i="10"/>
  <c r="J12" i="10"/>
  <c r="J52" i="10" s="1"/>
  <c r="E7" i="10"/>
  <c r="E48" i="10"/>
  <c r="J37" i="9"/>
  <c r="J36" i="9"/>
  <c r="AY62" i="1"/>
  <c r="J35" i="9"/>
  <c r="AX62" i="1"/>
  <c r="BI296" i="9"/>
  <c r="BH296" i="9"/>
  <c r="BG296" i="9"/>
  <c r="BF296" i="9"/>
  <c r="T296" i="9"/>
  <c r="R296" i="9"/>
  <c r="P296" i="9"/>
  <c r="BI295" i="9"/>
  <c r="BH295" i="9"/>
  <c r="BG295" i="9"/>
  <c r="BF295" i="9"/>
  <c r="T295" i="9"/>
  <c r="R295" i="9"/>
  <c r="P295" i="9"/>
  <c r="BI293" i="9"/>
  <c r="BH293" i="9"/>
  <c r="BG293" i="9"/>
  <c r="BF293" i="9"/>
  <c r="T293" i="9"/>
  <c r="R293" i="9"/>
  <c r="P293" i="9"/>
  <c r="BI291" i="9"/>
  <c r="BH291" i="9"/>
  <c r="BG291" i="9"/>
  <c r="BF291" i="9"/>
  <c r="T291" i="9"/>
  <c r="R291" i="9"/>
  <c r="P291" i="9"/>
  <c r="BI288" i="9"/>
  <c r="BH288" i="9"/>
  <c r="BG288" i="9"/>
  <c r="BF288" i="9"/>
  <c r="T288" i="9"/>
  <c r="R288" i="9"/>
  <c r="P288" i="9"/>
  <c r="BI286" i="9"/>
  <c r="BH286" i="9"/>
  <c r="BG286" i="9"/>
  <c r="BF286" i="9"/>
  <c r="T286" i="9"/>
  <c r="R286" i="9"/>
  <c r="P286" i="9"/>
  <c r="BI283" i="9"/>
  <c r="BH283" i="9"/>
  <c r="BG283" i="9"/>
  <c r="BF283" i="9"/>
  <c r="T283" i="9"/>
  <c r="R283" i="9"/>
  <c r="P283" i="9"/>
  <c r="BI282" i="9"/>
  <c r="BH282" i="9"/>
  <c r="BG282" i="9"/>
  <c r="BF282" i="9"/>
  <c r="T282" i="9"/>
  <c r="R282" i="9"/>
  <c r="P282" i="9"/>
  <c r="BI279" i="9"/>
  <c r="BH279" i="9"/>
  <c r="BG279" i="9"/>
  <c r="BF279" i="9"/>
  <c r="T279" i="9"/>
  <c r="T278" i="9"/>
  <c r="R279" i="9"/>
  <c r="R278" i="9"/>
  <c r="P279" i="9"/>
  <c r="P278" i="9" s="1"/>
  <c r="BI275" i="9"/>
  <c r="BH275" i="9"/>
  <c r="BG275" i="9"/>
  <c r="BF275" i="9"/>
  <c r="T275" i="9"/>
  <c r="R275" i="9"/>
  <c r="P275" i="9"/>
  <c r="BI273" i="9"/>
  <c r="BH273" i="9"/>
  <c r="BG273" i="9"/>
  <c r="BF273" i="9"/>
  <c r="T273" i="9"/>
  <c r="R273" i="9"/>
  <c r="P273" i="9"/>
  <c r="BI270" i="9"/>
  <c r="BH270" i="9"/>
  <c r="BG270" i="9"/>
  <c r="BF270" i="9"/>
  <c r="T270" i="9"/>
  <c r="R270" i="9"/>
  <c r="P270" i="9"/>
  <c r="BI267" i="9"/>
  <c r="BH267" i="9"/>
  <c r="BG267" i="9"/>
  <c r="BF267" i="9"/>
  <c r="T267" i="9"/>
  <c r="R267" i="9"/>
  <c r="P267" i="9"/>
  <c r="BI265" i="9"/>
  <c r="BH265" i="9"/>
  <c r="BG265" i="9"/>
  <c r="BF265" i="9"/>
  <c r="T265" i="9"/>
  <c r="R265" i="9"/>
  <c r="P265" i="9"/>
  <c r="BI262" i="9"/>
  <c r="BH262" i="9"/>
  <c r="BG262" i="9"/>
  <c r="BF262" i="9"/>
  <c r="T262" i="9"/>
  <c r="R262" i="9"/>
  <c r="P262" i="9"/>
  <c r="BI259" i="9"/>
  <c r="BH259" i="9"/>
  <c r="BG259" i="9"/>
  <c r="BF259" i="9"/>
  <c r="T259" i="9"/>
  <c r="R259" i="9"/>
  <c r="P259" i="9"/>
  <c r="BI256" i="9"/>
  <c r="BH256" i="9"/>
  <c r="BG256" i="9"/>
  <c r="BF256" i="9"/>
  <c r="T256" i="9"/>
  <c r="R256" i="9"/>
  <c r="P256" i="9"/>
  <c r="BI250" i="9"/>
  <c r="BH250" i="9"/>
  <c r="BG250" i="9"/>
  <c r="BF250" i="9"/>
  <c r="T250" i="9"/>
  <c r="R250" i="9"/>
  <c r="P250" i="9"/>
  <c r="BI244" i="9"/>
  <c r="BH244" i="9"/>
  <c r="BG244" i="9"/>
  <c r="BF244" i="9"/>
  <c r="T244" i="9"/>
  <c r="R244" i="9"/>
  <c r="P244" i="9"/>
  <c r="BI242" i="9"/>
  <c r="BH242" i="9"/>
  <c r="BG242" i="9"/>
  <c r="BF242" i="9"/>
  <c r="T242" i="9"/>
  <c r="R242" i="9"/>
  <c r="P242" i="9"/>
  <c r="BI240" i="9"/>
  <c r="BH240" i="9"/>
  <c r="BG240" i="9"/>
  <c r="BF240" i="9"/>
  <c r="T240" i="9"/>
  <c r="R240" i="9"/>
  <c r="P240" i="9"/>
  <c r="BI237" i="9"/>
  <c r="BH237" i="9"/>
  <c r="BG237" i="9"/>
  <c r="BF237" i="9"/>
  <c r="T237" i="9"/>
  <c r="R237" i="9"/>
  <c r="P237" i="9"/>
  <c r="BI235" i="9"/>
  <c r="BH235" i="9"/>
  <c r="BG235" i="9"/>
  <c r="BF235" i="9"/>
  <c r="T235" i="9"/>
  <c r="R235" i="9"/>
  <c r="P235" i="9"/>
  <c r="BI234" i="9"/>
  <c r="BH234" i="9"/>
  <c r="BG234" i="9"/>
  <c r="BF234" i="9"/>
  <c r="T234" i="9"/>
  <c r="R234" i="9"/>
  <c r="P234" i="9"/>
  <c r="BI228" i="9"/>
  <c r="BH228" i="9"/>
  <c r="BG228" i="9"/>
  <c r="BF228" i="9"/>
  <c r="T228" i="9"/>
  <c r="R228" i="9"/>
  <c r="P228" i="9"/>
  <c r="BI223" i="9"/>
  <c r="BH223" i="9"/>
  <c r="BG223" i="9"/>
  <c r="BF223" i="9"/>
  <c r="T223" i="9"/>
  <c r="R223" i="9"/>
  <c r="P223" i="9"/>
  <c r="BI220" i="9"/>
  <c r="BH220" i="9"/>
  <c r="BG220" i="9"/>
  <c r="BF220" i="9"/>
  <c r="T220" i="9"/>
  <c r="R220" i="9"/>
  <c r="P220" i="9"/>
  <c r="BI217" i="9"/>
  <c r="BH217" i="9"/>
  <c r="BG217" i="9"/>
  <c r="BF217" i="9"/>
  <c r="T217" i="9"/>
  <c r="R217" i="9"/>
  <c r="P217" i="9"/>
  <c r="BI214" i="9"/>
  <c r="BH214" i="9"/>
  <c r="BG214" i="9"/>
  <c r="BF214" i="9"/>
  <c r="T214" i="9"/>
  <c r="R214" i="9"/>
  <c r="P214" i="9"/>
  <c r="BI212" i="9"/>
  <c r="BH212" i="9"/>
  <c r="BG212" i="9"/>
  <c r="BF212" i="9"/>
  <c r="T212" i="9"/>
  <c r="R212" i="9"/>
  <c r="P212" i="9"/>
  <c r="BI210" i="9"/>
  <c r="BH210" i="9"/>
  <c r="BG210" i="9"/>
  <c r="BF210" i="9"/>
  <c r="T210" i="9"/>
  <c r="R210" i="9"/>
  <c r="P210" i="9"/>
  <c r="BI208" i="9"/>
  <c r="BH208" i="9"/>
  <c r="BG208" i="9"/>
  <c r="BF208" i="9"/>
  <c r="T208" i="9"/>
  <c r="R208" i="9"/>
  <c r="P208" i="9"/>
  <c r="BI206" i="9"/>
  <c r="BH206" i="9"/>
  <c r="BG206" i="9"/>
  <c r="BF206" i="9"/>
  <c r="T206" i="9"/>
  <c r="R206" i="9"/>
  <c r="P206" i="9"/>
  <c r="BI203" i="9"/>
  <c r="BH203" i="9"/>
  <c r="BG203" i="9"/>
  <c r="BF203" i="9"/>
  <c r="T203" i="9"/>
  <c r="R203" i="9"/>
  <c r="P203" i="9"/>
  <c r="BI202" i="9"/>
  <c r="BH202" i="9"/>
  <c r="BG202" i="9"/>
  <c r="BF202" i="9"/>
  <c r="T202" i="9"/>
  <c r="R202" i="9"/>
  <c r="P202" i="9"/>
  <c r="BI200" i="9"/>
  <c r="BH200" i="9"/>
  <c r="BG200" i="9"/>
  <c r="BF200" i="9"/>
  <c r="T200" i="9"/>
  <c r="R200" i="9"/>
  <c r="P200" i="9"/>
  <c r="BI197" i="9"/>
  <c r="BH197" i="9"/>
  <c r="BG197" i="9"/>
  <c r="BF197" i="9"/>
  <c r="T197" i="9"/>
  <c r="R197" i="9"/>
  <c r="P197" i="9"/>
  <c r="BI195" i="9"/>
  <c r="BH195" i="9"/>
  <c r="BG195" i="9"/>
  <c r="BF195" i="9"/>
  <c r="T195" i="9"/>
  <c r="R195" i="9"/>
  <c r="P195" i="9"/>
  <c r="BI193" i="9"/>
  <c r="BH193" i="9"/>
  <c r="BG193" i="9"/>
  <c r="BF193" i="9"/>
  <c r="T193" i="9"/>
  <c r="R193" i="9"/>
  <c r="P193" i="9"/>
  <c r="BI191" i="9"/>
  <c r="BH191" i="9"/>
  <c r="BG191" i="9"/>
  <c r="BF191" i="9"/>
  <c r="T191" i="9"/>
  <c r="R191" i="9"/>
  <c r="P191" i="9"/>
  <c r="BI189" i="9"/>
  <c r="BH189" i="9"/>
  <c r="BG189" i="9"/>
  <c r="BF189" i="9"/>
  <c r="T189" i="9"/>
  <c r="R189" i="9"/>
  <c r="P189" i="9"/>
  <c r="BI186" i="9"/>
  <c r="BH186" i="9"/>
  <c r="BG186" i="9"/>
  <c r="BF186" i="9"/>
  <c r="T186" i="9"/>
  <c r="R186" i="9"/>
  <c r="P186" i="9"/>
  <c r="BI184" i="9"/>
  <c r="BH184" i="9"/>
  <c r="BG184" i="9"/>
  <c r="BF184" i="9"/>
  <c r="T184" i="9"/>
  <c r="R184" i="9"/>
  <c r="P184" i="9"/>
  <c r="BI181" i="9"/>
  <c r="BH181" i="9"/>
  <c r="BG181" i="9"/>
  <c r="BF181" i="9"/>
  <c r="T181" i="9"/>
  <c r="R181" i="9"/>
  <c r="P181" i="9"/>
  <c r="BI179" i="9"/>
  <c r="BH179" i="9"/>
  <c r="BG179" i="9"/>
  <c r="BF179" i="9"/>
  <c r="T179" i="9"/>
  <c r="R179" i="9"/>
  <c r="P179" i="9"/>
  <c r="BI177" i="9"/>
  <c r="BH177" i="9"/>
  <c r="BG177" i="9"/>
  <c r="BF177" i="9"/>
  <c r="T177" i="9"/>
  <c r="R177" i="9"/>
  <c r="P177" i="9"/>
  <c r="BI174" i="9"/>
  <c r="BH174" i="9"/>
  <c r="BG174" i="9"/>
  <c r="BF174" i="9"/>
  <c r="T174" i="9"/>
  <c r="R174" i="9"/>
  <c r="P174" i="9"/>
  <c r="BI171" i="9"/>
  <c r="BH171" i="9"/>
  <c r="BG171" i="9"/>
  <c r="BF171" i="9"/>
  <c r="T171" i="9"/>
  <c r="T170" i="9"/>
  <c r="R171" i="9"/>
  <c r="R170" i="9" s="1"/>
  <c r="P171" i="9"/>
  <c r="P170" i="9" s="1"/>
  <c r="BI168" i="9"/>
  <c r="BH168" i="9"/>
  <c r="BG168" i="9"/>
  <c r="BF168" i="9"/>
  <c r="T168" i="9"/>
  <c r="R168" i="9"/>
  <c r="P168" i="9"/>
  <c r="BI167" i="9"/>
  <c r="BH167" i="9"/>
  <c r="BG167" i="9"/>
  <c r="BF167" i="9"/>
  <c r="T167" i="9"/>
  <c r="R167" i="9"/>
  <c r="P167" i="9"/>
  <c r="BI166" i="9"/>
  <c r="BH166" i="9"/>
  <c r="BG166" i="9"/>
  <c r="BF166" i="9"/>
  <c r="T166" i="9"/>
  <c r="R166" i="9"/>
  <c r="P166" i="9"/>
  <c r="BI165" i="9"/>
  <c r="BH165" i="9"/>
  <c r="BG165" i="9"/>
  <c r="BF165" i="9"/>
  <c r="T165" i="9"/>
  <c r="R165" i="9"/>
  <c r="P165" i="9"/>
  <c r="BI164" i="9"/>
  <c r="BH164" i="9"/>
  <c r="BG164" i="9"/>
  <c r="BF164" i="9"/>
  <c r="T164" i="9"/>
  <c r="R164" i="9"/>
  <c r="P164" i="9"/>
  <c r="BI161" i="9"/>
  <c r="BH161" i="9"/>
  <c r="BG161" i="9"/>
  <c r="BF161" i="9"/>
  <c r="T161" i="9"/>
  <c r="R161" i="9"/>
  <c r="P161" i="9"/>
  <c r="BI159" i="9"/>
  <c r="BH159" i="9"/>
  <c r="BG159" i="9"/>
  <c r="BF159" i="9"/>
  <c r="T159" i="9"/>
  <c r="R159" i="9"/>
  <c r="P159" i="9"/>
  <c r="BI158" i="9"/>
  <c r="BH158" i="9"/>
  <c r="BG158" i="9"/>
  <c r="BF158" i="9"/>
  <c r="T158" i="9"/>
  <c r="R158" i="9"/>
  <c r="P158" i="9"/>
  <c r="BI157" i="9"/>
  <c r="BH157" i="9"/>
  <c r="BG157" i="9"/>
  <c r="BF157" i="9"/>
  <c r="T157" i="9"/>
  <c r="R157" i="9"/>
  <c r="P157" i="9"/>
  <c r="BI156" i="9"/>
  <c r="BH156" i="9"/>
  <c r="BG156" i="9"/>
  <c r="BF156" i="9"/>
  <c r="T156" i="9"/>
  <c r="R156" i="9"/>
  <c r="P156" i="9"/>
  <c r="BI155" i="9"/>
  <c r="BH155" i="9"/>
  <c r="BG155" i="9"/>
  <c r="BF155" i="9"/>
  <c r="T155" i="9"/>
  <c r="R155" i="9"/>
  <c r="P155" i="9"/>
  <c r="BI154" i="9"/>
  <c r="BH154" i="9"/>
  <c r="BG154" i="9"/>
  <c r="BF154" i="9"/>
  <c r="T154" i="9"/>
  <c r="R154" i="9"/>
  <c r="P154" i="9"/>
  <c r="BI152" i="9"/>
  <c r="BH152" i="9"/>
  <c r="BG152" i="9"/>
  <c r="BF152" i="9"/>
  <c r="T152" i="9"/>
  <c r="R152" i="9"/>
  <c r="P152" i="9"/>
  <c r="BI150" i="9"/>
  <c r="BH150" i="9"/>
  <c r="BG150" i="9"/>
  <c r="BF150" i="9"/>
  <c r="T150" i="9"/>
  <c r="R150" i="9"/>
  <c r="P150" i="9"/>
  <c r="BI149" i="9"/>
  <c r="BH149" i="9"/>
  <c r="BG149" i="9"/>
  <c r="BF149" i="9"/>
  <c r="T149" i="9"/>
  <c r="R149" i="9"/>
  <c r="P149" i="9"/>
  <c r="BI148" i="9"/>
  <c r="BH148" i="9"/>
  <c r="BG148" i="9"/>
  <c r="BF148" i="9"/>
  <c r="T148" i="9"/>
  <c r="R148" i="9"/>
  <c r="P148" i="9"/>
  <c r="BI144" i="9"/>
  <c r="BH144" i="9"/>
  <c r="BG144" i="9"/>
  <c r="BF144" i="9"/>
  <c r="T144" i="9"/>
  <c r="T143" i="9"/>
  <c r="R144" i="9"/>
  <c r="R143" i="9" s="1"/>
  <c r="P144" i="9"/>
  <c r="P143" i="9"/>
  <c r="BI141" i="9"/>
  <c r="BH141" i="9"/>
  <c r="BG141" i="9"/>
  <c r="BF141" i="9"/>
  <c r="T141" i="9"/>
  <c r="R141" i="9"/>
  <c r="P141" i="9"/>
  <c r="BI138" i="9"/>
  <c r="BH138" i="9"/>
  <c r="BG138" i="9"/>
  <c r="BF138" i="9"/>
  <c r="T138" i="9"/>
  <c r="R138" i="9"/>
  <c r="P138" i="9"/>
  <c r="BI136" i="9"/>
  <c r="BH136" i="9"/>
  <c r="BG136" i="9"/>
  <c r="BF136" i="9"/>
  <c r="T136" i="9"/>
  <c r="R136" i="9"/>
  <c r="P136" i="9"/>
  <c r="BI134" i="9"/>
  <c r="BH134" i="9"/>
  <c r="BG134" i="9"/>
  <c r="BF134" i="9"/>
  <c r="T134" i="9"/>
  <c r="R134" i="9"/>
  <c r="P134" i="9"/>
  <c r="BI127" i="9"/>
  <c r="BH127" i="9"/>
  <c r="BG127" i="9"/>
  <c r="BF127" i="9"/>
  <c r="T127" i="9"/>
  <c r="R127" i="9"/>
  <c r="P127" i="9"/>
  <c r="BI124" i="9"/>
  <c r="BH124" i="9"/>
  <c r="BG124" i="9"/>
  <c r="BF124" i="9"/>
  <c r="T124" i="9"/>
  <c r="R124" i="9"/>
  <c r="P124" i="9"/>
  <c r="BI122" i="9"/>
  <c r="BH122" i="9"/>
  <c r="BG122" i="9"/>
  <c r="BF122" i="9"/>
  <c r="T122" i="9"/>
  <c r="R122" i="9"/>
  <c r="P122" i="9"/>
  <c r="BI120" i="9"/>
  <c r="BH120" i="9"/>
  <c r="BG120" i="9"/>
  <c r="BF120" i="9"/>
  <c r="T120" i="9"/>
  <c r="R120" i="9"/>
  <c r="P120" i="9"/>
  <c r="BI117" i="9"/>
  <c r="BH117" i="9"/>
  <c r="BG117" i="9"/>
  <c r="BF117" i="9"/>
  <c r="T117" i="9"/>
  <c r="R117" i="9"/>
  <c r="P117" i="9"/>
  <c r="BI116" i="9"/>
  <c r="BH116" i="9"/>
  <c r="BG116" i="9"/>
  <c r="BF116" i="9"/>
  <c r="T116" i="9"/>
  <c r="R116" i="9"/>
  <c r="P116" i="9"/>
  <c r="BI114" i="9"/>
  <c r="BH114" i="9"/>
  <c r="BG114" i="9"/>
  <c r="BF114" i="9"/>
  <c r="T114" i="9"/>
  <c r="R114" i="9"/>
  <c r="P114" i="9"/>
  <c r="BI112" i="9"/>
  <c r="BH112" i="9"/>
  <c r="BG112" i="9"/>
  <c r="BF112" i="9"/>
  <c r="T112" i="9"/>
  <c r="R112" i="9"/>
  <c r="P112" i="9"/>
  <c r="BI105" i="9"/>
  <c r="BH105" i="9"/>
  <c r="BG105" i="9"/>
  <c r="BF105" i="9"/>
  <c r="T105" i="9"/>
  <c r="R105" i="9"/>
  <c r="P105" i="9"/>
  <c r="BI103" i="9"/>
  <c r="BH103" i="9"/>
  <c r="BG103" i="9"/>
  <c r="BF103" i="9"/>
  <c r="T103" i="9"/>
  <c r="R103" i="9"/>
  <c r="P103" i="9"/>
  <c r="J97" i="9"/>
  <c r="J96" i="9"/>
  <c r="F96" i="9"/>
  <c r="F94" i="9"/>
  <c r="E92" i="9"/>
  <c r="J55" i="9"/>
  <c r="J54" i="9"/>
  <c r="F54" i="9"/>
  <c r="F52" i="9"/>
  <c r="E50" i="9"/>
  <c r="J18" i="9"/>
  <c r="E18" i="9"/>
  <c r="F97" i="9" s="1"/>
  <c r="J17" i="9"/>
  <c r="J12" i="9"/>
  <c r="J94" i="9" s="1"/>
  <c r="E7" i="9"/>
  <c r="E48" i="9" s="1"/>
  <c r="J37" i="8"/>
  <c r="J36" i="8"/>
  <c r="AY61" i="1"/>
  <c r="J35" i="8"/>
  <c r="AX61" i="1" s="1"/>
  <c r="BI302" i="8"/>
  <c r="BH302" i="8"/>
  <c r="BG302" i="8"/>
  <c r="BF302" i="8"/>
  <c r="T302" i="8"/>
  <c r="R302" i="8"/>
  <c r="P302" i="8"/>
  <c r="BI301" i="8"/>
  <c r="BH301" i="8"/>
  <c r="BG301" i="8"/>
  <c r="BF301" i="8"/>
  <c r="T301" i="8"/>
  <c r="R301" i="8"/>
  <c r="P301" i="8"/>
  <c r="BI299" i="8"/>
  <c r="BH299" i="8"/>
  <c r="BG299" i="8"/>
  <c r="BF299" i="8"/>
  <c r="T299" i="8"/>
  <c r="R299" i="8"/>
  <c r="P299" i="8"/>
  <c r="BI297" i="8"/>
  <c r="BH297" i="8"/>
  <c r="BG297" i="8"/>
  <c r="BF297" i="8"/>
  <c r="T297" i="8"/>
  <c r="R297" i="8"/>
  <c r="P297" i="8"/>
  <c r="BI294" i="8"/>
  <c r="BH294" i="8"/>
  <c r="BG294" i="8"/>
  <c r="BF294" i="8"/>
  <c r="T294" i="8"/>
  <c r="R294" i="8"/>
  <c r="P294" i="8"/>
  <c r="BI292" i="8"/>
  <c r="BH292" i="8"/>
  <c r="BG292" i="8"/>
  <c r="BF292" i="8"/>
  <c r="T292" i="8"/>
  <c r="R292" i="8"/>
  <c r="P292" i="8"/>
  <c r="BI289" i="8"/>
  <c r="BH289" i="8"/>
  <c r="BG289" i="8"/>
  <c r="BF289" i="8"/>
  <c r="T289" i="8"/>
  <c r="R289" i="8"/>
  <c r="P289" i="8"/>
  <c r="BI288" i="8"/>
  <c r="BH288" i="8"/>
  <c r="BG288" i="8"/>
  <c r="BF288" i="8"/>
  <c r="T288" i="8"/>
  <c r="R288" i="8"/>
  <c r="P288" i="8"/>
  <c r="BI285" i="8"/>
  <c r="BH285" i="8"/>
  <c r="BG285" i="8"/>
  <c r="BF285" i="8"/>
  <c r="T285" i="8"/>
  <c r="T284" i="8" s="1"/>
  <c r="R285" i="8"/>
  <c r="R284" i="8" s="1"/>
  <c r="P285" i="8"/>
  <c r="P284" i="8"/>
  <c r="BI281" i="8"/>
  <c r="BH281" i="8"/>
  <c r="BG281" i="8"/>
  <c r="BF281" i="8"/>
  <c r="T281" i="8"/>
  <c r="R281" i="8"/>
  <c r="P281" i="8"/>
  <c r="BI279" i="8"/>
  <c r="BH279" i="8"/>
  <c r="BG279" i="8"/>
  <c r="BF279" i="8"/>
  <c r="T279" i="8"/>
  <c r="R279" i="8"/>
  <c r="P279" i="8"/>
  <c r="BI276" i="8"/>
  <c r="BH276" i="8"/>
  <c r="BG276" i="8"/>
  <c r="BF276" i="8"/>
  <c r="T276" i="8"/>
  <c r="R276" i="8"/>
  <c r="P276" i="8"/>
  <c r="BI273" i="8"/>
  <c r="BH273" i="8"/>
  <c r="BG273" i="8"/>
  <c r="BF273" i="8"/>
  <c r="T273" i="8"/>
  <c r="R273" i="8"/>
  <c r="P273" i="8"/>
  <c r="BI271" i="8"/>
  <c r="BH271" i="8"/>
  <c r="BG271" i="8"/>
  <c r="BF271" i="8"/>
  <c r="T271" i="8"/>
  <c r="R271" i="8"/>
  <c r="P271" i="8"/>
  <c r="BI268" i="8"/>
  <c r="BH268" i="8"/>
  <c r="BG268" i="8"/>
  <c r="BF268" i="8"/>
  <c r="T268" i="8"/>
  <c r="R268" i="8"/>
  <c r="P268" i="8"/>
  <c r="BI265" i="8"/>
  <c r="BH265" i="8"/>
  <c r="BG265" i="8"/>
  <c r="BF265" i="8"/>
  <c r="T265" i="8"/>
  <c r="R265" i="8"/>
  <c r="P265" i="8"/>
  <c r="BI262" i="8"/>
  <c r="BH262" i="8"/>
  <c r="BG262" i="8"/>
  <c r="BF262" i="8"/>
  <c r="T262" i="8"/>
  <c r="R262" i="8"/>
  <c r="P262" i="8"/>
  <c r="BI256" i="8"/>
  <c r="BH256" i="8"/>
  <c r="BG256" i="8"/>
  <c r="BF256" i="8"/>
  <c r="T256" i="8"/>
  <c r="R256" i="8"/>
  <c r="P256" i="8"/>
  <c r="BI250" i="8"/>
  <c r="BH250" i="8"/>
  <c r="BG250" i="8"/>
  <c r="BF250" i="8"/>
  <c r="T250" i="8"/>
  <c r="R250" i="8"/>
  <c r="P250" i="8"/>
  <c r="BI248" i="8"/>
  <c r="BH248" i="8"/>
  <c r="BG248" i="8"/>
  <c r="BF248" i="8"/>
  <c r="T248" i="8"/>
  <c r="R248" i="8"/>
  <c r="P248" i="8"/>
  <c r="BI246" i="8"/>
  <c r="BH246" i="8"/>
  <c r="BG246" i="8"/>
  <c r="BF246" i="8"/>
  <c r="T246" i="8"/>
  <c r="R246" i="8"/>
  <c r="P246" i="8"/>
  <c r="BI243" i="8"/>
  <c r="BH243" i="8"/>
  <c r="BG243" i="8"/>
  <c r="BF243" i="8"/>
  <c r="T243" i="8"/>
  <c r="R243" i="8"/>
  <c r="P243" i="8"/>
  <c r="BI241" i="8"/>
  <c r="BH241" i="8"/>
  <c r="BG241" i="8"/>
  <c r="BF241" i="8"/>
  <c r="T241" i="8"/>
  <c r="R241" i="8"/>
  <c r="P241" i="8"/>
  <c r="BI240" i="8"/>
  <c r="BH240" i="8"/>
  <c r="BG240" i="8"/>
  <c r="BF240" i="8"/>
  <c r="T240" i="8"/>
  <c r="R240" i="8"/>
  <c r="P240" i="8"/>
  <c r="BI234" i="8"/>
  <c r="BH234" i="8"/>
  <c r="BG234" i="8"/>
  <c r="BF234" i="8"/>
  <c r="T234" i="8"/>
  <c r="R234" i="8"/>
  <c r="P234" i="8"/>
  <c r="BI229" i="8"/>
  <c r="BH229" i="8"/>
  <c r="BG229" i="8"/>
  <c r="BF229" i="8"/>
  <c r="T229" i="8"/>
  <c r="R229" i="8"/>
  <c r="P229" i="8"/>
  <c r="BI226" i="8"/>
  <c r="BH226" i="8"/>
  <c r="BG226" i="8"/>
  <c r="BF226" i="8"/>
  <c r="T226" i="8"/>
  <c r="R226" i="8"/>
  <c r="P226" i="8"/>
  <c r="BI223" i="8"/>
  <c r="BH223" i="8"/>
  <c r="BG223" i="8"/>
  <c r="BF223" i="8"/>
  <c r="T223" i="8"/>
  <c r="R223" i="8"/>
  <c r="P223" i="8"/>
  <c r="BI220" i="8"/>
  <c r="BH220" i="8"/>
  <c r="BG220" i="8"/>
  <c r="BF220" i="8"/>
  <c r="T220" i="8"/>
  <c r="R220" i="8"/>
  <c r="P220" i="8"/>
  <c r="BI217" i="8"/>
  <c r="BH217" i="8"/>
  <c r="BG217" i="8"/>
  <c r="BF217" i="8"/>
  <c r="T217" i="8"/>
  <c r="R217" i="8"/>
  <c r="P217" i="8"/>
  <c r="BI215" i="8"/>
  <c r="BH215" i="8"/>
  <c r="BG215" i="8"/>
  <c r="BF215" i="8"/>
  <c r="T215" i="8"/>
  <c r="R215" i="8"/>
  <c r="P215" i="8"/>
  <c r="BI213" i="8"/>
  <c r="BH213" i="8"/>
  <c r="BG213" i="8"/>
  <c r="BF213" i="8"/>
  <c r="T213" i="8"/>
  <c r="R213" i="8"/>
  <c r="P213" i="8"/>
  <c r="BI211" i="8"/>
  <c r="BH211" i="8"/>
  <c r="BG211" i="8"/>
  <c r="BF211" i="8"/>
  <c r="T211" i="8"/>
  <c r="R211" i="8"/>
  <c r="P211" i="8"/>
  <c r="BI208" i="8"/>
  <c r="BH208" i="8"/>
  <c r="BG208" i="8"/>
  <c r="BF208" i="8"/>
  <c r="T208" i="8"/>
  <c r="R208" i="8"/>
  <c r="P208" i="8"/>
  <c r="BI207" i="8"/>
  <c r="BH207" i="8"/>
  <c r="BG207" i="8"/>
  <c r="BF207" i="8"/>
  <c r="T207" i="8"/>
  <c r="R207" i="8"/>
  <c r="P207" i="8"/>
  <c r="BI205" i="8"/>
  <c r="BH205" i="8"/>
  <c r="BG205" i="8"/>
  <c r="BF205" i="8"/>
  <c r="T205" i="8"/>
  <c r="R205" i="8"/>
  <c r="P205" i="8"/>
  <c r="BI202" i="8"/>
  <c r="BH202" i="8"/>
  <c r="BG202" i="8"/>
  <c r="BF202" i="8"/>
  <c r="T202" i="8"/>
  <c r="R202" i="8"/>
  <c r="P202" i="8"/>
  <c r="BI200" i="8"/>
  <c r="BH200" i="8"/>
  <c r="BG200" i="8"/>
  <c r="BF200" i="8"/>
  <c r="T200" i="8"/>
  <c r="R200" i="8"/>
  <c r="P200" i="8"/>
  <c r="BI198" i="8"/>
  <c r="BH198" i="8"/>
  <c r="BG198" i="8"/>
  <c r="BF198" i="8"/>
  <c r="T198" i="8"/>
  <c r="R198" i="8"/>
  <c r="P198" i="8"/>
  <c r="BI196" i="8"/>
  <c r="BH196" i="8"/>
  <c r="BG196" i="8"/>
  <c r="BF196" i="8"/>
  <c r="T196" i="8"/>
  <c r="R196" i="8"/>
  <c r="P196" i="8"/>
  <c r="BI194" i="8"/>
  <c r="BH194" i="8"/>
  <c r="BG194" i="8"/>
  <c r="BF194" i="8"/>
  <c r="T194" i="8"/>
  <c r="R194" i="8"/>
  <c r="P194" i="8"/>
  <c r="BI192" i="8"/>
  <c r="BH192" i="8"/>
  <c r="BG192" i="8"/>
  <c r="BF192" i="8"/>
  <c r="T192" i="8"/>
  <c r="R192" i="8"/>
  <c r="P192" i="8"/>
  <c r="BI189" i="8"/>
  <c r="BH189" i="8"/>
  <c r="BG189" i="8"/>
  <c r="BF189" i="8"/>
  <c r="T189" i="8"/>
  <c r="R189" i="8"/>
  <c r="P189" i="8"/>
  <c r="BI187" i="8"/>
  <c r="BH187" i="8"/>
  <c r="BG187" i="8"/>
  <c r="BF187" i="8"/>
  <c r="T187" i="8"/>
  <c r="R187" i="8"/>
  <c r="P187" i="8"/>
  <c r="BI184" i="8"/>
  <c r="BH184" i="8"/>
  <c r="BG184" i="8"/>
  <c r="BF184" i="8"/>
  <c r="T184" i="8"/>
  <c r="R184" i="8"/>
  <c r="P184" i="8"/>
  <c r="BI182" i="8"/>
  <c r="BH182" i="8"/>
  <c r="BG182" i="8"/>
  <c r="BF182" i="8"/>
  <c r="T182" i="8"/>
  <c r="R182" i="8"/>
  <c r="P182" i="8"/>
  <c r="BI180" i="8"/>
  <c r="BH180" i="8"/>
  <c r="BG180" i="8"/>
  <c r="BF180" i="8"/>
  <c r="T180" i="8"/>
  <c r="R180" i="8"/>
  <c r="P180" i="8"/>
  <c r="BI177" i="8"/>
  <c r="BH177" i="8"/>
  <c r="BG177" i="8"/>
  <c r="BF177" i="8"/>
  <c r="T177" i="8"/>
  <c r="R177" i="8"/>
  <c r="P177" i="8"/>
  <c r="BI174" i="8"/>
  <c r="BH174" i="8"/>
  <c r="BG174" i="8"/>
  <c r="BF174" i="8"/>
  <c r="T174" i="8"/>
  <c r="T173" i="8" s="1"/>
  <c r="R174" i="8"/>
  <c r="R173" i="8"/>
  <c r="P174" i="8"/>
  <c r="P173" i="8"/>
  <c r="BI171" i="8"/>
  <c r="BH171" i="8"/>
  <c r="BG171" i="8"/>
  <c r="BF171" i="8"/>
  <c r="T171" i="8"/>
  <c r="R171" i="8"/>
  <c r="P171" i="8"/>
  <c r="BI170" i="8"/>
  <c r="BH170" i="8"/>
  <c r="BG170" i="8"/>
  <c r="BF170" i="8"/>
  <c r="T170" i="8"/>
  <c r="R170" i="8"/>
  <c r="P170" i="8"/>
  <c r="BI169" i="8"/>
  <c r="BH169" i="8"/>
  <c r="BG169" i="8"/>
  <c r="BF169" i="8"/>
  <c r="T169" i="8"/>
  <c r="R169" i="8"/>
  <c r="P169" i="8"/>
  <c r="BI168" i="8"/>
  <c r="BH168" i="8"/>
  <c r="BG168" i="8"/>
  <c r="BF168" i="8"/>
  <c r="T168" i="8"/>
  <c r="R168" i="8"/>
  <c r="P168" i="8"/>
  <c r="BI167" i="8"/>
  <c r="BH167" i="8"/>
  <c r="BG167" i="8"/>
  <c r="BF167" i="8"/>
  <c r="T167" i="8"/>
  <c r="R167" i="8"/>
  <c r="P167" i="8"/>
  <c r="BI164" i="8"/>
  <c r="BH164" i="8"/>
  <c r="BG164" i="8"/>
  <c r="BF164" i="8"/>
  <c r="T164" i="8"/>
  <c r="R164" i="8"/>
  <c r="P164" i="8"/>
  <c r="BI162" i="8"/>
  <c r="BH162" i="8"/>
  <c r="BG162" i="8"/>
  <c r="BF162" i="8"/>
  <c r="T162" i="8"/>
  <c r="R162" i="8"/>
  <c r="P162" i="8"/>
  <c r="BI161" i="8"/>
  <c r="BH161" i="8"/>
  <c r="BG161" i="8"/>
  <c r="BF161" i="8"/>
  <c r="T161" i="8"/>
  <c r="R161" i="8"/>
  <c r="P161" i="8"/>
  <c r="BI160" i="8"/>
  <c r="BH160" i="8"/>
  <c r="BG160" i="8"/>
  <c r="BF160" i="8"/>
  <c r="T160" i="8"/>
  <c r="R160" i="8"/>
  <c r="P160" i="8"/>
  <c r="BI159" i="8"/>
  <c r="BH159" i="8"/>
  <c r="BG159" i="8"/>
  <c r="BF159" i="8"/>
  <c r="T159" i="8"/>
  <c r="R159" i="8"/>
  <c r="P159" i="8"/>
  <c r="BI158" i="8"/>
  <c r="BH158" i="8"/>
  <c r="BG158" i="8"/>
  <c r="BF158" i="8"/>
  <c r="T158" i="8"/>
  <c r="R158" i="8"/>
  <c r="P158" i="8"/>
  <c r="BI157" i="8"/>
  <c r="BH157" i="8"/>
  <c r="BG157" i="8"/>
  <c r="BF157" i="8"/>
  <c r="T157" i="8"/>
  <c r="R157" i="8"/>
  <c r="P157" i="8"/>
  <c r="BI155" i="8"/>
  <c r="BH155" i="8"/>
  <c r="BG155" i="8"/>
  <c r="BF155" i="8"/>
  <c r="T155" i="8"/>
  <c r="R155" i="8"/>
  <c r="P155" i="8"/>
  <c r="BI153" i="8"/>
  <c r="BH153" i="8"/>
  <c r="BG153" i="8"/>
  <c r="BF153" i="8"/>
  <c r="T153" i="8"/>
  <c r="R153" i="8"/>
  <c r="P153" i="8"/>
  <c r="BI151" i="8"/>
  <c r="BH151" i="8"/>
  <c r="BG151" i="8"/>
  <c r="BF151" i="8"/>
  <c r="T151" i="8"/>
  <c r="R151" i="8"/>
  <c r="P151" i="8"/>
  <c r="BI150" i="8"/>
  <c r="BH150" i="8"/>
  <c r="BG150" i="8"/>
  <c r="BF150" i="8"/>
  <c r="T150" i="8"/>
  <c r="R150" i="8"/>
  <c r="P150" i="8"/>
  <c r="BI149" i="8"/>
  <c r="BH149" i="8"/>
  <c r="BG149" i="8"/>
  <c r="BF149" i="8"/>
  <c r="T149" i="8"/>
  <c r="R149" i="8"/>
  <c r="P149" i="8"/>
  <c r="BI148" i="8"/>
  <c r="BH148" i="8"/>
  <c r="BG148" i="8"/>
  <c r="BF148" i="8"/>
  <c r="T148" i="8"/>
  <c r="R148" i="8"/>
  <c r="P148" i="8"/>
  <c r="BI144" i="8"/>
  <c r="BH144" i="8"/>
  <c r="BG144" i="8"/>
  <c r="BF144" i="8"/>
  <c r="T144" i="8"/>
  <c r="T143" i="8"/>
  <c r="R144" i="8"/>
  <c r="R143" i="8"/>
  <c r="P144" i="8"/>
  <c r="P143" i="8" s="1"/>
  <c r="BI141" i="8"/>
  <c r="BH141" i="8"/>
  <c r="BG141" i="8"/>
  <c r="BF141" i="8"/>
  <c r="T141" i="8"/>
  <c r="R141" i="8"/>
  <c r="P141" i="8"/>
  <c r="BI138" i="8"/>
  <c r="BH138" i="8"/>
  <c r="BG138" i="8"/>
  <c r="BF138" i="8"/>
  <c r="T138" i="8"/>
  <c r="R138" i="8"/>
  <c r="P138" i="8"/>
  <c r="BI136" i="8"/>
  <c r="BH136" i="8"/>
  <c r="BG136" i="8"/>
  <c r="BF136" i="8"/>
  <c r="T136" i="8"/>
  <c r="R136" i="8"/>
  <c r="P136" i="8"/>
  <c r="BI134" i="8"/>
  <c r="BH134" i="8"/>
  <c r="BG134" i="8"/>
  <c r="BF134" i="8"/>
  <c r="T134" i="8"/>
  <c r="R134" i="8"/>
  <c r="P134" i="8"/>
  <c r="BI127" i="8"/>
  <c r="BH127" i="8"/>
  <c r="BG127" i="8"/>
  <c r="BF127" i="8"/>
  <c r="T127" i="8"/>
  <c r="R127" i="8"/>
  <c r="P127" i="8"/>
  <c r="BI124" i="8"/>
  <c r="BH124" i="8"/>
  <c r="BG124" i="8"/>
  <c r="BF124" i="8"/>
  <c r="T124" i="8"/>
  <c r="R124" i="8"/>
  <c r="P124" i="8"/>
  <c r="BI122" i="8"/>
  <c r="BH122" i="8"/>
  <c r="BG122" i="8"/>
  <c r="BF122" i="8"/>
  <c r="T122" i="8"/>
  <c r="R122" i="8"/>
  <c r="P122" i="8"/>
  <c r="BI120" i="8"/>
  <c r="BH120" i="8"/>
  <c r="BG120" i="8"/>
  <c r="BF120" i="8"/>
  <c r="T120" i="8"/>
  <c r="R120" i="8"/>
  <c r="P120" i="8"/>
  <c r="BI117" i="8"/>
  <c r="BH117" i="8"/>
  <c r="BG117" i="8"/>
  <c r="BF117" i="8"/>
  <c r="T117" i="8"/>
  <c r="R117" i="8"/>
  <c r="P117" i="8"/>
  <c r="BI116" i="8"/>
  <c r="BH116" i="8"/>
  <c r="BG116" i="8"/>
  <c r="BF116" i="8"/>
  <c r="T116" i="8"/>
  <c r="R116" i="8"/>
  <c r="P116" i="8"/>
  <c r="BI114" i="8"/>
  <c r="BH114" i="8"/>
  <c r="BG114" i="8"/>
  <c r="BF114" i="8"/>
  <c r="T114" i="8"/>
  <c r="R114" i="8"/>
  <c r="P114" i="8"/>
  <c r="BI112" i="8"/>
  <c r="BH112" i="8"/>
  <c r="BG112" i="8"/>
  <c r="BF112" i="8"/>
  <c r="T112" i="8"/>
  <c r="R112" i="8"/>
  <c r="P112" i="8"/>
  <c r="BI105" i="8"/>
  <c r="BH105" i="8"/>
  <c r="BG105" i="8"/>
  <c r="BF105" i="8"/>
  <c r="T105" i="8"/>
  <c r="R105" i="8"/>
  <c r="P105" i="8"/>
  <c r="BI103" i="8"/>
  <c r="BH103" i="8"/>
  <c r="BG103" i="8"/>
  <c r="BF103" i="8"/>
  <c r="T103" i="8"/>
  <c r="R103" i="8"/>
  <c r="P103" i="8"/>
  <c r="J97" i="8"/>
  <c r="J96" i="8"/>
  <c r="F96" i="8"/>
  <c r="F94" i="8"/>
  <c r="E92" i="8"/>
  <c r="J55" i="8"/>
  <c r="J54" i="8"/>
  <c r="F54" i="8"/>
  <c r="F52" i="8"/>
  <c r="E50" i="8"/>
  <c r="J18" i="8"/>
  <c r="E18" i="8"/>
  <c r="F55" i="8"/>
  <c r="J17" i="8"/>
  <c r="J12" i="8"/>
  <c r="J52" i="8"/>
  <c r="E7" i="8"/>
  <c r="E90" i="8"/>
  <c r="J37" i="7"/>
  <c r="J36" i="7"/>
  <c r="AY60" i="1" s="1"/>
  <c r="J35" i="7"/>
  <c r="AX60" i="1"/>
  <c r="BI296" i="7"/>
  <c r="BH296" i="7"/>
  <c r="BG296" i="7"/>
  <c r="BF296" i="7"/>
  <c r="T296" i="7"/>
  <c r="R296" i="7"/>
  <c r="P296" i="7"/>
  <c r="BI295" i="7"/>
  <c r="BH295" i="7"/>
  <c r="BG295" i="7"/>
  <c r="BF295" i="7"/>
  <c r="T295" i="7"/>
  <c r="R295" i="7"/>
  <c r="P295" i="7"/>
  <c r="BI293" i="7"/>
  <c r="BH293" i="7"/>
  <c r="BG293" i="7"/>
  <c r="BF293" i="7"/>
  <c r="T293" i="7"/>
  <c r="R293" i="7"/>
  <c r="P293" i="7"/>
  <c r="BI291" i="7"/>
  <c r="BH291" i="7"/>
  <c r="BG291" i="7"/>
  <c r="BF291" i="7"/>
  <c r="T291" i="7"/>
  <c r="R291" i="7"/>
  <c r="P291" i="7"/>
  <c r="BI288" i="7"/>
  <c r="BH288" i="7"/>
  <c r="BG288" i="7"/>
  <c r="BF288" i="7"/>
  <c r="T288" i="7"/>
  <c r="R288" i="7"/>
  <c r="P288" i="7"/>
  <c r="BI286" i="7"/>
  <c r="BH286" i="7"/>
  <c r="BG286" i="7"/>
  <c r="BF286" i="7"/>
  <c r="T286" i="7"/>
  <c r="R286" i="7"/>
  <c r="P286" i="7"/>
  <c r="BI283" i="7"/>
  <c r="BH283" i="7"/>
  <c r="BG283" i="7"/>
  <c r="BF283" i="7"/>
  <c r="T283" i="7"/>
  <c r="R283" i="7"/>
  <c r="P283" i="7"/>
  <c r="BI282" i="7"/>
  <c r="BH282" i="7"/>
  <c r="BG282" i="7"/>
  <c r="BF282" i="7"/>
  <c r="T282" i="7"/>
  <c r="R282" i="7"/>
  <c r="P282" i="7"/>
  <c r="BI279" i="7"/>
  <c r="BH279" i="7"/>
  <c r="BG279" i="7"/>
  <c r="BF279" i="7"/>
  <c r="T279" i="7"/>
  <c r="T278" i="7"/>
  <c r="R279" i="7"/>
  <c r="R278" i="7"/>
  <c r="P279" i="7"/>
  <c r="P278" i="7" s="1"/>
  <c r="BI275" i="7"/>
  <c r="BH275" i="7"/>
  <c r="BG275" i="7"/>
  <c r="BF275" i="7"/>
  <c r="T275" i="7"/>
  <c r="R275" i="7"/>
  <c r="P275" i="7"/>
  <c r="BI273" i="7"/>
  <c r="BH273" i="7"/>
  <c r="BG273" i="7"/>
  <c r="BF273" i="7"/>
  <c r="T273" i="7"/>
  <c r="R273" i="7"/>
  <c r="P273" i="7"/>
  <c r="BI270" i="7"/>
  <c r="BH270" i="7"/>
  <c r="BG270" i="7"/>
  <c r="BF270" i="7"/>
  <c r="T270" i="7"/>
  <c r="R270" i="7"/>
  <c r="P270" i="7"/>
  <c r="BI267" i="7"/>
  <c r="BH267" i="7"/>
  <c r="BG267" i="7"/>
  <c r="BF267" i="7"/>
  <c r="T267" i="7"/>
  <c r="R267" i="7"/>
  <c r="P267" i="7"/>
  <c r="BI265" i="7"/>
  <c r="BH265" i="7"/>
  <c r="BG265" i="7"/>
  <c r="BF265" i="7"/>
  <c r="T265" i="7"/>
  <c r="R265" i="7"/>
  <c r="P265" i="7"/>
  <c r="BI262" i="7"/>
  <c r="BH262" i="7"/>
  <c r="BG262" i="7"/>
  <c r="BF262" i="7"/>
  <c r="T262" i="7"/>
  <c r="R262" i="7"/>
  <c r="P262" i="7"/>
  <c r="BI259" i="7"/>
  <c r="BH259" i="7"/>
  <c r="BG259" i="7"/>
  <c r="BF259" i="7"/>
  <c r="T259" i="7"/>
  <c r="R259" i="7"/>
  <c r="P259" i="7"/>
  <c r="BI256" i="7"/>
  <c r="BH256" i="7"/>
  <c r="BG256" i="7"/>
  <c r="BF256" i="7"/>
  <c r="T256" i="7"/>
  <c r="R256" i="7"/>
  <c r="P256" i="7"/>
  <c r="BI250" i="7"/>
  <c r="BH250" i="7"/>
  <c r="BG250" i="7"/>
  <c r="BF250" i="7"/>
  <c r="T250" i="7"/>
  <c r="R250" i="7"/>
  <c r="P250" i="7"/>
  <c r="BI244" i="7"/>
  <c r="BH244" i="7"/>
  <c r="BG244" i="7"/>
  <c r="BF244" i="7"/>
  <c r="T244" i="7"/>
  <c r="R244" i="7"/>
  <c r="P244" i="7"/>
  <c r="BI242" i="7"/>
  <c r="BH242" i="7"/>
  <c r="BG242" i="7"/>
  <c r="BF242" i="7"/>
  <c r="T242" i="7"/>
  <c r="R242" i="7"/>
  <c r="P242" i="7"/>
  <c r="BI240" i="7"/>
  <c r="BH240" i="7"/>
  <c r="BG240" i="7"/>
  <c r="BF240" i="7"/>
  <c r="T240" i="7"/>
  <c r="R240" i="7"/>
  <c r="P240" i="7"/>
  <c r="BI237" i="7"/>
  <c r="BH237" i="7"/>
  <c r="BG237" i="7"/>
  <c r="BF237" i="7"/>
  <c r="T237" i="7"/>
  <c r="R237" i="7"/>
  <c r="P237" i="7"/>
  <c r="BI235" i="7"/>
  <c r="BH235" i="7"/>
  <c r="BG235" i="7"/>
  <c r="BF235" i="7"/>
  <c r="T235" i="7"/>
  <c r="R235" i="7"/>
  <c r="P235" i="7"/>
  <c r="BI234" i="7"/>
  <c r="BH234" i="7"/>
  <c r="BG234" i="7"/>
  <c r="BF234" i="7"/>
  <c r="T234" i="7"/>
  <c r="R234" i="7"/>
  <c r="P234" i="7"/>
  <c r="BI228" i="7"/>
  <c r="BH228" i="7"/>
  <c r="BG228" i="7"/>
  <c r="BF228" i="7"/>
  <c r="T228" i="7"/>
  <c r="R228" i="7"/>
  <c r="P228" i="7"/>
  <c r="BI223" i="7"/>
  <c r="BH223" i="7"/>
  <c r="BG223" i="7"/>
  <c r="BF223" i="7"/>
  <c r="T223" i="7"/>
  <c r="R223" i="7"/>
  <c r="P223" i="7"/>
  <c r="BI220" i="7"/>
  <c r="BH220" i="7"/>
  <c r="BG220" i="7"/>
  <c r="BF220" i="7"/>
  <c r="T220" i="7"/>
  <c r="R220" i="7"/>
  <c r="P220" i="7"/>
  <c r="BI217" i="7"/>
  <c r="BH217" i="7"/>
  <c r="BG217" i="7"/>
  <c r="BF217" i="7"/>
  <c r="T217" i="7"/>
  <c r="R217" i="7"/>
  <c r="P217" i="7"/>
  <c r="BI214" i="7"/>
  <c r="BH214" i="7"/>
  <c r="BG214" i="7"/>
  <c r="BF214" i="7"/>
  <c r="T214" i="7"/>
  <c r="R214" i="7"/>
  <c r="P214" i="7"/>
  <c r="BI212" i="7"/>
  <c r="BH212" i="7"/>
  <c r="BG212" i="7"/>
  <c r="BF212" i="7"/>
  <c r="T212" i="7"/>
  <c r="R212" i="7"/>
  <c r="P212" i="7"/>
  <c r="BI210" i="7"/>
  <c r="BH210" i="7"/>
  <c r="BG210" i="7"/>
  <c r="BF210" i="7"/>
  <c r="T210" i="7"/>
  <c r="R210" i="7"/>
  <c r="P210" i="7"/>
  <c r="BI208" i="7"/>
  <c r="BH208" i="7"/>
  <c r="BG208" i="7"/>
  <c r="BF208" i="7"/>
  <c r="T208" i="7"/>
  <c r="R208" i="7"/>
  <c r="P208" i="7"/>
  <c r="BI206" i="7"/>
  <c r="BH206" i="7"/>
  <c r="BG206" i="7"/>
  <c r="BF206" i="7"/>
  <c r="T206" i="7"/>
  <c r="R206" i="7"/>
  <c r="P206" i="7"/>
  <c r="BI203" i="7"/>
  <c r="BH203" i="7"/>
  <c r="BG203" i="7"/>
  <c r="BF203" i="7"/>
  <c r="T203" i="7"/>
  <c r="R203" i="7"/>
  <c r="P203" i="7"/>
  <c r="BI202" i="7"/>
  <c r="BH202" i="7"/>
  <c r="BG202" i="7"/>
  <c r="BF202" i="7"/>
  <c r="T202" i="7"/>
  <c r="R202" i="7"/>
  <c r="P202" i="7"/>
  <c r="BI200" i="7"/>
  <c r="BH200" i="7"/>
  <c r="BG200" i="7"/>
  <c r="BF200" i="7"/>
  <c r="T200" i="7"/>
  <c r="R200" i="7"/>
  <c r="P200" i="7"/>
  <c r="BI197" i="7"/>
  <c r="BH197" i="7"/>
  <c r="BG197" i="7"/>
  <c r="BF197" i="7"/>
  <c r="T197" i="7"/>
  <c r="R197" i="7"/>
  <c r="P197" i="7"/>
  <c r="BI195" i="7"/>
  <c r="BH195" i="7"/>
  <c r="BG195" i="7"/>
  <c r="BF195" i="7"/>
  <c r="T195" i="7"/>
  <c r="R195" i="7"/>
  <c r="P195" i="7"/>
  <c r="BI193" i="7"/>
  <c r="BH193" i="7"/>
  <c r="BG193" i="7"/>
  <c r="BF193" i="7"/>
  <c r="T193" i="7"/>
  <c r="R193" i="7"/>
  <c r="P193" i="7"/>
  <c r="BI191" i="7"/>
  <c r="BH191" i="7"/>
  <c r="BG191" i="7"/>
  <c r="BF191" i="7"/>
  <c r="T191" i="7"/>
  <c r="R191" i="7"/>
  <c r="P191" i="7"/>
  <c r="BI189" i="7"/>
  <c r="BH189" i="7"/>
  <c r="BG189" i="7"/>
  <c r="BF189" i="7"/>
  <c r="T189" i="7"/>
  <c r="R189" i="7"/>
  <c r="P189" i="7"/>
  <c r="BI186" i="7"/>
  <c r="BH186" i="7"/>
  <c r="BG186" i="7"/>
  <c r="BF186" i="7"/>
  <c r="T186" i="7"/>
  <c r="R186" i="7"/>
  <c r="P186" i="7"/>
  <c r="BI184" i="7"/>
  <c r="BH184" i="7"/>
  <c r="BG184" i="7"/>
  <c r="BF184" i="7"/>
  <c r="T184" i="7"/>
  <c r="R184" i="7"/>
  <c r="P184" i="7"/>
  <c r="BI181" i="7"/>
  <c r="BH181" i="7"/>
  <c r="BG181" i="7"/>
  <c r="BF181" i="7"/>
  <c r="T181" i="7"/>
  <c r="R181" i="7"/>
  <c r="P181" i="7"/>
  <c r="BI179" i="7"/>
  <c r="BH179" i="7"/>
  <c r="BG179" i="7"/>
  <c r="BF179" i="7"/>
  <c r="T179" i="7"/>
  <c r="R179" i="7"/>
  <c r="P179" i="7"/>
  <c r="BI177" i="7"/>
  <c r="BH177" i="7"/>
  <c r="BG177" i="7"/>
  <c r="BF177" i="7"/>
  <c r="T177" i="7"/>
  <c r="R177" i="7"/>
  <c r="P177" i="7"/>
  <c r="BI174" i="7"/>
  <c r="BH174" i="7"/>
  <c r="BG174" i="7"/>
  <c r="BF174" i="7"/>
  <c r="T174" i="7"/>
  <c r="R174" i="7"/>
  <c r="P174" i="7"/>
  <c r="BI171" i="7"/>
  <c r="BH171" i="7"/>
  <c r="BG171" i="7"/>
  <c r="BF171" i="7"/>
  <c r="T171" i="7"/>
  <c r="T170" i="7"/>
  <c r="R171" i="7"/>
  <c r="R170" i="7"/>
  <c r="P171" i="7"/>
  <c r="P170" i="7" s="1"/>
  <c r="BI168" i="7"/>
  <c r="BH168" i="7"/>
  <c r="BG168" i="7"/>
  <c r="BF168" i="7"/>
  <c r="T168" i="7"/>
  <c r="R168" i="7"/>
  <c r="P168" i="7"/>
  <c r="BI167" i="7"/>
  <c r="BH167" i="7"/>
  <c r="BG167" i="7"/>
  <c r="BF167" i="7"/>
  <c r="T167" i="7"/>
  <c r="R167" i="7"/>
  <c r="P167" i="7"/>
  <c r="BI166" i="7"/>
  <c r="BH166" i="7"/>
  <c r="BG166" i="7"/>
  <c r="BF166" i="7"/>
  <c r="T166" i="7"/>
  <c r="R166" i="7"/>
  <c r="P166" i="7"/>
  <c r="BI165" i="7"/>
  <c r="BH165" i="7"/>
  <c r="BG165" i="7"/>
  <c r="BF165" i="7"/>
  <c r="T165" i="7"/>
  <c r="R165" i="7"/>
  <c r="P165" i="7"/>
  <c r="BI164" i="7"/>
  <c r="BH164" i="7"/>
  <c r="BG164" i="7"/>
  <c r="BF164" i="7"/>
  <c r="T164" i="7"/>
  <c r="R164" i="7"/>
  <c r="P164" i="7"/>
  <c r="BI161" i="7"/>
  <c r="BH161" i="7"/>
  <c r="BG161" i="7"/>
  <c r="BF161" i="7"/>
  <c r="T161" i="7"/>
  <c r="R161" i="7"/>
  <c r="P161" i="7"/>
  <c r="BI159" i="7"/>
  <c r="BH159" i="7"/>
  <c r="BG159" i="7"/>
  <c r="BF159" i="7"/>
  <c r="T159" i="7"/>
  <c r="R159" i="7"/>
  <c r="P159" i="7"/>
  <c r="BI158" i="7"/>
  <c r="BH158" i="7"/>
  <c r="BG158" i="7"/>
  <c r="BF158" i="7"/>
  <c r="T158" i="7"/>
  <c r="R158" i="7"/>
  <c r="P158" i="7"/>
  <c r="BI157" i="7"/>
  <c r="BH157" i="7"/>
  <c r="BG157" i="7"/>
  <c r="BF157" i="7"/>
  <c r="T157" i="7"/>
  <c r="R157" i="7"/>
  <c r="P157" i="7"/>
  <c r="BI156" i="7"/>
  <c r="BH156" i="7"/>
  <c r="BG156" i="7"/>
  <c r="BF156" i="7"/>
  <c r="T156" i="7"/>
  <c r="R156" i="7"/>
  <c r="P156" i="7"/>
  <c r="BI155" i="7"/>
  <c r="BH155" i="7"/>
  <c r="BG155" i="7"/>
  <c r="BF155" i="7"/>
  <c r="T155" i="7"/>
  <c r="R155" i="7"/>
  <c r="P155" i="7"/>
  <c r="BI154" i="7"/>
  <c r="BH154" i="7"/>
  <c r="BG154" i="7"/>
  <c r="BF154" i="7"/>
  <c r="T154" i="7"/>
  <c r="R154" i="7"/>
  <c r="P154" i="7"/>
  <c r="BI152" i="7"/>
  <c r="BH152" i="7"/>
  <c r="BG152" i="7"/>
  <c r="BF152" i="7"/>
  <c r="T152" i="7"/>
  <c r="R152" i="7"/>
  <c r="P152" i="7"/>
  <c r="BI150" i="7"/>
  <c r="BH150" i="7"/>
  <c r="BG150" i="7"/>
  <c r="BF150" i="7"/>
  <c r="T150" i="7"/>
  <c r="R150" i="7"/>
  <c r="P150" i="7"/>
  <c r="BI149" i="7"/>
  <c r="BH149" i="7"/>
  <c r="BG149" i="7"/>
  <c r="BF149" i="7"/>
  <c r="T149" i="7"/>
  <c r="R149" i="7"/>
  <c r="P149" i="7"/>
  <c r="BI148" i="7"/>
  <c r="BH148" i="7"/>
  <c r="BG148" i="7"/>
  <c r="BF148" i="7"/>
  <c r="T148" i="7"/>
  <c r="R148" i="7"/>
  <c r="P148" i="7"/>
  <c r="BI144" i="7"/>
  <c r="BH144" i="7"/>
  <c r="BG144" i="7"/>
  <c r="BF144" i="7"/>
  <c r="T144" i="7"/>
  <c r="T143" i="7"/>
  <c r="R144" i="7"/>
  <c r="R143" i="7" s="1"/>
  <c r="P144" i="7"/>
  <c r="P143" i="7" s="1"/>
  <c r="BI141" i="7"/>
  <c r="BH141" i="7"/>
  <c r="BG141" i="7"/>
  <c r="BF141" i="7"/>
  <c r="T141" i="7"/>
  <c r="R141" i="7"/>
  <c r="P141" i="7"/>
  <c r="BI138" i="7"/>
  <c r="BH138" i="7"/>
  <c r="BG138" i="7"/>
  <c r="BF138" i="7"/>
  <c r="T138" i="7"/>
  <c r="R138" i="7"/>
  <c r="P138" i="7"/>
  <c r="BI136" i="7"/>
  <c r="BH136" i="7"/>
  <c r="BG136" i="7"/>
  <c r="BF136" i="7"/>
  <c r="T136" i="7"/>
  <c r="R136" i="7"/>
  <c r="P136" i="7"/>
  <c r="BI134" i="7"/>
  <c r="BH134" i="7"/>
  <c r="BG134" i="7"/>
  <c r="BF134" i="7"/>
  <c r="T134" i="7"/>
  <c r="R134" i="7"/>
  <c r="P134" i="7"/>
  <c r="BI127" i="7"/>
  <c r="BH127" i="7"/>
  <c r="BG127" i="7"/>
  <c r="BF127" i="7"/>
  <c r="T127" i="7"/>
  <c r="R127" i="7"/>
  <c r="P127" i="7"/>
  <c r="BI124" i="7"/>
  <c r="BH124" i="7"/>
  <c r="BG124" i="7"/>
  <c r="BF124" i="7"/>
  <c r="T124" i="7"/>
  <c r="R124" i="7"/>
  <c r="P124" i="7"/>
  <c r="BI122" i="7"/>
  <c r="BH122" i="7"/>
  <c r="BG122" i="7"/>
  <c r="BF122" i="7"/>
  <c r="T122" i="7"/>
  <c r="R122" i="7"/>
  <c r="P122" i="7"/>
  <c r="BI120" i="7"/>
  <c r="BH120" i="7"/>
  <c r="BG120" i="7"/>
  <c r="BF120" i="7"/>
  <c r="T120" i="7"/>
  <c r="R120" i="7"/>
  <c r="P120" i="7"/>
  <c r="BI117" i="7"/>
  <c r="BH117" i="7"/>
  <c r="BG117" i="7"/>
  <c r="BF117" i="7"/>
  <c r="T117" i="7"/>
  <c r="R117" i="7"/>
  <c r="P117" i="7"/>
  <c r="BI116" i="7"/>
  <c r="BH116" i="7"/>
  <c r="BG116" i="7"/>
  <c r="BF116" i="7"/>
  <c r="T116" i="7"/>
  <c r="R116" i="7"/>
  <c r="P116" i="7"/>
  <c r="BI114" i="7"/>
  <c r="BH114" i="7"/>
  <c r="BG114" i="7"/>
  <c r="BF114" i="7"/>
  <c r="T114" i="7"/>
  <c r="R114" i="7"/>
  <c r="P114" i="7"/>
  <c r="BI112" i="7"/>
  <c r="BH112" i="7"/>
  <c r="BG112" i="7"/>
  <c r="BF112" i="7"/>
  <c r="T112" i="7"/>
  <c r="R112" i="7"/>
  <c r="P112" i="7"/>
  <c r="BI105" i="7"/>
  <c r="BH105" i="7"/>
  <c r="BG105" i="7"/>
  <c r="BF105" i="7"/>
  <c r="T105" i="7"/>
  <c r="R105" i="7"/>
  <c r="P105" i="7"/>
  <c r="BI103" i="7"/>
  <c r="BH103" i="7"/>
  <c r="BG103" i="7"/>
  <c r="BF103" i="7"/>
  <c r="T103" i="7"/>
  <c r="R103" i="7"/>
  <c r="P103" i="7"/>
  <c r="J97" i="7"/>
  <c r="J96" i="7"/>
  <c r="F96" i="7"/>
  <c r="F94" i="7"/>
  <c r="E92" i="7"/>
  <c r="J55" i="7"/>
  <c r="J54" i="7"/>
  <c r="F54" i="7"/>
  <c r="F52" i="7"/>
  <c r="E50" i="7"/>
  <c r="J18" i="7"/>
  <c r="E18" i="7"/>
  <c r="F97" i="7"/>
  <c r="J17" i="7"/>
  <c r="J12" i="7"/>
  <c r="J52" i="7" s="1"/>
  <c r="E7" i="7"/>
  <c r="E48" i="7" s="1"/>
  <c r="J37" i="6"/>
  <c r="J36" i="6"/>
  <c r="AY59" i="1"/>
  <c r="J35" i="6"/>
  <c r="AX59" i="1"/>
  <c r="BI303" i="6"/>
  <c r="BH303" i="6"/>
  <c r="BG303" i="6"/>
  <c r="BF303" i="6"/>
  <c r="T303" i="6"/>
  <c r="R303" i="6"/>
  <c r="P303" i="6"/>
  <c r="BI302" i="6"/>
  <c r="BH302" i="6"/>
  <c r="BG302" i="6"/>
  <c r="BF302" i="6"/>
  <c r="T302" i="6"/>
  <c r="R302" i="6"/>
  <c r="P302" i="6"/>
  <c r="BI300" i="6"/>
  <c r="BH300" i="6"/>
  <c r="BG300" i="6"/>
  <c r="BF300" i="6"/>
  <c r="T300" i="6"/>
  <c r="R300" i="6"/>
  <c r="P300" i="6"/>
  <c r="BI298" i="6"/>
  <c r="BH298" i="6"/>
  <c r="BG298" i="6"/>
  <c r="BF298" i="6"/>
  <c r="T298" i="6"/>
  <c r="R298" i="6"/>
  <c r="P298" i="6"/>
  <c r="BI295" i="6"/>
  <c r="BH295" i="6"/>
  <c r="BG295" i="6"/>
  <c r="BF295" i="6"/>
  <c r="T295" i="6"/>
  <c r="R295" i="6"/>
  <c r="P295" i="6"/>
  <c r="BI293" i="6"/>
  <c r="BH293" i="6"/>
  <c r="BG293" i="6"/>
  <c r="BF293" i="6"/>
  <c r="T293" i="6"/>
  <c r="R293" i="6"/>
  <c r="P293" i="6"/>
  <c r="BI290" i="6"/>
  <c r="BH290" i="6"/>
  <c r="BG290" i="6"/>
  <c r="BF290" i="6"/>
  <c r="T290" i="6"/>
  <c r="R290" i="6"/>
  <c r="P290" i="6"/>
  <c r="BI289" i="6"/>
  <c r="BH289" i="6"/>
  <c r="BG289" i="6"/>
  <c r="BF289" i="6"/>
  <c r="T289" i="6"/>
  <c r="R289" i="6"/>
  <c r="P289" i="6"/>
  <c r="BI286" i="6"/>
  <c r="BH286" i="6"/>
  <c r="BG286" i="6"/>
  <c r="BF286" i="6"/>
  <c r="T286" i="6"/>
  <c r="T285" i="6"/>
  <c r="R286" i="6"/>
  <c r="R285" i="6" s="1"/>
  <c r="P286" i="6"/>
  <c r="P285" i="6"/>
  <c r="BI282" i="6"/>
  <c r="BH282" i="6"/>
  <c r="BG282" i="6"/>
  <c r="BF282" i="6"/>
  <c r="T282" i="6"/>
  <c r="R282" i="6"/>
  <c r="P282" i="6"/>
  <c r="BI280" i="6"/>
  <c r="BH280" i="6"/>
  <c r="BG280" i="6"/>
  <c r="BF280" i="6"/>
  <c r="T280" i="6"/>
  <c r="R280" i="6"/>
  <c r="P280" i="6"/>
  <c r="BI277" i="6"/>
  <c r="BH277" i="6"/>
  <c r="BG277" i="6"/>
  <c r="BF277" i="6"/>
  <c r="T277" i="6"/>
  <c r="R277" i="6"/>
  <c r="P277" i="6"/>
  <c r="BI274" i="6"/>
  <c r="BH274" i="6"/>
  <c r="BG274" i="6"/>
  <c r="BF274" i="6"/>
  <c r="T274" i="6"/>
  <c r="R274" i="6"/>
  <c r="P274" i="6"/>
  <c r="BI272" i="6"/>
  <c r="BH272" i="6"/>
  <c r="BG272" i="6"/>
  <c r="BF272" i="6"/>
  <c r="T272" i="6"/>
  <c r="R272" i="6"/>
  <c r="P272" i="6"/>
  <c r="BI269" i="6"/>
  <c r="BH269" i="6"/>
  <c r="BG269" i="6"/>
  <c r="BF269" i="6"/>
  <c r="T269" i="6"/>
  <c r="R269" i="6"/>
  <c r="P269" i="6"/>
  <c r="BI266" i="6"/>
  <c r="BH266" i="6"/>
  <c r="BG266" i="6"/>
  <c r="BF266" i="6"/>
  <c r="T266" i="6"/>
  <c r="R266" i="6"/>
  <c r="P266" i="6"/>
  <c r="BI263" i="6"/>
  <c r="BH263" i="6"/>
  <c r="BG263" i="6"/>
  <c r="BF263" i="6"/>
  <c r="T263" i="6"/>
  <c r="R263" i="6"/>
  <c r="P263" i="6"/>
  <c r="BI257" i="6"/>
  <c r="BH257" i="6"/>
  <c r="BG257" i="6"/>
  <c r="BF257" i="6"/>
  <c r="T257" i="6"/>
  <c r="R257" i="6"/>
  <c r="P257" i="6"/>
  <c r="BI251" i="6"/>
  <c r="BH251" i="6"/>
  <c r="BG251" i="6"/>
  <c r="BF251" i="6"/>
  <c r="T251" i="6"/>
  <c r="R251" i="6"/>
  <c r="P251" i="6"/>
  <c r="BI249" i="6"/>
  <c r="BH249" i="6"/>
  <c r="BG249" i="6"/>
  <c r="BF249" i="6"/>
  <c r="T249" i="6"/>
  <c r="R249" i="6"/>
  <c r="P249" i="6"/>
  <c r="BI247" i="6"/>
  <c r="BH247" i="6"/>
  <c r="BG247" i="6"/>
  <c r="BF247" i="6"/>
  <c r="T247" i="6"/>
  <c r="R247" i="6"/>
  <c r="P247" i="6"/>
  <c r="BI244" i="6"/>
  <c r="BH244" i="6"/>
  <c r="BG244" i="6"/>
  <c r="BF244" i="6"/>
  <c r="T244" i="6"/>
  <c r="R244" i="6"/>
  <c r="P244" i="6"/>
  <c r="BI242" i="6"/>
  <c r="BH242" i="6"/>
  <c r="BG242" i="6"/>
  <c r="BF242" i="6"/>
  <c r="T242" i="6"/>
  <c r="R242" i="6"/>
  <c r="P242" i="6"/>
  <c r="BI241" i="6"/>
  <c r="BH241" i="6"/>
  <c r="BG241" i="6"/>
  <c r="BF241" i="6"/>
  <c r="T241" i="6"/>
  <c r="R241" i="6"/>
  <c r="P241" i="6"/>
  <c r="BI235" i="6"/>
  <c r="BH235" i="6"/>
  <c r="BG235" i="6"/>
  <c r="BF235" i="6"/>
  <c r="T235" i="6"/>
  <c r="R235" i="6"/>
  <c r="P235" i="6"/>
  <c r="BI230" i="6"/>
  <c r="BH230" i="6"/>
  <c r="BG230" i="6"/>
  <c r="BF230" i="6"/>
  <c r="T230" i="6"/>
  <c r="R230" i="6"/>
  <c r="P230" i="6"/>
  <c r="BI227" i="6"/>
  <c r="BH227" i="6"/>
  <c r="BG227" i="6"/>
  <c r="BF227" i="6"/>
  <c r="T227" i="6"/>
  <c r="R227" i="6"/>
  <c r="P227" i="6"/>
  <c r="BI224" i="6"/>
  <c r="BH224" i="6"/>
  <c r="BG224" i="6"/>
  <c r="BF224" i="6"/>
  <c r="T224" i="6"/>
  <c r="R224" i="6"/>
  <c r="P224" i="6"/>
  <c r="BI221" i="6"/>
  <c r="BH221" i="6"/>
  <c r="BG221" i="6"/>
  <c r="BF221" i="6"/>
  <c r="T221" i="6"/>
  <c r="R221" i="6"/>
  <c r="P221" i="6"/>
  <c r="BI219" i="6"/>
  <c r="BH219" i="6"/>
  <c r="BG219" i="6"/>
  <c r="BF219" i="6"/>
  <c r="T219" i="6"/>
  <c r="R219" i="6"/>
  <c r="P219" i="6"/>
  <c r="BI217" i="6"/>
  <c r="BH217" i="6"/>
  <c r="BG217" i="6"/>
  <c r="BF217" i="6"/>
  <c r="T217" i="6"/>
  <c r="R217" i="6"/>
  <c r="P217" i="6"/>
  <c r="BI215" i="6"/>
  <c r="BH215" i="6"/>
  <c r="BG215" i="6"/>
  <c r="BF215" i="6"/>
  <c r="T215" i="6"/>
  <c r="R215" i="6"/>
  <c r="P215" i="6"/>
  <c r="BI213" i="6"/>
  <c r="BH213" i="6"/>
  <c r="BG213" i="6"/>
  <c r="BF213" i="6"/>
  <c r="T213" i="6"/>
  <c r="R213" i="6"/>
  <c r="P213" i="6"/>
  <c r="BI210" i="6"/>
  <c r="BH210" i="6"/>
  <c r="BG210" i="6"/>
  <c r="BF210" i="6"/>
  <c r="T210" i="6"/>
  <c r="R210" i="6"/>
  <c r="P210" i="6"/>
  <c r="BI209" i="6"/>
  <c r="BH209" i="6"/>
  <c r="BG209" i="6"/>
  <c r="BF209" i="6"/>
  <c r="T209" i="6"/>
  <c r="R209" i="6"/>
  <c r="P209" i="6"/>
  <c r="BI207" i="6"/>
  <c r="BH207" i="6"/>
  <c r="BG207" i="6"/>
  <c r="BF207" i="6"/>
  <c r="T207" i="6"/>
  <c r="R207" i="6"/>
  <c r="P207" i="6"/>
  <c r="BI204" i="6"/>
  <c r="BH204" i="6"/>
  <c r="BG204" i="6"/>
  <c r="BF204" i="6"/>
  <c r="T204" i="6"/>
  <c r="R204" i="6"/>
  <c r="P204" i="6"/>
  <c r="BI202" i="6"/>
  <c r="BH202" i="6"/>
  <c r="BG202" i="6"/>
  <c r="BF202" i="6"/>
  <c r="T202" i="6"/>
  <c r="R202" i="6"/>
  <c r="P202" i="6"/>
  <c r="BI200" i="6"/>
  <c r="BH200" i="6"/>
  <c r="BG200" i="6"/>
  <c r="BF200" i="6"/>
  <c r="T200" i="6"/>
  <c r="R200" i="6"/>
  <c r="P200" i="6"/>
  <c r="BI198" i="6"/>
  <c r="BH198" i="6"/>
  <c r="BG198" i="6"/>
  <c r="BF198" i="6"/>
  <c r="T198" i="6"/>
  <c r="R198" i="6"/>
  <c r="P198" i="6"/>
  <c r="BI196" i="6"/>
  <c r="BH196" i="6"/>
  <c r="BG196" i="6"/>
  <c r="BF196" i="6"/>
  <c r="T196" i="6"/>
  <c r="R196" i="6"/>
  <c r="P196" i="6"/>
  <c r="BI194" i="6"/>
  <c r="BH194" i="6"/>
  <c r="BG194" i="6"/>
  <c r="BF194" i="6"/>
  <c r="T194" i="6"/>
  <c r="R194" i="6"/>
  <c r="P194" i="6"/>
  <c r="BI191" i="6"/>
  <c r="BH191" i="6"/>
  <c r="BG191" i="6"/>
  <c r="BF191" i="6"/>
  <c r="T191" i="6"/>
  <c r="R191" i="6"/>
  <c r="P191" i="6"/>
  <c r="BI189" i="6"/>
  <c r="BH189" i="6"/>
  <c r="BG189" i="6"/>
  <c r="BF189" i="6"/>
  <c r="T189" i="6"/>
  <c r="R189" i="6"/>
  <c r="P189" i="6"/>
  <c r="BI186" i="6"/>
  <c r="BH186" i="6"/>
  <c r="BG186" i="6"/>
  <c r="BF186" i="6"/>
  <c r="T186" i="6"/>
  <c r="R186" i="6"/>
  <c r="P186" i="6"/>
  <c r="BI184" i="6"/>
  <c r="BH184" i="6"/>
  <c r="BG184" i="6"/>
  <c r="BF184" i="6"/>
  <c r="T184" i="6"/>
  <c r="R184" i="6"/>
  <c r="P184" i="6"/>
  <c r="BI182" i="6"/>
  <c r="BH182" i="6"/>
  <c r="BG182" i="6"/>
  <c r="BF182" i="6"/>
  <c r="T182" i="6"/>
  <c r="R182" i="6"/>
  <c r="P182" i="6"/>
  <c r="BI177" i="6"/>
  <c r="BH177" i="6"/>
  <c r="BG177" i="6"/>
  <c r="BF177" i="6"/>
  <c r="T177" i="6"/>
  <c r="R177" i="6"/>
  <c r="P177" i="6"/>
  <c r="BI174" i="6"/>
  <c r="BH174" i="6"/>
  <c r="BG174" i="6"/>
  <c r="BF174" i="6"/>
  <c r="T174" i="6"/>
  <c r="T173" i="6" s="1"/>
  <c r="R174" i="6"/>
  <c r="R173" i="6" s="1"/>
  <c r="P174" i="6"/>
  <c r="P173" i="6" s="1"/>
  <c r="BI171" i="6"/>
  <c r="BH171" i="6"/>
  <c r="BG171" i="6"/>
  <c r="BF171" i="6"/>
  <c r="T171" i="6"/>
  <c r="R171" i="6"/>
  <c r="P171" i="6"/>
  <c r="BI170" i="6"/>
  <c r="BH170" i="6"/>
  <c r="BG170" i="6"/>
  <c r="BF170" i="6"/>
  <c r="T170" i="6"/>
  <c r="R170" i="6"/>
  <c r="P170" i="6"/>
  <c r="BI169" i="6"/>
  <c r="BH169" i="6"/>
  <c r="BG169" i="6"/>
  <c r="BF169" i="6"/>
  <c r="T169" i="6"/>
  <c r="R169" i="6"/>
  <c r="P169" i="6"/>
  <c r="BI168" i="6"/>
  <c r="BH168" i="6"/>
  <c r="BG168" i="6"/>
  <c r="BF168" i="6"/>
  <c r="T168" i="6"/>
  <c r="R168" i="6"/>
  <c r="P168" i="6"/>
  <c r="BI167" i="6"/>
  <c r="BH167" i="6"/>
  <c r="BG167" i="6"/>
  <c r="BF167" i="6"/>
  <c r="T167" i="6"/>
  <c r="R167" i="6"/>
  <c r="P167" i="6"/>
  <c r="BI164" i="6"/>
  <c r="BH164" i="6"/>
  <c r="BG164" i="6"/>
  <c r="BF164" i="6"/>
  <c r="T164" i="6"/>
  <c r="R164" i="6"/>
  <c r="P164" i="6"/>
  <c r="BI162" i="6"/>
  <c r="BH162" i="6"/>
  <c r="BG162" i="6"/>
  <c r="BF162" i="6"/>
  <c r="T162" i="6"/>
  <c r="R162" i="6"/>
  <c r="P162" i="6"/>
  <c r="BI161" i="6"/>
  <c r="BH161" i="6"/>
  <c r="BG161" i="6"/>
  <c r="BF161" i="6"/>
  <c r="T161" i="6"/>
  <c r="R161" i="6"/>
  <c r="P161" i="6"/>
  <c r="BI160" i="6"/>
  <c r="BH160" i="6"/>
  <c r="BG160" i="6"/>
  <c r="BF160" i="6"/>
  <c r="T160" i="6"/>
  <c r="R160" i="6"/>
  <c r="P160" i="6"/>
  <c r="BI159" i="6"/>
  <c r="BH159" i="6"/>
  <c r="BG159" i="6"/>
  <c r="BF159" i="6"/>
  <c r="T159" i="6"/>
  <c r="R159" i="6"/>
  <c r="P159" i="6"/>
  <c r="BI158" i="6"/>
  <c r="BH158" i="6"/>
  <c r="BG158" i="6"/>
  <c r="BF158" i="6"/>
  <c r="T158" i="6"/>
  <c r="R158" i="6"/>
  <c r="P158" i="6"/>
  <c r="BI157" i="6"/>
  <c r="BH157" i="6"/>
  <c r="BG157" i="6"/>
  <c r="BF157" i="6"/>
  <c r="T157" i="6"/>
  <c r="R157" i="6"/>
  <c r="P157" i="6"/>
  <c r="BI155" i="6"/>
  <c r="BH155" i="6"/>
  <c r="BG155" i="6"/>
  <c r="BF155" i="6"/>
  <c r="T155" i="6"/>
  <c r="R155" i="6"/>
  <c r="P155" i="6"/>
  <c r="BI153" i="6"/>
  <c r="BH153" i="6"/>
  <c r="BG153" i="6"/>
  <c r="BF153" i="6"/>
  <c r="T153" i="6"/>
  <c r="R153" i="6"/>
  <c r="P153" i="6"/>
  <c r="BI151" i="6"/>
  <c r="BH151" i="6"/>
  <c r="BG151" i="6"/>
  <c r="BF151" i="6"/>
  <c r="T151" i="6"/>
  <c r="R151" i="6"/>
  <c r="P151" i="6"/>
  <c r="BI150" i="6"/>
  <c r="BH150" i="6"/>
  <c r="BG150" i="6"/>
  <c r="BF150" i="6"/>
  <c r="T150" i="6"/>
  <c r="R150" i="6"/>
  <c r="P150" i="6"/>
  <c r="BI149" i="6"/>
  <c r="BH149" i="6"/>
  <c r="BG149" i="6"/>
  <c r="BF149" i="6"/>
  <c r="T149" i="6"/>
  <c r="R149" i="6"/>
  <c r="P149" i="6"/>
  <c r="BI148" i="6"/>
  <c r="BH148" i="6"/>
  <c r="BG148" i="6"/>
  <c r="BF148" i="6"/>
  <c r="T148" i="6"/>
  <c r="R148" i="6"/>
  <c r="P148" i="6"/>
  <c r="BI144" i="6"/>
  <c r="BH144" i="6"/>
  <c r="BG144" i="6"/>
  <c r="BF144" i="6"/>
  <c r="T144" i="6"/>
  <c r="T143" i="6" s="1"/>
  <c r="R144" i="6"/>
  <c r="R143" i="6"/>
  <c r="P144" i="6"/>
  <c r="P143" i="6"/>
  <c r="BI141" i="6"/>
  <c r="BH141" i="6"/>
  <c r="BG141" i="6"/>
  <c r="BF141" i="6"/>
  <c r="T141" i="6"/>
  <c r="R141" i="6"/>
  <c r="P141" i="6"/>
  <c r="BI138" i="6"/>
  <c r="BH138" i="6"/>
  <c r="BG138" i="6"/>
  <c r="BF138" i="6"/>
  <c r="T138" i="6"/>
  <c r="R138" i="6"/>
  <c r="P138" i="6"/>
  <c r="BI136" i="6"/>
  <c r="BH136" i="6"/>
  <c r="BG136" i="6"/>
  <c r="BF136" i="6"/>
  <c r="T136" i="6"/>
  <c r="R136" i="6"/>
  <c r="P136" i="6"/>
  <c r="BI134" i="6"/>
  <c r="BH134" i="6"/>
  <c r="BG134" i="6"/>
  <c r="BF134" i="6"/>
  <c r="T134" i="6"/>
  <c r="R134" i="6"/>
  <c r="P134" i="6"/>
  <c r="BI127" i="6"/>
  <c r="BH127" i="6"/>
  <c r="BG127" i="6"/>
  <c r="BF127" i="6"/>
  <c r="T127" i="6"/>
  <c r="R127" i="6"/>
  <c r="P127" i="6"/>
  <c r="BI124" i="6"/>
  <c r="BH124" i="6"/>
  <c r="BG124" i="6"/>
  <c r="BF124" i="6"/>
  <c r="T124" i="6"/>
  <c r="R124" i="6"/>
  <c r="P124" i="6"/>
  <c r="BI122" i="6"/>
  <c r="BH122" i="6"/>
  <c r="BG122" i="6"/>
  <c r="BF122" i="6"/>
  <c r="T122" i="6"/>
  <c r="R122" i="6"/>
  <c r="P122" i="6"/>
  <c r="BI120" i="6"/>
  <c r="BH120" i="6"/>
  <c r="BG120" i="6"/>
  <c r="BF120" i="6"/>
  <c r="T120" i="6"/>
  <c r="R120" i="6"/>
  <c r="P120" i="6"/>
  <c r="BI117" i="6"/>
  <c r="BH117" i="6"/>
  <c r="BG117" i="6"/>
  <c r="BF117" i="6"/>
  <c r="T117" i="6"/>
  <c r="R117" i="6"/>
  <c r="P117" i="6"/>
  <c r="BI116" i="6"/>
  <c r="BH116" i="6"/>
  <c r="BG116" i="6"/>
  <c r="BF116" i="6"/>
  <c r="T116" i="6"/>
  <c r="R116" i="6"/>
  <c r="P116" i="6"/>
  <c r="BI114" i="6"/>
  <c r="BH114" i="6"/>
  <c r="BG114" i="6"/>
  <c r="BF114" i="6"/>
  <c r="T114" i="6"/>
  <c r="R114" i="6"/>
  <c r="P114" i="6"/>
  <c r="BI112" i="6"/>
  <c r="BH112" i="6"/>
  <c r="BG112" i="6"/>
  <c r="BF112" i="6"/>
  <c r="T112" i="6"/>
  <c r="R112" i="6"/>
  <c r="P112" i="6"/>
  <c r="BI105" i="6"/>
  <c r="BH105" i="6"/>
  <c r="BG105" i="6"/>
  <c r="BF105" i="6"/>
  <c r="T105" i="6"/>
  <c r="R105" i="6"/>
  <c r="P105" i="6"/>
  <c r="BI103" i="6"/>
  <c r="BH103" i="6"/>
  <c r="BG103" i="6"/>
  <c r="BF103" i="6"/>
  <c r="T103" i="6"/>
  <c r="R103" i="6"/>
  <c r="P103" i="6"/>
  <c r="J97" i="6"/>
  <c r="J96" i="6"/>
  <c r="F96" i="6"/>
  <c r="F94" i="6"/>
  <c r="E92" i="6"/>
  <c r="J55" i="6"/>
  <c r="J54" i="6"/>
  <c r="F54" i="6"/>
  <c r="F52" i="6"/>
  <c r="E50" i="6"/>
  <c r="J18" i="6"/>
  <c r="E18" i="6"/>
  <c r="F97" i="6"/>
  <c r="J17" i="6"/>
  <c r="J12" i="6"/>
  <c r="J94" i="6" s="1"/>
  <c r="E7" i="6"/>
  <c r="E48" i="6" s="1"/>
  <c r="J37" i="5"/>
  <c r="J36" i="5"/>
  <c r="AY58" i="1"/>
  <c r="J35" i="5"/>
  <c r="AX58" i="1" s="1"/>
  <c r="BI296" i="5"/>
  <c r="BH296" i="5"/>
  <c r="BG296" i="5"/>
  <c r="BF296" i="5"/>
  <c r="T296" i="5"/>
  <c r="R296" i="5"/>
  <c r="P296" i="5"/>
  <c r="BI295" i="5"/>
  <c r="BH295" i="5"/>
  <c r="BG295" i="5"/>
  <c r="BF295" i="5"/>
  <c r="T295" i="5"/>
  <c r="R295" i="5"/>
  <c r="P295" i="5"/>
  <c r="BI293" i="5"/>
  <c r="BH293" i="5"/>
  <c r="BG293" i="5"/>
  <c r="BF293" i="5"/>
  <c r="T293" i="5"/>
  <c r="R293" i="5"/>
  <c r="P293" i="5"/>
  <c r="BI291" i="5"/>
  <c r="BH291" i="5"/>
  <c r="BG291" i="5"/>
  <c r="BF291" i="5"/>
  <c r="T291" i="5"/>
  <c r="R291" i="5"/>
  <c r="P291" i="5"/>
  <c r="BI288" i="5"/>
  <c r="BH288" i="5"/>
  <c r="BG288" i="5"/>
  <c r="BF288" i="5"/>
  <c r="T288" i="5"/>
  <c r="R288" i="5"/>
  <c r="P288" i="5"/>
  <c r="BI286" i="5"/>
  <c r="BH286" i="5"/>
  <c r="BG286" i="5"/>
  <c r="BF286" i="5"/>
  <c r="T286" i="5"/>
  <c r="R286" i="5"/>
  <c r="P286" i="5"/>
  <c r="BI283" i="5"/>
  <c r="BH283" i="5"/>
  <c r="BG283" i="5"/>
  <c r="BF283" i="5"/>
  <c r="T283" i="5"/>
  <c r="R283" i="5"/>
  <c r="P283" i="5"/>
  <c r="BI282" i="5"/>
  <c r="BH282" i="5"/>
  <c r="BG282" i="5"/>
  <c r="BF282" i="5"/>
  <c r="T282" i="5"/>
  <c r="R282" i="5"/>
  <c r="P282" i="5"/>
  <c r="BI279" i="5"/>
  <c r="BH279" i="5"/>
  <c r="BG279" i="5"/>
  <c r="BF279" i="5"/>
  <c r="T279" i="5"/>
  <c r="T278" i="5"/>
  <c r="R279" i="5"/>
  <c r="R278" i="5"/>
  <c r="P279" i="5"/>
  <c r="P278" i="5"/>
  <c r="BI275" i="5"/>
  <c r="BH275" i="5"/>
  <c r="BG275" i="5"/>
  <c r="BF275" i="5"/>
  <c r="T275" i="5"/>
  <c r="R275" i="5"/>
  <c r="P275" i="5"/>
  <c r="BI273" i="5"/>
  <c r="BH273" i="5"/>
  <c r="BG273" i="5"/>
  <c r="BF273" i="5"/>
  <c r="T273" i="5"/>
  <c r="R273" i="5"/>
  <c r="P273" i="5"/>
  <c r="BI270" i="5"/>
  <c r="BH270" i="5"/>
  <c r="BG270" i="5"/>
  <c r="BF270" i="5"/>
  <c r="T270" i="5"/>
  <c r="R270" i="5"/>
  <c r="P270" i="5"/>
  <c r="BI267" i="5"/>
  <c r="BH267" i="5"/>
  <c r="BG267" i="5"/>
  <c r="BF267" i="5"/>
  <c r="T267" i="5"/>
  <c r="R267" i="5"/>
  <c r="P267" i="5"/>
  <c r="BI265" i="5"/>
  <c r="BH265" i="5"/>
  <c r="BG265" i="5"/>
  <c r="BF265" i="5"/>
  <c r="T265" i="5"/>
  <c r="R265" i="5"/>
  <c r="P265" i="5"/>
  <c r="BI262" i="5"/>
  <c r="BH262" i="5"/>
  <c r="BG262" i="5"/>
  <c r="BF262" i="5"/>
  <c r="T262" i="5"/>
  <c r="R262" i="5"/>
  <c r="P262" i="5"/>
  <c r="BI259" i="5"/>
  <c r="BH259" i="5"/>
  <c r="BG259" i="5"/>
  <c r="BF259" i="5"/>
  <c r="T259" i="5"/>
  <c r="R259" i="5"/>
  <c r="P259" i="5"/>
  <c r="BI256" i="5"/>
  <c r="BH256" i="5"/>
  <c r="BG256" i="5"/>
  <c r="BF256" i="5"/>
  <c r="T256" i="5"/>
  <c r="R256" i="5"/>
  <c r="P256" i="5"/>
  <c r="BI250" i="5"/>
  <c r="BH250" i="5"/>
  <c r="BG250" i="5"/>
  <c r="BF250" i="5"/>
  <c r="T250" i="5"/>
  <c r="R250" i="5"/>
  <c r="P250" i="5"/>
  <c r="BI244" i="5"/>
  <c r="BH244" i="5"/>
  <c r="BG244" i="5"/>
  <c r="BF244" i="5"/>
  <c r="T244" i="5"/>
  <c r="R244" i="5"/>
  <c r="P244" i="5"/>
  <c r="BI242" i="5"/>
  <c r="BH242" i="5"/>
  <c r="BG242" i="5"/>
  <c r="BF242" i="5"/>
  <c r="T242" i="5"/>
  <c r="R242" i="5"/>
  <c r="P242" i="5"/>
  <c r="BI240" i="5"/>
  <c r="BH240" i="5"/>
  <c r="BG240" i="5"/>
  <c r="BF240" i="5"/>
  <c r="T240" i="5"/>
  <c r="R240" i="5"/>
  <c r="P240" i="5"/>
  <c r="BI237" i="5"/>
  <c r="BH237" i="5"/>
  <c r="BG237" i="5"/>
  <c r="BF237" i="5"/>
  <c r="T237" i="5"/>
  <c r="R237" i="5"/>
  <c r="P237" i="5"/>
  <c r="BI235" i="5"/>
  <c r="BH235" i="5"/>
  <c r="BG235" i="5"/>
  <c r="BF235" i="5"/>
  <c r="T235" i="5"/>
  <c r="R235" i="5"/>
  <c r="P235" i="5"/>
  <c r="BI234" i="5"/>
  <c r="BH234" i="5"/>
  <c r="BG234" i="5"/>
  <c r="BF234" i="5"/>
  <c r="T234" i="5"/>
  <c r="R234" i="5"/>
  <c r="P234" i="5"/>
  <c r="BI228" i="5"/>
  <c r="BH228" i="5"/>
  <c r="BG228" i="5"/>
  <c r="BF228" i="5"/>
  <c r="T228" i="5"/>
  <c r="R228" i="5"/>
  <c r="P228" i="5"/>
  <c r="BI223" i="5"/>
  <c r="BH223" i="5"/>
  <c r="BG223" i="5"/>
  <c r="BF223" i="5"/>
  <c r="T223" i="5"/>
  <c r="R223" i="5"/>
  <c r="P223" i="5"/>
  <c r="BI220" i="5"/>
  <c r="BH220" i="5"/>
  <c r="BG220" i="5"/>
  <c r="BF220" i="5"/>
  <c r="T220" i="5"/>
  <c r="R220" i="5"/>
  <c r="P220" i="5"/>
  <c r="BI217" i="5"/>
  <c r="BH217" i="5"/>
  <c r="BG217" i="5"/>
  <c r="BF217" i="5"/>
  <c r="T217" i="5"/>
  <c r="R217" i="5"/>
  <c r="P217" i="5"/>
  <c r="BI214" i="5"/>
  <c r="BH214" i="5"/>
  <c r="BG214" i="5"/>
  <c r="BF214" i="5"/>
  <c r="T214" i="5"/>
  <c r="R214" i="5"/>
  <c r="P214" i="5"/>
  <c r="BI212" i="5"/>
  <c r="BH212" i="5"/>
  <c r="BG212" i="5"/>
  <c r="BF212" i="5"/>
  <c r="T212" i="5"/>
  <c r="R212" i="5"/>
  <c r="P212" i="5"/>
  <c r="BI210" i="5"/>
  <c r="BH210" i="5"/>
  <c r="BG210" i="5"/>
  <c r="BF210" i="5"/>
  <c r="T210" i="5"/>
  <c r="R210" i="5"/>
  <c r="P210" i="5"/>
  <c r="BI208" i="5"/>
  <c r="BH208" i="5"/>
  <c r="BG208" i="5"/>
  <c r="BF208" i="5"/>
  <c r="T208" i="5"/>
  <c r="R208" i="5"/>
  <c r="P208" i="5"/>
  <c r="BI206" i="5"/>
  <c r="BH206" i="5"/>
  <c r="BG206" i="5"/>
  <c r="BF206" i="5"/>
  <c r="T206" i="5"/>
  <c r="R206" i="5"/>
  <c r="P206" i="5"/>
  <c r="BI203" i="5"/>
  <c r="BH203" i="5"/>
  <c r="BG203" i="5"/>
  <c r="BF203" i="5"/>
  <c r="T203" i="5"/>
  <c r="R203" i="5"/>
  <c r="P203" i="5"/>
  <c r="BI202" i="5"/>
  <c r="BH202" i="5"/>
  <c r="BG202" i="5"/>
  <c r="BF202" i="5"/>
  <c r="T202" i="5"/>
  <c r="R202" i="5"/>
  <c r="P202" i="5"/>
  <c r="BI200" i="5"/>
  <c r="BH200" i="5"/>
  <c r="BG200" i="5"/>
  <c r="BF200" i="5"/>
  <c r="T200" i="5"/>
  <c r="R200" i="5"/>
  <c r="P200" i="5"/>
  <c r="BI197" i="5"/>
  <c r="BH197" i="5"/>
  <c r="BG197" i="5"/>
  <c r="BF197" i="5"/>
  <c r="T197" i="5"/>
  <c r="R197" i="5"/>
  <c r="P197" i="5"/>
  <c r="BI195" i="5"/>
  <c r="BH195" i="5"/>
  <c r="BG195" i="5"/>
  <c r="BF195" i="5"/>
  <c r="T195" i="5"/>
  <c r="R195" i="5"/>
  <c r="P195" i="5"/>
  <c r="BI193" i="5"/>
  <c r="BH193" i="5"/>
  <c r="BG193" i="5"/>
  <c r="BF193" i="5"/>
  <c r="T193" i="5"/>
  <c r="R193" i="5"/>
  <c r="P193" i="5"/>
  <c r="BI191" i="5"/>
  <c r="BH191" i="5"/>
  <c r="BG191" i="5"/>
  <c r="BF191" i="5"/>
  <c r="T191" i="5"/>
  <c r="R191" i="5"/>
  <c r="P191" i="5"/>
  <c r="BI189" i="5"/>
  <c r="BH189" i="5"/>
  <c r="BG189" i="5"/>
  <c r="BF189" i="5"/>
  <c r="T189" i="5"/>
  <c r="R189" i="5"/>
  <c r="P189" i="5"/>
  <c r="BI186" i="5"/>
  <c r="BH186" i="5"/>
  <c r="BG186" i="5"/>
  <c r="BF186" i="5"/>
  <c r="T186" i="5"/>
  <c r="R186" i="5"/>
  <c r="P186" i="5"/>
  <c r="BI184" i="5"/>
  <c r="BH184" i="5"/>
  <c r="BG184" i="5"/>
  <c r="BF184" i="5"/>
  <c r="T184" i="5"/>
  <c r="R184" i="5"/>
  <c r="P184" i="5"/>
  <c r="BI181" i="5"/>
  <c r="BH181" i="5"/>
  <c r="BG181" i="5"/>
  <c r="BF181" i="5"/>
  <c r="T181" i="5"/>
  <c r="R181" i="5"/>
  <c r="P181" i="5"/>
  <c r="BI179" i="5"/>
  <c r="BH179" i="5"/>
  <c r="BG179" i="5"/>
  <c r="BF179" i="5"/>
  <c r="T179" i="5"/>
  <c r="R179" i="5"/>
  <c r="P179" i="5"/>
  <c r="BI177" i="5"/>
  <c r="BH177" i="5"/>
  <c r="BG177" i="5"/>
  <c r="BF177" i="5"/>
  <c r="T177" i="5"/>
  <c r="R177" i="5"/>
  <c r="P177" i="5"/>
  <c r="BI174" i="5"/>
  <c r="BH174" i="5"/>
  <c r="BG174" i="5"/>
  <c r="BF174" i="5"/>
  <c r="T174" i="5"/>
  <c r="R174" i="5"/>
  <c r="P174" i="5"/>
  <c r="BI171" i="5"/>
  <c r="BH171" i="5"/>
  <c r="BG171" i="5"/>
  <c r="BF171" i="5"/>
  <c r="T171" i="5"/>
  <c r="T170" i="5"/>
  <c r="R171" i="5"/>
  <c r="R170" i="5"/>
  <c r="P171" i="5"/>
  <c r="P170" i="5"/>
  <c r="BI168" i="5"/>
  <c r="BH168" i="5"/>
  <c r="BG168" i="5"/>
  <c r="BF168" i="5"/>
  <c r="T168" i="5"/>
  <c r="R168" i="5"/>
  <c r="P168" i="5"/>
  <c r="BI167" i="5"/>
  <c r="BH167" i="5"/>
  <c r="BG167" i="5"/>
  <c r="BF167" i="5"/>
  <c r="T167" i="5"/>
  <c r="R167" i="5"/>
  <c r="P167" i="5"/>
  <c r="BI166" i="5"/>
  <c r="BH166" i="5"/>
  <c r="BG166" i="5"/>
  <c r="BF166" i="5"/>
  <c r="T166" i="5"/>
  <c r="R166" i="5"/>
  <c r="P166" i="5"/>
  <c r="BI165" i="5"/>
  <c r="BH165" i="5"/>
  <c r="BG165" i="5"/>
  <c r="BF165" i="5"/>
  <c r="T165" i="5"/>
  <c r="R165" i="5"/>
  <c r="P165" i="5"/>
  <c r="BI164" i="5"/>
  <c r="BH164" i="5"/>
  <c r="BG164" i="5"/>
  <c r="BF164" i="5"/>
  <c r="T164" i="5"/>
  <c r="R164" i="5"/>
  <c r="P164" i="5"/>
  <c r="BI161" i="5"/>
  <c r="BH161" i="5"/>
  <c r="BG161" i="5"/>
  <c r="BF161" i="5"/>
  <c r="T161" i="5"/>
  <c r="R161" i="5"/>
  <c r="P161" i="5"/>
  <c r="BI159" i="5"/>
  <c r="BH159" i="5"/>
  <c r="BG159" i="5"/>
  <c r="BF159" i="5"/>
  <c r="T159" i="5"/>
  <c r="R159" i="5"/>
  <c r="P159" i="5"/>
  <c r="BI158" i="5"/>
  <c r="BH158" i="5"/>
  <c r="BG158" i="5"/>
  <c r="BF158" i="5"/>
  <c r="T158" i="5"/>
  <c r="R158" i="5"/>
  <c r="P158" i="5"/>
  <c r="BI157" i="5"/>
  <c r="BH157" i="5"/>
  <c r="BG157" i="5"/>
  <c r="BF157" i="5"/>
  <c r="T157" i="5"/>
  <c r="R157" i="5"/>
  <c r="P157" i="5"/>
  <c r="BI156" i="5"/>
  <c r="BH156" i="5"/>
  <c r="BG156" i="5"/>
  <c r="BF156" i="5"/>
  <c r="T156" i="5"/>
  <c r="R156" i="5"/>
  <c r="P156" i="5"/>
  <c r="BI155" i="5"/>
  <c r="BH155" i="5"/>
  <c r="BG155" i="5"/>
  <c r="BF155" i="5"/>
  <c r="T155" i="5"/>
  <c r="R155" i="5"/>
  <c r="P155" i="5"/>
  <c r="BI154" i="5"/>
  <c r="BH154" i="5"/>
  <c r="BG154" i="5"/>
  <c r="BF154" i="5"/>
  <c r="T154" i="5"/>
  <c r="R154" i="5"/>
  <c r="P154" i="5"/>
  <c r="BI152" i="5"/>
  <c r="BH152" i="5"/>
  <c r="BG152" i="5"/>
  <c r="BF152" i="5"/>
  <c r="T152" i="5"/>
  <c r="R152" i="5"/>
  <c r="P152" i="5"/>
  <c r="BI150" i="5"/>
  <c r="BH150" i="5"/>
  <c r="BG150" i="5"/>
  <c r="BF150" i="5"/>
  <c r="T150" i="5"/>
  <c r="R150" i="5"/>
  <c r="P150" i="5"/>
  <c r="BI149" i="5"/>
  <c r="BH149" i="5"/>
  <c r="BG149" i="5"/>
  <c r="BF149" i="5"/>
  <c r="T149" i="5"/>
  <c r="R149" i="5"/>
  <c r="P149" i="5"/>
  <c r="BI148" i="5"/>
  <c r="BH148" i="5"/>
  <c r="BG148" i="5"/>
  <c r="BF148" i="5"/>
  <c r="T148" i="5"/>
  <c r="R148" i="5"/>
  <c r="P148" i="5"/>
  <c r="BI144" i="5"/>
  <c r="BH144" i="5"/>
  <c r="BG144" i="5"/>
  <c r="BF144" i="5"/>
  <c r="T144" i="5"/>
  <c r="T143" i="5"/>
  <c r="R144" i="5"/>
  <c r="R143" i="5"/>
  <c r="P144" i="5"/>
  <c r="P143" i="5" s="1"/>
  <c r="BI141" i="5"/>
  <c r="BH141" i="5"/>
  <c r="BG141" i="5"/>
  <c r="BF141" i="5"/>
  <c r="T141" i="5"/>
  <c r="R141" i="5"/>
  <c r="P141" i="5"/>
  <c r="BI138" i="5"/>
  <c r="BH138" i="5"/>
  <c r="BG138" i="5"/>
  <c r="BF138" i="5"/>
  <c r="T138" i="5"/>
  <c r="R138" i="5"/>
  <c r="P138" i="5"/>
  <c r="BI136" i="5"/>
  <c r="BH136" i="5"/>
  <c r="BG136" i="5"/>
  <c r="BF136" i="5"/>
  <c r="T136" i="5"/>
  <c r="R136" i="5"/>
  <c r="P136" i="5"/>
  <c r="BI134" i="5"/>
  <c r="BH134" i="5"/>
  <c r="BG134" i="5"/>
  <c r="BF134" i="5"/>
  <c r="T134" i="5"/>
  <c r="R134" i="5"/>
  <c r="P134" i="5"/>
  <c r="BI127" i="5"/>
  <c r="BH127" i="5"/>
  <c r="BG127" i="5"/>
  <c r="BF127" i="5"/>
  <c r="T127" i="5"/>
  <c r="R127" i="5"/>
  <c r="P127" i="5"/>
  <c r="BI124" i="5"/>
  <c r="BH124" i="5"/>
  <c r="BG124" i="5"/>
  <c r="BF124" i="5"/>
  <c r="T124" i="5"/>
  <c r="R124" i="5"/>
  <c r="P124" i="5"/>
  <c r="BI122" i="5"/>
  <c r="BH122" i="5"/>
  <c r="BG122" i="5"/>
  <c r="BF122" i="5"/>
  <c r="T122" i="5"/>
  <c r="R122" i="5"/>
  <c r="P122" i="5"/>
  <c r="BI120" i="5"/>
  <c r="BH120" i="5"/>
  <c r="BG120" i="5"/>
  <c r="BF120" i="5"/>
  <c r="T120" i="5"/>
  <c r="R120" i="5"/>
  <c r="P120" i="5"/>
  <c r="BI117" i="5"/>
  <c r="BH117" i="5"/>
  <c r="BG117" i="5"/>
  <c r="BF117" i="5"/>
  <c r="T117" i="5"/>
  <c r="R117" i="5"/>
  <c r="P117" i="5"/>
  <c r="BI116" i="5"/>
  <c r="BH116" i="5"/>
  <c r="BG116" i="5"/>
  <c r="BF116" i="5"/>
  <c r="T116" i="5"/>
  <c r="R116" i="5"/>
  <c r="P116" i="5"/>
  <c r="BI114" i="5"/>
  <c r="BH114" i="5"/>
  <c r="BG114" i="5"/>
  <c r="BF114" i="5"/>
  <c r="T114" i="5"/>
  <c r="R114" i="5"/>
  <c r="P114" i="5"/>
  <c r="BI112" i="5"/>
  <c r="BH112" i="5"/>
  <c r="BG112" i="5"/>
  <c r="BF112" i="5"/>
  <c r="T112" i="5"/>
  <c r="R112" i="5"/>
  <c r="P112" i="5"/>
  <c r="BI105" i="5"/>
  <c r="BH105" i="5"/>
  <c r="BG105" i="5"/>
  <c r="BF105" i="5"/>
  <c r="T105" i="5"/>
  <c r="R105" i="5"/>
  <c r="P105" i="5"/>
  <c r="BI103" i="5"/>
  <c r="BH103" i="5"/>
  <c r="BG103" i="5"/>
  <c r="BF103" i="5"/>
  <c r="T103" i="5"/>
  <c r="R103" i="5"/>
  <c r="P103" i="5"/>
  <c r="J97" i="5"/>
  <c r="J96" i="5"/>
  <c r="F96" i="5"/>
  <c r="F94" i="5"/>
  <c r="E92" i="5"/>
  <c r="J55" i="5"/>
  <c r="J54" i="5"/>
  <c r="F54" i="5"/>
  <c r="F52" i="5"/>
  <c r="E50" i="5"/>
  <c r="J18" i="5"/>
  <c r="E18" i="5"/>
  <c r="F55" i="5"/>
  <c r="J17" i="5"/>
  <c r="J12" i="5"/>
  <c r="J94" i="5"/>
  <c r="E7" i="5"/>
  <c r="E48" i="5"/>
  <c r="J37" i="4"/>
  <c r="J36" i="4"/>
  <c r="AY57" i="1" s="1"/>
  <c r="J35" i="4"/>
  <c r="AX57" i="1"/>
  <c r="BI301" i="4"/>
  <c r="BH301" i="4"/>
  <c r="BG301" i="4"/>
  <c r="BF301" i="4"/>
  <c r="T301" i="4"/>
  <c r="R301" i="4"/>
  <c r="P301" i="4"/>
  <c r="BI300" i="4"/>
  <c r="BH300" i="4"/>
  <c r="BG300" i="4"/>
  <c r="BF300" i="4"/>
  <c r="T300" i="4"/>
  <c r="R300" i="4"/>
  <c r="P300" i="4"/>
  <c r="BI298" i="4"/>
  <c r="BH298" i="4"/>
  <c r="BG298" i="4"/>
  <c r="BF298" i="4"/>
  <c r="T298" i="4"/>
  <c r="R298" i="4"/>
  <c r="P298" i="4"/>
  <c r="BI296" i="4"/>
  <c r="BH296" i="4"/>
  <c r="BG296" i="4"/>
  <c r="BF296" i="4"/>
  <c r="T296" i="4"/>
  <c r="R296" i="4"/>
  <c r="P296" i="4"/>
  <c r="BI293" i="4"/>
  <c r="BH293" i="4"/>
  <c r="BG293" i="4"/>
  <c r="BF293" i="4"/>
  <c r="T293" i="4"/>
  <c r="R293" i="4"/>
  <c r="P293" i="4"/>
  <c r="BI291" i="4"/>
  <c r="BH291" i="4"/>
  <c r="BG291" i="4"/>
  <c r="BF291" i="4"/>
  <c r="T291" i="4"/>
  <c r="R291" i="4"/>
  <c r="P291" i="4"/>
  <c r="BI288" i="4"/>
  <c r="BH288" i="4"/>
  <c r="BG288" i="4"/>
  <c r="BF288" i="4"/>
  <c r="T288" i="4"/>
  <c r="R288" i="4"/>
  <c r="P288" i="4"/>
  <c r="BI287" i="4"/>
  <c r="BH287" i="4"/>
  <c r="BG287" i="4"/>
  <c r="BF287" i="4"/>
  <c r="T287" i="4"/>
  <c r="R287" i="4"/>
  <c r="P287" i="4"/>
  <c r="BI284" i="4"/>
  <c r="BH284" i="4"/>
  <c r="BG284" i="4"/>
  <c r="BF284" i="4"/>
  <c r="T284" i="4"/>
  <c r="T283" i="4"/>
  <c r="R284" i="4"/>
  <c r="R283" i="4" s="1"/>
  <c r="P284" i="4"/>
  <c r="P283" i="4" s="1"/>
  <c r="BI280" i="4"/>
  <c r="BH280" i="4"/>
  <c r="BG280" i="4"/>
  <c r="BF280" i="4"/>
  <c r="T280" i="4"/>
  <c r="R280" i="4"/>
  <c r="P280" i="4"/>
  <c r="BI278" i="4"/>
  <c r="BH278" i="4"/>
  <c r="BG278" i="4"/>
  <c r="BF278" i="4"/>
  <c r="T278" i="4"/>
  <c r="R278" i="4"/>
  <c r="P278" i="4"/>
  <c r="BI275" i="4"/>
  <c r="BH275" i="4"/>
  <c r="BG275" i="4"/>
  <c r="BF275" i="4"/>
  <c r="T275" i="4"/>
  <c r="R275" i="4"/>
  <c r="P275" i="4"/>
  <c r="BI272" i="4"/>
  <c r="BH272" i="4"/>
  <c r="BG272" i="4"/>
  <c r="BF272" i="4"/>
  <c r="T272" i="4"/>
  <c r="R272" i="4"/>
  <c r="P272" i="4"/>
  <c r="BI270" i="4"/>
  <c r="BH270" i="4"/>
  <c r="BG270" i="4"/>
  <c r="BF270" i="4"/>
  <c r="T270" i="4"/>
  <c r="R270" i="4"/>
  <c r="P270" i="4"/>
  <c r="BI267" i="4"/>
  <c r="BH267" i="4"/>
  <c r="BG267" i="4"/>
  <c r="BF267" i="4"/>
  <c r="T267" i="4"/>
  <c r="R267" i="4"/>
  <c r="P267" i="4"/>
  <c r="BI264" i="4"/>
  <c r="BH264" i="4"/>
  <c r="BG264" i="4"/>
  <c r="BF264" i="4"/>
  <c r="T264" i="4"/>
  <c r="R264" i="4"/>
  <c r="P264" i="4"/>
  <c r="BI261" i="4"/>
  <c r="BH261" i="4"/>
  <c r="BG261" i="4"/>
  <c r="BF261" i="4"/>
  <c r="T261" i="4"/>
  <c r="R261" i="4"/>
  <c r="P261" i="4"/>
  <c r="BI255" i="4"/>
  <c r="BH255" i="4"/>
  <c r="BG255" i="4"/>
  <c r="BF255" i="4"/>
  <c r="T255" i="4"/>
  <c r="R255" i="4"/>
  <c r="P255" i="4"/>
  <c r="BI249" i="4"/>
  <c r="BH249" i="4"/>
  <c r="BG249" i="4"/>
  <c r="BF249" i="4"/>
  <c r="T249" i="4"/>
  <c r="R249" i="4"/>
  <c r="P249" i="4"/>
  <c r="BI247" i="4"/>
  <c r="BH247" i="4"/>
  <c r="BG247" i="4"/>
  <c r="BF247" i="4"/>
  <c r="T247" i="4"/>
  <c r="R247" i="4"/>
  <c r="P247" i="4"/>
  <c r="BI245" i="4"/>
  <c r="BH245" i="4"/>
  <c r="BG245" i="4"/>
  <c r="BF245" i="4"/>
  <c r="T245" i="4"/>
  <c r="R245" i="4"/>
  <c r="P245" i="4"/>
  <c r="BI242" i="4"/>
  <c r="BH242" i="4"/>
  <c r="BG242" i="4"/>
  <c r="BF242" i="4"/>
  <c r="T242" i="4"/>
  <c r="R242" i="4"/>
  <c r="P242" i="4"/>
  <c r="BI240" i="4"/>
  <c r="BH240" i="4"/>
  <c r="BG240" i="4"/>
  <c r="BF240" i="4"/>
  <c r="T240" i="4"/>
  <c r="R240" i="4"/>
  <c r="P240" i="4"/>
  <c r="BI239" i="4"/>
  <c r="BH239" i="4"/>
  <c r="BG239" i="4"/>
  <c r="BF239" i="4"/>
  <c r="T239" i="4"/>
  <c r="R239" i="4"/>
  <c r="P239" i="4"/>
  <c r="BI233" i="4"/>
  <c r="BH233" i="4"/>
  <c r="BG233" i="4"/>
  <c r="BF233" i="4"/>
  <c r="T233" i="4"/>
  <c r="R233" i="4"/>
  <c r="P233" i="4"/>
  <c r="BI228" i="4"/>
  <c r="BH228" i="4"/>
  <c r="BG228" i="4"/>
  <c r="BF228" i="4"/>
  <c r="T228" i="4"/>
  <c r="R228" i="4"/>
  <c r="P228" i="4"/>
  <c r="BI225" i="4"/>
  <c r="BH225" i="4"/>
  <c r="BG225" i="4"/>
  <c r="BF225" i="4"/>
  <c r="T225" i="4"/>
  <c r="R225" i="4"/>
  <c r="P225" i="4"/>
  <c r="BI222" i="4"/>
  <c r="BH222" i="4"/>
  <c r="BG222" i="4"/>
  <c r="BF222" i="4"/>
  <c r="T222" i="4"/>
  <c r="R222" i="4"/>
  <c r="P222" i="4"/>
  <c r="BI219" i="4"/>
  <c r="BH219" i="4"/>
  <c r="BG219" i="4"/>
  <c r="BF219" i="4"/>
  <c r="T219" i="4"/>
  <c r="R219" i="4"/>
  <c r="P219" i="4"/>
  <c r="BI217" i="4"/>
  <c r="BH217" i="4"/>
  <c r="BG217" i="4"/>
  <c r="BF217" i="4"/>
  <c r="T217" i="4"/>
  <c r="R217" i="4"/>
  <c r="P217" i="4"/>
  <c r="BI215" i="4"/>
  <c r="BH215" i="4"/>
  <c r="BG215" i="4"/>
  <c r="BF215" i="4"/>
  <c r="T215" i="4"/>
  <c r="R215" i="4"/>
  <c r="P215" i="4"/>
  <c r="BI213" i="4"/>
  <c r="BH213" i="4"/>
  <c r="BG213" i="4"/>
  <c r="BF213" i="4"/>
  <c r="T213" i="4"/>
  <c r="R213" i="4"/>
  <c r="P213" i="4"/>
  <c r="BI211" i="4"/>
  <c r="BH211" i="4"/>
  <c r="BG211" i="4"/>
  <c r="BF211" i="4"/>
  <c r="T211" i="4"/>
  <c r="R211" i="4"/>
  <c r="P211" i="4"/>
  <c r="BI208" i="4"/>
  <c r="BH208" i="4"/>
  <c r="BG208" i="4"/>
  <c r="BF208" i="4"/>
  <c r="T208" i="4"/>
  <c r="R208" i="4"/>
  <c r="P208" i="4"/>
  <c r="BI207" i="4"/>
  <c r="BH207" i="4"/>
  <c r="BG207" i="4"/>
  <c r="BF207" i="4"/>
  <c r="T207" i="4"/>
  <c r="R207" i="4"/>
  <c r="P207" i="4"/>
  <c r="BI205" i="4"/>
  <c r="BH205" i="4"/>
  <c r="BG205" i="4"/>
  <c r="BF205" i="4"/>
  <c r="T205" i="4"/>
  <c r="R205" i="4"/>
  <c r="P205" i="4"/>
  <c r="BI202" i="4"/>
  <c r="BH202" i="4"/>
  <c r="BG202" i="4"/>
  <c r="BF202" i="4"/>
  <c r="T202" i="4"/>
  <c r="R202" i="4"/>
  <c r="P202" i="4"/>
  <c r="BI200" i="4"/>
  <c r="BH200" i="4"/>
  <c r="BG200" i="4"/>
  <c r="BF200" i="4"/>
  <c r="T200" i="4"/>
  <c r="R200" i="4"/>
  <c r="P200" i="4"/>
  <c r="BI198" i="4"/>
  <c r="BH198" i="4"/>
  <c r="BG198" i="4"/>
  <c r="BF198" i="4"/>
  <c r="T198" i="4"/>
  <c r="R198" i="4"/>
  <c r="P198" i="4"/>
  <c r="BI196" i="4"/>
  <c r="BH196" i="4"/>
  <c r="BG196" i="4"/>
  <c r="BF196" i="4"/>
  <c r="T196" i="4"/>
  <c r="R196" i="4"/>
  <c r="P196" i="4"/>
  <c r="BI194" i="4"/>
  <c r="BH194" i="4"/>
  <c r="BG194" i="4"/>
  <c r="BF194" i="4"/>
  <c r="T194" i="4"/>
  <c r="R194" i="4"/>
  <c r="P194" i="4"/>
  <c r="BI192" i="4"/>
  <c r="BH192" i="4"/>
  <c r="BG192" i="4"/>
  <c r="BF192" i="4"/>
  <c r="T192" i="4"/>
  <c r="R192" i="4"/>
  <c r="P192" i="4"/>
  <c r="BI189" i="4"/>
  <c r="BH189" i="4"/>
  <c r="BG189" i="4"/>
  <c r="BF189" i="4"/>
  <c r="T189" i="4"/>
  <c r="R189" i="4"/>
  <c r="P189" i="4"/>
  <c r="BI187" i="4"/>
  <c r="BH187" i="4"/>
  <c r="BG187" i="4"/>
  <c r="BF187" i="4"/>
  <c r="T187" i="4"/>
  <c r="R187" i="4"/>
  <c r="P187" i="4"/>
  <c r="BI184" i="4"/>
  <c r="BH184" i="4"/>
  <c r="BG184" i="4"/>
  <c r="BF184" i="4"/>
  <c r="T184" i="4"/>
  <c r="R184" i="4"/>
  <c r="P184" i="4"/>
  <c r="BI182" i="4"/>
  <c r="BH182" i="4"/>
  <c r="BG182" i="4"/>
  <c r="BF182" i="4"/>
  <c r="T182" i="4"/>
  <c r="R182" i="4"/>
  <c r="P182" i="4"/>
  <c r="BI180" i="4"/>
  <c r="BH180" i="4"/>
  <c r="BG180" i="4"/>
  <c r="BF180" i="4"/>
  <c r="T180" i="4"/>
  <c r="R180" i="4"/>
  <c r="P180" i="4"/>
  <c r="BI177" i="4"/>
  <c r="BH177" i="4"/>
  <c r="BG177" i="4"/>
  <c r="BF177" i="4"/>
  <c r="T177" i="4"/>
  <c r="R177" i="4"/>
  <c r="P177" i="4"/>
  <c r="BI174" i="4"/>
  <c r="BH174" i="4"/>
  <c r="BG174" i="4"/>
  <c r="BF174" i="4"/>
  <c r="T174" i="4"/>
  <c r="T173" i="4"/>
  <c r="R174" i="4"/>
  <c r="R173" i="4" s="1"/>
  <c r="P174" i="4"/>
  <c r="P173" i="4" s="1"/>
  <c r="BI171" i="4"/>
  <c r="BH171" i="4"/>
  <c r="BG171" i="4"/>
  <c r="BF171" i="4"/>
  <c r="T171" i="4"/>
  <c r="R171" i="4"/>
  <c r="P171" i="4"/>
  <c r="BI170" i="4"/>
  <c r="BH170" i="4"/>
  <c r="BG170" i="4"/>
  <c r="BF170" i="4"/>
  <c r="T170" i="4"/>
  <c r="R170" i="4"/>
  <c r="P170" i="4"/>
  <c r="BI169" i="4"/>
  <c r="BH169" i="4"/>
  <c r="BG169" i="4"/>
  <c r="BF169" i="4"/>
  <c r="T169" i="4"/>
  <c r="R169" i="4"/>
  <c r="P169" i="4"/>
  <c r="BI168" i="4"/>
  <c r="BH168" i="4"/>
  <c r="BG168" i="4"/>
  <c r="BF168" i="4"/>
  <c r="T168" i="4"/>
  <c r="R168" i="4"/>
  <c r="P168" i="4"/>
  <c r="BI167" i="4"/>
  <c r="BH167" i="4"/>
  <c r="BG167" i="4"/>
  <c r="BF167" i="4"/>
  <c r="T167" i="4"/>
  <c r="R167" i="4"/>
  <c r="P167" i="4"/>
  <c r="BI164" i="4"/>
  <c r="BH164" i="4"/>
  <c r="BG164" i="4"/>
  <c r="BF164" i="4"/>
  <c r="T164" i="4"/>
  <c r="R164" i="4"/>
  <c r="P164" i="4"/>
  <c r="BI162" i="4"/>
  <c r="BH162" i="4"/>
  <c r="BG162" i="4"/>
  <c r="BF162" i="4"/>
  <c r="T162" i="4"/>
  <c r="R162" i="4"/>
  <c r="P162" i="4"/>
  <c r="BI161" i="4"/>
  <c r="BH161" i="4"/>
  <c r="BG161" i="4"/>
  <c r="BF161" i="4"/>
  <c r="T161" i="4"/>
  <c r="R161" i="4"/>
  <c r="P161" i="4"/>
  <c r="BI160" i="4"/>
  <c r="BH160" i="4"/>
  <c r="BG160" i="4"/>
  <c r="BF160" i="4"/>
  <c r="T160" i="4"/>
  <c r="R160" i="4"/>
  <c r="P160" i="4"/>
  <c r="BI159" i="4"/>
  <c r="BH159" i="4"/>
  <c r="BG159" i="4"/>
  <c r="BF159" i="4"/>
  <c r="T159" i="4"/>
  <c r="R159" i="4"/>
  <c r="P159" i="4"/>
  <c r="BI158" i="4"/>
  <c r="BH158" i="4"/>
  <c r="BG158" i="4"/>
  <c r="BF158" i="4"/>
  <c r="T158" i="4"/>
  <c r="R158" i="4"/>
  <c r="P158" i="4"/>
  <c r="BI157" i="4"/>
  <c r="BH157" i="4"/>
  <c r="BG157" i="4"/>
  <c r="BF157" i="4"/>
  <c r="T157" i="4"/>
  <c r="R157" i="4"/>
  <c r="P157" i="4"/>
  <c r="BI155" i="4"/>
  <c r="BH155" i="4"/>
  <c r="BG155" i="4"/>
  <c r="BF155" i="4"/>
  <c r="T155" i="4"/>
  <c r="R155" i="4"/>
  <c r="P155" i="4"/>
  <c r="BI153" i="4"/>
  <c r="BH153" i="4"/>
  <c r="BG153" i="4"/>
  <c r="BF153" i="4"/>
  <c r="T153" i="4"/>
  <c r="R153" i="4"/>
  <c r="P153" i="4"/>
  <c r="BI151" i="4"/>
  <c r="BH151" i="4"/>
  <c r="BG151" i="4"/>
  <c r="BF151" i="4"/>
  <c r="T151" i="4"/>
  <c r="R151" i="4"/>
  <c r="P151" i="4"/>
  <c r="BI150" i="4"/>
  <c r="BH150" i="4"/>
  <c r="BG150" i="4"/>
  <c r="BF150" i="4"/>
  <c r="T150" i="4"/>
  <c r="R150" i="4"/>
  <c r="P150" i="4"/>
  <c r="BI149" i="4"/>
  <c r="BH149" i="4"/>
  <c r="BG149" i="4"/>
  <c r="BF149" i="4"/>
  <c r="T149" i="4"/>
  <c r="R149" i="4"/>
  <c r="P149" i="4"/>
  <c r="BI148" i="4"/>
  <c r="BH148" i="4"/>
  <c r="BG148" i="4"/>
  <c r="BF148" i="4"/>
  <c r="T148" i="4"/>
  <c r="R148" i="4"/>
  <c r="P148" i="4"/>
  <c r="BI144" i="4"/>
  <c r="BH144" i="4"/>
  <c r="BG144" i="4"/>
  <c r="BF144" i="4"/>
  <c r="T144" i="4"/>
  <c r="T143" i="4"/>
  <c r="R144" i="4"/>
  <c r="R143" i="4" s="1"/>
  <c r="P144" i="4"/>
  <c r="P143" i="4"/>
  <c r="BI141" i="4"/>
  <c r="BH141" i="4"/>
  <c r="BG141" i="4"/>
  <c r="BF141" i="4"/>
  <c r="T141" i="4"/>
  <c r="R141" i="4"/>
  <c r="P141" i="4"/>
  <c r="BI138" i="4"/>
  <c r="BH138" i="4"/>
  <c r="BG138" i="4"/>
  <c r="BF138" i="4"/>
  <c r="T138" i="4"/>
  <c r="R138" i="4"/>
  <c r="P138" i="4"/>
  <c r="BI136" i="4"/>
  <c r="BH136" i="4"/>
  <c r="BG136" i="4"/>
  <c r="BF136" i="4"/>
  <c r="T136" i="4"/>
  <c r="R136" i="4"/>
  <c r="P136" i="4"/>
  <c r="BI134" i="4"/>
  <c r="BH134" i="4"/>
  <c r="BG134" i="4"/>
  <c r="BF134" i="4"/>
  <c r="T134" i="4"/>
  <c r="R134" i="4"/>
  <c r="P134" i="4"/>
  <c r="BI127" i="4"/>
  <c r="BH127" i="4"/>
  <c r="BG127" i="4"/>
  <c r="BF127" i="4"/>
  <c r="T127" i="4"/>
  <c r="R127" i="4"/>
  <c r="P127" i="4"/>
  <c r="BI124" i="4"/>
  <c r="BH124" i="4"/>
  <c r="BG124" i="4"/>
  <c r="BF124" i="4"/>
  <c r="T124" i="4"/>
  <c r="R124" i="4"/>
  <c r="P124" i="4"/>
  <c r="BI122" i="4"/>
  <c r="BH122" i="4"/>
  <c r="BG122" i="4"/>
  <c r="BF122" i="4"/>
  <c r="T122" i="4"/>
  <c r="R122" i="4"/>
  <c r="P122" i="4"/>
  <c r="BI120" i="4"/>
  <c r="BH120" i="4"/>
  <c r="BG120" i="4"/>
  <c r="BF120" i="4"/>
  <c r="T120" i="4"/>
  <c r="R120" i="4"/>
  <c r="P120" i="4"/>
  <c r="BI117" i="4"/>
  <c r="BH117" i="4"/>
  <c r="BG117" i="4"/>
  <c r="BF117" i="4"/>
  <c r="T117" i="4"/>
  <c r="R117" i="4"/>
  <c r="P117" i="4"/>
  <c r="BI116" i="4"/>
  <c r="BH116" i="4"/>
  <c r="BG116" i="4"/>
  <c r="BF116" i="4"/>
  <c r="T116" i="4"/>
  <c r="R116" i="4"/>
  <c r="P116" i="4"/>
  <c r="BI114" i="4"/>
  <c r="BH114" i="4"/>
  <c r="BG114" i="4"/>
  <c r="BF114" i="4"/>
  <c r="T114" i="4"/>
  <c r="R114" i="4"/>
  <c r="P114" i="4"/>
  <c r="BI112" i="4"/>
  <c r="BH112" i="4"/>
  <c r="BG112" i="4"/>
  <c r="BF112" i="4"/>
  <c r="T112" i="4"/>
  <c r="R112" i="4"/>
  <c r="P112" i="4"/>
  <c r="BI105" i="4"/>
  <c r="BH105" i="4"/>
  <c r="BG105" i="4"/>
  <c r="BF105" i="4"/>
  <c r="T105" i="4"/>
  <c r="R105" i="4"/>
  <c r="P105" i="4"/>
  <c r="BI103" i="4"/>
  <c r="BH103" i="4"/>
  <c r="BG103" i="4"/>
  <c r="BF103" i="4"/>
  <c r="T103" i="4"/>
  <c r="R103" i="4"/>
  <c r="P103" i="4"/>
  <c r="J97" i="4"/>
  <c r="J96" i="4"/>
  <c r="F96" i="4"/>
  <c r="F94" i="4"/>
  <c r="E92" i="4"/>
  <c r="J55" i="4"/>
  <c r="J54" i="4"/>
  <c r="F54" i="4"/>
  <c r="F52" i="4"/>
  <c r="E50" i="4"/>
  <c r="J18" i="4"/>
  <c r="E18" i="4"/>
  <c r="F97" i="4" s="1"/>
  <c r="J17" i="4"/>
  <c r="J12" i="4"/>
  <c r="J94" i="4" s="1"/>
  <c r="E7" i="4"/>
  <c r="E90" i="4" s="1"/>
  <c r="J278" i="3"/>
  <c r="J37" i="3"/>
  <c r="J36" i="3"/>
  <c r="AY56" i="1"/>
  <c r="J35" i="3"/>
  <c r="AX56" i="1"/>
  <c r="BI297" i="3"/>
  <c r="BH297" i="3"/>
  <c r="BG297" i="3"/>
  <c r="BF297" i="3"/>
  <c r="T297" i="3"/>
  <c r="R297" i="3"/>
  <c r="P297" i="3"/>
  <c r="BI296" i="3"/>
  <c r="BH296" i="3"/>
  <c r="BG296" i="3"/>
  <c r="BF296" i="3"/>
  <c r="T296" i="3"/>
  <c r="R296" i="3"/>
  <c r="P296" i="3"/>
  <c r="BI294" i="3"/>
  <c r="BH294" i="3"/>
  <c r="BG294" i="3"/>
  <c r="BF294" i="3"/>
  <c r="T294" i="3"/>
  <c r="R294" i="3"/>
  <c r="P294" i="3"/>
  <c r="BI292" i="3"/>
  <c r="BH292" i="3"/>
  <c r="BG292" i="3"/>
  <c r="BF292" i="3"/>
  <c r="T292" i="3"/>
  <c r="R292" i="3"/>
  <c r="P292" i="3"/>
  <c r="BI289" i="3"/>
  <c r="BH289" i="3"/>
  <c r="BG289" i="3"/>
  <c r="BF289" i="3"/>
  <c r="T289" i="3"/>
  <c r="R289" i="3"/>
  <c r="P289" i="3"/>
  <c r="BI287" i="3"/>
  <c r="BH287" i="3"/>
  <c r="BG287" i="3"/>
  <c r="BF287" i="3"/>
  <c r="T287" i="3"/>
  <c r="R287" i="3"/>
  <c r="P287" i="3"/>
  <c r="BI284" i="3"/>
  <c r="BH284" i="3"/>
  <c r="BG284" i="3"/>
  <c r="BF284" i="3"/>
  <c r="T284" i="3"/>
  <c r="R284" i="3"/>
  <c r="P284" i="3"/>
  <c r="BI283" i="3"/>
  <c r="BH283" i="3"/>
  <c r="BG283" i="3"/>
  <c r="BF283" i="3"/>
  <c r="T283" i="3"/>
  <c r="R283" i="3"/>
  <c r="P283" i="3"/>
  <c r="BI280" i="3"/>
  <c r="BH280" i="3"/>
  <c r="BG280" i="3"/>
  <c r="BF280" i="3"/>
  <c r="T280" i="3"/>
  <c r="T279" i="3"/>
  <c r="R280" i="3"/>
  <c r="R279" i="3"/>
  <c r="P280" i="3"/>
  <c r="P279" i="3" s="1"/>
  <c r="J75" i="3"/>
  <c r="BI276" i="3"/>
  <c r="BH276" i="3"/>
  <c r="BG276" i="3"/>
  <c r="BF276" i="3"/>
  <c r="T276" i="3"/>
  <c r="R276" i="3"/>
  <c r="P276" i="3"/>
  <c r="BI274" i="3"/>
  <c r="BH274" i="3"/>
  <c r="BG274" i="3"/>
  <c r="BF274" i="3"/>
  <c r="T274" i="3"/>
  <c r="R274" i="3"/>
  <c r="P274" i="3"/>
  <c r="BI271" i="3"/>
  <c r="BH271" i="3"/>
  <c r="BG271" i="3"/>
  <c r="BF271" i="3"/>
  <c r="T271" i="3"/>
  <c r="R271" i="3"/>
  <c r="P271" i="3"/>
  <c r="BI268" i="3"/>
  <c r="BH268" i="3"/>
  <c r="BG268" i="3"/>
  <c r="BF268" i="3"/>
  <c r="T268" i="3"/>
  <c r="R268" i="3"/>
  <c r="P268" i="3"/>
  <c r="BI266" i="3"/>
  <c r="BH266" i="3"/>
  <c r="BG266" i="3"/>
  <c r="BF266" i="3"/>
  <c r="T266" i="3"/>
  <c r="R266" i="3"/>
  <c r="P266" i="3"/>
  <c r="BI263" i="3"/>
  <c r="BH263" i="3"/>
  <c r="BG263" i="3"/>
  <c r="BF263" i="3"/>
  <c r="T263" i="3"/>
  <c r="R263" i="3"/>
  <c r="P263" i="3"/>
  <c r="BI260" i="3"/>
  <c r="BH260" i="3"/>
  <c r="BG260" i="3"/>
  <c r="BF260" i="3"/>
  <c r="T260" i="3"/>
  <c r="R260" i="3"/>
  <c r="P260" i="3"/>
  <c r="BI257" i="3"/>
  <c r="BH257" i="3"/>
  <c r="BG257" i="3"/>
  <c r="BF257" i="3"/>
  <c r="T257" i="3"/>
  <c r="R257" i="3"/>
  <c r="P257" i="3"/>
  <c r="BI251" i="3"/>
  <c r="BH251" i="3"/>
  <c r="BG251" i="3"/>
  <c r="BF251" i="3"/>
  <c r="T251" i="3"/>
  <c r="R251" i="3"/>
  <c r="P251" i="3"/>
  <c r="BI245" i="3"/>
  <c r="BH245" i="3"/>
  <c r="BG245" i="3"/>
  <c r="BF245" i="3"/>
  <c r="T245" i="3"/>
  <c r="R245" i="3"/>
  <c r="P245" i="3"/>
  <c r="BI243" i="3"/>
  <c r="BH243" i="3"/>
  <c r="BG243" i="3"/>
  <c r="BF243" i="3"/>
  <c r="T243" i="3"/>
  <c r="R243" i="3"/>
  <c r="P243" i="3"/>
  <c r="BI241" i="3"/>
  <c r="BH241" i="3"/>
  <c r="BG241" i="3"/>
  <c r="BF241" i="3"/>
  <c r="T241" i="3"/>
  <c r="R241" i="3"/>
  <c r="P241" i="3"/>
  <c r="BI238" i="3"/>
  <c r="BH238" i="3"/>
  <c r="BG238" i="3"/>
  <c r="BF238" i="3"/>
  <c r="T238" i="3"/>
  <c r="R238" i="3"/>
  <c r="P238" i="3"/>
  <c r="BI236" i="3"/>
  <c r="BH236" i="3"/>
  <c r="BG236" i="3"/>
  <c r="BF236" i="3"/>
  <c r="T236" i="3"/>
  <c r="R236" i="3"/>
  <c r="P236" i="3"/>
  <c r="BI235" i="3"/>
  <c r="BH235" i="3"/>
  <c r="BG235" i="3"/>
  <c r="BF235" i="3"/>
  <c r="T235" i="3"/>
  <c r="R235" i="3"/>
  <c r="P235" i="3"/>
  <c r="BI229" i="3"/>
  <c r="BH229" i="3"/>
  <c r="BG229" i="3"/>
  <c r="BF229" i="3"/>
  <c r="T229" i="3"/>
  <c r="R229" i="3"/>
  <c r="P229" i="3"/>
  <c r="BI224" i="3"/>
  <c r="BH224" i="3"/>
  <c r="BG224" i="3"/>
  <c r="BF224" i="3"/>
  <c r="T224" i="3"/>
  <c r="R224" i="3"/>
  <c r="P224" i="3"/>
  <c r="BI221" i="3"/>
  <c r="BH221" i="3"/>
  <c r="BG221" i="3"/>
  <c r="BF221" i="3"/>
  <c r="T221" i="3"/>
  <c r="R221" i="3"/>
  <c r="P221" i="3"/>
  <c r="BI218" i="3"/>
  <c r="BH218" i="3"/>
  <c r="BG218" i="3"/>
  <c r="BF218" i="3"/>
  <c r="T218" i="3"/>
  <c r="R218" i="3"/>
  <c r="P218" i="3"/>
  <c r="BI215" i="3"/>
  <c r="BH215" i="3"/>
  <c r="BG215" i="3"/>
  <c r="BF215" i="3"/>
  <c r="T215" i="3"/>
  <c r="R215" i="3"/>
  <c r="P215" i="3"/>
  <c r="BI212" i="3"/>
  <c r="BH212" i="3"/>
  <c r="BG212" i="3"/>
  <c r="BF212" i="3"/>
  <c r="T212" i="3"/>
  <c r="R212" i="3"/>
  <c r="P212" i="3"/>
  <c r="BI210" i="3"/>
  <c r="BH210" i="3"/>
  <c r="BG210" i="3"/>
  <c r="BF210" i="3"/>
  <c r="T210" i="3"/>
  <c r="R210" i="3"/>
  <c r="P210" i="3"/>
  <c r="BI208" i="3"/>
  <c r="BH208" i="3"/>
  <c r="BG208" i="3"/>
  <c r="BF208" i="3"/>
  <c r="T208" i="3"/>
  <c r="R208" i="3"/>
  <c r="P208" i="3"/>
  <c r="BI206" i="3"/>
  <c r="BH206" i="3"/>
  <c r="BG206" i="3"/>
  <c r="BF206" i="3"/>
  <c r="T206" i="3"/>
  <c r="R206" i="3"/>
  <c r="P206" i="3"/>
  <c r="BI203" i="3"/>
  <c r="BH203" i="3"/>
  <c r="BG203" i="3"/>
  <c r="BF203" i="3"/>
  <c r="T203" i="3"/>
  <c r="R203" i="3"/>
  <c r="P203" i="3"/>
  <c r="BI202" i="3"/>
  <c r="BH202" i="3"/>
  <c r="BG202" i="3"/>
  <c r="BF202" i="3"/>
  <c r="T202" i="3"/>
  <c r="R202" i="3"/>
  <c r="P202" i="3"/>
  <c r="BI200" i="3"/>
  <c r="BH200" i="3"/>
  <c r="BG200" i="3"/>
  <c r="BF200" i="3"/>
  <c r="T200" i="3"/>
  <c r="R200" i="3"/>
  <c r="P200" i="3"/>
  <c r="BI197" i="3"/>
  <c r="BH197" i="3"/>
  <c r="BG197" i="3"/>
  <c r="BF197" i="3"/>
  <c r="T197" i="3"/>
  <c r="R197" i="3"/>
  <c r="P197" i="3"/>
  <c r="BI195" i="3"/>
  <c r="BH195" i="3"/>
  <c r="BG195" i="3"/>
  <c r="BF195" i="3"/>
  <c r="T195" i="3"/>
  <c r="R195" i="3"/>
  <c r="P195" i="3"/>
  <c r="BI193" i="3"/>
  <c r="BH193" i="3"/>
  <c r="BG193" i="3"/>
  <c r="BF193" i="3"/>
  <c r="T193" i="3"/>
  <c r="R193" i="3"/>
  <c r="P193" i="3"/>
  <c r="BI191" i="3"/>
  <c r="BH191" i="3"/>
  <c r="BG191" i="3"/>
  <c r="BF191" i="3"/>
  <c r="T191" i="3"/>
  <c r="R191" i="3"/>
  <c r="P191" i="3"/>
  <c r="BI189" i="3"/>
  <c r="BH189" i="3"/>
  <c r="BG189" i="3"/>
  <c r="BF189" i="3"/>
  <c r="T189" i="3"/>
  <c r="R189" i="3"/>
  <c r="P189" i="3"/>
  <c r="BI186" i="3"/>
  <c r="BH186" i="3"/>
  <c r="BG186" i="3"/>
  <c r="BF186" i="3"/>
  <c r="T186" i="3"/>
  <c r="R186" i="3"/>
  <c r="P186" i="3"/>
  <c r="BI184" i="3"/>
  <c r="BH184" i="3"/>
  <c r="BG184" i="3"/>
  <c r="BF184" i="3"/>
  <c r="T184" i="3"/>
  <c r="R184" i="3"/>
  <c r="P184" i="3"/>
  <c r="BI181" i="3"/>
  <c r="BH181" i="3"/>
  <c r="BG181" i="3"/>
  <c r="BF181" i="3"/>
  <c r="T181" i="3"/>
  <c r="R181" i="3"/>
  <c r="P181" i="3"/>
  <c r="BI179" i="3"/>
  <c r="BH179" i="3"/>
  <c r="BG179" i="3"/>
  <c r="BF179" i="3"/>
  <c r="T179" i="3"/>
  <c r="R179" i="3"/>
  <c r="P179" i="3"/>
  <c r="BI177" i="3"/>
  <c r="BH177" i="3"/>
  <c r="BG177" i="3"/>
  <c r="BF177" i="3"/>
  <c r="T177" i="3"/>
  <c r="R177" i="3"/>
  <c r="P177" i="3"/>
  <c r="BI174" i="3"/>
  <c r="BH174" i="3"/>
  <c r="BG174" i="3"/>
  <c r="BF174" i="3"/>
  <c r="T174" i="3"/>
  <c r="R174" i="3"/>
  <c r="P174" i="3"/>
  <c r="BI171" i="3"/>
  <c r="BH171" i="3"/>
  <c r="BG171" i="3"/>
  <c r="BF171" i="3"/>
  <c r="T171" i="3"/>
  <c r="T170" i="3" s="1"/>
  <c r="R171" i="3"/>
  <c r="R170" i="3" s="1"/>
  <c r="P171" i="3"/>
  <c r="P170" i="3" s="1"/>
  <c r="BI168" i="3"/>
  <c r="BH168" i="3"/>
  <c r="BG168" i="3"/>
  <c r="BF168" i="3"/>
  <c r="T168" i="3"/>
  <c r="R168" i="3"/>
  <c r="P168" i="3"/>
  <c r="BI167" i="3"/>
  <c r="BH167" i="3"/>
  <c r="BG167" i="3"/>
  <c r="BF167" i="3"/>
  <c r="T167" i="3"/>
  <c r="R167" i="3"/>
  <c r="P167" i="3"/>
  <c r="BI166" i="3"/>
  <c r="BH166" i="3"/>
  <c r="BG166" i="3"/>
  <c r="BF166" i="3"/>
  <c r="T166" i="3"/>
  <c r="R166" i="3"/>
  <c r="P166" i="3"/>
  <c r="BI165" i="3"/>
  <c r="BH165" i="3"/>
  <c r="BG165" i="3"/>
  <c r="BF165" i="3"/>
  <c r="T165" i="3"/>
  <c r="R165" i="3"/>
  <c r="P165" i="3"/>
  <c r="BI164" i="3"/>
  <c r="BH164" i="3"/>
  <c r="BG164" i="3"/>
  <c r="BF164" i="3"/>
  <c r="T164" i="3"/>
  <c r="R164" i="3"/>
  <c r="P164" i="3"/>
  <c r="BI161" i="3"/>
  <c r="BH161" i="3"/>
  <c r="BG161" i="3"/>
  <c r="BF161" i="3"/>
  <c r="T161" i="3"/>
  <c r="R161" i="3"/>
  <c r="P161" i="3"/>
  <c r="BI159" i="3"/>
  <c r="BH159" i="3"/>
  <c r="BG159" i="3"/>
  <c r="BF159" i="3"/>
  <c r="T159" i="3"/>
  <c r="R159" i="3"/>
  <c r="P159" i="3"/>
  <c r="BI158" i="3"/>
  <c r="BH158" i="3"/>
  <c r="BG158" i="3"/>
  <c r="BF158" i="3"/>
  <c r="T158" i="3"/>
  <c r="R158" i="3"/>
  <c r="P158" i="3"/>
  <c r="BI157" i="3"/>
  <c r="BH157" i="3"/>
  <c r="BG157" i="3"/>
  <c r="BF157" i="3"/>
  <c r="T157" i="3"/>
  <c r="R157" i="3"/>
  <c r="P157" i="3"/>
  <c r="BI156" i="3"/>
  <c r="BH156" i="3"/>
  <c r="BG156" i="3"/>
  <c r="BF156" i="3"/>
  <c r="T156" i="3"/>
  <c r="R156" i="3"/>
  <c r="P156" i="3"/>
  <c r="BI155" i="3"/>
  <c r="BH155" i="3"/>
  <c r="BG155" i="3"/>
  <c r="BF155" i="3"/>
  <c r="T155" i="3"/>
  <c r="R155" i="3"/>
  <c r="P155" i="3"/>
  <c r="BI154" i="3"/>
  <c r="BH154" i="3"/>
  <c r="BG154" i="3"/>
  <c r="BF154" i="3"/>
  <c r="T154" i="3"/>
  <c r="R154" i="3"/>
  <c r="P154" i="3"/>
  <c r="BI152" i="3"/>
  <c r="BH152" i="3"/>
  <c r="BG152" i="3"/>
  <c r="BF152" i="3"/>
  <c r="T152" i="3"/>
  <c r="R152" i="3"/>
  <c r="P152" i="3"/>
  <c r="BI150" i="3"/>
  <c r="BH150" i="3"/>
  <c r="BG150" i="3"/>
  <c r="BF150" i="3"/>
  <c r="T150" i="3"/>
  <c r="R150" i="3"/>
  <c r="P150" i="3"/>
  <c r="BI149" i="3"/>
  <c r="BH149" i="3"/>
  <c r="BG149" i="3"/>
  <c r="BF149" i="3"/>
  <c r="T149" i="3"/>
  <c r="R149" i="3"/>
  <c r="P149" i="3"/>
  <c r="BI148" i="3"/>
  <c r="BH148" i="3"/>
  <c r="BG148" i="3"/>
  <c r="BF148" i="3"/>
  <c r="T148" i="3"/>
  <c r="R148" i="3"/>
  <c r="P148" i="3"/>
  <c r="BI144" i="3"/>
  <c r="BH144" i="3"/>
  <c r="BG144" i="3"/>
  <c r="BF144" i="3"/>
  <c r="T144" i="3"/>
  <c r="T143" i="3"/>
  <c r="R144" i="3"/>
  <c r="R143" i="3"/>
  <c r="P144" i="3"/>
  <c r="P143" i="3" s="1"/>
  <c r="BI141" i="3"/>
  <c r="BH141" i="3"/>
  <c r="BG141" i="3"/>
  <c r="BF141" i="3"/>
  <c r="T141" i="3"/>
  <c r="R141" i="3"/>
  <c r="P141" i="3"/>
  <c r="BI138" i="3"/>
  <c r="BH138" i="3"/>
  <c r="BG138" i="3"/>
  <c r="BF138" i="3"/>
  <c r="T138" i="3"/>
  <c r="R138" i="3"/>
  <c r="P138" i="3"/>
  <c r="BI136" i="3"/>
  <c r="BH136" i="3"/>
  <c r="BG136" i="3"/>
  <c r="BF136" i="3"/>
  <c r="T136" i="3"/>
  <c r="R136" i="3"/>
  <c r="P136" i="3"/>
  <c r="BI134" i="3"/>
  <c r="BH134" i="3"/>
  <c r="BG134" i="3"/>
  <c r="BF134" i="3"/>
  <c r="T134" i="3"/>
  <c r="R134" i="3"/>
  <c r="P134" i="3"/>
  <c r="BI127" i="3"/>
  <c r="BH127" i="3"/>
  <c r="BG127" i="3"/>
  <c r="BF127" i="3"/>
  <c r="T127" i="3"/>
  <c r="R127" i="3"/>
  <c r="P127" i="3"/>
  <c r="BI124" i="3"/>
  <c r="BH124" i="3"/>
  <c r="BG124" i="3"/>
  <c r="BF124" i="3"/>
  <c r="T124" i="3"/>
  <c r="R124" i="3"/>
  <c r="P124" i="3"/>
  <c r="BI122" i="3"/>
  <c r="BH122" i="3"/>
  <c r="BG122" i="3"/>
  <c r="BF122" i="3"/>
  <c r="T122" i="3"/>
  <c r="R122" i="3"/>
  <c r="P122" i="3"/>
  <c r="BI120" i="3"/>
  <c r="BH120" i="3"/>
  <c r="BG120" i="3"/>
  <c r="BF120" i="3"/>
  <c r="T120" i="3"/>
  <c r="R120" i="3"/>
  <c r="P120" i="3"/>
  <c r="BI117" i="3"/>
  <c r="BH117" i="3"/>
  <c r="BG117" i="3"/>
  <c r="BF117" i="3"/>
  <c r="T117" i="3"/>
  <c r="R117" i="3"/>
  <c r="P117" i="3"/>
  <c r="BI116" i="3"/>
  <c r="BH116" i="3"/>
  <c r="BG116" i="3"/>
  <c r="BF116" i="3"/>
  <c r="T116" i="3"/>
  <c r="R116" i="3"/>
  <c r="P116" i="3"/>
  <c r="BI114" i="3"/>
  <c r="BH114" i="3"/>
  <c r="BG114" i="3"/>
  <c r="BF114" i="3"/>
  <c r="T114" i="3"/>
  <c r="R114" i="3"/>
  <c r="P114" i="3"/>
  <c r="BI112" i="3"/>
  <c r="BH112" i="3"/>
  <c r="BG112" i="3"/>
  <c r="BF112" i="3"/>
  <c r="T112" i="3"/>
  <c r="R112" i="3"/>
  <c r="P112" i="3"/>
  <c r="BI105" i="3"/>
  <c r="BH105" i="3"/>
  <c r="BG105" i="3"/>
  <c r="BF105" i="3"/>
  <c r="T105" i="3"/>
  <c r="R105" i="3"/>
  <c r="P105" i="3"/>
  <c r="BI103" i="3"/>
  <c r="BH103" i="3"/>
  <c r="BG103" i="3"/>
  <c r="BF103" i="3"/>
  <c r="T103" i="3"/>
  <c r="R103" i="3"/>
  <c r="P103" i="3"/>
  <c r="J97" i="3"/>
  <c r="J96" i="3"/>
  <c r="F96" i="3"/>
  <c r="F94" i="3"/>
  <c r="E92" i="3"/>
  <c r="J55" i="3"/>
  <c r="J54" i="3"/>
  <c r="F54" i="3"/>
  <c r="F52" i="3"/>
  <c r="E50" i="3"/>
  <c r="J18" i="3"/>
  <c r="E18" i="3"/>
  <c r="F97" i="3"/>
  <c r="J17" i="3"/>
  <c r="J12" i="3"/>
  <c r="J94" i="3" s="1"/>
  <c r="E7" i="3"/>
  <c r="E90" i="3" s="1"/>
  <c r="J37" i="2"/>
  <c r="J36" i="2"/>
  <c r="AY55" i="1" s="1"/>
  <c r="J35" i="2"/>
  <c r="AX55" i="1"/>
  <c r="BI302" i="2"/>
  <c r="BH302" i="2"/>
  <c r="BG302" i="2"/>
  <c r="BF302" i="2"/>
  <c r="T302" i="2"/>
  <c r="R302" i="2"/>
  <c r="P302" i="2"/>
  <c r="BI301" i="2"/>
  <c r="BH301" i="2"/>
  <c r="BG301" i="2"/>
  <c r="BF301" i="2"/>
  <c r="T301" i="2"/>
  <c r="R301" i="2"/>
  <c r="P301" i="2"/>
  <c r="BI299" i="2"/>
  <c r="BH299" i="2"/>
  <c r="BG299" i="2"/>
  <c r="BF299" i="2"/>
  <c r="T299" i="2"/>
  <c r="R299" i="2"/>
  <c r="P299" i="2"/>
  <c r="BI297" i="2"/>
  <c r="BH297" i="2"/>
  <c r="BG297" i="2"/>
  <c r="BF297" i="2"/>
  <c r="T297" i="2"/>
  <c r="R297" i="2"/>
  <c r="P297" i="2"/>
  <c r="BI294" i="2"/>
  <c r="BH294" i="2"/>
  <c r="BG294" i="2"/>
  <c r="BF294" i="2"/>
  <c r="T294" i="2"/>
  <c r="R294" i="2"/>
  <c r="P294" i="2"/>
  <c r="BI292" i="2"/>
  <c r="BH292" i="2"/>
  <c r="BG292" i="2"/>
  <c r="BF292" i="2"/>
  <c r="T292" i="2"/>
  <c r="R292" i="2"/>
  <c r="P292" i="2"/>
  <c r="BI289" i="2"/>
  <c r="BH289" i="2"/>
  <c r="BG289" i="2"/>
  <c r="BF289" i="2"/>
  <c r="T289" i="2"/>
  <c r="R289" i="2"/>
  <c r="P289" i="2"/>
  <c r="BI288" i="2"/>
  <c r="BH288" i="2"/>
  <c r="BG288" i="2"/>
  <c r="BF288" i="2"/>
  <c r="T288" i="2"/>
  <c r="R288" i="2"/>
  <c r="P288" i="2"/>
  <c r="BI285" i="2"/>
  <c r="BH285" i="2"/>
  <c r="BG285" i="2"/>
  <c r="BF285" i="2"/>
  <c r="T285" i="2"/>
  <c r="T284" i="2"/>
  <c r="R285" i="2"/>
  <c r="R284" i="2"/>
  <c r="P285" i="2"/>
  <c r="P284" i="2" s="1"/>
  <c r="BI281" i="2"/>
  <c r="BH281" i="2"/>
  <c r="BG281" i="2"/>
  <c r="BF281" i="2"/>
  <c r="T281" i="2"/>
  <c r="R281" i="2"/>
  <c r="P281" i="2"/>
  <c r="BI279" i="2"/>
  <c r="BH279" i="2"/>
  <c r="BG279" i="2"/>
  <c r="BF279" i="2"/>
  <c r="T279" i="2"/>
  <c r="R279" i="2"/>
  <c r="P279" i="2"/>
  <c r="BI276" i="2"/>
  <c r="BH276" i="2"/>
  <c r="BG276" i="2"/>
  <c r="BF276" i="2"/>
  <c r="T276" i="2"/>
  <c r="R276" i="2"/>
  <c r="P276" i="2"/>
  <c r="BI273" i="2"/>
  <c r="BH273" i="2"/>
  <c r="BG273" i="2"/>
  <c r="BF273" i="2"/>
  <c r="T273" i="2"/>
  <c r="R273" i="2"/>
  <c r="P273" i="2"/>
  <c r="BI271" i="2"/>
  <c r="BH271" i="2"/>
  <c r="BG271" i="2"/>
  <c r="BF271" i="2"/>
  <c r="T271" i="2"/>
  <c r="R271" i="2"/>
  <c r="P271" i="2"/>
  <c r="BI268" i="2"/>
  <c r="BH268" i="2"/>
  <c r="BG268" i="2"/>
  <c r="BF268" i="2"/>
  <c r="T268" i="2"/>
  <c r="R268" i="2"/>
  <c r="P268" i="2"/>
  <c r="BI265" i="2"/>
  <c r="BH265" i="2"/>
  <c r="BG265" i="2"/>
  <c r="BF265" i="2"/>
  <c r="T265" i="2"/>
  <c r="R265" i="2"/>
  <c r="P265" i="2"/>
  <c r="BI262" i="2"/>
  <c r="BH262" i="2"/>
  <c r="BG262" i="2"/>
  <c r="BF262" i="2"/>
  <c r="T262" i="2"/>
  <c r="R262" i="2"/>
  <c r="P262" i="2"/>
  <c r="BI256" i="2"/>
  <c r="BH256" i="2"/>
  <c r="BG256" i="2"/>
  <c r="BF256" i="2"/>
  <c r="T256" i="2"/>
  <c r="R256" i="2"/>
  <c r="P256" i="2"/>
  <c r="BI250" i="2"/>
  <c r="BH250" i="2"/>
  <c r="BG250" i="2"/>
  <c r="BF250" i="2"/>
  <c r="T250" i="2"/>
  <c r="R250" i="2"/>
  <c r="P250" i="2"/>
  <c r="BI248" i="2"/>
  <c r="BH248" i="2"/>
  <c r="BG248" i="2"/>
  <c r="BF248" i="2"/>
  <c r="T248" i="2"/>
  <c r="R248" i="2"/>
  <c r="P248" i="2"/>
  <c r="BI246" i="2"/>
  <c r="BH246" i="2"/>
  <c r="BG246" i="2"/>
  <c r="BF246" i="2"/>
  <c r="T246" i="2"/>
  <c r="R246" i="2"/>
  <c r="P246" i="2"/>
  <c r="BI243" i="2"/>
  <c r="BH243" i="2"/>
  <c r="BG243" i="2"/>
  <c r="BF243" i="2"/>
  <c r="T243" i="2"/>
  <c r="R243" i="2"/>
  <c r="P243" i="2"/>
  <c r="BI241" i="2"/>
  <c r="BH241" i="2"/>
  <c r="BG241" i="2"/>
  <c r="BF241" i="2"/>
  <c r="T241" i="2"/>
  <c r="R241" i="2"/>
  <c r="P241" i="2"/>
  <c r="BI240" i="2"/>
  <c r="BH240" i="2"/>
  <c r="BG240" i="2"/>
  <c r="BF240" i="2"/>
  <c r="T240" i="2"/>
  <c r="R240" i="2"/>
  <c r="P240" i="2"/>
  <c r="BI234" i="2"/>
  <c r="BH234" i="2"/>
  <c r="BG234" i="2"/>
  <c r="BF234" i="2"/>
  <c r="T234" i="2"/>
  <c r="R234" i="2"/>
  <c r="P234" i="2"/>
  <c r="BI229" i="2"/>
  <c r="BH229" i="2"/>
  <c r="BG229" i="2"/>
  <c r="BF229" i="2"/>
  <c r="T229" i="2"/>
  <c r="R229" i="2"/>
  <c r="P229" i="2"/>
  <c r="BI226" i="2"/>
  <c r="BH226" i="2"/>
  <c r="BG226" i="2"/>
  <c r="BF226" i="2"/>
  <c r="T226" i="2"/>
  <c r="R226" i="2"/>
  <c r="P226" i="2"/>
  <c r="BI223" i="2"/>
  <c r="BH223" i="2"/>
  <c r="BG223" i="2"/>
  <c r="BF223" i="2"/>
  <c r="T223" i="2"/>
  <c r="R223" i="2"/>
  <c r="P223" i="2"/>
  <c r="BI220" i="2"/>
  <c r="BH220" i="2"/>
  <c r="BG220" i="2"/>
  <c r="BF220" i="2"/>
  <c r="T220" i="2"/>
  <c r="R220" i="2"/>
  <c r="P220" i="2"/>
  <c r="BI217" i="2"/>
  <c r="BH217" i="2"/>
  <c r="BG217" i="2"/>
  <c r="BF217" i="2"/>
  <c r="T217" i="2"/>
  <c r="R217" i="2"/>
  <c r="P217" i="2"/>
  <c r="BI215" i="2"/>
  <c r="BH215" i="2"/>
  <c r="BG215" i="2"/>
  <c r="BF215" i="2"/>
  <c r="T215" i="2"/>
  <c r="R215" i="2"/>
  <c r="P215" i="2"/>
  <c r="BI213" i="2"/>
  <c r="BH213" i="2"/>
  <c r="BG213" i="2"/>
  <c r="BF213" i="2"/>
  <c r="T213" i="2"/>
  <c r="R213" i="2"/>
  <c r="P213" i="2"/>
  <c r="BI211" i="2"/>
  <c r="BH211" i="2"/>
  <c r="BG211" i="2"/>
  <c r="BF211" i="2"/>
  <c r="T211" i="2"/>
  <c r="R211" i="2"/>
  <c r="P211" i="2"/>
  <c r="BI208" i="2"/>
  <c r="BH208" i="2"/>
  <c r="BG208" i="2"/>
  <c r="BF208" i="2"/>
  <c r="T208" i="2"/>
  <c r="R208" i="2"/>
  <c r="P208" i="2"/>
  <c r="BI207" i="2"/>
  <c r="BH207" i="2"/>
  <c r="BG207" i="2"/>
  <c r="BF207" i="2"/>
  <c r="T207" i="2"/>
  <c r="R207" i="2"/>
  <c r="P207" i="2"/>
  <c r="BI205" i="2"/>
  <c r="BH205" i="2"/>
  <c r="BG205" i="2"/>
  <c r="BF205" i="2"/>
  <c r="T205" i="2"/>
  <c r="R205" i="2"/>
  <c r="P205" i="2"/>
  <c r="BI202" i="2"/>
  <c r="BH202" i="2"/>
  <c r="BG202" i="2"/>
  <c r="BF202" i="2"/>
  <c r="T202" i="2"/>
  <c r="R202" i="2"/>
  <c r="P202" i="2"/>
  <c r="BI200" i="2"/>
  <c r="BH200" i="2"/>
  <c r="BG200" i="2"/>
  <c r="BF200" i="2"/>
  <c r="T200" i="2"/>
  <c r="R200" i="2"/>
  <c r="P200" i="2"/>
  <c r="BI198" i="2"/>
  <c r="BH198" i="2"/>
  <c r="BG198" i="2"/>
  <c r="BF198" i="2"/>
  <c r="T198" i="2"/>
  <c r="R198" i="2"/>
  <c r="P198" i="2"/>
  <c r="BI196" i="2"/>
  <c r="BH196" i="2"/>
  <c r="BG196" i="2"/>
  <c r="BF196" i="2"/>
  <c r="T196" i="2"/>
  <c r="R196" i="2"/>
  <c r="P196" i="2"/>
  <c r="BI194" i="2"/>
  <c r="BH194" i="2"/>
  <c r="BG194" i="2"/>
  <c r="BF194" i="2"/>
  <c r="T194" i="2"/>
  <c r="R194" i="2"/>
  <c r="P194" i="2"/>
  <c r="BI192" i="2"/>
  <c r="BH192" i="2"/>
  <c r="BG192" i="2"/>
  <c r="BF192" i="2"/>
  <c r="T192" i="2"/>
  <c r="R192" i="2"/>
  <c r="P192" i="2"/>
  <c r="BI189" i="2"/>
  <c r="BH189" i="2"/>
  <c r="BG189" i="2"/>
  <c r="BF189" i="2"/>
  <c r="T189" i="2"/>
  <c r="R189" i="2"/>
  <c r="P189" i="2"/>
  <c r="BI187" i="2"/>
  <c r="BH187" i="2"/>
  <c r="BG187" i="2"/>
  <c r="BF187" i="2"/>
  <c r="T187" i="2"/>
  <c r="R187" i="2"/>
  <c r="P187" i="2"/>
  <c r="BI184" i="2"/>
  <c r="BH184" i="2"/>
  <c r="BG184" i="2"/>
  <c r="BF184" i="2"/>
  <c r="T184" i="2"/>
  <c r="R184" i="2"/>
  <c r="P184" i="2"/>
  <c r="BI182" i="2"/>
  <c r="BH182" i="2"/>
  <c r="BG182" i="2"/>
  <c r="BF182" i="2"/>
  <c r="T182" i="2"/>
  <c r="R182" i="2"/>
  <c r="P182" i="2"/>
  <c r="BI180" i="2"/>
  <c r="BH180" i="2"/>
  <c r="BG180" i="2"/>
  <c r="BF180" i="2"/>
  <c r="T180" i="2"/>
  <c r="R180" i="2"/>
  <c r="P180" i="2"/>
  <c r="BI177" i="2"/>
  <c r="BH177" i="2"/>
  <c r="BG177" i="2"/>
  <c r="BF177" i="2"/>
  <c r="T177" i="2"/>
  <c r="R177" i="2"/>
  <c r="P177" i="2"/>
  <c r="BI174" i="2"/>
  <c r="BH174" i="2"/>
  <c r="BG174" i="2"/>
  <c r="BF174" i="2"/>
  <c r="T174" i="2"/>
  <c r="T173" i="2"/>
  <c r="R174" i="2"/>
  <c r="R173" i="2" s="1"/>
  <c r="P174" i="2"/>
  <c r="P173" i="2" s="1"/>
  <c r="BI171" i="2"/>
  <c r="BH171" i="2"/>
  <c r="BG171" i="2"/>
  <c r="BF171" i="2"/>
  <c r="T171" i="2"/>
  <c r="R171" i="2"/>
  <c r="P171" i="2"/>
  <c r="BI170" i="2"/>
  <c r="BH170" i="2"/>
  <c r="BG170" i="2"/>
  <c r="BF170" i="2"/>
  <c r="T170" i="2"/>
  <c r="R170" i="2"/>
  <c r="P170" i="2"/>
  <c r="BI169" i="2"/>
  <c r="BH169" i="2"/>
  <c r="BG169" i="2"/>
  <c r="BF169" i="2"/>
  <c r="T169" i="2"/>
  <c r="R169" i="2"/>
  <c r="P169" i="2"/>
  <c r="BI168" i="2"/>
  <c r="BH168" i="2"/>
  <c r="BG168" i="2"/>
  <c r="BF168" i="2"/>
  <c r="T168" i="2"/>
  <c r="R168" i="2"/>
  <c r="P168" i="2"/>
  <c r="BI167" i="2"/>
  <c r="BH167" i="2"/>
  <c r="BG167" i="2"/>
  <c r="BF167" i="2"/>
  <c r="T167" i="2"/>
  <c r="R167" i="2"/>
  <c r="P167" i="2"/>
  <c r="BI164" i="2"/>
  <c r="BH164" i="2"/>
  <c r="BG164" i="2"/>
  <c r="BF164" i="2"/>
  <c r="T164" i="2"/>
  <c r="R164" i="2"/>
  <c r="P164" i="2"/>
  <c r="BI162" i="2"/>
  <c r="BH162" i="2"/>
  <c r="BG162" i="2"/>
  <c r="BF162" i="2"/>
  <c r="T162" i="2"/>
  <c r="R162" i="2"/>
  <c r="P162" i="2"/>
  <c r="BI161" i="2"/>
  <c r="BH161" i="2"/>
  <c r="BG161" i="2"/>
  <c r="BF161" i="2"/>
  <c r="T161" i="2"/>
  <c r="R161" i="2"/>
  <c r="P161" i="2"/>
  <c r="BI160" i="2"/>
  <c r="BH160" i="2"/>
  <c r="BG160" i="2"/>
  <c r="BF160" i="2"/>
  <c r="T160" i="2"/>
  <c r="R160" i="2"/>
  <c r="P160" i="2"/>
  <c r="BI159" i="2"/>
  <c r="BH159" i="2"/>
  <c r="BG159" i="2"/>
  <c r="BF159" i="2"/>
  <c r="T159" i="2"/>
  <c r="R159" i="2"/>
  <c r="P159" i="2"/>
  <c r="BI158" i="2"/>
  <c r="BH158" i="2"/>
  <c r="BG158" i="2"/>
  <c r="BF158" i="2"/>
  <c r="T158" i="2"/>
  <c r="R158" i="2"/>
  <c r="P158" i="2"/>
  <c r="BI157" i="2"/>
  <c r="BH157" i="2"/>
  <c r="BG157" i="2"/>
  <c r="BF157" i="2"/>
  <c r="T157" i="2"/>
  <c r="R157" i="2"/>
  <c r="P157" i="2"/>
  <c r="BI155" i="2"/>
  <c r="BH155" i="2"/>
  <c r="BG155" i="2"/>
  <c r="BF155" i="2"/>
  <c r="T155" i="2"/>
  <c r="R155" i="2"/>
  <c r="P155" i="2"/>
  <c r="BI153" i="2"/>
  <c r="BH153" i="2"/>
  <c r="BG153" i="2"/>
  <c r="BF153" i="2"/>
  <c r="T153" i="2"/>
  <c r="R153" i="2"/>
  <c r="P153" i="2"/>
  <c r="BI151" i="2"/>
  <c r="BH151" i="2"/>
  <c r="BG151" i="2"/>
  <c r="BF151" i="2"/>
  <c r="T151" i="2"/>
  <c r="R151" i="2"/>
  <c r="P151" i="2"/>
  <c r="BI150" i="2"/>
  <c r="BH150" i="2"/>
  <c r="BG150" i="2"/>
  <c r="BF150" i="2"/>
  <c r="T150" i="2"/>
  <c r="R150" i="2"/>
  <c r="P150" i="2"/>
  <c r="BI149" i="2"/>
  <c r="BH149" i="2"/>
  <c r="BG149" i="2"/>
  <c r="BF149" i="2"/>
  <c r="T149" i="2"/>
  <c r="R149" i="2"/>
  <c r="P149" i="2"/>
  <c r="BI148" i="2"/>
  <c r="BH148" i="2"/>
  <c r="BG148" i="2"/>
  <c r="BF148" i="2"/>
  <c r="T148" i="2"/>
  <c r="R148" i="2"/>
  <c r="P148" i="2"/>
  <c r="BI144" i="2"/>
  <c r="BH144" i="2"/>
  <c r="BG144" i="2"/>
  <c r="BF144" i="2"/>
  <c r="T144" i="2"/>
  <c r="T143" i="2" s="1"/>
  <c r="R144" i="2"/>
  <c r="R143" i="2" s="1"/>
  <c r="P144" i="2"/>
  <c r="P143" i="2" s="1"/>
  <c r="BI141" i="2"/>
  <c r="BH141" i="2"/>
  <c r="BG141" i="2"/>
  <c r="BF141" i="2"/>
  <c r="T141" i="2"/>
  <c r="R141" i="2"/>
  <c r="P141" i="2"/>
  <c r="BI138" i="2"/>
  <c r="BH138" i="2"/>
  <c r="BG138" i="2"/>
  <c r="BF138" i="2"/>
  <c r="T138" i="2"/>
  <c r="R138" i="2"/>
  <c r="P138" i="2"/>
  <c r="BI136" i="2"/>
  <c r="BH136" i="2"/>
  <c r="BG136" i="2"/>
  <c r="BF136" i="2"/>
  <c r="T136" i="2"/>
  <c r="R136" i="2"/>
  <c r="P136" i="2"/>
  <c r="BI134" i="2"/>
  <c r="BH134" i="2"/>
  <c r="BG134" i="2"/>
  <c r="BF134" i="2"/>
  <c r="T134" i="2"/>
  <c r="R134" i="2"/>
  <c r="P134" i="2"/>
  <c r="BI127" i="2"/>
  <c r="BH127" i="2"/>
  <c r="BG127" i="2"/>
  <c r="BF127" i="2"/>
  <c r="T127" i="2"/>
  <c r="R127" i="2"/>
  <c r="P127" i="2"/>
  <c r="BI124" i="2"/>
  <c r="BH124" i="2"/>
  <c r="BG124" i="2"/>
  <c r="BF124" i="2"/>
  <c r="T124" i="2"/>
  <c r="R124" i="2"/>
  <c r="P124" i="2"/>
  <c r="BI122" i="2"/>
  <c r="BH122" i="2"/>
  <c r="BG122" i="2"/>
  <c r="BF122" i="2"/>
  <c r="T122" i="2"/>
  <c r="R122" i="2"/>
  <c r="P122" i="2"/>
  <c r="BI120" i="2"/>
  <c r="BH120" i="2"/>
  <c r="BG120" i="2"/>
  <c r="BF120" i="2"/>
  <c r="T120" i="2"/>
  <c r="R120" i="2"/>
  <c r="P120" i="2"/>
  <c r="BI117" i="2"/>
  <c r="BH117" i="2"/>
  <c r="BG117" i="2"/>
  <c r="BF117" i="2"/>
  <c r="T117" i="2"/>
  <c r="R117" i="2"/>
  <c r="P117" i="2"/>
  <c r="BI116" i="2"/>
  <c r="BH116" i="2"/>
  <c r="BG116" i="2"/>
  <c r="BF116" i="2"/>
  <c r="T116" i="2"/>
  <c r="R116" i="2"/>
  <c r="P116" i="2"/>
  <c r="BI114" i="2"/>
  <c r="BH114" i="2"/>
  <c r="BG114" i="2"/>
  <c r="BF114" i="2"/>
  <c r="T114" i="2"/>
  <c r="R114" i="2"/>
  <c r="P114" i="2"/>
  <c r="BI112" i="2"/>
  <c r="BH112" i="2"/>
  <c r="BG112" i="2"/>
  <c r="BF112" i="2"/>
  <c r="T112" i="2"/>
  <c r="R112" i="2"/>
  <c r="P112" i="2"/>
  <c r="BI105" i="2"/>
  <c r="BH105" i="2"/>
  <c r="BG105" i="2"/>
  <c r="BF105" i="2"/>
  <c r="T105" i="2"/>
  <c r="R105" i="2"/>
  <c r="P105" i="2"/>
  <c r="BI103" i="2"/>
  <c r="BH103" i="2"/>
  <c r="BG103" i="2"/>
  <c r="BF103" i="2"/>
  <c r="T103" i="2"/>
  <c r="R103" i="2"/>
  <c r="P103" i="2"/>
  <c r="J97" i="2"/>
  <c r="J96" i="2"/>
  <c r="F96" i="2"/>
  <c r="F94" i="2"/>
  <c r="E92" i="2"/>
  <c r="J55" i="2"/>
  <c r="J54" i="2"/>
  <c r="F54" i="2"/>
  <c r="F52" i="2"/>
  <c r="E50" i="2"/>
  <c r="J18" i="2"/>
  <c r="E18" i="2"/>
  <c r="F97" i="2" s="1"/>
  <c r="J17" i="2"/>
  <c r="J12" i="2"/>
  <c r="J52" i="2" s="1"/>
  <c r="E7" i="2"/>
  <c r="E90" i="2" s="1"/>
  <c r="L50" i="1"/>
  <c r="AM50" i="1"/>
  <c r="AM49" i="1"/>
  <c r="L49" i="1"/>
  <c r="AM47" i="1"/>
  <c r="L47" i="1"/>
  <c r="L45" i="1"/>
  <c r="L44" i="1"/>
  <c r="BK206" i="3"/>
  <c r="BK177" i="4"/>
  <c r="J273" i="5"/>
  <c r="BK224" i="6"/>
  <c r="BK103" i="6"/>
  <c r="J286" i="6"/>
  <c r="J168" i="7"/>
  <c r="J154" i="7"/>
  <c r="BK141" i="8"/>
  <c r="J184" i="9"/>
  <c r="J228" i="9"/>
  <c r="J243" i="10"/>
  <c r="J208" i="11"/>
  <c r="BK288" i="11"/>
  <c r="J271" i="2"/>
  <c r="BK165" i="3"/>
  <c r="BK215" i="3"/>
  <c r="J151" i="4"/>
  <c r="J300" i="4"/>
  <c r="BK136" i="5"/>
  <c r="J217" i="5"/>
  <c r="J241" i="6"/>
  <c r="BK157" i="8"/>
  <c r="J187" i="8"/>
  <c r="J116" i="8"/>
  <c r="J174" i="9"/>
  <c r="J293" i="9"/>
  <c r="J279" i="10"/>
  <c r="BK184" i="10"/>
  <c r="J308" i="11"/>
  <c r="BK171" i="4"/>
  <c r="J219" i="4"/>
  <c r="BK202" i="5"/>
  <c r="J221" i="6"/>
  <c r="J286" i="7"/>
  <c r="J196" i="8"/>
  <c r="BK285" i="8"/>
  <c r="J208" i="9"/>
  <c r="BK151" i="10"/>
  <c r="BK105" i="10"/>
  <c r="J181" i="11"/>
  <c r="J150" i="2"/>
  <c r="J162" i="4"/>
  <c r="BK112" i="4"/>
  <c r="J122" i="5"/>
  <c r="J120" i="6"/>
  <c r="BK289" i="6"/>
  <c r="J105" i="6"/>
  <c r="J179" i="7"/>
  <c r="J105" i="7"/>
  <c r="J203" i="7"/>
  <c r="J158" i="8"/>
  <c r="J202" i="8"/>
  <c r="J117" i="9"/>
  <c r="BK279" i="2"/>
  <c r="BK224" i="3"/>
  <c r="BK196" i="4"/>
  <c r="J171" i="5"/>
  <c r="J159" i="5"/>
  <c r="J191" i="6"/>
  <c r="J209" i="6"/>
  <c r="J134" i="7"/>
  <c r="BK116" i="7"/>
  <c r="BK117" i="7"/>
  <c r="BK171" i="8"/>
  <c r="J141" i="9"/>
  <c r="BK110" i="10"/>
  <c r="J163" i="10"/>
  <c r="J255" i="11"/>
  <c r="J154" i="3"/>
  <c r="BK116" i="3"/>
  <c r="J270" i="4"/>
  <c r="BK228" i="5"/>
  <c r="BK167" i="6"/>
  <c r="J290" i="6"/>
  <c r="J174" i="10"/>
  <c r="BK223" i="10"/>
  <c r="J305" i="11"/>
  <c r="J276" i="2"/>
  <c r="BK170" i="2"/>
  <c r="J276" i="3"/>
  <c r="BK149" i="3"/>
  <c r="BK155" i="4"/>
  <c r="BK156" i="5"/>
  <c r="J197" i="5"/>
  <c r="J127" i="8"/>
  <c r="J220" i="9"/>
  <c r="BK296" i="9"/>
  <c r="J233" i="10"/>
  <c r="BK193" i="10"/>
  <c r="BK179" i="11"/>
  <c r="BK234" i="2"/>
  <c r="BK268" i="2"/>
  <c r="BK186" i="3"/>
  <c r="BK298" i="4"/>
  <c r="BK166" i="5"/>
  <c r="BK293" i="6"/>
  <c r="BK186" i="7"/>
  <c r="BK144" i="8"/>
  <c r="BK164" i="9"/>
  <c r="J171" i="9"/>
  <c r="BK252" i="10"/>
  <c r="BK145" i="11"/>
  <c r="BK281" i="2"/>
  <c r="BK148" i="2"/>
  <c r="J157" i="3"/>
  <c r="J114" i="4"/>
  <c r="BK217" i="5"/>
  <c r="BK136" i="7"/>
  <c r="BK196" i="8"/>
  <c r="BK149" i="9"/>
  <c r="J215" i="10"/>
  <c r="BK288" i="2"/>
  <c r="BK229" i="2"/>
  <c r="BK292" i="3"/>
  <c r="J149" i="3"/>
  <c r="J242" i="4"/>
  <c r="J134" i="5"/>
  <c r="J288" i="7"/>
  <c r="BK134" i="8"/>
  <c r="BK191" i="9"/>
  <c r="BK282" i="9"/>
  <c r="BK304" i="10"/>
  <c r="BK210" i="11"/>
  <c r="BK184" i="2"/>
  <c r="BK149" i="2"/>
  <c r="J266" i="3"/>
  <c r="J140" i="10"/>
  <c r="J108" i="10"/>
  <c r="J298" i="11"/>
  <c r="BK194" i="2"/>
  <c r="J127" i="2"/>
  <c r="BK218" i="3"/>
  <c r="J112" i="4"/>
  <c r="BK187" i="4"/>
  <c r="J286" i="5"/>
  <c r="BK200" i="6"/>
  <c r="BK244" i="6"/>
  <c r="BK116" i="6"/>
  <c r="J217" i="7"/>
  <c r="BK200" i="7"/>
  <c r="J141" i="7"/>
  <c r="J273" i="7"/>
  <c r="J122" i="8"/>
  <c r="J136" i="9"/>
  <c r="J112" i="9"/>
  <c r="J202" i="10"/>
  <c r="BK227" i="11"/>
  <c r="J169" i="11"/>
  <c r="BK144" i="2"/>
  <c r="BK198" i="2"/>
  <c r="BK184" i="3"/>
  <c r="J263" i="3"/>
  <c r="BK167" i="4"/>
  <c r="BK138" i="4"/>
  <c r="BK154" i="5"/>
  <c r="BK127" i="5"/>
  <c r="J138" i="6"/>
  <c r="J302" i="6"/>
  <c r="BK157" i="6"/>
  <c r="BK235" i="7"/>
  <c r="J202" i="7"/>
  <c r="BK195" i="7"/>
  <c r="J223" i="8"/>
  <c r="BK248" i="8"/>
  <c r="BK154" i="9"/>
  <c r="J154" i="9"/>
  <c r="J110" i="10"/>
  <c r="BK277" i="11"/>
  <c r="J257" i="11"/>
  <c r="J170" i="2"/>
  <c r="J168" i="3"/>
  <c r="J268" i="3"/>
  <c r="BK162" i="4"/>
  <c r="BK158" i="4"/>
  <c r="J234" i="5"/>
  <c r="J117" i="5"/>
  <c r="BK262" i="7"/>
  <c r="BK148" i="8"/>
  <c r="J212" i="9"/>
  <c r="J159" i="9"/>
  <c r="J298" i="10"/>
  <c r="BK302" i="10"/>
  <c r="BK193" i="11"/>
  <c r="J295" i="11"/>
  <c r="J187" i="4"/>
  <c r="BK211" i="4"/>
  <c r="J250" i="5"/>
  <c r="J149" i="6"/>
  <c r="BK214" i="7"/>
  <c r="J162" i="8"/>
  <c r="J217" i="9"/>
  <c r="BK179" i="9"/>
  <c r="BK289" i="10"/>
  <c r="J127" i="10"/>
  <c r="J248" i="11"/>
  <c r="J292" i="2"/>
  <c r="J174" i="3"/>
  <c r="J184" i="4"/>
  <c r="J293" i="4"/>
  <c r="BK168" i="5"/>
  <c r="J202" i="6"/>
  <c r="J182" i="6"/>
  <c r="BK272" i="6"/>
  <c r="BK155" i="6"/>
  <c r="J270" i="7"/>
  <c r="J275" i="7"/>
  <c r="BK192" i="8"/>
  <c r="J157" i="8"/>
  <c r="J197" i="9"/>
  <c r="BK153" i="2"/>
  <c r="BK158" i="2"/>
  <c r="J150" i="3"/>
  <c r="J196" i="4"/>
  <c r="BK223" i="5"/>
  <c r="J202" i="5"/>
  <c r="BK277" i="6"/>
  <c r="J280" i="6"/>
  <c r="BK148" i="6"/>
  <c r="J124" i="7"/>
  <c r="J293" i="7"/>
  <c r="J281" i="8"/>
  <c r="J210" i="9"/>
  <c r="J177" i="9"/>
  <c r="J287" i="10"/>
  <c r="J276" i="10"/>
  <c r="BK269" i="11"/>
  <c r="J297" i="3"/>
  <c r="J150" i="4"/>
  <c r="J210" i="5"/>
  <c r="J116" i="5"/>
  <c r="BK217" i="7"/>
  <c r="J144" i="8"/>
  <c r="BK200" i="8"/>
  <c r="BK122" i="8"/>
  <c r="BK302" i="8"/>
  <c r="BK177" i="8"/>
  <c r="BK283" i="9"/>
  <c r="J181" i="9"/>
  <c r="BK114" i="9"/>
  <c r="BK189" i="9"/>
  <c r="J274" i="10"/>
  <c r="BK186" i="11"/>
  <c r="BK168" i="2"/>
  <c r="BK276" i="3"/>
  <c r="J166" i="3"/>
  <c r="BK205" i="4"/>
  <c r="BK195" i="5"/>
  <c r="J217" i="8"/>
  <c r="BK217" i="8"/>
  <c r="BK265" i="9"/>
  <c r="BK197" i="10"/>
  <c r="J288" i="11"/>
  <c r="BK250" i="11"/>
  <c r="J112" i="2"/>
  <c r="J120" i="2"/>
  <c r="BK235" i="3"/>
  <c r="J200" i="4"/>
  <c r="BK235" i="5"/>
  <c r="J155" i="5"/>
  <c r="BK280" i="6"/>
  <c r="BK112" i="8"/>
  <c r="J299" i="8"/>
  <c r="BK228" i="9"/>
  <c r="J236" i="10"/>
  <c r="BK309" i="10"/>
  <c r="BK211" i="11"/>
  <c r="BK169" i="2"/>
  <c r="BK226" i="2"/>
  <c r="J161" i="3"/>
  <c r="J161" i="4"/>
  <c r="BK141" i="5"/>
  <c r="J155" i="8"/>
  <c r="J256" i="9"/>
  <c r="J191" i="10"/>
  <c r="BK200" i="11"/>
  <c r="J205" i="2"/>
  <c r="BK154" i="3"/>
  <c r="J280" i="4"/>
  <c r="J167" i="4"/>
  <c r="BK214" i="5"/>
  <c r="BK162" i="6"/>
  <c r="BK167" i="8"/>
  <c r="J240" i="9"/>
  <c r="J155" i="9"/>
  <c r="J181" i="10"/>
  <c r="BK253" i="11"/>
  <c r="BK256" i="2"/>
  <c r="J117" i="2"/>
  <c r="BK181" i="3"/>
  <c r="BK284" i="3"/>
  <c r="J117" i="10"/>
  <c r="BK160" i="11"/>
  <c r="BK271" i="2"/>
  <c r="BK287" i="3"/>
  <c r="J228" i="4"/>
  <c r="BK267" i="4"/>
  <c r="BK157" i="5"/>
  <c r="J179" i="5"/>
  <c r="BK298" i="6"/>
  <c r="BK295" i="6"/>
  <c r="BK171" i="7"/>
  <c r="J158" i="7"/>
  <c r="J262" i="7"/>
  <c r="BK265" i="8"/>
  <c r="J160" i="8"/>
  <c r="J279" i="9"/>
  <c r="BK191" i="10"/>
  <c r="BK287" i="10"/>
  <c r="J175" i="11"/>
  <c r="BK283" i="11"/>
  <c r="J268" i="2"/>
  <c r="J177" i="2"/>
  <c r="J167" i="3"/>
  <c r="J152" i="3"/>
  <c r="J215" i="4"/>
  <c r="J114" i="5"/>
  <c r="BK249" i="6"/>
  <c r="J134" i="6"/>
  <c r="BK159" i="6"/>
  <c r="J234" i="7"/>
  <c r="J191" i="7"/>
  <c r="J210" i="7"/>
  <c r="J271" i="8"/>
  <c r="J141" i="8"/>
  <c r="BK117" i="9"/>
  <c r="BK271" i="10"/>
  <c r="J214" i="10"/>
  <c r="J110" i="11"/>
  <c r="J164" i="2"/>
  <c r="BK127" i="2"/>
  <c r="BK103" i="3"/>
  <c r="BK182" i="4"/>
  <c r="J116" i="4"/>
  <c r="BK189" i="4"/>
  <c r="BK158" i="8"/>
  <c r="J161" i="8"/>
  <c r="BK189" i="8"/>
  <c r="J116" i="9"/>
  <c r="J158" i="9"/>
  <c r="BK202" i="9"/>
  <c r="BK212" i="10"/>
  <c r="BK120" i="11"/>
  <c r="J256" i="2"/>
  <c r="J149" i="2"/>
  <c r="BK105" i="4"/>
  <c r="J220" i="5"/>
  <c r="BK240" i="9"/>
  <c r="BK161" i="10"/>
  <c r="BK179" i="10"/>
  <c r="J200" i="11"/>
  <c r="J122" i="2"/>
  <c r="J245" i="4"/>
  <c r="J156" i="5"/>
  <c r="BK273" i="8"/>
  <c r="J283" i="9"/>
  <c r="BK205" i="10"/>
  <c r="J220" i="10"/>
  <c r="J134" i="11"/>
  <c r="J211" i="2"/>
  <c r="J229" i="3"/>
  <c r="BK198" i="4"/>
  <c r="BK234" i="7"/>
  <c r="BK114" i="8"/>
  <c r="J250" i="10"/>
  <c r="J273" i="2"/>
  <c r="J289" i="3"/>
  <c r="J174" i="4"/>
  <c r="J158" i="4"/>
  <c r="J153" i="6"/>
  <c r="J301" i="8"/>
  <c r="J152" i="9"/>
  <c r="J179" i="11"/>
  <c r="J160" i="2"/>
  <c r="BK177" i="3"/>
  <c r="J145" i="11"/>
  <c r="BK112" i="2"/>
  <c r="BK158" i="3"/>
  <c r="J120" i="8"/>
  <c r="BK203" i="9"/>
  <c r="J280" i="11"/>
  <c r="J207" i="2"/>
  <c r="BK151" i="2"/>
  <c r="BK203" i="3"/>
  <c r="BK256" i="5"/>
  <c r="BK227" i="6"/>
  <c r="BK215" i="6"/>
  <c r="J136" i="7"/>
  <c r="BK134" i="7"/>
  <c r="BK299" i="8"/>
  <c r="J156" i="9"/>
  <c r="J223" i="10"/>
  <c r="BK294" i="2"/>
  <c r="J116" i="3"/>
  <c r="BK272" i="4"/>
  <c r="J117" i="4"/>
  <c r="J184" i="5"/>
  <c r="J167" i="6"/>
  <c r="BK180" i="8"/>
  <c r="BK206" i="9"/>
  <c r="J193" i="10"/>
  <c r="BK196" i="11"/>
  <c r="BK164" i="4"/>
  <c r="J181" i="5"/>
  <c r="BK251" i="6"/>
  <c r="J164" i="8"/>
  <c r="BK112" i="9"/>
  <c r="BK159" i="10"/>
  <c r="BK117" i="11"/>
  <c r="BK296" i="3"/>
  <c r="J141" i="4"/>
  <c r="J150" i="5"/>
  <c r="BK153" i="6"/>
  <c r="J198" i="6"/>
  <c r="BK174" i="7"/>
  <c r="J197" i="7"/>
  <c r="J220" i="8"/>
  <c r="J229" i="2"/>
  <c r="J257" i="3"/>
  <c r="J298" i="4"/>
  <c r="J149" i="5"/>
  <c r="J112" i="6"/>
  <c r="J200" i="6"/>
  <c r="J265" i="7"/>
  <c r="J248" i="8"/>
  <c r="BK127" i="9"/>
  <c r="BK120" i="9"/>
  <c r="BK285" i="11"/>
  <c r="J203" i="3"/>
  <c r="BK288" i="4"/>
  <c r="BK117" i="5"/>
  <c r="J193" i="7"/>
  <c r="BK208" i="8"/>
  <c r="BK174" i="9"/>
  <c r="BK150" i="9"/>
  <c r="BK188" i="10"/>
  <c r="BK229" i="10"/>
  <c r="BK203" i="11"/>
  <c r="J227" i="11"/>
  <c r="BK180" i="2"/>
  <c r="J112" i="3"/>
  <c r="BK294" i="3"/>
  <c r="J217" i="4"/>
  <c r="J259" i="5"/>
  <c r="J124" i="6"/>
  <c r="J297" i="8"/>
  <c r="BK187" i="8"/>
  <c r="BK166" i="9"/>
  <c r="BK158" i="9"/>
  <c r="J212" i="10"/>
  <c r="BK194" i="10"/>
  <c r="J250" i="11"/>
  <c r="BK189" i="11"/>
  <c r="BK141" i="2"/>
  <c r="J280" i="3"/>
  <c r="BK241" i="3"/>
  <c r="J148" i="4"/>
  <c r="BK161" i="5"/>
  <c r="J214" i="5"/>
  <c r="BK151" i="6"/>
  <c r="BK194" i="8"/>
  <c r="J295" i="9"/>
  <c r="BK156" i="9"/>
  <c r="J179" i="10"/>
  <c r="BK221" i="11"/>
  <c r="BK225" i="11"/>
  <c r="J148" i="2"/>
  <c r="BK161" i="2"/>
  <c r="J221" i="3"/>
  <c r="BK117" i="4"/>
  <c r="J105" i="4"/>
  <c r="J186" i="6"/>
  <c r="J127" i="7"/>
  <c r="BK159" i="9"/>
  <c r="J125" i="10"/>
  <c r="BK174" i="11"/>
  <c r="BK159" i="2"/>
  <c r="BK157" i="2"/>
  <c r="J114" i="3"/>
  <c r="J134" i="4"/>
  <c r="BK300" i="4"/>
  <c r="J189" i="5"/>
  <c r="BK241" i="6"/>
  <c r="BK149" i="8"/>
  <c r="J134" i="8"/>
  <c r="BK212" i="9"/>
  <c r="J132" i="10"/>
  <c r="BK248" i="11"/>
  <c r="BK273" i="2"/>
  <c r="BK189" i="2"/>
  <c r="J179" i="3"/>
  <c r="BK152" i="3"/>
  <c r="BK312" i="10"/>
  <c r="J196" i="11"/>
  <c r="BK123" i="11"/>
  <c r="J241" i="2"/>
  <c r="BK189" i="3"/>
  <c r="BK155" i="3"/>
  <c r="BK122" i="4"/>
  <c r="J228" i="5"/>
  <c r="BK174" i="5"/>
  <c r="BK196" i="6"/>
  <c r="J158" i="6"/>
  <c r="J169" i="6"/>
  <c r="BK138" i="7"/>
  <c r="BK168" i="7"/>
  <c r="J295" i="7"/>
  <c r="J189" i="8"/>
  <c r="BK136" i="8"/>
  <c r="BK295" i="9"/>
  <c r="BK274" i="10"/>
  <c r="BK210" i="10"/>
  <c r="BK164" i="11"/>
  <c r="J221" i="11"/>
  <c r="BK301" i="2"/>
  <c r="J161" i="2"/>
  <c r="J156" i="3"/>
  <c r="J240" i="4"/>
  <c r="J194" i="4"/>
  <c r="BK275" i="5"/>
  <c r="J168" i="6"/>
  <c r="J177" i="6"/>
  <c r="J160" i="6"/>
  <c r="J144" i="7"/>
  <c r="BK164" i="7"/>
  <c r="BK295" i="7"/>
  <c r="BK276" i="8"/>
  <c r="J182" i="8"/>
  <c r="J223" i="9"/>
  <c r="J259" i="9"/>
  <c r="BK120" i="10"/>
  <c r="J277" i="11"/>
  <c r="J166" i="11"/>
  <c r="J105" i="2"/>
  <c r="BK212" i="3"/>
  <c r="J124" i="3"/>
  <c r="BK194" i="4"/>
  <c r="BK192" i="4"/>
  <c r="J200" i="5"/>
  <c r="BK177" i="5"/>
  <c r="BK117" i="6"/>
  <c r="BK181" i="7"/>
  <c r="BK207" i="8"/>
  <c r="BK250" i="8"/>
  <c r="BK200" i="9"/>
  <c r="BK163" i="10"/>
  <c r="J307" i="10"/>
  <c r="J193" i="11"/>
  <c r="J123" i="11"/>
  <c r="J144" i="4"/>
  <c r="J301" i="4"/>
  <c r="J270" i="5"/>
  <c r="BK207" i="6"/>
  <c r="BK259" i="7"/>
  <c r="J184" i="8"/>
  <c r="BK256" i="9"/>
  <c r="J157" i="9"/>
  <c r="J271" i="10"/>
  <c r="J255" i="10"/>
  <c r="J241" i="11"/>
  <c r="J177" i="11"/>
  <c r="J218" i="3"/>
  <c r="J279" i="5"/>
  <c r="J127" i="5"/>
  <c r="BK286" i="6"/>
  <c r="BK186" i="6"/>
  <c r="BK159" i="7"/>
  <c r="BK127" i="7"/>
  <c r="J184" i="7"/>
  <c r="J200" i="8"/>
  <c r="J289" i="8"/>
  <c r="BK267" i="9"/>
  <c r="BK200" i="2"/>
  <c r="BK105" i="2"/>
  <c r="BK260" i="3"/>
  <c r="J136" i="4"/>
  <c r="J155" i="4"/>
  <c r="BK240" i="5"/>
  <c r="BK138" i="6"/>
  <c r="J164" i="6"/>
  <c r="J230" i="6"/>
  <c r="J228" i="7"/>
  <c r="J166" i="7"/>
  <c r="J237" i="7"/>
  <c r="BK301" i="8"/>
  <c r="J150" i="9"/>
  <c r="BK148" i="9"/>
  <c r="BK213" i="10"/>
  <c r="J295" i="10"/>
  <c r="J127" i="11"/>
  <c r="BK236" i="3"/>
  <c r="BK157" i="3"/>
  <c r="BK233" i="4"/>
  <c r="BK149" i="5"/>
  <c r="BK112" i="5"/>
  <c r="BK288" i="8"/>
  <c r="J256" i="8"/>
  <c r="BK271" i="8"/>
  <c r="J273" i="8"/>
  <c r="BK240" i="8"/>
  <c r="J114" i="8"/>
  <c r="J177" i="8"/>
  <c r="J282" i="9"/>
  <c r="BK181" i="9"/>
  <c r="BK279" i="9"/>
  <c r="J159" i="10"/>
  <c r="BK185" i="10"/>
  <c r="BK134" i="11"/>
  <c r="BK223" i="11"/>
  <c r="BK250" i="2"/>
  <c r="BK229" i="3"/>
  <c r="BK159" i="3"/>
  <c r="J164" i="4"/>
  <c r="J168" i="5"/>
  <c r="J168" i="8"/>
  <c r="J292" i="8"/>
  <c r="J265" i="9"/>
  <c r="BK174" i="10"/>
  <c r="J130" i="11"/>
  <c r="J160" i="11"/>
  <c r="BK124" i="2"/>
  <c r="J213" i="2"/>
  <c r="J243" i="3"/>
  <c r="J148" i="3"/>
  <c r="BK124" i="4"/>
  <c r="J203" i="5"/>
  <c r="BK250" i="7"/>
  <c r="BK211" i="8"/>
  <c r="J206" i="9"/>
  <c r="J189" i="9"/>
  <c r="BK183" i="10"/>
  <c r="J311" i="10"/>
  <c r="BK110" i="11"/>
  <c r="J240" i="2"/>
  <c r="J134" i="2"/>
  <c r="J127" i="3"/>
  <c r="J189" i="3"/>
  <c r="J295" i="5"/>
  <c r="J194" i="6"/>
  <c r="J174" i="8"/>
  <c r="BK270" i="9"/>
  <c r="BK281" i="10"/>
  <c r="J302" i="2"/>
  <c r="J226" i="2"/>
  <c r="J117" i="3"/>
  <c r="BK160" i="4"/>
  <c r="BK293" i="4"/>
  <c r="BK295" i="5"/>
  <c r="BK282" i="5"/>
  <c r="BK286" i="7"/>
  <c r="J171" i="8"/>
  <c r="J150" i="8"/>
  <c r="BK141" i="9"/>
  <c r="BK265" i="10"/>
  <c r="J182" i="11"/>
  <c r="J167" i="2"/>
  <c r="BK150" i="2"/>
  <c r="J245" i="3"/>
  <c r="J210" i="10"/>
  <c r="BK130" i="11"/>
  <c r="J248" i="2"/>
  <c r="J171" i="2"/>
  <c r="BK191" i="3"/>
  <c r="BK261" i="4"/>
  <c r="BK103" i="4"/>
  <c r="BK284" i="4"/>
  <c r="BK114" i="5"/>
  <c r="BK184" i="5"/>
  <c r="J114" i="6"/>
  <c r="BK257" i="6"/>
  <c r="BK182" i="6"/>
  <c r="BK279" i="7"/>
  <c r="BK193" i="7"/>
  <c r="J177" i="7"/>
  <c r="J105" i="8"/>
  <c r="BK168" i="8"/>
  <c r="BK242" i="9"/>
  <c r="BK236" i="10"/>
  <c r="J177" i="10"/>
  <c r="BK184" i="11"/>
  <c r="J285" i="2"/>
  <c r="J234" i="2"/>
  <c r="BK271" i="3"/>
  <c r="BK161" i="3"/>
  <c r="BK157" i="4"/>
  <c r="BK288" i="5"/>
  <c r="J157" i="6"/>
  <c r="BK202" i="6"/>
  <c r="BK112" i="6"/>
  <c r="J283" i="7"/>
  <c r="J114" i="7"/>
  <c r="BK124" i="7"/>
  <c r="J103" i="8"/>
  <c r="J186" i="9"/>
  <c r="J242" i="9"/>
  <c r="J217" i="10"/>
  <c r="J238" i="10"/>
  <c r="J290" i="11"/>
  <c r="J272" i="11"/>
  <c r="J289" i="2"/>
  <c r="BK210" i="3"/>
  <c r="BK171" i="3"/>
  <c r="J302" i="10"/>
  <c r="BK295" i="11"/>
  <c r="BK213" i="4"/>
  <c r="J189" i="4"/>
  <c r="BK152" i="5"/>
  <c r="BK120" i="5"/>
  <c r="J224" i="6"/>
  <c r="BK202" i="8"/>
  <c r="J153" i="8"/>
  <c r="BK134" i="9"/>
  <c r="J198" i="10"/>
  <c r="J285" i="11"/>
  <c r="BK137" i="11"/>
  <c r="J262" i="2"/>
  <c r="J181" i="3"/>
  <c r="BK270" i="4"/>
  <c r="BK200" i="4"/>
  <c r="BK134" i="5"/>
  <c r="J263" i="6"/>
  <c r="J136" i="6"/>
  <c r="BK124" i="6"/>
  <c r="J250" i="7"/>
  <c r="BK191" i="7"/>
  <c r="BK283" i="7"/>
  <c r="BK265" i="7"/>
  <c r="BK117" i="8"/>
  <c r="J235" i="9"/>
  <c r="BK276" i="2"/>
  <c r="J159" i="2"/>
  <c r="BK112" i="3"/>
  <c r="J284" i="4"/>
  <c r="J291" i="5"/>
  <c r="BK262" i="5"/>
  <c r="BK169" i="6"/>
  <c r="BK105" i="6"/>
  <c r="BK300" i="6"/>
  <c r="BK114" i="6"/>
  <c r="BK114" i="7"/>
  <c r="J181" i="7"/>
  <c r="J167" i="8"/>
  <c r="BK127" i="8"/>
  <c r="BK210" i="9"/>
  <c r="J151" i="10"/>
  <c r="BK123" i="10"/>
  <c r="BK298" i="11"/>
  <c r="J120" i="11"/>
  <c r="BK240" i="2"/>
  <c r="J138" i="3"/>
  <c r="J134" i="3"/>
  <c r="BK148" i="4"/>
  <c r="BK155" i="5"/>
  <c r="J164" i="7"/>
  <c r="BK124" i="8"/>
  <c r="J144" i="9"/>
  <c r="J289" i="10"/>
  <c r="BK250" i="10"/>
  <c r="BK307" i="11"/>
  <c r="J279" i="2"/>
  <c r="BK174" i="2"/>
  <c r="BK120" i="3"/>
  <c r="BK161" i="4"/>
  <c r="J242" i="5"/>
  <c r="J158" i="5"/>
  <c r="BK263" i="6"/>
  <c r="J192" i="8"/>
  <c r="BK226" i="8"/>
  <c r="BK105" i="9"/>
  <c r="J122" i="9"/>
  <c r="BK276" i="10"/>
  <c r="J263" i="11"/>
  <c r="BK299" i="2"/>
  <c r="J200" i="2"/>
  <c r="J274" i="3"/>
  <c r="BK268" i="3"/>
  <c r="J138" i="4"/>
  <c r="J148" i="6"/>
  <c r="BK293" i="7"/>
  <c r="J169" i="8"/>
  <c r="BK191" i="11"/>
  <c r="J283" i="11"/>
  <c r="BK196" i="2"/>
  <c r="J287" i="3"/>
  <c r="BK266" i="3"/>
  <c r="BK149" i="4"/>
  <c r="BK242" i="5"/>
  <c r="BK167" i="7"/>
  <c r="BK169" i="8"/>
  <c r="BK177" i="9"/>
  <c r="BK140" i="10"/>
  <c r="BK182" i="10"/>
  <c r="BK177" i="11"/>
  <c r="BK302" i="2"/>
  <c r="BK211" i="2"/>
  <c r="J155" i="3"/>
  <c r="J200" i="10"/>
  <c r="BK231" i="11"/>
  <c r="BK289" i="2"/>
  <c r="BK238" i="3"/>
  <c r="J241" i="3"/>
  <c r="J247" i="4"/>
  <c r="BK159" i="4"/>
  <c r="BK220" i="5"/>
  <c r="J265" i="5"/>
  <c r="BK144" i="6"/>
  <c r="BK194" i="6"/>
  <c r="BK158" i="6"/>
  <c r="BK149" i="7"/>
  <c r="J214" i="7"/>
  <c r="J117" i="7"/>
  <c r="BK160" i="2"/>
  <c r="J169" i="2"/>
  <c r="J193" i="3"/>
  <c r="J170" i="4"/>
  <c r="J205" i="4"/>
  <c r="BK273" i="5"/>
  <c r="J152" i="5"/>
  <c r="J289" i="6"/>
  <c r="BK303" i="6"/>
  <c r="J174" i="7"/>
  <c r="BK273" i="7"/>
  <c r="BK223" i="8"/>
  <c r="J243" i="8"/>
  <c r="J244" i="9"/>
  <c r="J114" i="9"/>
  <c r="BK259" i="10"/>
  <c r="J192" i="11"/>
  <c r="J250" i="2"/>
  <c r="J114" i="2"/>
  <c r="J236" i="3"/>
  <c r="J103" i="4"/>
  <c r="J287" i="4"/>
  <c r="BK197" i="5"/>
  <c r="J157" i="5"/>
  <c r="BK198" i="6"/>
  <c r="BK206" i="7"/>
  <c r="BK116" i="8"/>
  <c r="BK262" i="9"/>
  <c r="BK244" i="9"/>
  <c r="BK168" i="10"/>
  <c r="BK172" i="10"/>
  <c r="BK183" i="11"/>
  <c r="BK144" i="4"/>
  <c r="J256" i="5"/>
  <c r="BK202" i="7"/>
  <c r="J273" i="9"/>
  <c r="J168" i="10"/>
  <c r="J180" i="11"/>
  <c r="J218" i="11"/>
  <c r="J136" i="2"/>
  <c r="J238" i="3"/>
  <c r="J192" i="4"/>
  <c r="J144" i="5"/>
  <c r="BK250" i="5"/>
  <c r="BK221" i="6"/>
  <c r="J300" i="6"/>
  <c r="J174" i="6"/>
  <c r="BK150" i="7"/>
  <c r="BK144" i="7"/>
  <c r="J152" i="7"/>
  <c r="J240" i="8"/>
  <c r="J270" i="9"/>
  <c r="J138" i="9"/>
  <c r="J144" i="2"/>
  <c r="BK207" i="2"/>
  <c r="J159" i="3"/>
  <c r="BK150" i="4"/>
  <c r="BK267" i="5"/>
  <c r="BK170" i="6"/>
  <c r="BK235" i="6"/>
  <c r="BK152" i="7"/>
  <c r="J103" i="7"/>
  <c r="BK241" i="8"/>
  <c r="J241" i="8"/>
  <c r="J168" i="9"/>
  <c r="BK202" i="10"/>
  <c r="J184" i="10"/>
  <c r="J125" i="11"/>
  <c r="J174" i="11"/>
  <c r="BK245" i="3"/>
  <c r="J158" i="3"/>
  <c r="J261" i="4"/>
  <c r="BK265" i="5"/>
  <c r="BK230" i="6"/>
  <c r="BK148" i="7"/>
  <c r="BK137" i="10"/>
  <c r="J184" i="11"/>
  <c r="BK213" i="11"/>
  <c r="BK285" i="2"/>
  <c r="J265" i="2"/>
  <c r="J144" i="3"/>
  <c r="BK184" i="4"/>
  <c r="J278" i="4"/>
  <c r="BK208" i="5"/>
  <c r="J291" i="7"/>
  <c r="J226" i="8"/>
  <c r="J286" i="9"/>
  <c r="BK124" i="9"/>
  <c r="J145" i="10"/>
  <c r="J205" i="11"/>
  <c r="J288" i="2"/>
  <c r="BK167" i="2"/>
  <c r="BK124" i="3"/>
  <c r="BK148" i="3"/>
  <c r="J288" i="4"/>
  <c r="J293" i="5"/>
  <c r="J124" i="5"/>
  <c r="BK191" i="6"/>
  <c r="BK198" i="8"/>
  <c r="J117" i="8"/>
  <c r="BK273" i="9"/>
  <c r="BK136" i="9"/>
  <c r="BK307" i="10"/>
  <c r="BK303" i="11"/>
  <c r="J281" i="2"/>
  <c r="BK164" i="2"/>
  <c r="J200" i="3"/>
  <c r="BK275" i="4"/>
  <c r="J180" i="4"/>
  <c r="BK150" i="5"/>
  <c r="J157" i="7"/>
  <c r="BK164" i="8"/>
  <c r="BK292" i="10"/>
  <c r="BK127" i="11"/>
  <c r="J196" i="2"/>
  <c r="J151" i="2"/>
  <c r="BK263" i="3"/>
  <c r="J159" i="4"/>
  <c r="J275" i="4"/>
  <c r="BK124" i="5"/>
  <c r="J105" i="5"/>
  <c r="J167" i="7"/>
  <c r="BK170" i="8"/>
  <c r="BK197" i="9"/>
  <c r="J231" i="10"/>
  <c r="BK108" i="11"/>
  <c r="J108" i="11"/>
  <c r="BK248" i="2"/>
  <c r="BK117" i="3"/>
  <c r="J225" i="10"/>
  <c r="J229" i="11"/>
  <c r="J299" i="2"/>
  <c r="BK134" i="2"/>
  <c r="BK114" i="3"/>
  <c r="BK153" i="4"/>
  <c r="J296" i="4"/>
  <c r="BK193" i="5"/>
  <c r="BK177" i="6"/>
  <c r="J159" i="6"/>
  <c r="J247" i="6"/>
  <c r="BK122" i="6"/>
  <c r="BK103" i="7"/>
  <c r="BK166" i="7"/>
  <c r="J120" i="7"/>
  <c r="J211" i="8"/>
  <c r="J165" i="9"/>
  <c r="BK220" i="10"/>
  <c r="J186" i="10"/>
  <c r="BK181" i="10"/>
  <c r="BK241" i="11"/>
  <c r="BK213" i="2"/>
  <c r="J124" i="2"/>
  <c r="J141" i="3"/>
  <c r="BK136" i="3"/>
  <c r="J249" i="4"/>
  <c r="J244" i="5"/>
  <c r="BK179" i="5"/>
  <c r="BK164" i="6"/>
  <c r="BK242" i="6"/>
  <c r="BK120" i="6"/>
  <c r="BK189" i="7"/>
  <c r="BK228" i="7"/>
  <c r="J195" i="7"/>
  <c r="J148" i="8"/>
  <c r="BK262" i="8"/>
  <c r="BK168" i="9"/>
  <c r="BK165" i="10"/>
  <c r="J284" i="10"/>
  <c r="BK198" i="11"/>
  <c r="BK265" i="2"/>
  <c r="J194" i="2"/>
  <c r="BK138" i="3"/>
  <c r="BK168" i="3"/>
  <c r="J208" i="4"/>
  <c r="BK286" i="5"/>
  <c r="J177" i="5"/>
  <c r="BK269" i="6"/>
  <c r="BK223" i="7"/>
  <c r="J285" i="8"/>
  <c r="J302" i="8"/>
  <c r="BK155" i="9"/>
  <c r="J148" i="9"/>
  <c r="BK284" i="10"/>
  <c r="BK173" i="10"/>
  <c r="BK236" i="11"/>
  <c r="J142" i="11"/>
  <c r="J213" i="4"/>
  <c r="BK144" i="5"/>
  <c r="J144" i="6"/>
  <c r="J186" i="7"/>
  <c r="J268" i="8"/>
  <c r="J202" i="9"/>
  <c r="J103" i="9"/>
  <c r="BK117" i="10"/>
  <c r="J183" i="11"/>
  <c r="BK220" i="2"/>
  <c r="J215" i="3"/>
  <c r="J283" i="3"/>
  <c r="J169" i="4"/>
  <c r="BK191" i="5"/>
  <c r="J242" i="6"/>
  <c r="BK127" i="6"/>
  <c r="J116" i="6"/>
  <c r="J240" i="7"/>
  <c r="J235" i="7"/>
  <c r="J296" i="7"/>
  <c r="J124" i="8"/>
  <c r="J262" i="9"/>
  <c r="J153" i="2"/>
  <c r="BK136" i="2"/>
  <c r="J210" i="3"/>
  <c r="BK150" i="3"/>
  <c r="J136" i="5"/>
  <c r="J112" i="5"/>
  <c r="J127" i="6"/>
  <c r="J170" i="6"/>
  <c r="J122" i="7"/>
  <c r="BK203" i="7"/>
  <c r="BK158" i="7"/>
  <c r="BK174" i="8"/>
  <c r="BK250" i="9"/>
  <c r="BK214" i="9"/>
  <c r="J123" i="10"/>
  <c r="BK272" i="11"/>
  <c r="J210" i="11"/>
  <c r="J202" i="3"/>
  <c r="J202" i="4"/>
  <c r="J171" i="4"/>
  <c r="J193" i="5"/>
  <c r="J277" i="6"/>
  <c r="BK259" i="9"/>
  <c r="J312" i="10"/>
  <c r="BK177" i="10"/>
  <c r="BK162" i="11"/>
  <c r="J202" i="2"/>
  <c r="J155" i="2"/>
  <c r="BK200" i="3"/>
  <c r="J153" i="4"/>
  <c r="BK206" i="5"/>
  <c r="BK210" i="7"/>
  <c r="BK155" i="8"/>
  <c r="J193" i="9"/>
  <c r="BK207" i="10"/>
  <c r="J229" i="10"/>
  <c r="J275" i="11"/>
  <c r="BK182" i="2"/>
  <c r="BK246" i="2"/>
  <c r="BK257" i="3"/>
  <c r="J235" i="3"/>
  <c r="J207" i="4"/>
  <c r="J166" i="5"/>
  <c r="BK136" i="6"/>
  <c r="BK161" i="7"/>
  <c r="J207" i="8"/>
  <c r="J179" i="9"/>
  <c r="BK145" i="10"/>
  <c r="J213" i="10"/>
  <c r="J269" i="11"/>
  <c r="BK215" i="11"/>
  <c r="BK217" i="2"/>
  <c r="BK114" i="2"/>
  <c r="BK245" i="4"/>
  <c r="J255" i="4"/>
  <c r="J208" i="5"/>
  <c r="J279" i="7"/>
  <c r="J180" i="8"/>
  <c r="J149" i="9"/>
  <c r="J183" i="10"/>
  <c r="J137" i="11"/>
  <c r="J174" i="2"/>
  <c r="J191" i="3"/>
  <c r="BK127" i="3"/>
  <c r="BK134" i="4"/>
  <c r="BK291" i="4"/>
  <c r="J174" i="5"/>
  <c r="J266" i="6"/>
  <c r="BK213" i="6"/>
  <c r="J250" i="8"/>
  <c r="BK161" i="8"/>
  <c r="J120" i="9"/>
  <c r="J257" i="10"/>
  <c r="BK218" i="11"/>
  <c r="J307" i="11"/>
  <c r="BK262" i="2"/>
  <c r="J103" i="2"/>
  <c r="BK208" i="3"/>
  <c r="J252" i="10"/>
  <c r="J294" i="11"/>
  <c r="BK175" i="11"/>
  <c r="J158" i="2"/>
  <c r="BK138" i="2"/>
  <c r="J197" i="3"/>
  <c r="BK289" i="3"/>
  <c r="BK169" i="4"/>
  <c r="J264" i="4"/>
  <c r="J283" i="5"/>
  <c r="J122" i="6"/>
  <c r="BK209" i="6"/>
  <c r="J213" i="6"/>
  <c r="J244" i="7"/>
  <c r="J112" i="7"/>
  <c r="BK242" i="7"/>
  <c r="J294" i="8"/>
  <c r="BK120" i="8"/>
  <c r="BK144" i="9"/>
  <c r="BK215" i="10"/>
  <c r="BK108" i="10"/>
  <c r="BK300" i="11"/>
  <c r="J191" i="11"/>
  <c r="BK295" i="10"/>
  <c r="J182" i="10"/>
  <c r="J189" i="11"/>
  <c r="J141" i="2"/>
  <c r="J251" i="3"/>
  <c r="BK136" i="4"/>
  <c r="BK237" i="5"/>
  <c r="J161" i="5"/>
  <c r="BK270" i="5"/>
  <c r="J189" i="6"/>
  <c r="BK288" i="7"/>
  <c r="J170" i="8"/>
  <c r="BK105" i="8"/>
  <c r="J159" i="8"/>
  <c r="BK184" i="9"/>
  <c r="BK293" i="9"/>
  <c r="J130" i="10"/>
  <c r="BK225" i="10"/>
  <c r="BK234" i="11"/>
  <c r="BK202" i="4"/>
  <c r="BK240" i="4"/>
  <c r="J262" i="5"/>
  <c r="J148" i="5"/>
  <c r="BK292" i="8"/>
  <c r="BK246" i="8"/>
  <c r="J161" i="9"/>
  <c r="BK234" i="9"/>
  <c r="BK227" i="10"/>
  <c r="BK127" i="10"/>
  <c r="J253" i="11"/>
  <c r="BK177" i="2"/>
  <c r="J171" i="3"/>
  <c r="J160" i="4"/>
  <c r="BK189" i="5"/>
  <c r="J235" i="5"/>
  <c r="BK189" i="6"/>
  <c r="J227" i="6"/>
  <c r="J196" i="6"/>
  <c r="BK165" i="7"/>
  <c r="BK212" i="7"/>
  <c r="J234" i="8"/>
  <c r="BK159" i="8"/>
  <c r="BK122" i="9"/>
  <c r="J116" i="2"/>
  <c r="BK174" i="3"/>
  <c r="J149" i="4"/>
  <c r="BK264" i="4"/>
  <c r="BK105" i="5"/>
  <c r="J237" i="5"/>
  <c r="J184" i="6"/>
  <c r="J295" i="6"/>
  <c r="J242" i="7"/>
  <c r="BK197" i="7"/>
  <c r="J155" i="7"/>
  <c r="J205" i="8"/>
  <c r="J105" i="9"/>
  <c r="J134" i="10"/>
  <c r="BK243" i="10"/>
  <c r="J117" i="11"/>
  <c r="BK142" i="11"/>
  <c r="BK156" i="3"/>
  <c r="J296" i="3"/>
  <c r="J168" i="4"/>
  <c r="BK291" i="5"/>
  <c r="J195" i="5"/>
  <c r="J215" i="6"/>
  <c r="J212" i="7"/>
  <c r="BK198" i="10"/>
  <c r="BK173" i="11"/>
  <c r="J140" i="11"/>
  <c r="BK202" i="2"/>
  <c r="J184" i="2"/>
  <c r="J292" i="3"/>
  <c r="J177" i="4"/>
  <c r="BK244" i="5"/>
  <c r="BK291" i="7"/>
  <c r="J246" i="8"/>
  <c r="BK217" i="9"/>
  <c r="J134" i="9"/>
  <c r="J309" i="10"/>
  <c r="BK182" i="11"/>
  <c r="BK305" i="11"/>
  <c r="J182" i="2"/>
  <c r="J168" i="2"/>
  <c r="J212" i="3"/>
  <c r="BK208" i="4"/>
  <c r="BK203" i="5"/>
  <c r="J138" i="7"/>
  <c r="J262" i="8"/>
  <c r="J296" i="9"/>
  <c r="J172" i="10"/>
  <c r="BK195" i="11"/>
  <c r="J231" i="11"/>
  <c r="J223" i="2"/>
  <c r="J208" i="3"/>
  <c r="BK179" i="3"/>
  <c r="J233" i="4"/>
  <c r="BK103" i="5"/>
  <c r="J186" i="5"/>
  <c r="J215" i="8"/>
  <c r="J167" i="9"/>
  <c r="J188" i="10"/>
  <c r="J162" i="11"/>
  <c r="BK241" i="2"/>
  <c r="J187" i="2"/>
  <c r="J206" i="3"/>
  <c r="J291" i="4"/>
  <c r="J182" i="4"/>
  <c r="J223" i="5"/>
  <c r="BK212" i="5"/>
  <c r="J207" i="6"/>
  <c r="J208" i="8"/>
  <c r="BK152" i="9"/>
  <c r="BK200" i="10"/>
  <c r="BK181" i="11"/>
  <c r="J225" i="11"/>
  <c r="BK223" i="2"/>
  <c r="BK251" i="3"/>
  <c r="J224" i="3"/>
  <c r="J175" i="10"/>
  <c r="J223" i="11"/>
  <c r="J173" i="11"/>
  <c r="BK192" i="2"/>
  <c r="J189" i="2"/>
  <c r="BK283" i="3"/>
  <c r="J222" i="4"/>
  <c r="BK296" i="4"/>
  <c r="BK122" i="5"/>
  <c r="BK161" i="6"/>
  <c r="BK302" i="6"/>
  <c r="J151" i="6"/>
  <c r="BK112" i="7"/>
  <c r="BK122" i="7"/>
  <c r="BK156" i="7"/>
  <c r="J194" i="8"/>
  <c r="BK171" i="9"/>
  <c r="J195" i="9"/>
  <c r="J137" i="10"/>
  <c r="BK298" i="10"/>
  <c r="J300" i="11"/>
  <c r="J246" i="2"/>
  <c r="BK197" i="3"/>
  <c r="BK134" i="3"/>
  <c r="BK280" i="4"/>
  <c r="BK141" i="4"/>
  <c r="J120" i="5"/>
  <c r="J275" i="5"/>
  <c r="J161" i="6"/>
  <c r="BK290" i="6"/>
  <c r="J267" i="7"/>
  <c r="J116" i="7"/>
  <c r="BK275" i="7"/>
  <c r="BK205" i="8"/>
  <c r="J229" i="8"/>
  <c r="J275" i="9"/>
  <c r="J194" i="10"/>
  <c r="BK134" i="10"/>
  <c r="J213" i="11"/>
  <c r="BK169" i="11"/>
  <c r="BK187" i="2"/>
  <c r="BK166" i="3"/>
  <c r="BK180" i="4"/>
  <c r="BK278" i="4"/>
  <c r="BK200" i="5"/>
  <c r="J244" i="6"/>
  <c r="BK204" i="6"/>
  <c r="J150" i="7"/>
  <c r="BK289" i="8"/>
  <c r="BK165" i="9"/>
  <c r="BK116" i="9"/>
  <c r="J105" i="10"/>
  <c r="J152" i="11"/>
  <c r="J236" i="11"/>
  <c r="J215" i="11"/>
  <c r="J120" i="4"/>
  <c r="BK170" i="4"/>
  <c r="J103" i="5"/>
  <c r="J141" i="5"/>
  <c r="BK105" i="7"/>
  <c r="BK162" i="8"/>
  <c r="BK286" i="9"/>
  <c r="BK299" i="10"/>
  <c r="BK217" i="10"/>
  <c r="BK294" i="11"/>
  <c r="AS54" i="1"/>
  <c r="J272" i="6"/>
  <c r="J217" i="6"/>
  <c r="J171" i="6"/>
  <c r="BK120" i="7"/>
  <c r="J161" i="7"/>
  <c r="J148" i="7"/>
  <c r="BK138" i="8"/>
  <c r="BK153" i="8"/>
  <c r="J166" i="9"/>
  <c r="BK215" i="2"/>
  <c r="J271" i="3"/>
  <c r="J184" i="3"/>
  <c r="BK174" i="4"/>
  <c r="BK167" i="5"/>
  <c r="J103" i="6"/>
  <c r="BK217" i="6"/>
  <c r="J282" i="7"/>
  <c r="BK237" i="7"/>
  <c r="BK157" i="7"/>
  <c r="BK213" i="8"/>
  <c r="BK208" i="9"/>
  <c r="BK186" i="10"/>
  <c r="J292" i="10"/>
  <c r="BK214" i="10"/>
  <c r="J186" i="11"/>
  <c r="J186" i="3"/>
  <c r="BK215" i="4"/>
  <c r="BK225" i="4"/>
  <c r="J164" i="5"/>
  <c r="J117" i="6"/>
  <c r="J200" i="7"/>
  <c r="BK161" i="9"/>
  <c r="BK231" i="10"/>
  <c r="BK180" i="11"/>
  <c r="J225" i="4"/>
  <c r="J127" i="4"/>
  <c r="BK164" i="5"/>
  <c r="J155" i="6"/>
  <c r="BK220" i="8"/>
  <c r="BK182" i="8"/>
  <c r="BK193" i="9"/>
  <c r="BK233" i="10"/>
  <c r="BK192" i="10"/>
  <c r="J132" i="11"/>
  <c r="J203" i="11"/>
  <c r="J162" i="2"/>
  <c r="BK274" i="3"/>
  <c r="J211" i="4"/>
  <c r="BK279" i="5"/>
  <c r="BK148" i="5"/>
  <c r="J162" i="6"/>
  <c r="J282" i="6"/>
  <c r="J204" i="6"/>
  <c r="J189" i="7"/>
  <c r="J165" i="7"/>
  <c r="J223" i="7"/>
  <c r="BK160" i="8"/>
  <c r="BK195" i="9"/>
  <c r="BK292" i="2"/>
  <c r="J180" i="2"/>
  <c r="BK195" i="3"/>
  <c r="BK219" i="4"/>
  <c r="BK114" i="4"/>
  <c r="J165" i="5"/>
  <c r="BK210" i="6"/>
  <c r="J219" i="6"/>
  <c r="BK149" i="6"/>
  <c r="J220" i="7"/>
  <c r="J156" i="7"/>
  <c r="BK220" i="7"/>
  <c r="BK150" i="8"/>
  <c r="J151" i="8"/>
  <c r="J288" i="9"/>
  <c r="BK125" i="10"/>
  <c r="BK130" i="10"/>
  <c r="BK212" i="11"/>
  <c r="BK140" i="11"/>
  <c r="J260" i="3"/>
  <c r="BK120" i="4"/>
  <c r="J167" i="5"/>
  <c r="J240" i="5"/>
  <c r="BK171" i="6"/>
  <c r="J257" i="6"/>
  <c r="J161" i="10"/>
  <c r="BK132" i="10"/>
  <c r="BK257" i="11"/>
  <c r="J157" i="2"/>
  <c r="J198" i="2"/>
  <c r="J294" i="3"/>
  <c r="J272" i="4"/>
  <c r="BK116" i="4"/>
  <c r="J282" i="5"/>
  <c r="BK141" i="7"/>
  <c r="BK103" i="8"/>
  <c r="J112" i="8"/>
  <c r="BK291" i="9"/>
  <c r="J205" i="10"/>
  <c r="J198" i="11"/>
  <c r="BK297" i="2"/>
  <c r="BK208" i="2"/>
  <c r="BK164" i="3"/>
  <c r="BK105" i="3"/>
  <c r="BK228" i="4"/>
  <c r="J267" i="5"/>
  <c r="J210" i="6"/>
  <c r="BK179" i="7"/>
  <c r="J138" i="8"/>
  <c r="BK220" i="9"/>
  <c r="BK288" i="9"/>
  <c r="J299" i="10"/>
  <c r="BK280" i="11"/>
  <c r="BK152" i="11"/>
  <c r="BK155" i="2"/>
  <c r="J195" i="3"/>
  <c r="J164" i="3"/>
  <c r="BK207" i="4"/>
  <c r="J191" i="5"/>
  <c r="BK267" i="7"/>
  <c r="BK103" i="9"/>
  <c r="J120" i="10"/>
  <c r="BK308" i="11"/>
  <c r="J138" i="2"/>
  <c r="BK297" i="3"/>
  <c r="BK255" i="4"/>
  <c r="BK301" i="4"/>
  <c r="BK283" i="5"/>
  <c r="J141" i="6"/>
  <c r="J279" i="8"/>
  <c r="J198" i="8"/>
  <c r="J127" i="9"/>
  <c r="J265" i="10"/>
  <c r="BK229" i="11"/>
  <c r="J294" i="2"/>
  <c r="BK162" i="2"/>
  <c r="J122" i="3"/>
  <c r="J281" i="10"/>
  <c r="BK275" i="11"/>
  <c r="BK255" i="11"/>
  <c r="BK103" i="2"/>
  <c r="J208" i="2"/>
  <c r="BK193" i="3"/>
  <c r="BK168" i="4"/>
  <c r="BK151" i="4"/>
  <c r="BK159" i="5"/>
  <c r="BK171" i="5"/>
  <c r="BK274" i="6"/>
  <c r="J274" i="6"/>
  <c r="BK141" i="6"/>
  <c r="J208" i="7"/>
  <c r="BK244" i="7"/>
  <c r="BK184" i="7"/>
  <c r="BK243" i="8"/>
  <c r="BK268" i="8"/>
  <c r="BK167" i="9"/>
  <c r="J173" i="10"/>
  <c r="J227" i="10"/>
  <c r="J211" i="11"/>
  <c r="BK171" i="2"/>
  <c r="BK243" i="2"/>
  <c r="J284" i="3"/>
  <c r="J124" i="4"/>
  <c r="J206" i="5"/>
  <c r="J288" i="5"/>
  <c r="BK266" i="6"/>
  <c r="J251" i="6"/>
  <c r="BK282" i="6"/>
  <c r="BK240" i="7"/>
  <c r="J149" i="7"/>
  <c r="J171" i="7"/>
  <c r="BK184" i="8"/>
  <c r="J234" i="9"/>
  <c r="BK223" i="9"/>
  <c r="J185" i="10"/>
  <c r="BK142" i="10"/>
  <c r="BK105" i="11"/>
  <c r="J215" i="2"/>
  <c r="J192" i="2"/>
  <c r="BK202" i="3"/>
  <c r="BK247" i="4"/>
  <c r="BK222" i="4"/>
  <c r="BK158" i="5"/>
  <c r="J293" i="6"/>
  <c r="BK281" i="8"/>
  <c r="J149" i="8"/>
  <c r="BK215" i="8"/>
  <c r="BK237" i="9"/>
  <c r="BK186" i="9"/>
  <c r="J192" i="10"/>
  <c r="J259" i="10"/>
  <c r="BK290" i="11"/>
  <c r="J212" i="11"/>
  <c r="BK249" i="4"/>
  <c r="BK242" i="4"/>
  <c r="J212" i="5"/>
  <c r="BK116" i="5"/>
  <c r="BK168" i="6"/>
  <c r="J276" i="8"/>
  <c r="BK151" i="8"/>
  <c r="BK157" i="9"/>
  <c r="BK255" i="10"/>
  <c r="J164" i="11"/>
  <c r="BK263" i="11"/>
  <c r="BK221" i="3"/>
  <c r="BK239" i="4"/>
  <c r="BK210" i="5"/>
  <c r="BK138" i="5"/>
  <c r="BK174" i="6"/>
  <c r="BK247" i="6"/>
  <c r="J298" i="6"/>
  <c r="BK150" i="6"/>
  <c r="J159" i="7"/>
  <c r="BK154" i="7"/>
  <c r="BK296" i="7"/>
  <c r="J265" i="8"/>
  <c r="J200" i="9"/>
  <c r="J301" i="2"/>
  <c r="BK205" i="2"/>
  <c r="J120" i="3"/>
  <c r="BK217" i="4"/>
  <c r="BK293" i="5"/>
  <c r="BK259" i="5"/>
  <c r="J150" i="6"/>
  <c r="BK134" i="6"/>
  <c r="BK184" i="6"/>
  <c r="BK177" i="7"/>
  <c r="J259" i="7"/>
  <c r="J213" i="8"/>
  <c r="BK294" i="8"/>
  <c r="J267" i="9"/>
  <c r="BK235" i="9"/>
  <c r="J197" i="10"/>
  <c r="J195" i="11"/>
  <c r="BK125" i="11"/>
  <c r="BK280" i="3"/>
  <c r="J103" i="3"/>
  <c r="J157" i="4"/>
  <c r="BK234" i="5"/>
  <c r="J138" i="5"/>
  <c r="BK282" i="7"/>
  <c r="J203" i="9"/>
  <c r="J237" i="9"/>
  <c r="J164" i="9"/>
  <c r="BK175" i="10"/>
  <c r="J304" i="10"/>
  <c r="J234" i="11"/>
  <c r="J297" i="2"/>
  <c r="BK120" i="2"/>
  <c r="BK167" i="3"/>
  <c r="J136" i="3"/>
  <c r="BK127" i="4"/>
  <c r="BK165" i="5"/>
  <c r="BK297" i="8"/>
  <c r="BK234" i="8"/>
  <c r="J191" i="9"/>
  <c r="J142" i="10"/>
  <c r="BK238" i="10"/>
  <c r="J105" i="11"/>
  <c r="J243" i="2"/>
  <c r="BK243" i="3"/>
  <c r="J105" i="3"/>
  <c r="BK287" i="4"/>
  <c r="BK296" i="5"/>
  <c r="J235" i="6"/>
  <c r="BK279" i="8"/>
  <c r="J136" i="8"/>
  <c r="J214" i="9"/>
  <c r="J207" i="10"/>
  <c r="J165" i="10"/>
  <c r="J303" i="11"/>
  <c r="J220" i="2"/>
  <c r="BK141" i="3"/>
  <c r="BK122" i="3"/>
  <c r="J296" i="5"/>
  <c r="BK219" i="6"/>
  <c r="BK270" i="7"/>
  <c r="BK256" i="8"/>
  <c r="J250" i="9"/>
  <c r="BK311" i="10"/>
  <c r="BK132" i="11"/>
  <c r="BK116" i="2"/>
  <c r="BK122" i="2"/>
  <c r="J177" i="3"/>
  <c r="J198" i="4"/>
  <c r="BK181" i="5"/>
  <c r="J154" i="5"/>
  <c r="J269" i="6"/>
  <c r="BK208" i="7"/>
  <c r="BK229" i="8"/>
  <c r="J124" i="9"/>
  <c r="BK275" i="9"/>
  <c r="BK208" i="11"/>
  <c r="BK117" i="2"/>
  <c r="J165" i="3"/>
  <c r="J239" i="4"/>
  <c r="BK279" i="10"/>
  <c r="BK192" i="11"/>
  <c r="J217" i="2"/>
  <c r="BK144" i="3"/>
  <c r="J267" i="4"/>
  <c r="J122" i="4"/>
  <c r="BK186" i="5"/>
  <c r="J249" i="6"/>
  <c r="BK160" i="6"/>
  <c r="J303" i="6"/>
  <c r="BK256" i="7"/>
  <c r="J256" i="7"/>
  <c r="BK155" i="7"/>
  <c r="J206" i="7"/>
  <c r="J288" i="8"/>
  <c r="J291" i="9"/>
  <c r="BK138" i="9"/>
  <c r="BK257" i="10"/>
  <c r="BK166" i="11"/>
  <c r="BK205" i="11"/>
  <c r="BK133" i="2" l="1"/>
  <c r="J133" i="2" s="1"/>
  <c r="J63" i="2" s="1"/>
  <c r="T166" i="2"/>
  <c r="R191" i="2"/>
  <c r="BK204" i="2"/>
  <c r="J204" i="2" s="1"/>
  <c r="J71" i="2" s="1"/>
  <c r="T204" i="2"/>
  <c r="T275" i="2"/>
  <c r="BK291" i="2"/>
  <c r="J291" i="2"/>
  <c r="J78" i="2" s="1"/>
  <c r="T300" i="2"/>
  <c r="P119" i="3"/>
  <c r="R147" i="3"/>
  <c r="BK205" i="3"/>
  <c r="J205" i="3"/>
  <c r="J72" i="3" s="1"/>
  <c r="T270" i="3"/>
  <c r="BK286" i="3"/>
  <c r="J286" i="3"/>
  <c r="J78" i="3"/>
  <c r="P295" i="3"/>
  <c r="P102" i="4"/>
  <c r="R147" i="4"/>
  <c r="P176" i="4"/>
  <c r="P210" i="4"/>
  <c r="P274" i="4"/>
  <c r="R286" i="4"/>
  <c r="R295" i="4"/>
  <c r="R119" i="5"/>
  <c r="P163" i="5"/>
  <c r="BK205" i="5"/>
  <c r="J205" i="5" s="1"/>
  <c r="J72" i="5" s="1"/>
  <c r="P269" i="5"/>
  <c r="BK281" i="5"/>
  <c r="J281" i="5"/>
  <c r="J77" i="5" s="1"/>
  <c r="R290" i="5"/>
  <c r="T119" i="6"/>
  <c r="BK147" i="6"/>
  <c r="T166" i="6"/>
  <c r="P212" i="6"/>
  <c r="P276" i="6"/>
  <c r="BK292" i="6"/>
  <c r="J292" i="6"/>
  <c r="J78" i="6" s="1"/>
  <c r="T297" i="6"/>
  <c r="R119" i="7"/>
  <c r="T147" i="7"/>
  <c r="P205" i="7"/>
  <c r="BK285" i="7"/>
  <c r="J285" i="7" s="1"/>
  <c r="J78" i="7" s="1"/>
  <c r="P294" i="7"/>
  <c r="BK133" i="8"/>
  <c r="J133" i="8" s="1"/>
  <c r="J63" i="8" s="1"/>
  <c r="BK176" i="8"/>
  <c r="J176" i="8" s="1"/>
  <c r="J69" i="8" s="1"/>
  <c r="R210" i="8"/>
  <c r="P291" i="8"/>
  <c r="T296" i="8"/>
  <c r="BK102" i="9"/>
  <c r="J102" i="9" s="1"/>
  <c r="J61" i="9" s="1"/>
  <c r="BK147" i="9"/>
  <c r="J147" i="9" s="1"/>
  <c r="J66" i="9" s="1"/>
  <c r="T163" i="9"/>
  <c r="T188" i="9"/>
  <c r="R199" i="9"/>
  <c r="R269" i="9"/>
  <c r="BK285" i="9"/>
  <c r="J285" i="9"/>
  <c r="J78" i="9" s="1"/>
  <c r="R290" i="9"/>
  <c r="BK171" i="10"/>
  <c r="J171" i="10"/>
  <c r="J67" i="10" s="1"/>
  <c r="P199" i="10"/>
  <c r="BK254" i="10"/>
  <c r="J254" i="10" s="1"/>
  <c r="J74" i="10" s="1"/>
  <c r="T301" i="10"/>
  <c r="P102" i="3"/>
  <c r="P205" i="3"/>
  <c r="T295" i="3"/>
  <c r="P147" i="4"/>
  <c r="T191" i="4"/>
  <c r="R204" i="4"/>
  <c r="T102" i="5"/>
  <c r="R133" i="5"/>
  <c r="BK173" i="5"/>
  <c r="J173" i="5" s="1"/>
  <c r="J69" i="5" s="1"/>
  <c r="T205" i="5"/>
  <c r="T281" i="5"/>
  <c r="T290" i="5"/>
  <c r="BK133" i="6"/>
  <c r="J133" i="6" s="1"/>
  <c r="J63" i="6" s="1"/>
  <c r="R166" i="6"/>
  <c r="BK193" i="6"/>
  <c r="J193" i="6"/>
  <c r="J70" i="6" s="1"/>
  <c r="BK246" i="6"/>
  <c r="J246" i="6"/>
  <c r="J73" i="6" s="1"/>
  <c r="T288" i="6"/>
  <c r="T301" i="6"/>
  <c r="R102" i="7"/>
  <c r="P163" i="7"/>
  <c r="P188" i="7"/>
  <c r="P199" i="7"/>
  <c r="P281" i="7"/>
  <c r="T290" i="7"/>
  <c r="P133" i="8"/>
  <c r="R176" i="8"/>
  <c r="BK245" i="8"/>
  <c r="J245" i="8" s="1"/>
  <c r="J73" i="8" s="1"/>
  <c r="R300" i="8"/>
  <c r="BK119" i="2"/>
  <c r="J119" i="2" s="1"/>
  <c r="J62" i="2" s="1"/>
  <c r="T133" i="2"/>
  <c r="P166" i="2"/>
  <c r="T191" i="2"/>
  <c r="R204" i="2"/>
  <c r="BK275" i="2"/>
  <c r="J275" i="2"/>
  <c r="J74" i="2" s="1"/>
  <c r="P287" i="2"/>
  <c r="R300" i="2"/>
  <c r="T147" i="3"/>
  <c r="T205" i="3"/>
  <c r="T286" i="3"/>
  <c r="T119" i="4"/>
  <c r="BK176" i="4"/>
  <c r="J176" i="4"/>
  <c r="J69" i="4" s="1"/>
  <c r="R210" i="4"/>
  <c r="R274" i="4"/>
  <c r="BK290" i="4"/>
  <c r="J290" i="4" s="1"/>
  <c r="J78" i="4" s="1"/>
  <c r="BK299" i="4"/>
  <c r="J299" i="4" s="1"/>
  <c r="J80" i="4" s="1"/>
  <c r="T119" i="5"/>
  <c r="T163" i="5"/>
  <c r="P188" i="5"/>
  <c r="R239" i="5"/>
  <c r="P281" i="5"/>
  <c r="BK290" i="5"/>
  <c r="J290" i="5" s="1"/>
  <c r="J79" i="5" s="1"/>
  <c r="BK119" i="6"/>
  <c r="J119" i="6" s="1"/>
  <c r="J62" i="6" s="1"/>
  <c r="T176" i="6"/>
  <c r="BK206" i="6"/>
  <c r="J206" i="6" s="1"/>
  <c r="J71" i="6" s="1"/>
  <c r="T206" i="6"/>
  <c r="P292" i="6"/>
  <c r="T119" i="7"/>
  <c r="R188" i="7"/>
  <c r="R199" i="7"/>
  <c r="BK269" i="7"/>
  <c r="J269" i="7" s="1"/>
  <c r="J74" i="7" s="1"/>
  <c r="R285" i="7"/>
  <c r="BK102" i="8"/>
  <c r="J102" i="8" s="1"/>
  <c r="J61" i="8" s="1"/>
  <c r="R147" i="8"/>
  <c r="BK210" i="8"/>
  <c r="J210" i="8"/>
  <c r="J72" i="8" s="1"/>
  <c r="T275" i="8"/>
  <c r="P287" i="8"/>
  <c r="P296" i="8"/>
  <c r="R102" i="9"/>
  <c r="R147" i="9"/>
  <c r="BK205" i="9"/>
  <c r="J205" i="9" s="1"/>
  <c r="J72" i="9" s="1"/>
  <c r="T269" i="9"/>
  <c r="T285" i="9"/>
  <c r="BK107" i="10"/>
  <c r="P158" i="10"/>
  <c r="BK196" i="10"/>
  <c r="J196" i="10"/>
  <c r="J69" i="10" s="1"/>
  <c r="BK222" i="10"/>
  <c r="J222" i="10" s="1"/>
  <c r="J73" i="10" s="1"/>
  <c r="BK283" i="10"/>
  <c r="J283" i="10"/>
  <c r="J75" i="10" s="1"/>
  <c r="BK306" i="10"/>
  <c r="J306" i="10"/>
  <c r="J81" i="10" s="1"/>
  <c r="T119" i="2"/>
  <c r="BK176" i="2"/>
  <c r="J176" i="2" s="1"/>
  <c r="J69" i="2" s="1"/>
  <c r="R210" i="2"/>
  <c r="R291" i="2"/>
  <c r="T102" i="3"/>
  <c r="P133" i="3"/>
  <c r="BK163" i="3"/>
  <c r="J163" i="3" s="1"/>
  <c r="J67" i="3" s="1"/>
  <c r="P240" i="3"/>
  <c r="P286" i="3"/>
  <c r="T291" i="3"/>
  <c r="T102" i="4"/>
  <c r="BK147" i="4"/>
  <c r="T210" i="4"/>
  <c r="T274" i="4"/>
  <c r="T286" i="4"/>
  <c r="P299" i="4"/>
  <c r="BK102" i="5"/>
  <c r="J102" i="5" s="1"/>
  <c r="J61" i="5" s="1"/>
  <c r="P147" i="5"/>
  <c r="T173" i="5"/>
  <c r="BK199" i="5"/>
  <c r="J199" i="5" s="1"/>
  <c r="J71" i="5" s="1"/>
  <c r="T199" i="5"/>
  <c r="R269" i="5"/>
  <c r="R281" i="5"/>
  <c r="P294" i="5"/>
  <c r="T102" i="6"/>
  <c r="P176" i="6"/>
  <c r="T193" i="6"/>
  <c r="R206" i="6"/>
  <c r="T276" i="6"/>
  <c r="BK288" i="6"/>
  <c r="J288" i="6" s="1"/>
  <c r="J77" i="6" s="1"/>
  <c r="P297" i="6"/>
  <c r="BK147" i="7"/>
  <c r="J147" i="7" s="1"/>
  <c r="J66" i="7" s="1"/>
  <c r="R163" i="7"/>
  <c r="T188" i="7"/>
  <c r="R269" i="7"/>
  <c r="R281" i="7"/>
  <c r="T294" i="7"/>
  <c r="P102" i="8"/>
  <c r="R133" i="8"/>
  <c r="BK166" i="8"/>
  <c r="J166" i="8" s="1"/>
  <c r="J67" i="8" s="1"/>
  <c r="BK191" i="8"/>
  <c r="J191" i="8"/>
  <c r="J70" i="8" s="1"/>
  <c r="BK204" i="8"/>
  <c r="J204" i="8"/>
  <c r="J71" i="8" s="1"/>
  <c r="T204" i="8"/>
  <c r="R275" i="8"/>
  <c r="T287" i="8"/>
  <c r="R296" i="8"/>
  <c r="P102" i="9"/>
  <c r="P133" i="9"/>
  <c r="BK163" i="9"/>
  <c r="J163" i="9"/>
  <c r="J67" i="9" s="1"/>
  <c r="P205" i="9"/>
  <c r="BK290" i="9"/>
  <c r="J290" i="9" s="1"/>
  <c r="J79" i="9" s="1"/>
  <c r="T129" i="10"/>
  <c r="BK190" i="10"/>
  <c r="J190" i="10"/>
  <c r="J68" i="10" s="1"/>
  <c r="R196" i="10"/>
  <c r="P222" i="10"/>
  <c r="R283" i="10"/>
  <c r="T297" i="10"/>
  <c r="T310" i="10"/>
  <c r="T129" i="11"/>
  <c r="P172" i="11"/>
  <c r="R194" i="11"/>
  <c r="BK102" i="2"/>
  <c r="J102" i="2" s="1"/>
  <c r="J61" i="2" s="1"/>
  <c r="R133" i="2"/>
  <c r="BK166" i="2"/>
  <c r="J166" i="2" s="1"/>
  <c r="J67" i="2" s="1"/>
  <c r="P210" i="2"/>
  <c r="P291" i="2"/>
  <c r="R102" i="3"/>
  <c r="P147" i="3"/>
  <c r="T173" i="3"/>
  <c r="T188" i="3"/>
  <c r="T199" i="3"/>
  <c r="P270" i="3"/>
  <c r="T282" i="3"/>
  <c r="R291" i="3"/>
  <c r="BK147" i="5"/>
  <c r="BK188" i="5"/>
  <c r="J188" i="5" s="1"/>
  <c r="J70" i="5" s="1"/>
  <c r="P199" i="5"/>
  <c r="R199" i="5"/>
  <c r="BK269" i="5"/>
  <c r="J269" i="5"/>
  <c r="J74" i="5" s="1"/>
  <c r="R285" i="5"/>
  <c r="R294" i="5"/>
  <c r="R147" i="6"/>
  <c r="T246" i="6"/>
  <c r="R292" i="6"/>
  <c r="T133" i="7"/>
  <c r="T163" i="7"/>
  <c r="T269" i="7"/>
  <c r="BK290" i="7"/>
  <c r="J290" i="7" s="1"/>
  <c r="J79" i="7" s="1"/>
  <c r="P119" i="8"/>
  <c r="R166" i="8"/>
  <c r="R245" i="8"/>
  <c r="T291" i="8"/>
  <c r="T133" i="9"/>
  <c r="R205" i="9"/>
  <c r="T294" i="9"/>
  <c r="R158" i="10"/>
  <c r="R222" i="10"/>
  <c r="R172" i="11"/>
  <c r="R197" i="11"/>
  <c r="R119" i="2"/>
  <c r="R166" i="2"/>
  <c r="P191" i="2"/>
  <c r="P245" i="2"/>
  <c r="BK300" i="2"/>
  <c r="J300" i="2" s="1"/>
  <c r="J80" i="2" s="1"/>
  <c r="R119" i="3"/>
  <c r="BK173" i="3"/>
  <c r="J173" i="3"/>
  <c r="J69" i="3" s="1"/>
  <c r="R240" i="3"/>
  <c r="BK291" i="3"/>
  <c r="J291" i="3" s="1"/>
  <c r="J79" i="3" s="1"/>
  <c r="BK102" i="4"/>
  <c r="J102" i="4"/>
  <c r="J61" i="4" s="1"/>
  <c r="P133" i="4"/>
  <c r="P191" i="4"/>
  <c r="BK244" i="4"/>
  <c r="J244" i="4"/>
  <c r="J73" i="4" s="1"/>
  <c r="BK295" i="4"/>
  <c r="J295" i="4"/>
  <c r="J79" i="4" s="1"/>
  <c r="P119" i="5"/>
  <c r="R147" i="5"/>
  <c r="P173" i="5"/>
  <c r="BK239" i="5"/>
  <c r="J239" i="5"/>
  <c r="J73" i="5" s="1"/>
  <c r="T285" i="5"/>
  <c r="P119" i="6"/>
  <c r="BK166" i="6"/>
  <c r="J166" i="6" s="1"/>
  <c r="J67" i="6" s="1"/>
  <c r="BK212" i="6"/>
  <c r="J212" i="6" s="1"/>
  <c r="J72" i="6" s="1"/>
  <c r="P288" i="6"/>
  <c r="P284" i="6" s="1"/>
  <c r="P301" i="6"/>
  <c r="T102" i="7"/>
  <c r="T101" i="7" s="1"/>
  <c r="R147" i="7"/>
  <c r="P173" i="7"/>
  <c r="T199" i="7"/>
  <c r="P269" i="7"/>
  <c r="BK281" i="7"/>
  <c r="J281" i="7" s="1"/>
  <c r="J77" i="7" s="1"/>
  <c r="T102" i="8"/>
  <c r="T147" i="8"/>
  <c r="T210" i="8"/>
  <c r="R287" i="8"/>
  <c r="P300" i="8"/>
  <c r="P119" i="9"/>
  <c r="P173" i="9"/>
  <c r="T239" i="9"/>
  <c r="BK281" i="9"/>
  <c r="J281" i="9" s="1"/>
  <c r="J77" i="9" s="1"/>
  <c r="T290" i="9"/>
  <c r="BK129" i="10"/>
  <c r="J129" i="10" s="1"/>
  <c r="J63" i="10" s="1"/>
  <c r="T158" i="10"/>
  <c r="P190" i="10"/>
  <c r="T196" i="10"/>
  <c r="T222" i="10"/>
  <c r="BK297" i="10"/>
  <c r="J297" i="10"/>
  <c r="J79" i="10" s="1"/>
  <c r="R306" i="10"/>
  <c r="BK107" i="11"/>
  <c r="J107" i="11"/>
  <c r="J62" i="11" s="1"/>
  <c r="BK159" i="11"/>
  <c r="J159" i="11" s="1"/>
  <c r="J64" i="11" s="1"/>
  <c r="T197" i="11"/>
  <c r="R220" i="11"/>
  <c r="T147" i="2"/>
  <c r="BK191" i="2"/>
  <c r="J191" i="2" s="1"/>
  <c r="J70" i="2" s="1"/>
  <c r="T245" i="2"/>
  <c r="T291" i="2"/>
  <c r="BK147" i="3"/>
  <c r="J147" i="3"/>
  <c r="J66" i="3" s="1"/>
  <c r="R173" i="3"/>
  <c r="R188" i="3"/>
  <c r="R199" i="3"/>
  <c r="R270" i="3"/>
  <c r="R286" i="3"/>
  <c r="R295" i="3"/>
  <c r="BK119" i="4"/>
  <c r="J119" i="4"/>
  <c r="J62" i="4"/>
  <c r="T133" i="4"/>
  <c r="BK166" i="4"/>
  <c r="J166" i="4" s="1"/>
  <c r="J67" i="4" s="1"/>
  <c r="R176" i="4"/>
  <c r="BK204" i="4"/>
  <c r="J204" i="4" s="1"/>
  <c r="J71" i="4" s="1"/>
  <c r="P204" i="4"/>
  <c r="T204" i="4"/>
  <c r="BK274" i="4"/>
  <c r="J274" i="4"/>
  <c r="J74" i="4" s="1"/>
  <c r="P290" i="4"/>
  <c r="R102" i="5"/>
  <c r="R101" i="5" s="1"/>
  <c r="T147" i="5"/>
  <c r="R205" i="5"/>
  <c r="T269" i="5"/>
  <c r="P290" i="5"/>
  <c r="R119" i="6"/>
  <c r="BK176" i="6"/>
  <c r="J176" i="6"/>
  <c r="J69" i="6"/>
  <c r="T212" i="6"/>
  <c r="R297" i="6"/>
  <c r="P102" i="7"/>
  <c r="BK133" i="7"/>
  <c r="J133" i="7"/>
  <c r="J63" i="7" s="1"/>
  <c r="T173" i="7"/>
  <c r="BK199" i="7"/>
  <c r="J199" i="7" s="1"/>
  <c r="J71" i="7" s="1"/>
  <c r="P239" i="7"/>
  <c r="R239" i="7"/>
  <c r="T239" i="7"/>
  <c r="T281" i="7"/>
  <c r="BK294" i="7"/>
  <c r="J294" i="7" s="1"/>
  <c r="J80" i="7" s="1"/>
  <c r="R119" i="8"/>
  <c r="T166" i="8"/>
  <c r="P191" i="8"/>
  <c r="T245" i="8"/>
  <c r="BK287" i="8"/>
  <c r="J287" i="8"/>
  <c r="J77" i="8"/>
  <c r="BK300" i="8"/>
  <c r="J300" i="8"/>
  <c r="J80" i="8" s="1"/>
  <c r="P147" i="9"/>
  <c r="BK173" i="9"/>
  <c r="J173" i="9" s="1"/>
  <c r="J69" i="9" s="1"/>
  <c r="R188" i="9"/>
  <c r="P199" i="9"/>
  <c r="BK269" i="9"/>
  <c r="J269" i="9"/>
  <c r="J74" i="9"/>
  <c r="P285" i="9"/>
  <c r="P107" i="10"/>
  <c r="P171" i="10"/>
  <c r="BK199" i="10"/>
  <c r="J199" i="10"/>
  <c r="J70" i="10" s="1"/>
  <c r="T209" i="10"/>
  <c r="P283" i="10"/>
  <c r="P297" i="10"/>
  <c r="P310" i="10"/>
  <c r="P129" i="11"/>
  <c r="R188" i="11"/>
  <c r="T194" i="11"/>
  <c r="R207" i="11"/>
  <c r="R252" i="11"/>
  <c r="P102" i="2"/>
  <c r="P133" i="2"/>
  <c r="T176" i="2"/>
  <c r="BK245" i="2"/>
  <c r="J245" i="2"/>
  <c r="J73" i="2" s="1"/>
  <c r="BK287" i="2"/>
  <c r="J287" i="2"/>
  <c r="J77" i="2"/>
  <c r="P296" i="2"/>
  <c r="BK119" i="3"/>
  <c r="J119" i="3" s="1"/>
  <c r="J62" i="3" s="1"/>
  <c r="T133" i="3"/>
  <c r="P163" i="3"/>
  <c r="P188" i="3"/>
  <c r="BK199" i="3"/>
  <c r="J199" i="3" s="1"/>
  <c r="J71" i="3" s="1"/>
  <c r="P199" i="3"/>
  <c r="BK270" i="3"/>
  <c r="J270" i="3" s="1"/>
  <c r="J74" i="3" s="1"/>
  <c r="R282" i="3"/>
  <c r="BK295" i="3"/>
  <c r="J295" i="3"/>
  <c r="J80" i="3" s="1"/>
  <c r="BK133" i="4"/>
  <c r="J133" i="4"/>
  <c r="J63" i="4" s="1"/>
  <c r="P166" i="4"/>
  <c r="BK210" i="4"/>
  <c r="J210" i="4"/>
  <c r="J72" i="4" s="1"/>
  <c r="BK286" i="4"/>
  <c r="J286" i="4" s="1"/>
  <c r="J77" i="4" s="1"/>
  <c r="T295" i="4"/>
  <c r="P102" i="5"/>
  <c r="P205" i="5"/>
  <c r="R133" i="6"/>
  <c r="P147" i="6"/>
  <c r="R212" i="6"/>
  <c r="R276" i="6"/>
  <c r="BK301" i="6"/>
  <c r="J301" i="6" s="1"/>
  <c r="J80" i="6" s="1"/>
  <c r="BK119" i="7"/>
  <c r="J119" i="7" s="1"/>
  <c r="J62" i="7" s="1"/>
  <c r="BK173" i="7"/>
  <c r="J173" i="7" s="1"/>
  <c r="J69" i="7" s="1"/>
  <c r="R205" i="7"/>
  <c r="P290" i="7"/>
  <c r="BK147" i="8"/>
  <c r="J147" i="8"/>
  <c r="J66" i="8" s="1"/>
  <c r="P176" i="8"/>
  <c r="P210" i="8"/>
  <c r="R291" i="8"/>
  <c r="T102" i="9"/>
  <c r="R133" i="9"/>
  <c r="P163" i="9"/>
  <c r="P188" i="9"/>
  <c r="BK239" i="9"/>
  <c r="J239" i="9" s="1"/>
  <c r="J73" i="9" s="1"/>
  <c r="R285" i="9"/>
  <c r="R129" i="10"/>
  <c r="R190" i="10"/>
  <c r="BK209" i="10"/>
  <c r="J209" i="10" s="1"/>
  <c r="J71" i="10" s="1"/>
  <c r="T254" i="10"/>
  <c r="P301" i="10"/>
  <c r="R310" i="10"/>
  <c r="BK129" i="11"/>
  <c r="J129" i="11" s="1"/>
  <c r="J63" i="11" s="1"/>
  <c r="T159" i="11"/>
  <c r="P188" i="11"/>
  <c r="P197" i="11"/>
  <c r="BK220" i="11"/>
  <c r="J220" i="11" s="1"/>
  <c r="J73" i="11" s="1"/>
  <c r="P252" i="11"/>
  <c r="BK279" i="11"/>
  <c r="J279" i="11"/>
  <c r="J75" i="11" s="1"/>
  <c r="BK293" i="11"/>
  <c r="J293" i="11"/>
  <c r="J79" i="11"/>
  <c r="P119" i="2"/>
  <c r="R176" i="2"/>
  <c r="P204" i="2"/>
  <c r="P275" i="2"/>
  <c r="BK296" i="2"/>
  <c r="J296" i="2" s="1"/>
  <c r="J79" i="2" s="1"/>
  <c r="R119" i="4"/>
  <c r="R166" i="4"/>
  <c r="BK191" i="4"/>
  <c r="J191" i="4"/>
  <c r="J70" i="4"/>
  <c r="T244" i="4"/>
  <c r="P286" i="4"/>
  <c r="P282" i="4" s="1"/>
  <c r="P295" i="4"/>
  <c r="P133" i="5"/>
  <c r="BK163" i="5"/>
  <c r="J163" i="5" s="1"/>
  <c r="J67" i="5" s="1"/>
  <c r="R173" i="5"/>
  <c r="P239" i="5"/>
  <c r="BK285" i="5"/>
  <c r="J285" i="5"/>
  <c r="J78" i="5"/>
  <c r="T294" i="5"/>
  <c r="BK102" i="6"/>
  <c r="J102" i="6" s="1"/>
  <c r="J61" i="6" s="1"/>
  <c r="P133" i="6"/>
  <c r="P166" i="6"/>
  <c r="R193" i="6"/>
  <c r="P206" i="6"/>
  <c r="BK276" i="6"/>
  <c r="J276" i="6"/>
  <c r="J74" i="6"/>
  <c r="T292" i="6"/>
  <c r="P133" i="7"/>
  <c r="R173" i="7"/>
  <c r="BK239" i="7"/>
  <c r="J239" i="7"/>
  <c r="J73" i="7" s="1"/>
  <c r="R290" i="7"/>
  <c r="BK119" i="8"/>
  <c r="J119" i="8" s="1"/>
  <c r="J62" i="8" s="1"/>
  <c r="P147" i="8"/>
  <c r="T191" i="8"/>
  <c r="R204" i="8"/>
  <c r="P275" i="8"/>
  <c r="BK291" i="8"/>
  <c r="J291" i="8" s="1"/>
  <c r="J78" i="8" s="1"/>
  <c r="T119" i="9"/>
  <c r="T173" i="9"/>
  <c r="BK199" i="9"/>
  <c r="J199" i="9" s="1"/>
  <c r="J71" i="9" s="1"/>
  <c r="T199" i="9"/>
  <c r="P269" i="9"/>
  <c r="T281" i="9"/>
  <c r="T277" i="9"/>
  <c r="BK294" i="9"/>
  <c r="J294" i="9" s="1"/>
  <c r="J80" i="9" s="1"/>
  <c r="T107" i="10"/>
  <c r="T103" i="10" s="1"/>
  <c r="R171" i="10"/>
  <c r="T199" i="10"/>
  <c r="R129" i="11"/>
  <c r="BK172" i="11"/>
  <c r="BK194" i="11"/>
  <c r="J194" i="11"/>
  <c r="J69" i="11"/>
  <c r="BK207" i="11"/>
  <c r="J207" i="11" s="1"/>
  <c r="J71" i="11" s="1"/>
  <c r="T252" i="11"/>
  <c r="T293" i="11"/>
  <c r="R102" i="2"/>
  <c r="R101" i="2" s="1"/>
  <c r="P147" i="2"/>
  <c r="BK210" i="2"/>
  <c r="J210" i="2" s="1"/>
  <c r="J72" i="2" s="1"/>
  <c r="R275" i="2"/>
  <c r="R296" i="2"/>
  <c r="BK102" i="3"/>
  <c r="R133" i="3"/>
  <c r="R163" i="3"/>
  <c r="BK188" i="3"/>
  <c r="J188" i="3"/>
  <c r="J70" i="3" s="1"/>
  <c r="BK240" i="3"/>
  <c r="J240" i="3"/>
  <c r="J73" i="3" s="1"/>
  <c r="BK282" i="3"/>
  <c r="J282" i="3"/>
  <c r="J77" i="3" s="1"/>
  <c r="P291" i="3"/>
  <c r="P119" i="4"/>
  <c r="T147" i="4"/>
  <c r="R191" i="4"/>
  <c r="P244" i="4"/>
  <c r="R290" i="4"/>
  <c r="R299" i="4"/>
  <c r="BK133" i="5"/>
  <c r="J133" i="5" s="1"/>
  <c r="J63" i="5" s="1"/>
  <c r="R188" i="5"/>
  <c r="T239" i="5"/>
  <c r="P285" i="5"/>
  <c r="BK294" i="5"/>
  <c r="J294" i="5" s="1"/>
  <c r="J80" i="5" s="1"/>
  <c r="BK119" i="9"/>
  <c r="J119" i="9" s="1"/>
  <c r="J62" i="9" s="1"/>
  <c r="T147" i="9"/>
  <c r="BK188" i="9"/>
  <c r="J188" i="9"/>
  <c r="J70" i="9"/>
  <c r="R239" i="9"/>
  <c r="R281" i="9"/>
  <c r="P294" i="9"/>
  <c r="P129" i="10"/>
  <c r="T190" i="10"/>
  <c r="P209" i="10"/>
  <c r="R254" i="10"/>
  <c r="R301" i="10"/>
  <c r="BK310" i="10"/>
  <c r="J310" i="10" s="1"/>
  <c r="J82" i="10" s="1"/>
  <c r="R107" i="11"/>
  <c r="R103" i="11" s="1"/>
  <c r="R159" i="11"/>
  <c r="BK188" i="11"/>
  <c r="J188" i="11" s="1"/>
  <c r="J68" i="11" s="1"/>
  <c r="P194" i="11"/>
  <c r="P207" i="11"/>
  <c r="T220" i="11"/>
  <c r="R279" i="11"/>
  <c r="R293" i="11"/>
  <c r="T297" i="11"/>
  <c r="BK147" i="2"/>
  <c r="P176" i="2"/>
  <c r="R245" i="2"/>
  <c r="R287" i="2"/>
  <c r="R283" i="2" s="1"/>
  <c r="P300" i="2"/>
  <c r="BK133" i="3"/>
  <c r="J133" i="3" s="1"/>
  <c r="J63" i="3" s="1"/>
  <c r="P173" i="3"/>
  <c r="T240" i="3"/>
  <c r="P282" i="3"/>
  <c r="R102" i="6"/>
  <c r="R101" i="6" s="1"/>
  <c r="T147" i="6"/>
  <c r="T146" i="6"/>
  <c r="P193" i="6"/>
  <c r="R246" i="6"/>
  <c r="R288" i="6"/>
  <c r="R284" i="6" s="1"/>
  <c r="R301" i="6"/>
  <c r="P119" i="7"/>
  <c r="P147" i="7"/>
  <c r="P146" i="7" s="1"/>
  <c r="BK188" i="7"/>
  <c r="J188" i="7" s="1"/>
  <c r="J70" i="7" s="1"/>
  <c r="T205" i="7"/>
  <c r="P285" i="7"/>
  <c r="R294" i="7"/>
  <c r="T119" i="8"/>
  <c r="T176" i="8"/>
  <c r="P245" i="8"/>
  <c r="T300" i="8"/>
  <c r="BK133" i="9"/>
  <c r="J133" i="9" s="1"/>
  <c r="J63" i="9" s="1"/>
  <c r="R173" i="9"/>
  <c r="P239" i="9"/>
  <c r="P281" i="9"/>
  <c r="R294" i="9"/>
  <c r="R107" i="10"/>
  <c r="R103" i="10"/>
  <c r="T171" i="10"/>
  <c r="T170" i="10" s="1"/>
  <c r="P196" i="10"/>
  <c r="R209" i="10"/>
  <c r="T283" i="10"/>
  <c r="R297" i="10"/>
  <c r="R293" i="10" s="1"/>
  <c r="T306" i="10"/>
  <c r="T107" i="11"/>
  <c r="T103" i="11" s="1"/>
  <c r="T188" i="11"/>
  <c r="P220" i="11"/>
  <c r="T279" i="11"/>
  <c r="P293" i="11"/>
  <c r="P297" i="11"/>
  <c r="T302" i="11"/>
  <c r="T102" i="2"/>
  <c r="T101" i="2"/>
  <c r="R147" i="2"/>
  <c r="R146" i="2" s="1"/>
  <c r="T210" i="2"/>
  <c r="T287" i="2"/>
  <c r="T283" i="2" s="1"/>
  <c r="T296" i="2"/>
  <c r="T119" i="3"/>
  <c r="T163" i="3"/>
  <c r="R205" i="3"/>
  <c r="R102" i="4"/>
  <c r="R101" i="4" s="1"/>
  <c r="R133" i="4"/>
  <c r="T166" i="4"/>
  <c r="T176" i="4"/>
  <c r="R244" i="4"/>
  <c r="T290" i="4"/>
  <c r="T299" i="4"/>
  <c r="BK119" i="5"/>
  <c r="J119" i="5" s="1"/>
  <c r="J62" i="5" s="1"/>
  <c r="T133" i="5"/>
  <c r="R163" i="5"/>
  <c r="T188" i="5"/>
  <c r="P102" i="6"/>
  <c r="P101" i="6" s="1"/>
  <c r="T133" i="6"/>
  <c r="R176" i="6"/>
  <c r="P246" i="6"/>
  <c r="BK297" i="6"/>
  <c r="J297" i="6"/>
  <c r="J79" i="6" s="1"/>
  <c r="BK102" i="7"/>
  <c r="R133" i="7"/>
  <c r="BK163" i="7"/>
  <c r="J163" i="7" s="1"/>
  <c r="J67" i="7" s="1"/>
  <c r="BK205" i="7"/>
  <c r="J205" i="7" s="1"/>
  <c r="J72" i="7" s="1"/>
  <c r="T285" i="7"/>
  <c r="R102" i="8"/>
  <c r="R101" i="8"/>
  <c r="T133" i="8"/>
  <c r="P166" i="8"/>
  <c r="R191" i="8"/>
  <c r="P204" i="8"/>
  <c r="BK275" i="8"/>
  <c r="J275" i="8"/>
  <c r="J74" i="8" s="1"/>
  <c r="BK296" i="8"/>
  <c r="J296" i="8"/>
  <c r="J79" i="8" s="1"/>
  <c r="R119" i="9"/>
  <c r="R163" i="9"/>
  <c r="T205" i="9"/>
  <c r="P290" i="9"/>
  <c r="BK158" i="10"/>
  <c r="J158" i="10" s="1"/>
  <c r="J64" i="10" s="1"/>
  <c r="R199" i="10"/>
  <c r="P254" i="10"/>
  <c r="BK301" i="10"/>
  <c r="J301" i="10"/>
  <c r="J80" i="10" s="1"/>
  <c r="P306" i="10"/>
  <c r="P107" i="11"/>
  <c r="P103" i="11" s="1"/>
  <c r="P159" i="11"/>
  <c r="T172" i="11"/>
  <c r="T171" i="11" s="1"/>
  <c r="BK197" i="11"/>
  <c r="J197" i="11"/>
  <c r="J70" i="11" s="1"/>
  <c r="T207" i="11"/>
  <c r="BK252" i="11"/>
  <c r="J252" i="11" s="1"/>
  <c r="J74" i="11" s="1"/>
  <c r="P279" i="11"/>
  <c r="BK297" i="11"/>
  <c r="J297" i="11" s="1"/>
  <c r="J80" i="11" s="1"/>
  <c r="R297" i="11"/>
  <c r="BK302" i="11"/>
  <c r="J302" i="11"/>
  <c r="J81" i="11" s="1"/>
  <c r="P302" i="11"/>
  <c r="R302" i="11"/>
  <c r="BK306" i="11"/>
  <c r="J306" i="11" s="1"/>
  <c r="J82" i="11" s="1"/>
  <c r="P306" i="11"/>
  <c r="R306" i="11"/>
  <c r="T306" i="11"/>
  <c r="BK170" i="3"/>
  <c r="J170" i="3" s="1"/>
  <c r="J68" i="3" s="1"/>
  <c r="BK143" i="5"/>
  <c r="J143" i="5" s="1"/>
  <c r="J64" i="5" s="1"/>
  <c r="BK170" i="7"/>
  <c r="J170" i="7" s="1"/>
  <c r="J68" i="7" s="1"/>
  <c r="BK278" i="7"/>
  <c r="J278" i="7" s="1"/>
  <c r="J76" i="7" s="1"/>
  <c r="BK283" i="4"/>
  <c r="J283" i="4" s="1"/>
  <c r="J76" i="4" s="1"/>
  <c r="BK278" i="5"/>
  <c r="J278" i="5" s="1"/>
  <c r="J76" i="5" s="1"/>
  <c r="BK279" i="3"/>
  <c r="J279" i="3" s="1"/>
  <c r="J76" i="3" s="1"/>
  <c r="BK143" i="4"/>
  <c r="J143" i="4" s="1"/>
  <c r="J64" i="4" s="1"/>
  <c r="BK143" i="6"/>
  <c r="J143" i="6" s="1"/>
  <c r="J64" i="6" s="1"/>
  <c r="BK285" i="6"/>
  <c r="BK284" i="6" s="1"/>
  <c r="J284" i="6" s="1"/>
  <c r="J75" i="6" s="1"/>
  <c r="BK143" i="7"/>
  <c r="J143" i="7"/>
  <c r="J64" i="7" s="1"/>
  <c r="BK173" i="8"/>
  <c r="J173" i="8"/>
  <c r="J68" i="8" s="1"/>
  <c r="BK170" i="9"/>
  <c r="J170" i="9"/>
  <c r="J68" i="9" s="1"/>
  <c r="BK173" i="4"/>
  <c r="J173" i="4"/>
  <c r="J68" i="4" s="1"/>
  <c r="BK104" i="11"/>
  <c r="BK284" i="2"/>
  <c r="J284" i="2" s="1"/>
  <c r="J76" i="2" s="1"/>
  <c r="BK143" i="2"/>
  <c r="J143" i="2" s="1"/>
  <c r="J64" i="2" s="1"/>
  <c r="BK294" i="10"/>
  <c r="J294" i="10" s="1"/>
  <c r="J78" i="10" s="1"/>
  <c r="BK143" i="8"/>
  <c r="J143" i="8" s="1"/>
  <c r="J64" i="8" s="1"/>
  <c r="BK168" i="11"/>
  <c r="J168" i="11" s="1"/>
  <c r="J65" i="11" s="1"/>
  <c r="BK289" i="11"/>
  <c r="J289" i="11" s="1"/>
  <c r="J77" i="11" s="1"/>
  <c r="BK284" i="8"/>
  <c r="J284" i="8" s="1"/>
  <c r="J76" i="8" s="1"/>
  <c r="BK278" i="9"/>
  <c r="J278" i="9" s="1"/>
  <c r="J76" i="9" s="1"/>
  <c r="BK217" i="11"/>
  <c r="J217" i="11" s="1"/>
  <c r="J72" i="11" s="1"/>
  <c r="BK170" i="5"/>
  <c r="J170" i="5" s="1"/>
  <c r="J68" i="5" s="1"/>
  <c r="BK167" i="10"/>
  <c r="J167" i="10" s="1"/>
  <c r="J65" i="10" s="1"/>
  <c r="BK291" i="10"/>
  <c r="J291" i="10" s="1"/>
  <c r="J76" i="10" s="1"/>
  <c r="BK287" i="11"/>
  <c r="J287" i="11" s="1"/>
  <c r="J76" i="11" s="1"/>
  <c r="BK173" i="6"/>
  <c r="J173" i="6" s="1"/>
  <c r="J68" i="6" s="1"/>
  <c r="BK219" i="10"/>
  <c r="J219" i="10" s="1"/>
  <c r="J72" i="10" s="1"/>
  <c r="BK173" i="2"/>
  <c r="J173" i="2" s="1"/>
  <c r="J68" i="2" s="1"/>
  <c r="BK143" i="3"/>
  <c r="J143" i="3" s="1"/>
  <c r="J64" i="3" s="1"/>
  <c r="BK143" i="9"/>
  <c r="J143" i="9" s="1"/>
  <c r="J64" i="9" s="1"/>
  <c r="BK104" i="10"/>
  <c r="J104" i="10" s="1"/>
  <c r="J61" i="10" s="1"/>
  <c r="F55" i="11"/>
  <c r="BE162" i="11"/>
  <c r="BE198" i="11"/>
  <c r="BE205" i="11"/>
  <c r="BE208" i="11"/>
  <c r="BE298" i="11"/>
  <c r="BE221" i="11"/>
  <c r="BE223" i="11"/>
  <c r="BE231" i="11"/>
  <c r="BE241" i="11"/>
  <c r="BE253" i="11"/>
  <c r="J107" i="10"/>
  <c r="J62" i="10"/>
  <c r="BE108" i="11"/>
  <c r="BE130" i="11"/>
  <c r="BE137" i="11"/>
  <c r="BE140" i="11"/>
  <c r="BE145" i="11"/>
  <c r="BE192" i="11"/>
  <c r="BE213" i="11"/>
  <c r="BE229" i="11"/>
  <c r="BE236" i="11"/>
  <c r="BE272" i="11"/>
  <c r="BE305" i="11"/>
  <c r="BE307" i="11"/>
  <c r="BE120" i="11"/>
  <c r="BE134" i="11"/>
  <c r="BE152" i="11"/>
  <c r="BE181" i="11"/>
  <c r="BE183" i="11"/>
  <c r="BE200" i="11"/>
  <c r="BE203" i="11"/>
  <c r="BE255" i="11"/>
  <c r="BE263" i="11"/>
  <c r="BE283" i="11"/>
  <c r="BE288" i="11"/>
  <c r="BE303" i="11"/>
  <c r="BE308" i="11"/>
  <c r="E48" i="11"/>
  <c r="BE117" i="11"/>
  <c r="BE179" i="11"/>
  <c r="BE182" i="11"/>
  <c r="BE193" i="11"/>
  <c r="BE248" i="11"/>
  <c r="BE277" i="11"/>
  <c r="BE196" i="11"/>
  <c r="BE212" i="11"/>
  <c r="BE225" i="11"/>
  <c r="BE269" i="11"/>
  <c r="BE275" i="11"/>
  <c r="BE280" i="11"/>
  <c r="BE290" i="11"/>
  <c r="BE295" i="11"/>
  <c r="BE160" i="11"/>
  <c r="BE175" i="11"/>
  <c r="BE180" i="11"/>
  <c r="BE184" i="11"/>
  <c r="BE189" i="11"/>
  <c r="BE210" i="11"/>
  <c r="BE218" i="11"/>
  <c r="BE227" i="11"/>
  <c r="BE300" i="11"/>
  <c r="J96" i="11"/>
  <c r="BE105" i="11"/>
  <c r="BE125" i="11"/>
  <c r="BE164" i="11"/>
  <c r="BE166" i="11"/>
  <c r="BE173" i="11"/>
  <c r="BE177" i="11"/>
  <c r="BE211" i="11"/>
  <c r="BE123" i="11"/>
  <c r="BE127" i="11"/>
  <c r="BE132" i="11"/>
  <c r="BE191" i="11"/>
  <c r="BE215" i="11"/>
  <c r="BE169" i="11"/>
  <c r="BE174" i="11"/>
  <c r="BE186" i="11"/>
  <c r="BE285" i="11"/>
  <c r="BE110" i="11"/>
  <c r="BE142" i="11"/>
  <c r="BE195" i="11"/>
  <c r="BE234" i="11"/>
  <c r="BE250" i="11"/>
  <c r="BE257" i="11"/>
  <c r="BE294" i="11"/>
  <c r="BK101" i="9"/>
  <c r="J101" i="9"/>
  <c r="J60" i="9" s="1"/>
  <c r="F55" i="10"/>
  <c r="BE105" i="10"/>
  <c r="BE120" i="10"/>
  <c r="BE252" i="10"/>
  <c r="BE281" i="10"/>
  <c r="BK146" i="9"/>
  <c r="J146" i="9" s="1"/>
  <c r="J65" i="9" s="1"/>
  <c r="J96" i="10"/>
  <c r="BE183" i="10"/>
  <c r="BE185" i="10"/>
  <c r="BE279" i="10"/>
  <c r="BE284" i="10"/>
  <c r="BE289" i="10"/>
  <c r="BE302" i="10"/>
  <c r="BE307" i="10"/>
  <c r="BE130" i="10"/>
  <c r="BE205" i="10"/>
  <c r="BE309" i="10"/>
  <c r="BE186" i="10"/>
  <c r="BE217" i="10"/>
  <c r="BE231" i="10"/>
  <c r="BE265" i="10"/>
  <c r="BE304" i="10"/>
  <c r="BE311" i="10"/>
  <c r="BE312" i="10"/>
  <c r="BE117" i="10"/>
  <c r="BE123" i="10"/>
  <c r="BE151" i="10"/>
  <c r="BE159" i="10"/>
  <c r="BE163" i="10"/>
  <c r="BE165" i="10"/>
  <c r="BE197" i="10"/>
  <c r="BE207" i="10"/>
  <c r="BE298" i="10"/>
  <c r="BE137" i="10"/>
  <c r="BE140" i="10"/>
  <c r="BE142" i="10"/>
  <c r="BE181" i="10"/>
  <c r="BE191" i="10"/>
  <c r="BE193" i="10"/>
  <c r="BE229" i="10"/>
  <c r="BE236" i="10"/>
  <c r="BE287" i="10"/>
  <c r="BE108" i="10"/>
  <c r="BE145" i="10"/>
  <c r="BE168" i="10"/>
  <c r="BE202" i="10"/>
  <c r="BE210" i="10"/>
  <c r="BE212" i="10"/>
  <c r="BE271" i="10"/>
  <c r="BE295" i="10"/>
  <c r="BE194" i="10"/>
  <c r="BE214" i="10"/>
  <c r="BE238" i="10"/>
  <c r="BE276" i="10"/>
  <c r="BE299" i="10"/>
  <c r="BE132" i="10"/>
  <c r="BE161" i="10"/>
  <c r="BE174" i="10"/>
  <c r="BE177" i="10"/>
  <c r="BE182" i="10"/>
  <c r="BE184" i="10"/>
  <c r="BE192" i="10"/>
  <c r="BE220" i="10"/>
  <c r="BE223" i="10"/>
  <c r="BE227" i="10"/>
  <c r="BE233" i="10"/>
  <c r="BE257" i="10"/>
  <c r="BE274" i="10"/>
  <c r="BE292" i="10"/>
  <c r="E92" i="10"/>
  <c r="BE125" i="10"/>
  <c r="BE134" i="10"/>
  <c r="BE172" i="10"/>
  <c r="BE173" i="10"/>
  <c r="BE175" i="10"/>
  <c r="BE200" i="10"/>
  <c r="BE213" i="10"/>
  <c r="BE250" i="10"/>
  <c r="BE255" i="10"/>
  <c r="BE110" i="10"/>
  <c r="BE127" i="10"/>
  <c r="BE179" i="10"/>
  <c r="BE188" i="10"/>
  <c r="BE198" i="10"/>
  <c r="BE215" i="10"/>
  <c r="BE225" i="10"/>
  <c r="BE243" i="10"/>
  <c r="BE259" i="10"/>
  <c r="BK146" i="8"/>
  <c r="J146" i="8"/>
  <c r="J65" i="8"/>
  <c r="J52" i="9"/>
  <c r="BE154" i="9"/>
  <c r="BE203" i="9"/>
  <c r="E90" i="9"/>
  <c r="BE117" i="9"/>
  <c r="BE234" i="9"/>
  <c r="BE283" i="9"/>
  <c r="BE295" i="9"/>
  <c r="BE138" i="9"/>
  <c r="BE165" i="9"/>
  <c r="BE168" i="9"/>
  <c r="BE177" i="9"/>
  <c r="BE181" i="9"/>
  <c r="BE193" i="9"/>
  <c r="BE206" i="9"/>
  <c r="BE262" i="9"/>
  <c r="BE296" i="9"/>
  <c r="F55" i="9"/>
  <c r="BE149" i="9"/>
  <c r="BE152" i="9"/>
  <c r="BE167" i="9"/>
  <c r="BE197" i="9"/>
  <c r="BE105" i="9"/>
  <c r="BE120" i="9"/>
  <c r="BE127" i="9"/>
  <c r="BE174" i="9"/>
  <c r="BE179" i="9"/>
  <c r="BE184" i="9"/>
  <c r="BE189" i="9"/>
  <c r="BE273" i="9"/>
  <c r="BE282" i="9"/>
  <c r="BE134" i="9"/>
  <c r="BE171" i="9"/>
  <c r="BE186" i="9"/>
  <c r="BE202" i="9"/>
  <c r="BE208" i="9"/>
  <c r="BE228" i="9"/>
  <c r="BE291" i="9"/>
  <c r="BE112" i="9"/>
  <c r="BE124" i="9"/>
  <c r="BE141" i="9"/>
  <c r="BE161" i="9"/>
  <c r="BE217" i="9"/>
  <c r="BE242" i="9"/>
  <c r="BE293" i="9"/>
  <c r="BE103" i="9"/>
  <c r="BE114" i="9"/>
  <c r="BE116" i="9"/>
  <c r="BE136" i="9"/>
  <c r="BE144" i="9"/>
  <c r="BE150" i="9"/>
  <c r="BE159" i="9"/>
  <c r="BE166" i="9"/>
  <c r="BE191" i="9"/>
  <c r="BE200" i="9"/>
  <c r="BK101" i="8"/>
  <c r="J101" i="8" s="1"/>
  <c r="J60" i="8" s="1"/>
  <c r="BE210" i="9"/>
  <c r="BE212" i="9"/>
  <c r="BE214" i="9"/>
  <c r="BE220" i="9"/>
  <c r="BE250" i="9"/>
  <c r="BE256" i="9"/>
  <c r="BE265" i="9"/>
  <c r="BE267" i="9"/>
  <c r="BE270" i="9"/>
  <c r="BE275" i="9"/>
  <c r="BE279" i="9"/>
  <c r="BE155" i="9"/>
  <c r="BE157" i="9"/>
  <c r="BE164" i="9"/>
  <c r="BE195" i="9"/>
  <c r="BE244" i="9"/>
  <c r="BE259" i="9"/>
  <c r="BE286" i="9"/>
  <c r="BE122" i="9"/>
  <c r="BE148" i="9"/>
  <c r="BE156" i="9"/>
  <c r="BE158" i="9"/>
  <c r="BE223" i="9"/>
  <c r="BE235" i="9"/>
  <c r="BE237" i="9"/>
  <c r="BE240" i="9"/>
  <c r="BE288" i="9"/>
  <c r="F97" i="8"/>
  <c r="BE157" i="8"/>
  <c r="BE160" i="8"/>
  <c r="BE164" i="8"/>
  <c r="BE167" i="8"/>
  <c r="BE184" i="8"/>
  <c r="BE194" i="8"/>
  <c r="BE211" i="8"/>
  <c r="J102" i="7"/>
  <c r="J61" i="7"/>
  <c r="BE170" i="8"/>
  <c r="BE180" i="8"/>
  <c r="BE205" i="8"/>
  <c r="BE220" i="8"/>
  <c r="BE240" i="8"/>
  <c r="BE271" i="8"/>
  <c r="BE112" i="8"/>
  <c r="BE124" i="8"/>
  <c r="BE144" i="8"/>
  <c r="BE182" i="8"/>
  <c r="BE200" i="8"/>
  <c r="BE208" i="8"/>
  <c r="BE279" i="8"/>
  <c r="BE301" i="8"/>
  <c r="BK146" i="7"/>
  <c r="J146" i="7" s="1"/>
  <c r="J65" i="7" s="1"/>
  <c r="J94" i="8"/>
  <c r="BE134" i="8"/>
  <c r="BE149" i="8"/>
  <c r="BE153" i="8"/>
  <c r="BE169" i="8"/>
  <c r="BE171" i="8"/>
  <c r="BE189" i="8"/>
  <c r="BE217" i="8"/>
  <c r="BE248" i="8"/>
  <c r="BE285" i="8"/>
  <c r="BE292" i="8"/>
  <c r="BE297" i="8"/>
  <c r="BK277" i="7"/>
  <c r="J277" i="7"/>
  <c r="J75" i="7" s="1"/>
  <c r="BE105" i="8"/>
  <c r="BE148" i="8"/>
  <c r="BE158" i="8"/>
  <c r="BE168" i="8"/>
  <c r="BE174" i="8"/>
  <c r="BE202" i="8"/>
  <c r="BE241" i="8"/>
  <c r="BE302" i="8"/>
  <c r="E48" i="8"/>
  <c r="BE114" i="8"/>
  <c r="BE116" i="8"/>
  <c r="BE151" i="8"/>
  <c r="BE161" i="8"/>
  <c r="BE162" i="8"/>
  <c r="BE192" i="8"/>
  <c r="BE213" i="8"/>
  <c r="BE256" i="8"/>
  <c r="BE268" i="8"/>
  <c r="BE276" i="8"/>
  <c r="BE281" i="8"/>
  <c r="BE196" i="8"/>
  <c r="BE198" i="8"/>
  <c r="BE215" i="8"/>
  <c r="BE243" i="8"/>
  <c r="BE250" i="8"/>
  <c r="BE288" i="8"/>
  <c r="BE117" i="8"/>
  <c r="BE127" i="8"/>
  <c r="BE155" i="8"/>
  <c r="BE177" i="8"/>
  <c r="BE226" i="8"/>
  <c r="BE262" i="8"/>
  <c r="BE159" i="8"/>
  <c r="BE207" i="8"/>
  <c r="BE289" i="8"/>
  <c r="BE294" i="8"/>
  <c r="BE122" i="8"/>
  <c r="BE138" i="8"/>
  <c r="BE141" i="8"/>
  <c r="BE150" i="8"/>
  <c r="BE223" i="8"/>
  <c r="BE246" i="8"/>
  <c r="BE273" i="8"/>
  <c r="BE299" i="8"/>
  <c r="BE120" i="8"/>
  <c r="BE234" i="8"/>
  <c r="BE265" i="8"/>
  <c r="BE103" i="8"/>
  <c r="BE136" i="8"/>
  <c r="BE187" i="8"/>
  <c r="BE229" i="8"/>
  <c r="J94" i="7"/>
  <c r="BE105" i="7"/>
  <c r="BE114" i="7"/>
  <c r="BE214" i="7"/>
  <c r="BE250" i="7"/>
  <c r="J147" i="6"/>
  <c r="J66" i="6"/>
  <c r="J285" i="6"/>
  <c r="J76" i="6" s="1"/>
  <c r="BE138" i="7"/>
  <c r="BE156" i="7"/>
  <c r="BE193" i="7"/>
  <c r="BE217" i="7"/>
  <c r="BE234" i="7"/>
  <c r="BE279" i="7"/>
  <c r="BE283" i="7"/>
  <c r="BE286" i="7"/>
  <c r="BE288" i="7"/>
  <c r="BE293" i="7"/>
  <c r="BE159" i="7"/>
  <c r="BE200" i="7"/>
  <c r="BE220" i="7"/>
  <c r="BE256" i="7"/>
  <c r="BE265" i="7"/>
  <c r="BE291" i="7"/>
  <c r="BE103" i="7"/>
  <c r="F55" i="7"/>
  <c r="BE124" i="7"/>
  <c r="BE150" i="7"/>
  <c r="BE161" i="7"/>
  <c r="BE177" i="7"/>
  <c r="BE191" i="7"/>
  <c r="BE212" i="7"/>
  <c r="BE242" i="7"/>
  <c r="BE295" i="7"/>
  <c r="BE296" i="7"/>
  <c r="E90" i="7"/>
  <c r="BE141" i="7"/>
  <c r="BE149" i="7"/>
  <c r="BE158" i="7"/>
  <c r="BE164" i="7"/>
  <c r="BE168" i="7"/>
  <c r="BE228" i="7"/>
  <c r="BE240" i="7"/>
  <c r="BE267" i="7"/>
  <c r="BE112" i="7"/>
  <c r="BE117" i="7"/>
  <c r="BE134" i="7"/>
  <c r="BE197" i="7"/>
  <c r="BE208" i="7"/>
  <c r="BE210" i="7"/>
  <c r="BE155" i="7"/>
  <c r="BE167" i="7"/>
  <c r="BE186" i="7"/>
  <c r="BE237" i="7"/>
  <c r="BE259" i="7"/>
  <c r="BK101" i="6"/>
  <c r="J101" i="6"/>
  <c r="J60" i="6" s="1"/>
  <c r="BE120" i="7"/>
  <c r="BE166" i="7"/>
  <c r="BE179" i="7"/>
  <c r="BE184" i="7"/>
  <c r="BE195" i="7"/>
  <c r="BE144" i="7"/>
  <c r="BE152" i="7"/>
  <c r="BE157" i="7"/>
  <c r="BE165" i="7"/>
  <c r="BE174" i="7"/>
  <c r="BE181" i="7"/>
  <c r="BE235" i="7"/>
  <c r="BE262" i="7"/>
  <c r="BE270" i="7"/>
  <c r="BE116" i="7"/>
  <c r="BE122" i="7"/>
  <c r="BE136" i="7"/>
  <c r="BE148" i="7"/>
  <c r="BE171" i="7"/>
  <c r="BE189" i="7"/>
  <c r="BE244" i="7"/>
  <c r="BE127" i="7"/>
  <c r="BE154" i="7"/>
  <c r="BE202" i="7"/>
  <c r="BE203" i="7"/>
  <c r="BE206" i="7"/>
  <c r="BE223" i="7"/>
  <c r="BE273" i="7"/>
  <c r="BE275" i="7"/>
  <c r="BE282" i="7"/>
  <c r="BK101" i="5"/>
  <c r="J101" i="5"/>
  <c r="J60" i="5"/>
  <c r="J52" i="6"/>
  <c r="BE160" i="6"/>
  <c r="BE177" i="6"/>
  <c r="BE117" i="6"/>
  <c r="BE164" i="6"/>
  <c r="BE174" i="6"/>
  <c r="BE191" i="6"/>
  <c r="BE215" i="6"/>
  <c r="BE235" i="6"/>
  <c r="BE272" i="6"/>
  <c r="BE277" i="6"/>
  <c r="BE286" i="6"/>
  <c r="BE168" i="6"/>
  <c r="BE209" i="6"/>
  <c r="BE210" i="6"/>
  <c r="BE219" i="6"/>
  <c r="BE224" i="6"/>
  <c r="BE244" i="6"/>
  <c r="BE251" i="6"/>
  <c r="BE274" i="6"/>
  <c r="BE289" i="6"/>
  <c r="BE290" i="6"/>
  <c r="BE293" i="6"/>
  <c r="BE300" i="6"/>
  <c r="BE196" i="6"/>
  <c r="BE221" i="6"/>
  <c r="BE227" i="6"/>
  <c r="BE266" i="6"/>
  <c r="BE302" i="6"/>
  <c r="BE298" i="6"/>
  <c r="BE303" i="6"/>
  <c r="E90" i="6"/>
  <c r="BE116" i="6"/>
  <c r="BE144" i="6"/>
  <c r="BE149" i="6"/>
  <c r="BE150" i="6"/>
  <c r="BE257" i="6"/>
  <c r="BE114" i="6"/>
  <c r="BE120" i="6"/>
  <c r="BE151" i="6"/>
  <c r="BE161" i="6"/>
  <c r="BE170" i="6"/>
  <c r="BE207" i="6"/>
  <c r="BE230" i="6"/>
  <c r="BE263" i="6"/>
  <c r="BE269" i="6"/>
  <c r="J147" i="5"/>
  <c r="J66" i="5"/>
  <c r="BE136" i="6"/>
  <c r="BE141" i="6"/>
  <c r="BE159" i="6"/>
  <c r="BE169" i="6"/>
  <c r="BE213" i="6"/>
  <c r="BE247" i="6"/>
  <c r="BE249" i="6"/>
  <c r="BE280" i="6"/>
  <c r="BK277" i="5"/>
  <c r="J277" i="5" s="1"/>
  <c r="J75" i="5" s="1"/>
  <c r="BE105" i="6"/>
  <c r="BE124" i="6"/>
  <c r="BE127" i="6"/>
  <c r="BE138" i="6"/>
  <c r="BE157" i="6"/>
  <c r="BE158" i="6"/>
  <c r="BE167" i="6"/>
  <c r="BE182" i="6"/>
  <c r="F55" i="6"/>
  <c r="BE122" i="6"/>
  <c r="BE134" i="6"/>
  <c r="BE148" i="6"/>
  <c r="BE153" i="6"/>
  <c r="BE155" i="6"/>
  <c r="BE162" i="6"/>
  <c r="BE171" i="6"/>
  <c r="BE184" i="6"/>
  <c r="BE186" i="6"/>
  <c r="BE189" i="6"/>
  <c r="BE198" i="6"/>
  <c r="BE200" i="6"/>
  <c r="BE202" i="6"/>
  <c r="BE204" i="6"/>
  <c r="BE242" i="6"/>
  <c r="BE103" i="6"/>
  <c r="BE112" i="6"/>
  <c r="BE194" i="6"/>
  <c r="BE217" i="6"/>
  <c r="BE241" i="6"/>
  <c r="BE282" i="6"/>
  <c r="BE295" i="6"/>
  <c r="J147" i="4"/>
  <c r="J66" i="4"/>
  <c r="J52" i="5"/>
  <c r="BE117" i="5"/>
  <c r="BE127" i="5"/>
  <c r="BE144" i="5"/>
  <c r="BE149" i="5"/>
  <c r="BE156" i="5"/>
  <c r="BE193" i="5"/>
  <c r="BE200" i="5"/>
  <c r="BE208" i="5"/>
  <c r="BE228" i="5"/>
  <c r="BE244" i="5"/>
  <c r="BE270" i="5"/>
  <c r="F97" i="5"/>
  <c r="BE134" i="5"/>
  <c r="BE155" i="5"/>
  <c r="BE164" i="5"/>
  <c r="BE240" i="5"/>
  <c r="BE136" i="5"/>
  <c r="BE138" i="5"/>
  <c r="BE154" i="5"/>
  <c r="BE165" i="5"/>
  <c r="BE167" i="5"/>
  <c r="BE223" i="5"/>
  <c r="BK282" i="4"/>
  <c r="J282" i="4" s="1"/>
  <c r="J75" i="4" s="1"/>
  <c r="BE186" i="5"/>
  <c r="BE203" i="5"/>
  <c r="BE242" i="5"/>
  <c r="BE279" i="5"/>
  <c r="BE295" i="5"/>
  <c r="BE114" i="5"/>
  <c r="BE159" i="5"/>
  <c r="BE184" i="5"/>
  <c r="BE291" i="5"/>
  <c r="E90" i="5"/>
  <c r="BE103" i="5"/>
  <c r="BE122" i="5"/>
  <c r="BE152" i="5"/>
  <c r="BE210" i="5"/>
  <c r="BE237" i="5"/>
  <c r="BE267" i="5"/>
  <c r="BE105" i="5"/>
  <c r="BE116" i="5"/>
  <c r="BE150" i="5"/>
  <c r="BE171" i="5"/>
  <c r="BE177" i="5"/>
  <c r="BE181" i="5"/>
  <c r="BE206" i="5"/>
  <c r="BE217" i="5"/>
  <c r="BE250" i="5"/>
  <c r="BE189" i="5"/>
  <c r="BE220" i="5"/>
  <c r="BE234" i="5"/>
  <c r="BE265" i="5"/>
  <c r="BE288" i="5"/>
  <c r="BK101" i="4"/>
  <c r="J101" i="4"/>
  <c r="J60" i="4" s="1"/>
  <c r="BE124" i="5"/>
  <c r="BE148" i="5"/>
  <c r="BE158" i="5"/>
  <c r="BE161" i="5"/>
  <c r="BE275" i="5"/>
  <c r="BE296" i="5"/>
  <c r="BE112" i="5"/>
  <c r="BE157" i="5"/>
  <c r="BE174" i="5"/>
  <c r="BE179" i="5"/>
  <c r="BE191" i="5"/>
  <c r="BE195" i="5"/>
  <c r="BE197" i="5"/>
  <c r="BE212" i="5"/>
  <c r="BE235" i="5"/>
  <c r="BE256" i="5"/>
  <c r="BE262" i="5"/>
  <c r="BE273" i="5"/>
  <c r="BE283" i="5"/>
  <c r="BE286" i="5"/>
  <c r="BE282" i="5"/>
  <c r="BE120" i="5"/>
  <c r="BE141" i="5"/>
  <c r="BE166" i="5"/>
  <c r="BE168" i="5"/>
  <c r="BE202" i="5"/>
  <c r="BE214" i="5"/>
  <c r="BE259" i="5"/>
  <c r="BE293" i="5"/>
  <c r="BE114" i="4"/>
  <c r="BE124" i="4"/>
  <c r="BE134" i="4"/>
  <c r="BE136" i="4"/>
  <c r="BE160" i="4"/>
  <c r="BE180" i="4"/>
  <c r="BE205" i="4"/>
  <c r="BE298" i="4"/>
  <c r="J102" i="3"/>
  <c r="J61" i="3" s="1"/>
  <c r="J52" i="4"/>
  <c r="BE141" i="4"/>
  <c r="BE144" i="4"/>
  <c r="BE161" i="4"/>
  <c r="BE167" i="4"/>
  <c r="BE174" i="4"/>
  <c r="BE208" i="4"/>
  <c r="BE219" i="4"/>
  <c r="BE288" i="4"/>
  <c r="BE291" i="4"/>
  <c r="BE296" i="4"/>
  <c r="BE300" i="4"/>
  <c r="BE187" i="4"/>
  <c r="BE194" i="4"/>
  <c r="BE122" i="4"/>
  <c r="BE148" i="4"/>
  <c r="BE157" i="4"/>
  <c r="BE170" i="4"/>
  <c r="BE182" i="4"/>
  <c r="BE200" i="4"/>
  <c r="BE225" i="4"/>
  <c r="BE247" i="4"/>
  <c r="BE293" i="4"/>
  <c r="BE301" i="4"/>
  <c r="BE127" i="4"/>
  <c r="BE151" i="4"/>
  <c r="BE169" i="4"/>
  <c r="BE189" i="4"/>
  <c r="BE207" i="4"/>
  <c r="BE255" i="4"/>
  <c r="BE270" i="4"/>
  <c r="BE278" i="4"/>
  <c r="BK146" i="3"/>
  <c r="J146" i="3"/>
  <c r="J65" i="3" s="1"/>
  <c r="F55" i="4"/>
  <c r="BE117" i="4"/>
  <c r="BE149" i="4"/>
  <c r="BE158" i="4"/>
  <c r="BE162" i="4"/>
  <c r="BE168" i="4"/>
  <c r="BE177" i="4"/>
  <c r="BE215" i="4"/>
  <c r="BE217" i="4"/>
  <c r="BE222" i="4"/>
  <c r="BE242" i="4"/>
  <c r="BE264" i="4"/>
  <c r="BE280" i="4"/>
  <c r="E48" i="4"/>
  <c r="BE112" i="4"/>
  <c r="BE153" i="4"/>
  <c r="BE196" i="4"/>
  <c r="BE211" i="4"/>
  <c r="BE284" i="4"/>
  <c r="BE159" i="4"/>
  <c r="BE164" i="4"/>
  <c r="BE267" i="4"/>
  <c r="BE120" i="4"/>
  <c r="BE138" i="4"/>
  <c r="BE245" i="4"/>
  <c r="BE249" i="4"/>
  <c r="BE272" i="4"/>
  <c r="BE103" i="4"/>
  <c r="BE155" i="4"/>
  <c r="BE184" i="4"/>
  <c r="BE192" i="4"/>
  <c r="BE213" i="4"/>
  <c r="BE233" i="4"/>
  <c r="BE239" i="4"/>
  <c r="BE240" i="4"/>
  <c r="BE287" i="4"/>
  <c r="BE105" i="4"/>
  <c r="BE116" i="4"/>
  <c r="BE150" i="4"/>
  <c r="BE171" i="4"/>
  <c r="BE198" i="4"/>
  <c r="BE202" i="4"/>
  <c r="BE228" i="4"/>
  <c r="BE261" i="4"/>
  <c r="BE275" i="4"/>
  <c r="BE159" i="3"/>
  <c r="BE161" i="3"/>
  <c r="BE174" i="3"/>
  <c r="E48" i="3"/>
  <c r="BE105" i="3"/>
  <c r="BE122" i="3"/>
  <c r="BE144" i="3"/>
  <c r="BE164" i="3"/>
  <c r="BE280" i="3"/>
  <c r="F55" i="3"/>
  <c r="BE134" i="3"/>
  <c r="BE155" i="3"/>
  <c r="BE158" i="3"/>
  <c r="BE206" i="3"/>
  <c r="BE238" i="3"/>
  <c r="BE114" i="3"/>
  <c r="BE157" i="3"/>
  <c r="BE179" i="3"/>
  <c r="BE191" i="3"/>
  <c r="BE257" i="3"/>
  <c r="BE266" i="3"/>
  <c r="BE274" i="3"/>
  <c r="BE297" i="3"/>
  <c r="BE141" i="3"/>
  <c r="BE167" i="3"/>
  <c r="BE181" i="3"/>
  <c r="BE186" i="3"/>
  <c r="BE200" i="3"/>
  <c r="BE212" i="3"/>
  <c r="BE296" i="3"/>
  <c r="BK101" i="2"/>
  <c r="J147" i="2"/>
  <c r="J66" i="2"/>
  <c r="J52" i="3"/>
  <c r="BE112" i="3"/>
  <c r="BE117" i="3"/>
  <c r="BE136" i="3"/>
  <c r="BE189" i="3"/>
  <c r="BE210" i="3"/>
  <c r="BE221" i="3"/>
  <c r="BE241" i="3"/>
  <c r="BE289" i="3"/>
  <c r="BE127" i="3"/>
  <c r="BE138" i="3"/>
  <c r="BE148" i="3"/>
  <c r="BE150" i="3"/>
  <c r="BE177" i="3"/>
  <c r="BE184" i="3"/>
  <c r="BE195" i="3"/>
  <c r="BE251" i="3"/>
  <c r="BE268" i="3"/>
  <c r="BK283" i="2"/>
  <c r="J283" i="2"/>
  <c r="J75" i="2"/>
  <c r="BE124" i="3"/>
  <c r="BE165" i="3"/>
  <c r="BE218" i="3"/>
  <c r="BE243" i="3"/>
  <c r="BE287" i="3"/>
  <c r="BE292" i="3"/>
  <c r="BE149" i="3"/>
  <c r="BE152" i="3"/>
  <c r="BE168" i="3"/>
  <c r="BE193" i="3"/>
  <c r="BE215" i="3"/>
  <c r="BE116" i="3"/>
  <c r="BE120" i="3"/>
  <c r="BE154" i="3"/>
  <c r="BE156" i="3"/>
  <c r="BE229" i="3"/>
  <c r="BE236" i="3"/>
  <c r="BE245" i="3"/>
  <c r="BE260" i="3"/>
  <c r="BE276" i="3"/>
  <c r="BE294" i="3"/>
  <c r="BE203" i="3"/>
  <c r="BE208" i="3"/>
  <c r="BE224" i="3"/>
  <c r="BE263" i="3"/>
  <c r="BE284" i="3"/>
  <c r="BE103" i="3"/>
  <c r="BE166" i="3"/>
  <c r="BE171" i="3"/>
  <c r="BE197" i="3"/>
  <c r="BE202" i="3"/>
  <c r="BE235" i="3"/>
  <c r="BE271" i="3"/>
  <c r="BE283" i="3"/>
  <c r="E48" i="2"/>
  <c r="F55" i="2"/>
  <c r="J94" i="2"/>
  <c r="BE148" i="2"/>
  <c r="BE189" i="2"/>
  <c r="BE202" i="2"/>
  <c r="BE103" i="2"/>
  <c r="BE112" i="2"/>
  <c r="BE116" i="2"/>
  <c r="BE120" i="2"/>
  <c r="BE134" i="2"/>
  <c r="BE136" i="2"/>
  <c r="BE155" i="2"/>
  <c r="BE168" i="2"/>
  <c r="BE171" i="2"/>
  <c r="BE174" i="2"/>
  <c r="BE208" i="2"/>
  <c r="BE211" i="2"/>
  <c r="BE226" i="2"/>
  <c r="BE241" i="2"/>
  <c r="BE250" i="2"/>
  <c r="BE271" i="2"/>
  <c r="BE299" i="2"/>
  <c r="BE114" i="2"/>
  <c r="BE117" i="2"/>
  <c r="BE127" i="2"/>
  <c r="BE177" i="2"/>
  <c r="BE187" i="2"/>
  <c r="BE192" i="2"/>
  <c r="BE215" i="2"/>
  <c r="BE220" i="2"/>
  <c r="BE262" i="2"/>
  <c r="BE273" i="2"/>
  <c r="BE281" i="2"/>
  <c r="BE122" i="2"/>
  <c r="BE160" i="2"/>
  <c r="BE161" i="2"/>
  <c r="BE164" i="2"/>
  <c r="BE182" i="2"/>
  <c r="BE184" i="2"/>
  <c r="BE196" i="2"/>
  <c r="BE205" i="2"/>
  <c r="BE207" i="2"/>
  <c r="BE213" i="2"/>
  <c r="BE217" i="2"/>
  <c r="BE223" i="2"/>
  <c r="BE234" i="2"/>
  <c r="BE240" i="2"/>
  <c r="BE256" i="2"/>
  <c r="BE124" i="2"/>
  <c r="BE149" i="2"/>
  <c r="BE150" i="2"/>
  <c r="BE158" i="2"/>
  <c r="BE159" i="2"/>
  <c r="BE169" i="2"/>
  <c r="BE180" i="2"/>
  <c r="BE198" i="2"/>
  <c r="BE229" i="2"/>
  <c r="BE248" i="2"/>
  <c r="BE279" i="2"/>
  <c r="BE105" i="2"/>
  <c r="BE138" i="2"/>
  <c r="BE141" i="2"/>
  <c r="BE144" i="2"/>
  <c r="BE151" i="2"/>
  <c r="BE153" i="2"/>
  <c r="BE157" i="2"/>
  <c r="BE162" i="2"/>
  <c r="BE167" i="2"/>
  <c r="BE170" i="2"/>
  <c r="BE194" i="2"/>
  <c r="BE200" i="2"/>
  <c r="BE243" i="2"/>
  <c r="BE246" i="2"/>
  <c r="BE265" i="2"/>
  <c r="BE268" i="2"/>
  <c r="BE276" i="2"/>
  <c r="BE285" i="2"/>
  <c r="BE288" i="2"/>
  <c r="BE289" i="2"/>
  <c r="BE292" i="2"/>
  <c r="BE294" i="2"/>
  <c r="BE297" i="2"/>
  <c r="BE301" i="2"/>
  <c r="BE302" i="2"/>
  <c r="F35" i="5"/>
  <c r="BB58" i="1" s="1"/>
  <c r="F35" i="11"/>
  <c r="BB64" i="1"/>
  <c r="F34" i="11"/>
  <c r="BA64" i="1"/>
  <c r="F34" i="8"/>
  <c r="BA61" i="1" s="1"/>
  <c r="F37" i="6"/>
  <c r="BD59" i="1" s="1"/>
  <c r="F34" i="4"/>
  <c r="BA57" i="1"/>
  <c r="F34" i="6"/>
  <c r="BA59" i="1" s="1"/>
  <c r="F37" i="7"/>
  <c r="BD60" i="1"/>
  <c r="F37" i="11"/>
  <c r="BD64" i="1"/>
  <c r="F37" i="3"/>
  <c r="BD56" i="1" s="1"/>
  <c r="F35" i="4"/>
  <c r="BB57" i="1" s="1"/>
  <c r="F37" i="10"/>
  <c r="BD63" i="1" s="1"/>
  <c r="F34" i="5"/>
  <c r="BA58" i="1" s="1"/>
  <c r="F36" i="11"/>
  <c r="BC64" i="1"/>
  <c r="F34" i="2"/>
  <c r="BA55" i="1" s="1"/>
  <c r="F35" i="6"/>
  <c r="BB59" i="1" s="1"/>
  <c r="F34" i="7"/>
  <c r="BA60" i="1" s="1"/>
  <c r="F35" i="7"/>
  <c r="BB60" i="1" s="1"/>
  <c r="F36" i="5"/>
  <c r="BC58" i="1" s="1"/>
  <c r="J34" i="2"/>
  <c r="AW55" i="1" s="1"/>
  <c r="F35" i="9"/>
  <c r="BB62" i="1" s="1"/>
  <c r="F37" i="4"/>
  <c r="BD57" i="1" s="1"/>
  <c r="F36" i="10"/>
  <c r="BC63" i="1" s="1"/>
  <c r="J34" i="5"/>
  <c r="AW58" i="1" s="1"/>
  <c r="J34" i="7"/>
  <c r="AW60" i="1" s="1"/>
  <c r="J34" i="3"/>
  <c r="AW56" i="1" s="1"/>
  <c r="J34" i="11"/>
  <c r="AW64" i="1" s="1"/>
  <c r="J34" i="4"/>
  <c r="AW57" i="1" s="1"/>
  <c r="J34" i="10"/>
  <c r="AW63" i="1" s="1"/>
  <c r="F35" i="10"/>
  <c r="BB63" i="1" s="1"/>
  <c r="F35" i="2"/>
  <c r="BB55" i="1" s="1"/>
  <c r="F37" i="9"/>
  <c r="BD62" i="1" s="1"/>
  <c r="F37" i="2"/>
  <c r="BD55" i="1" s="1"/>
  <c r="F34" i="3"/>
  <c r="BA56" i="1" s="1"/>
  <c r="F36" i="4"/>
  <c r="BC57" i="1" s="1"/>
  <c r="J34" i="6"/>
  <c r="AW59" i="1" s="1"/>
  <c r="F37" i="8"/>
  <c r="BD61" i="1" s="1"/>
  <c r="F36" i="8"/>
  <c r="BC61" i="1" s="1"/>
  <c r="F36" i="7"/>
  <c r="BC60" i="1" s="1"/>
  <c r="F37" i="5"/>
  <c r="BD58" i="1" s="1"/>
  <c r="F35" i="3"/>
  <c r="BB56" i="1" s="1"/>
  <c r="F36" i="6"/>
  <c r="BC59" i="1" s="1"/>
  <c r="J34" i="9"/>
  <c r="AW62" i="1" s="1"/>
  <c r="F34" i="10"/>
  <c r="BA63" i="1" s="1"/>
  <c r="F35" i="8"/>
  <c r="BB61" i="1" s="1"/>
  <c r="F36" i="3"/>
  <c r="BC56" i="1" s="1"/>
  <c r="F36" i="2"/>
  <c r="BC55" i="1" s="1"/>
  <c r="J34" i="8"/>
  <c r="AW61" i="1" s="1"/>
  <c r="F36" i="9"/>
  <c r="BC62" i="1" s="1"/>
  <c r="F34" i="9"/>
  <c r="BA62" i="1" s="1"/>
  <c r="BK170" i="10" l="1"/>
  <c r="J170" i="10" s="1"/>
  <c r="J66" i="10" s="1"/>
  <c r="BK293" i="10"/>
  <c r="J293" i="10" s="1"/>
  <c r="J77" i="10" s="1"/>
  <c r="T284" i="6"/>
  <c r="P277" i="5"/>
  <c r="R277" i="7"/>
  <c r="P283" i="2"/>
  <c r="P277" i="7"/>
  <c r="R170" i="10"/>
  <c r="R102" i="10"/>
  <c r="BK146" i="5"/>
  <c r="BK100" i="5" s="1"/>
  <c r="J100" i="5" s="1"/>
  <c r="J59" i="5" s="1"/>
  <c r="J146" i="5"/>
  <c r="J65" i="5" s="1"/>
  <c r="P277" i="9"/>
  <c r="BK101" i="3"/>
  <c r="J101" i="3" s="1"/>
  <c r="J60" i="3" s="1"/>
  <c r="T292" i="11"/>
  <c r="T102" i="11" s="1"/>
  <c r="P103" i="10"/>
  <c r="R101" i="7"/>
  <c r="P146" i="3"/>
  <c r="R277" i="5"/>
  <c r="T146" i="8"/>
  <c r="T100" i="8" s="1"/>
  <c r="R146" i="5"/>
  <c r="R100" i="5" s="1"/>
  <c r="P101" i="8"/>
  <c r="T101" i="4"/>
  <c r="P283" i="8"/>
  <c r="BK171" i="11"/>
  <c r="J171" i="11" s="1"/>
  <c r="J66" i="11" s="1"/>
  <c r="T101" i="9"/>
  <c r="P101" i="5"/>
  <c r="P101" i="2"/>
  <c r="P171" i="11"/>
  <c r="P102" i="11" s="1"/>
  <c r="AU64" i="1" s="1"/>
  <c r="P101" i="9"/>
  <c r="R146" i="9"/>
  <c r="R282" i="4"/>
  <c r="P292" i="11"/>
  <c r="R292" i="11"/>
  <c r="P170" i="10"/>
  <c r="T146" i="2"/>
  <c r="T100" i="2" s="1"/>
  <c r="R146" i="7"/>
  <c r="BK146" i="4"/>
  <c r="BK100" i="4" s="1"/>
  <c r="J100" i="4" s="1"/>
  <c r="J30" i="4" s="1"/>
  <c r="AG57" i="1" s="1"/>
  <c r="BK146" i="6"/>
  <c r="J146" i="6" s="1"/>
  <c r="J65" i="6" s="1"/>
  <c r="P146" i="2"/>
  <c r="P146" i="6"/>
  <c r="P100" i="6"/>
  <c r="AU59" i="1"/>
  <c r="P293" i="10"/>
  <c r="R283" i="8"/>
  <c r="P146" i="5"/>
  <c r="R146" i="8"/>
  <c r="R100" i="8" s="1"/>
  <c r="P146" i="4"/>
  <c r="T146" i="7"/>
  <c r="P101" i="4"/>
  <c r="P146" i="8"/>
  <c r="R146" i="6"/>
  <c r="R100" i="6"/>
  <c r="R101" i="3"/>
  <c r="P101" i="3"/>
  <c r="P100" i="3"/>
  <c r="AU56" i="1"/>
  <c r="BK103" i="11"/>
  <c r="J103" i="11" s="1"/>
  <c r="J60" i="11" s="1"/>
  <c r="BK101" i="7"/>
  <c r="J101" i="7"/>
  <c r="J60" i="7"/>
  <c r="BK146" i="2"/>
  <c r="BK100" i="2" s="1"/>
  <c r="J100" i="2" s="1"/>
  <c r="J59" i="2" s="1"/>
  <c r="J146" i="2"/>
  <c r="J65" i="2"/>
  <c r="T146" i="4"/>
  <c r="P146" i="9"/>
  <c r="T283" i="8"/>
  <c r="T146" i="3"/>
  <c r="T277" i="5"/>
  <c r="R146" i="3"/>
  <c r="P101" i="7"/>
  <c r="P100" i="7"/>
  <c r="AU60" i="1"/>
  <c r="T101" i="8"/>
  <c r="R171" i="11"/>
  <c r="R102" i="11" s="1"/>
  <c r="T101" i="3"/>
  <c r="T100" i="3"/>
  <c r="R101" i="9"/>
  <c r="R100" i="9" s="1"/>
  <c r="R146" i="4"/>
  <c r="R100" i="4" s="1"/>
  <c r="R277" i="9"/>
  <c r="T277" i="7"/>
  <c r="T146" i="5"/>
  <c r="T101" i="5"/>
  <c r="T100" i="5"/>
  <c r="T146" i="9"/>
  <c r="R100" i="2"/>
  <c r="T293" i="10"/>
  <c r="T102" i="10" s="1"/>
  <c r="T101" i="6"/>
  <c r="T100" i="6"/>
  <c r="T282" i="4"/>
  <c r="BK103" i="10"/>
  <c r="J103" i="10"/>
  <c r="J60" i="10" s="1"/>
  <c r="BK283" i="8"/>
  <c r="BK100" i="8" s="1"/>
  <c r="J100" i="8" s="1"/>
  <c r="J30" i="8" s="1"/>
  <c r="AG61" i="1" s="1"/>
  <c r="J283" i="8"/>
  <c r="J75" i="8" s="1"/>
  <c r="J104" i="11"/>
  <c r="J61" i="11"/>
  <c r="J172" i="11"/>
  <c r="J67" i="11" s="1"/>
  <c r="BK277" i="9"/>
  <c r="J277" i="9" s="1"/>
  <c r="J75" i="9" s="1"/>
  <c r="BK292" i="11"/>
  <c r="J292" i="11" s="1"/>
  <c r="J78" i="11" s="1"/>
  <c r="BK102" i="10"/>
  <c r="J102" i="10" s="1"/>
  <c r="J30" i="10" s="1"/>
  <c r="AG63" i="1" s="1"/>
  <c r="BK100" i="9"/>
  <c r="J100" i="9"/>
  <c r="J59" i="9" s="1"/>
  <c r="BK100" i="7"/>
  <c r="J100" i="7"/>
  <c r="BK100" i="6"/>
  <c r="J100" i="6" s="1"/>
  <c r="J30" i="6" s="1"/>
  <c r="AG59" i="1" s="1"/>
  <c r="BK100" i="3"/>
  <c r="J100" i="3" s="1"/>
  <c r="J59" i="3" s="1"/>
  <c r="J101" i="2"/>
  <c r="J60" i="2"/>
  <c r="J33" i="8"/>
  <c r="AV61" i="1" s="1"/>
  <c r="AT61" i="1" s="1"/>
  <c r="J33" i="11"/>
  <c r="AV64" i="1" s="1"/>
  <c r="AT64" i="1" s="1"/>
  <c r="F33" i="7"/>
  <c r="AZ60" i="1" s="1"/>
  <c r="BC54" i="1"/>
  <c r="AY54" i="1"/>
  <c r="F33" i="8"/>
  <c r="AZ61" i="1" s="1"/>
  <c r="F33" i="3"/>
  <c r="AZ56" i="1" s="1"/>
  <c r="J30" i="7"/>
  <c r="AG60" i="1"/>
  <c r="J33" i="5"/>
  <c r="AV58" i="1" s="1"/>
  <c r="AT58" i="1" s="1"/>
  <c r="J33" i="2"/>
  <c r="AV55" i="1" s="1"/>
  <c r="AT55" i="1" s="1"/>
  <c r="J33" i="4"/>
  <c r="AV57" i="1" s="1"/>
  <c r="AT57" i="1" s="1"/>
  <c r="BB54" i="1"/>
  <c r="AX54" i="1" s="1"/>
  <c r="F33" i="5"/>
  <c r="AZ58" i="1"/>
  <c r="J33" i="10"/>
  <c r="AV63" i="1"/>
  <c r="AT63" i="1"/>
  <c r="J33" i="9"/>
  <c r="AV62" i="1" s="1"/>
  <c r="AT62" i="1" s="1"/>
  <c r="F33" i="2"/>
  <c r="AZ55" i="1"/>
  <c r="F33" i="6"/>
  <c r="AZ59" i="1" s="1"/>
  <c r="BA54" i="1"/>
  <c r="AW54" i="1"/>
  <c r="AK30" i="1"/>
  <c r="F33" i="9"/>
  <c r="AZ62" i="1" s="1"/>
  <c r="F33" i="4"/>
  <c r="AZ57" i="1" s="1"/>
  <c r="J33" i="6"/>
  <c r="AV59" i="1" s="1"/>
  <c r="AT59" i="1" s="1"/>
  <c r="F33" i="10"/>
  <c r="AZ63" i="1"/>
  <c r="J33" i="3"/>
  <c r="AV56" i="1" s="1"/>
  <c r="AT56" i="1" s="1"/>
  <c r="BD54" i="1"/>
  <c r="W33" i="1"/>
  <c r="J33" i="7"/>
  <c r="AV60" i="1" s="1"/>
  <c r="AT60" i="1" s="1"/>
  <c r="F33" i="11"/>
  <c r="AZ64" i="1"/>
  <c r="J146" i="4" l="1"/>
  <c r="J65" i="4" s="1"/>
  <c r="R100" i="3"/>
  <c r="P100" i="4"/>
  <c r="AU57" i="1" s="1"/>
  <c r="T100" i="7"/>
  <c r="P100" i="9"/>
  <c r="AU62" i="1"/>
  <c r="P100" i="8"/>
  <c r="AU61" i="1"/>
  <c r="P100" i="5"/>
  <c r="AU58" i="1"/>
  <c r="R100" i="7"/>
  <c r="P100" i="2"/>
  <c r="AU55" i="1"/>
  <c r="T100" i="9"/>
  <c r="T100" i="4"/>
  <c r="P102" i="10"/>
  <c r="AU63" i="1"/>
  <c r="BK102" i="11"/>
  <c r="J102" i="11" s="1"/>
  <c r="J30" i="11" s="1"/>
  <c r="AG64" i="1" s="1"/>
  <c r="AN63" i="1"/>
  <c r="J59" i="10"/>
  <c r="J39" i="10"/>
  <c r="AN61" i="1"/>
  <c r="J59" i="8"/>
  <c r="AN60" i="1"/>
  <c r="J59" i="7"/>
  <c r="J39" i="8"/>
  <c r="AN59" i="1"/>
  <c r="J59" i="6"/>
  <c r="J39" i="7"/>
  <c r="J39" i="6"/>
  <c r="AN57" i="1"/>
  <c r="J59" i="4"/>
  <c r="J39" i="4"/>
  <c r="AZ54" i="1"/>
  <c r="AV54" i="1"/>
  <c r="AK29" i="1"/>
  <c r="J30" i="3"/>
  <c r="AG56" i="1"/>
  <c r="AN56" i="1"/>
  <c r="J30" i="5"/>
  <c r="AG58" i="1"/>
  <c r="AN58" i="1"/>
  <c r="W31" i="1"/>
  <c r="J30" i="2"/>
  <c r="AG55" i="1" s="1"/>
  <c r="W30" i="1"/>
  <c r="J30" i="9"/>
  <c r="AG62" i="1"/>
  <c r="AN62" i="1"/>
  <c r="W32" i="1"/>
  <c r="J39" i="11" l="1"/>
  <c r="J59" i="11"/>
  <c r="J39" i="9"/>
  <c r="J39" i="5"/>
  <c r="J39" i="3"/>
  <c r="J39" i="2"/>
  <c r="AN55" i="1"/>
  <c r="AN64" i="1"/>
  <c r="AU54" i="1"/>
  <c r="AG54" i="1"/>
  <c r="AK26" i="1"/>
  <c r="AK35" i="1"/>
  <c r="AT54" i="1"/>
  <c r="W29" i="1"/>
  <c r="AN54" i="1" l="1"/>
</calcChain>
</file>

<file path=xl/sharedStrings.xml><?xml version="1.0" encoding="utf-8"?>
<sst xmlns="http://schemas.openxmlformats.org/spreadsheetml/2006/main" count="20428" uniqueCount="1743">
  <si>
    <t>Export Komplet</t>
  </si>
  <si>
    <t>VZ</t>
  </si>
  <si>
    <t>2.0</t>
  </si>
  <si>
    <t>ZAMOK</t>
  </si>
  <si>
    <t>False</t>
  </si>
  <si>
    <t>{aa46d6a2-4ccb-4dd2-9708-fc838bac67d6}</t>
  </si>
  <si>
    <t>0,01</t>
  </si>
  <si>
    <t>21</t>
  </si>
  <si>
    <t>15</t>
  </si>
  <si>
    <t>REKAPITULACE STAVBY</t>
  </si>
  <si>
    <t>v ---  níže se nacházejí doplnkové a pomocné údaje k sestavám  --- v</t>
  </si>
  <si>
    <t>Návod na vyplnění</t>
  </si>
  <si>
    <t>0,001</t>
  </si>
  <si>
    <t>Kód:</t>
  </si>
  <si>
    <t>NemCL-Soc_zar_R02</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</si>
  <si>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</si>
  <si>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</si>
  <si>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Oprava sociálního zařízení v objektu Polikliniky</t>
  </si>
  <si>
    <t>KSO:</t>
  </si>
  <si>
    <t>801 11 22</t>
  </si>
  <si>
    <t>CC-CZ:</t>
  </si>
  <si>
    <t>1264</t>
  </si>
  <si>
    <t>Místo:</t>
  </si>
  <si>
    <t>Objekt Polikliniky</t>
  </si>
  <si>
    <t>Datum:</t>
  </si>
  <si>
    <t>7. 10. 2021</t>
  </si>
  <si>
    <t>CZ-CPV:</t>
  </si>
  <si>
    <t>45000000-7</t>
  </si>
  <si>
    <t>CZ-CPA:</t>
  </si>
  <si>
    <t>41.00.28</t>
  </si>
  <si>
    <t>Zadavatel:</t>
  </si>
  <si>
    <t>IČ:</t>
  </si>
  <si>
    <t>27283518</t>
  </si>
  <si>
    <t>Nemocnice s poliklinikou Česká Lípa,a.s.,Purkyňova</t>
  </si>
  <si>
    <t>DIČ:</t>
  </si>
  <si>
    <t/>
  </si>
  <si>
    <t>Uchazeč:</t>
  </si>
  <si>
    <t>Vyplň údaj</t>
  </si>
  <si>
    <t>Projektant:</t>
  </si>
  <si>
    <t>25410482</t>
  </si>
  <si>
    <t>STORING spol. s r.o.</t>
  </si>
  <si>
    <t>True</t>
  </si>
  <si>
    <t>Zpracovatel:</t>
  </si>
  <si>
    <t>Zuzana Morávková</t>
  </si>
  <si>
    <t>Poznámka:</t>
  </si>
  <si>
    <t xml:space="preserve">- Soupis prací je sestaven s využitím Cenové soustavy ÚRS. Položky, které pochází z této cenové soustavy, jsou ve sloupci 'Cenová soustava' označeny popisem 'CS ÚRS' a úrovní příslušného období. Veškeré další informace vymezující popis a podmínky použití těchto položek z Cenové soustavy, které nejsou uvedeny přímo v soupisu prací, jsou neomezeně dálkově k dispozici na https://podminky.urs.cz._x000D_
- Výkaz výměr je zpracován dle dokumentace pro výběr zhotovitele. _x000D_
- Rozpočet/soupis prací je vypracován na základě projektové dokumentace v rozsahu a podrobnosti daného stupně dokumentace - jedná se o odhad nákladů._x000D_
- Veškeré položky rozpočtu/soupisu prací je bezpodmínečně nutné provádět (případně oceňovat) dle projektové dokumentace, která je nedílnou součástí rozpočtu/soupisu prací. Projektová dokumentace je jednoznačně nadřazená tomuto rozpočtu/soupisu prací. Tato nadřazená projektová dokumentace určuje, doplňuje, případně dopřesňuje obsah jednotlivých položek tohoto rozpočtu/soupisu prací. _x000D_
- Pokud je v soupisu prací definován konkrétní výrobek, je tím definován minimální požadovaný standard, uchazeč může ve své nabídce tento výrobek nahradit výrobkem se srovnatelnými nebo lepšími parametry. Parametry pro srovnání se rozumí zejména parametry technické, výkonnostní, funkční a parametry životnosti. Současně je nutné zohlednit i provozně uživatelské podmínky stavby. _x000D_
- V případě, že má uchazeč (zhotovitel) pochyby ohledně plánovaných výměr, položek ve výkazech, výkresech a technických zprávách, má povinnost toto sdělit a nejasnosti si objasnit ještě před odevzdáním nabídkové ceny._x000D_
- Výkaz výměr neslouží jako podklad pro objednávky a nákup materiáluv rámci dodávky stavby. Veškeré rozměry a počty jsou informativní a je nutné je před případným objednáním ověřit na stavbě._x000D_
- Vzhledem k charakteru stavby byla řada výměr bez výpočtu ve výkazu výměr odečtena z digitálních souborů ve formátu dwg."._x000D_
</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</si>
  <si>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</si>
  <si>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</si>
  <si>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</si>
  <si>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</si>
  <si>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</si>
  <si>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</si>
  <si>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</si>
  <si>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</si>
  <si>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</si>
  <si>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</si>
  <si>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</si>
  <si>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</si>
  <si>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</si>
  <si>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</si>
  <si>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</si>
  <si>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</si>
  <si>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</si>
  <si>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</si>
  <si>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</si>
  <si>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</si>
  <si>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</si>
  <si>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</si>
  <si>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</si>
  <si>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</si>
  <si>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</si>
  <si>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</si>
  <si>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</si>
  <si>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</si>
  <si>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</si>
  <si>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</si>
  <si>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</si>
  <si>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</si>
  <si>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</si>
  <si>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</si>
  <si>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</si>
  <si>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</si>
  <si>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</si>
  <si>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</si>
  <si>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</si>
  <si>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1.PP - M</t>
  </si>
  <si>
    <t>1.PP - sociální zázemí - muži</t>
  </si>
  <si>
    <t>STA</t>
  </si>
  <si>
    <t>1</t>
  </si>
  <si>
    <t>{f9a2196d-e66a-45d8-98f7-7a7bd35100a0}</t>
  </si>
  <si>
    <t>2</t>
  </si>
  <si>
    <t>1.PP - Ž</t>
  </si>
  <si>
    <t>1.PP - sociální zázemí - ženy</t>
  </si>
  <si>
    <t>{82fc2cc1-cc05-44c3-8a0d-9bc4fc592c74}</t>
  </si>
  <si>
    <t>2.NP - M</t>
  </si>
  <si>
    <t>2.NP - sociální zázemí - muži</t>
  </si>
  <si>
    <t>{678b8f92-1fbb-4aeb-9535-16297f00b55c}</t>
  </si>
  <si>
    <t>2.NP - Ž</t>
  </si>
  <si>
    <t>2.NP - sociální zázemí - ženy</t>
  </si>
  <si>
    <t>{25a78114-07c8-4f9a-8204-b0c567082a65}</t>
  </si>
  <si>
    <t>3.NP - M</t>
  </si>
  <si>
    <t>3.NP - sociální zázemí - muži</t>
  </si>
  <si>
    <t>{7c043666-2f0f-4661-9d3f-56c5e1b96ef1}</t>
  </si>
  <si>
    <t>3.NP - Ž</t>
  </si>
  <si>
    <t>3.NP - sociální zázemí - ženy</t>
  </si>
  <si>
    <t>{cf291f53-d6c8-451a-a543-3c88a5c067c5}</t>
  </si>
  <si>
    <t>4.NP - M</t>
  </si>
  <si>
    <t>4.NP - sociální zázemí - muži</t>
  </si>
  <si>
    <t>{2ecbfced-93fd-4473-b24e-475e664ef5be}</t>
  </si>
  <si>
    <t>4.NP - Ž</t>
  </si>
  <si>
    <t>4.NP - sociální zázemí - ženy</t>
  </si>
  <si>
    <t>{c57f92ea-6881-43f7-931e-05c71eccddde}</t>
  </si>
  <si>
    <t>6.NP - M</t>
  </si>
  <si>
    <t>6.NP - sociální zázemí - muži</t>
  </si>
  <si>
    <t>{28ffe443-4be4-4b2d-be85-bc9c9919819d}</t>
  </si>
  <si>
    <t>6.NP - Ž</t>
  </si>
  <si>
    <t>6.NP - sociální zázemí - ženy</t>
  </si>
  <si>
    <t>{f17c1dea-356e-4fdb-a555-b684baa8ba82}</t>
  </si>
  <si>
    <t>KRYCÍ LIST SOUPISU PRACÍ</t>
  </si>
  <si>
    <t>Objekt:</t>
  </si>
  <si>
    <t>1.PP - M - 1.PP - sociální zázemí - muži</t>
  </si>
  <si>
    <t>REKAPITULACE ČLENĚNÍ SOUPISU PRACÍ</t>
  </si>
  <si>
    <t>Kód dílu - Popis</t>
  </si>
  <si>
    <t>Cena celkem [CZK]</t>
  </si>
  <si>
    <t>-1</t>
  </si>
  <si>
    <t>HSV - Práce a dodávky HSV</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</si>
  <si>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</si>
  <si>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</si>
  <si>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</si>
  <si>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</si>
  <si>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</si>
  <si>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725 - Zdravotechnika - zařizovací předměty včetně přesunu hmot</t>
  </si>
  <si>
    <t xml:space="preserve">    741 - Elektroinstalace - silnoproud včetně přesunu hmot</t>
  </si>
  <si>
    <t xml:space="preserve">    751 - Vzduchotechnika</t>
  </si>
  <si>
    <t xml:space="preserve">    763 - Konstrukce suché výstavby</t>
  </si>
  <si>
    <t xml:space="preserve">    766 - Konstrukce truhlářské</t>
  </si>
  <si>
    <t xml:space="preserve">    767 - Konstrukce zámečnické včetně přesunu hmot</t>
  </si>
  <si>
    <t xml:space="preserve">    771 - Podlahy z dlaždic</t>
  </si>
  <si>
    <t xml:space="preserve">    781 - Dokončovací práce - obklady</t>
  </si>
  <si>
    <t xml:space="preserve">    783 - Dokončovací práce - nátěry</t>
  </si>
  <si>
    <t>VRN - Vedlejší a ostatní rozpočtové náklady</t>
  </si>
  <si>
    <t xml:space="preserve">    0.10001 - Průzkumné, geodetické a projektové práce</t>
  </si>
  <si>
    <t xml:space="preserve">    0.30001 - Zařízení staveniště</t>
  </si>
  <si>
    <t xml:space="preserve">    0.60001 - Územní vlivy</t>
  </si>
  <si>
    <t xml:space="preserve">    0.70001 - Provozní vlivy</t>
  </si>
  <si>
    <t xml:space="preserve">    0.90001 - Ostatní náklady stavby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</si>
  <si>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</si>
  <si>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</si>
  <si>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</si>
  <si>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</si>
  <si>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</si>
  <si>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</si>
  <si>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</si>
  <si>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</si>
  <si>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</si>
  <si>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</si>
  <si>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</si>
  <si>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</si>
  <si>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</si>
  <si>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</si>
  <si>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</si>
  <si>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</si>
  <si>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6</t>
  </si>
  <si>
    <t>Úpravy povrchů, podlahy a osazování výplní</t>
  </si>
  <si>
    <t>K</t>
  </si>
  <si>
    <t>612131101</t>
  </si>
  <si>
    <t>Podkladní a spojovací vrstva vnitřních omítaných ploch cementový postřik nanášený ručně celoplošně stěn</t>
  </si>
  <si>
    <t>m2</t>
  </si>
  <si>
    <t>4</t>
  </si>
  <si>
    <t>1494615988</t>
  </si>
  <si>
    <t>Online PSC</t>
  </si>
  <si>
    <t>https://podminky.urs.cz/item/CS_URS_2021_01/612131101</t>
  </si>
  <si>
    <t>612331121</t>
  </si>
  <si>
    <t>Omítka cementová vnitřních ploch nanášená ručně jednovrstvá, hladká svislých konstrukcí stěn</t>
  </si>
  <si>
    <t>-1717445388</t>
  </si>
  <si>
    <t>https://podminky.urs.cz/item/CS_URS_2021_01/612331121</t>
  </si>
  <si>
    <t>VV</t>
  </si>
  <si>
    <t>"dle obkladů"</t>
  </si>
  <si>
    <t>(2,70+1,97)*2*2,60   -0,70*1,97*2</t>
  </si>
  <si>
    <t>(1,96+2,76)*2*2,60   -0,70*1,97*2</t>
  </si>
  <si>
    <t>(0,95+1,94)*2*2,60   -0,70*1,97</t>
  </si>
  <si>
    <t>Součet</t>
  </si>
  <si>
    <t>3</t>
  </si>
  <si>
    <t>642944121</t>
  </si>
  <si>
    <t>Osazení ocelových dveřních zárubní lisovaných nebo z úhelníků dodatečně s vybetonováním prahu, plochy do 2,5 m2</t>
  </si>
  <si>
    <t>kus</t>
  </si>
  <si>
    <t>337865061</t>
  </si>
  <si>
    <t>https://podminky.urs.cz/item/CS_URS_2021_01/642944121</t>
  </si>
  <si>
    <t>M</t>
  </si>
  <si>
    <t>55331486</t>
  </si>
  <si>
    <t>zárubeň jednokřídlá ocelová pro zdění tl stěny 110-150mm rozměru 700/1970</t>
  </si>
  <si>
    <t>8</t>
  </si>
  <si>
    <t>-806402938</t>
  </si>
  <si>
    <t>https://podminky.urs.cz/item/CS_URS_2021_01/55331486</t>
  </si>
  <si>
    <t>5</t>
  </si>
  <si>
    <t>55331486-01</t>
  </si>
  <si>
    <t>zárubeň jednokřídlá ocelová protipožární EI 30 pro zdění tl stěny 110-150mm rozměru 700/1970</t>
  </si>
  <si>
    <t>680718780</t>
  </si>
  <si>
    <t>763172414</t>
  </si>
  <si>
    <t>Dodávka a montáž revizních dvířek protipožárních pro příčky a předsazené stěny velikost (šxv) 500 x 500 mm</t>
  </si>
  <si>
    <t>-2005696465</t>
  </si>
  <si>
    <t>https://podminky.urs.cz/item/CS_URS_2021_01/763172414</t>
  </si>
  <si>
    <t>9</t>
  </si>
  <si>
    <t>Ostatní konstrukce a práce, bourání</t>
  </si>
  <si>
    <t>7</t>
  </si>
  <si>
    <t>952901111</t>
  </si>
  <si>
    <t>Vyčištění budov nebo objektů před předáním do užívání budov bytové nebo občanské výstavby, světlé výšky podlaží do 4 m</t>
  </si>
  <si>
    <t>-1216554427</t>
  </si>
  <si>
    <t>https://podminky.urs.cz/item/CS_URS_2021_01/952901111</t>
  </si>
  <si>
    <t>968072455</t>
  </si>
  <si>
    <t>Vybourání kovových rámů oken s křídly, dveřních zárubní, vrat, stěn, ostění nebo obkladů dveřních zárubní, plochy do 2 m2</t>
  </si>
  <si>
    <t>-321430916</t>
  </si>
  <si>
    <t>https://podminky.urs.cz/item/CS_URS_2021_01/968072455</t>
  </si>
  <si>
    <t>971033431</t>
  </si>
  <si>
    <t>Vybourání otvorů ve zdivu základovém nebo nadzákladovém z cihel, tvárnic, příčkovek z cihel pálených na maltu vápennou nebo vápenocementovou plochy tl. do 150 mm</t>
  </si>
  <si>
    <t>19476141</t>
  </si>
  <si>
    <t>https://podminky.urs.cz/item/CS_URS_2021_02/971033431</t>
  </si>
  <si>
    <t>P</t>
  </si>
  <si>
    <t>Poznámka k položce:_x000D_
rozšíření otvoru pro zárubně š. 700mm</t>
  </si>
  <si>
    <t>10</t>
  </si>
  <si>
    <t>978013191</t>
  </si>
  <si>
    <t>Otlučení vápenných nebo vápenocementových omítek vnitřních ploch stěn s vyškrabáním spar, s očištěním zdiva</t>
  </si>
  <si>
    <t>-2036478612</t>
  </si>
  <si>
    <t>https://podminky.urs.cz/item/CS_URS_2021_01/978013191</t>
  </si>
  <si>
    <t xml:space="preserve">(2,70+1,97)*2*0,67  </t>
  </si>
  <si>
    <t>(1,96+2,76)*2*0,67</t>
  </si>
  <si>
    <t>(0,95+1,94)*2*0,67</t>
  </si>
  <si>
    <t>997</t>
  </si>
  <si>
    <t>Přesun sutě</t>
  </si>
  <si>
    <t>11</t>
  </si>
  <si>
    <t>997013151</t>
  </si>
  <si>
    <t>Vnitrostaveništní doprava suti a vybouraných hmot vodorovně do 50 m svisle s omezením mechanizace pro budovy a haly výšky do 6 m</t>
  </si>
  <si>
    <t>t</t>
  </si>
  <si>
    <t>742815656</t>
  </si>
  <si>
    <t>https://podminky.urs.cz/item/CS_URS_2021_01/997013151</t>
  </si>
  <si>
    <t>12</t>
  </si>
  <si>
    <t>997013501</t>
  </si>
  <si>
    <t>Odvoz suti a vybouraných hmot na skládku nebo meziskládku se složením, na vzdálenost do 1 km</t>
  </si>
  <si>
    <t>-1550466170</t>
  </si>
  <si>
    <t>https://podminky.urs.cz/item/CS_URS_2021_01/997013501</t>
  </si>
  <si>
    <t>13</t>
  </si>
  <si>
    <t>997013509</t>
  </si>
  <si>
    <t>Odvoz suti a vybouraných hmot na skládku nebo meziskládku se složením, na vzdálenost Příplatek k ceně za každý další i započatý 1 km přes 1 km</t>
  </si>
  <si>
    <t>344324121</t>
  </si>
  <si>
    <t>https://podminky.urs.cz/item/CS_URS_2021_01/997013509</t>
  </si>
  <si>
    <t>5,663*10</t>
  </si>
  <si>
    <t>14</t>
  </si>
  <si>
    <t>997013631</t>
  </si>
  <si>
    <t>Poplatek za uložení stavebního odpadu na skládce (skládkovné) směsného stavebního a demoličního zatříděného do Katalogu odpadů pod kódem 17 09 04</t>
  </si>
  <si>
    <t>-1846958722</t>
  </si>
  <si>
    <t>https://podminky.urs.cz/item/CS_URS_2021_01/997013631</t>
  </si>
  <si>
    <t>998</t>
  </si>
  <si>
    <t>Přesun hmot</t>
  </si>
  <si>
    <t>998011001</t>
  </si>
  <si>
    <t>Přesun hmot pro budovy občanské výstavby, bydlení, výrobu a služby s nosnou svislou konstrukcí zděnou z cihel, tvárnic nebo kamene vodorovná dopravní vzdálenost do 100 m pro budovy výšky do 6 m</t>
  </si>
  <si>
    <t>843135051</t>
  </si>
  <si>
    <t>https://podminky.urs.cz/item/CS_URS_2021_01/998011001</t>
  </si>
  <si>
    <t>PSV</t>
  </si>
  <si>
    <t>Práce a dodávky PSV</t>
  </si>
  <si>
    <t>725</t>
  </si>
  <si>
    <t>Zdravotechnika - zařizovací předměty včetně přesunu hmot</t>
  </si>
  <si>
    <t>16</t>
  </si>
  <si>
    <t>725-01</t>
  </si>
  <si>
    <t>D + M WC závěsné včetně příslušenství, podkonstrukce a napojení na vodovod a kanalizaci</t>
  </si>
  <si>
    <t>1666877685</t>
  </si>
  <si>
    <t>17</t>
  </si>
  <si>
    <t>725-11</t>
  </si>
  <si>
    <t>D + M Umyvadlo včetně příslušenství a napojení na vodovod a kanalizaci</t>
  </si>
  <si>
    <t>-1704185111</t>
  </si>
  <si>
    <t>18</t>
  </si>
  <si>
    <t>725-21</t>
  </si>
  <si>
    <t>D + M Pisoár včetně příslušenství a napojení na vodovod a kanalizaci</t>
  </si>
  <si>
    <t>368216883</t>
  </si>
  <si>
    <t>19</t>
  </si>
  <si>
    <t>725110811</t>
  </si>
  <si>
    <t>Demontáž klozetů splachovací s nádrží</t>
  </si>
  <si>
    <t>soubor</t>
  </si>
  <si>
    <t>-843801647</t>
  </si>
  <si>
    <t>https://podminky.urs.cz/item/CS_URS_2021_01/725110811</t>
  </si>
  <si>
    <t>20</t>
  </si>
  <si>
    <t>725122817</t>
  </si>
  <si>
    <t>Demontáž pisoárových stání bez nádrže a jedním záchodkem</t>
  </si>
  <si>
    <t>-1328966449</t>
  </si>
  <si>
    <t>https://podminky.urs.cz/item/CS_URS_2021_01/725122817</t>
  </si>
  <si>
    <t>725210821</t>
  </si>
  <si>
    <t xml:space="preserve">Demontáž umyvadel </t>
  </si>
  <si>
    <t>-1654141621</t>
  </si>
  <si>
    <t>https://podminky.urs.cz/item/CS_URS_2021_01/725210821</t>
  </si>
  <si>
    <t>22</t>
  </si>
  <si>
    <t>72598-01</t>
  </si>
  <si>
    <t>Montáž vodovodního potrubí v potřebné délce</t>
  </si>
  <si>
    <t>-1115090199</t>
  </si>
  <si>
    <t>23</t>
  </si>
  <si>
    <t>72598-11</t>
  </si>
  <si>
    <t>Montáž kanalizačního potrubí v potřebné délce</t>
  </si>
  <si>
    <t>-790783040</t>
  </si>
  <si>
    <t>24</t>
  </si>
  <si>
    <t>72599-01</t>
  </si>
  <si>
    <t>Demontáž vodovodního potrubí</t>
  </si>
  <si>
    <t>-2111472682</t>
  </si>
  <si>
    <t>25</t>
  </si>
  <si>
    <t>72599-11</t>
  </si>
  <si>
    <t>Demontáž kanalizačního potrubí</t>
  </si>
  <si>
    <t>436262325</t>
  </si>
  <si>
    <t>26</t>
  </si>
  <si>
    <t>72599-91</t>
  </si>
  <si>
    <t>Zednické přípomoce</t>
  </si>
  <si>
    <t>447104883</t>
  </si>
  <si>
    <t>27</t>
  </si>
  <si>
    <t>727111135</t>
  </si>
  <si>
    <t xml:space="preserve">Protipožární trubní ucpávky potrubí, prostup stěnou tloušťky min 100 mm požární odolnost EI 90-120 </t>
  </si>
  <si>
    <t>788616801</t>
  </si>
  <si>
    <t>https://podminky.urs.cz/item/CS_URS_2021_01/727111135</t>
  </si>
  <si>
    <t>28</t>
  </si>
  <si>
    <t>727121108</t>
  </si>
  <si>
    <t xml:space="preserve">Protipožární ochranné manžety z jedné strany dělící konstrukce požární odolnost EI 90 </t>
  </si>
  <si>
    <t>-850090445</t>
  </si>
  <si>
    <t>https://podminky.urs.cz/item/CS_URS_2021_01/727121108</t>
  </si>
  <si>
    <t>741</t>
  </si>
  <si>
    <t>Elektroinstalace - silnoproud včetně přesunu hmot</t>
  </si>
  <si>
    <t>29</t>
  </si>
  <si>
    <t>741-01</t>
  </si>
  <si>
    <t>D + M Napojení na stávající vedení a úprava</t>
  </si>
  <si>
    <t>-2079370565</t>
  </si>
  <si>
    <t>30</t>
  </si>
  <si>
    <t>741-02</t>
  </si>
  <si>
    <t>Připojení PO stěnového uzávěru 230 V, odolnost PO, připojení v rozvaděči, samostatné jištění</t>
  </si>
  <si>
    <t>kpl</t>
  </si>
  <si>
    <t>297269462</t>
  </si>
  <si>
    <t>31</t>
  </si>
  <si>
    <t>741-11</t>
  </si>
  <si>
    <t>D + M Osvětlení 60x60</t>
  </si>
  <si>
    <t>384888585</t>
  </si>
  <si>
    <t>32</t>
  </si>
  <si>
    <t>741-21</t>
  </si>
  <si>
    <t>D + M Zásuvky a vypínače</t>
  </si>
  <si>
    <t>-819021959</t>
  </si>
  <si>
    <t>33</t>
  </si>
  <si>
    <t>727111124</t>
  </si>
  <si>
    <t xml:space="preserve">Protipožární ucpávky, prostup stěnou tloušťky min 100 mm požární odolnost EI 90 </t>
  </si>
  <si>
    <t>1335160326</t>
  </si>
  <si>
    <t>https://podminky.urs.cz/item/CS_URS_2021_01/727111124</t>
  </si>
  <si>
    <t>751</t>
  </si>
  <si>
    <t>Vzduchotechnika</t>
  </si>
  <si>
    <t>34</t>
  </si>
  <si>
    <t>751398110</t>
  </si>
  <si>
    <t xml:space="preserve">Dodávka a montáž Požární klapky (stěnového uzávěru), velikost otvoru 300/500 mm, PO odolnost EI 90 S, servopohon s připojením a řízením připojením EPS a dotěsněním požárního uzávěru. </t>
  </si>
  <si>
    <t>272139284</t>
  </si>
  <si>
    <t>https://podminky.urs.cz/item/CS_URS_2021_01/751398110</t>
  </si>
  <si>
    <t>763</t>
  </si>
  <si>
    <t>Konstrukce suché výstavby</t>
  </si>
  <si>
    <t>35</t>
  </si>
  <si>
    <t>763121422</t>
  </si>
  <si>
    <t>Stěna předsazená ze sádrokartonových desek s nosnou konstrukcí z ocelových profilů CW, UW jednoduše opláštěná deskou impregnovanou H2 tl. 12,5 mm bez izolace, EI 15, stěna tl. 62,5 mm, profil 50</t>
  </si>
  <si>
    <t>990539752</t>
  </si>
  <si>
    <t>https://podminky.urs.cz/item/CS_URS_2021_01/763121422</t>
  </si>
  <si>
    <t>"WC"   0,95*(1,20+0,15)</t>
  </si>
  <si>
    <t>36</t>
  </si>
  <si>
    <t>763121714</t>
  </si>
  <si>
    <t>Stěna předsazená ze sádrokartonových desek ostatní konstrukce a práce na předsazených stěnách ze sádrokartonových desek základní penetrační nátěr</t>
  </si>
  <si>
    <t>-1526931594</t>
  </si>
  <si>
    <t>https://podminky.urs.cz/item/CS_URS_2021_01/763121714</t>
  </si>
  <si>
    <t>37</t>
  </si>
  <si>
    <t>763135101</t>
  </si>
  <si>
    <t>Montáž sádrokartonového podhledu kazetového demontovatelného, velikosti kazet 600x600 mm včetně zavěšené nosné konstrukce viditelné</t>
  </si>
  <si>
    <t>-283336798</t>
  </si>
  <si>
    <t>https://podminky.urs.cz/item/CS_URS_2021_01/763135101</t>
  </si>
  <si>
    <t>38</t>
  </si>
  <si>
    <t>59030570</t>
  </si>
  <si>
    <t>podhled kazetový bez děrování viditelný rastr tl 10mm 600x600mm</t>
  </si>
  <si>
    <t>555074125</t>
  </si>
  <si>
    <t>https://podminky.urs.cz/item/CS_URS_2021_01/59030570</t>
  </si>
  <si>
    <t>11,57*1,05 'Přepočtené koeficientem množství</t>
  </si>
  <si>
    <t>39</t>
  </si>
  <si>
    <t>998763100</t>
  </si>
  <si>
    <t>Přesun hmot pro dřevostavby stanovený z hmotnosti přesunovaného materiálu vodorovná dopravní vzdálenost do 50 m v objektech výšky do 6 m</t>
  </si>
  <si>
    <t>100925094</t>
  </si>
  <si>
    <t>https://podminky.urs.cz/item/CS_URS_2021_01/998763100</t>
  </si>
  <si>
    <t>40</t>
  </si>
  <si>
    <t>998763181</t>
  </si>
  <si>
    <t>Přesun hmot pro dřevostavby stanovený z hmotnosti přesunovaného materiálu Příplatek k ceně za přesun prováděný bez použití mechanizace pro jakoukoliv výšku objektu</t>
  </si>
  <si>
    <t>115603821</t>
  </si>
  <si>
    <t>https://podminky.urs.cz/item/CS_URS_2021_01/998763181</t>
  </si>
  <si>
    <t>766</t>
  </si>
  <si>
    <t>Konstrukce truhlářské</t>
  </si>
  <si>
    <t>41</t>
  </si>
  <si>
    <t>766691914</t>
  </si>
  <si>
    <t>Ostatní práce vyvěšení nebo zavěšení křídel s případným uložením a opětovným zavěšením po provedení stavebních změn dřevěných dveřních, plochy do 2 m2</t>
  </si>
  <si>
    <t>2055369567</t>
  </si>
  <si>
    <t>https://podminky.urs.cz/item/CS_URS_2021_01/766691914</t>
  </si>
  <si>
    <t>42</t>
  </si>
  <si>
    <t>766-D01/L</t>
  </si>
  <si>
    <t>D + M Dveře jednokřídlové otočné levé protipožární EI 30 DP3-SC, 700x1970mm, plné, hladké, klika-klika, zadlabávací zámek vložkový, dvouzápadový, cylindrická vložka, kování objektové, se samozavíračem, kouřotěsné, podrobný popis viz. výpis vnitřních dveří ozn. D01/L</t>
  </si>
  <si>
    <t>-1429581075</t>
  </si>
  <si>
    <t>Poznámka k položce:_x000D_
zárubeň ocelováprotipožární EI 30  pro zdivo_x000D_
barva RAL dle výběru investora_x000D_
HP laminát, dekor dle výběru investora</t>
  </si>
  <si>
    <t>43</t>
  </si>
  <si>
    <t>766-D02/L</t>
  </si>
  <si>
    <t>D + M Dveře jednokřídlové otočné levé, 700x1970mm, plné, hladké, klika-klika, WC zámek jednozápadový, kování objektové, podrobný popis viz. výpis vnitřních dveří ozn. D02/L</t>
  </si>
  <si>
    <t>1799086292</t>
  </si>
  <si>
    <t>Poznámka k položce:_x000D_
zárubeň ocelová pro zdivo_x000D_
barva RAL dle výběru investora_x000D_
HP laminát, dekor dle výběru investora_x000D_
provětrávací mřížka 100/200, v. 200 mm nad podlahou</t>
  </si>
  <si>
    <t>44</t>
  </si>
  <si>
    <t>766-D03/L</t>
  </si>
  <si>
    <t>D + M Dveře jednokřídlové otočné levé, 700x1970mm, plné, hladké, klika-klika, zadlabávací zámek vložkový, dvouzápadový, cylindrická vložka, kování objektové, podrobný popis viz. výpis vnitřních dveří ozn. D03/L</t>
  </si>
  <si>
    <t>-2076769347</t>
  </si>
  <si>
    <t>45</t>
  </si>
  <si>
    <t>998766101</t>
  </si>
  <si>
    <t>Přesun hmot pro konstrukce truhlářské stanovený z hmotnosti přesunovaného materiálu vodorovná dopravní vzdálenost do 50 m v objektech výšky do 6 m</t>
  </si>
  <si>
    <t>-279308143</t>
  </si>
  <si>
    <t>https://podminky.urs.cz/item/CS_URS_2021_01/998766101</t>
  </si>
  <si>
    <t>46</t>
  </si>
  <si>
    <t>998766181</t>
  </si>
  <si>
    <t>Přesun hmot pro konstrukce truhlářské stanovený z hmotnosti přesunovaného materiálu Příplatek k ceně za přesun prováděný bez použití mechanizace pro jakoukoliv výšku objektu</t>
  </si>
  <si>
    <t>2120780472</t>
  </si>
  <si>
    <t>https://podminky.urs.cz/item/CS_URS_2021_01/998766181</t>
  </si>
  <si>
    <t>767</t>
  </si>
  <si>
    <t>Konstrukce zámečnické včetně přesunu hmot</t>
  </si>
  <si>
    <t>47</t>
  </si>
  <si>
    <t>767-01</t>
  </si>
  <si>
    <t>Demontáž stávající větrací mříže nad dveřmi se začištěním otvoru pro nový stěnový uzávěr</t>
  </si>
  <si>
    <t>-201701243</t>
  </si>
  <si>
    <t xml:space="preserve">Poznámka k položce:_x000D_
_x000D_
</t>
  </si>
  <si>
    <t>48</t>
  </si>
  <si>
    <t>767-11</t>
  </si>
  <si>
    <t>Vyvěšení ocelových protipožárních dveří</t>
  </si>
  <si>
    <t>-2061872986</t>
  </si>
  <si>
    <t>49</t>
  </si>
  <si>
    <t>767581802</t>
  </si>
  <si>
    <t>Demontáž podhledů lamel</t>
  </si>
  <si>
    <t>706816474</t>
  </si>
  <si>
    <t>https://podminky.urs.cz/item/CS_URS_2021_01/767581802</t>
  </si>
  <si>
    <t>771</t>
  </si>
  <si>
    <t>Podlahy z dlaždic</t>
  </si>
  <si>
    <t>50</t>
  </si>
  <si>
    <t>771111011</t>
  </si>
  <si>
    <t>Příprava podkladu před provedením dlažby vysátí podlah</t>
  </si>
  <si>
    <t>-728859836</t>
  </si>
  <si>
    <t>https://podminky.urs.cz/item/CS_URS_2021_01/771111011</t>
  </si>
  <si>
    <t>51</t>
  </si>
  <si>
    <t>771121011</t>
  </si>
  <si>
    <t>Příprava podkladu před provedením dlažby nátěr penetrační na podlahu</t>
  </si>
  <si>
    <t>723561955</t>
  </si>
  <si>
    <t>https://podminky.urs.cz/item/CS_URS_2021_01/771121011</t>
  </si>
  <si>
    <t>52</t>
  </si>
  <si>
    <t>771151024</t>
  </si>
  <si>
    <t>Příprava podkladu před provedením dlažby samonivelační stěrka min.pevnosti 30 MPa, tloušťky přes 8 do 10 mm</t>
  </si>
  <si>
    <t>-270822010</t>
  </si>
  <si>
    <t>https://podminky.urs.cz/item/CS_URS_2021_01/771151024</t>
  </si>
  <si>
    <t>53</t>
  </si>
  <si>
    <t>771571810</t>
  </si>
  <si>
    <t>Demontáž podlah z dlaždic keramických kladených do malty</t>
  </si>
  <si>
    <t>-497053264</t>
  </si>
  <si>
    <t>https://podminky.urs.cz/item/CS_URS_2021_01/771571810</t>
  </si>
  <si>
    <t>11,57</t>
  </si>
  <si>
    <t>54</t>
  </si>
  <si>
    <t>771573116</t>
  </si>
  <si>
    <t>Montáž podlah z dlaždic keramických lepených standardním lepidlem hladkých přes 22 do 25 ks/m2</t>
  </si>
  <si>
    <t>-130059937</t>
  </si>
  <si>
    <t>https://podminky.urs.cz/item/CS_URS_2021_01/771573116</t>
  </si>
  <si>
    <t>55</t>
  </si>
  <si>
    <t>59761406</t>
  </si>
  <si>
    <t>dlažba keramická slinutá protiskluzná do interiéru i exteriéru pro vysoké mechanické namáhání přes 22 do 25ks/m2</t>
  </si>
  <si>
    <t>1869891031</t>
  </si>
  <si>
    <t>https://podminky.urs.cz/item/CS_URS_2021_01/59761406</t>
  </si>
  <si>
    <t>11,57*1,1 'Přepočtené koeficientem množství</t>
  </si>
  <si>
    <t>56</t>
  </si>
  <si>
    <t>771577131</t>
  </si>
  <si>
    <t>Montáž podlah z dlaždic keramických lepených standardním lepidlem Příplatek k cenám za plochu do 5 m2 jednotlivě</t>
  </si>
  <si>
    <t>1545192980</t>
  </si>
  <si>
    <t>https://podminky.urs.cz/item/CS_URS_2021_01/771577131</t>
  </si>
  <si>
    <t>"50% z plochy místnosti"    11,57/2</t>
  </si>
  <si>
    <t>57</t>
  </si>
  <si>
    <t>771591112</t>
  </si>
  <si>
    <t>Izolace podlahy pod dlažbu nátěrem nebo stěrkou ve dvou vrstvách</t>
  </si>
  <si>
    <t>133563703</t>
  </si>
  <si>
    <t>https://podminky.urs.cz/item/CS_URS_2021_01/771591112</t>
  </si>
  <si>
    <t>"montáž"               11,57</t>
  </si>
  <si>
    <t>"svisle + 15%"      11,57*0,15</t>
  </si>
  <si>
    <t>58</t>
  </si>
  <si>
    <t>771591264</t>
  </si>
  <si>
    <t>Izolace podlahy pod dlažbu těsnícími izolačními pásy mezi podlahou a stěnu</t>
  </si>
  <si>
    <t>m</t>
  </si>
  <si>
    <t>-1975191059</t>
  </si>
  <si>
    <t>https://podminky.urs.cz/item/CS_URS_2021_01/771591264</t>
  </si>
  <si>
    <t>(2,70+1,97)*2   -0,70*2</t>
  </si>
  <si>
    <t>(1,96+2,76)*2   -0,70*2</t>
  </si>
  <si>
    <t>(0,95+1,94)*2   -0,70</t>
  </si>
  <si>
    <t>59</t>
  </si>
  <si>
    <t>777111121-P</t>
  </si>
  <si>
    <t>Ruční broušení podkladu po bourání keramických dlažeb</t>
  </si>
  <si>
    <t>-862700985</t>
  </si>
  <si>
    <t>60</t>
  </si>
  <si>
    <t>998771101</t>
  </si>
  <si>
    <t>Přesun hmot pro podlahy z dlaždic stanovený z hmotnosti přesunovaného materiálu vodorovná dopravní vzdálenost do 50 m v objektech výšky do 6 m</t>
  </si>
  <si>
    <t>-1583785700</t>
  </si>
  <si>
    <t>https://podminky.urs.cz/item/CS_URS_2021_01/998771101</t>
  </si>
  <si>
    <t>61</t>
  </si>
  <si>
    <t>998771181</t>
  </si>
  <si>
    <t>Přesun hmot pro podlahy z dlaždic stanovený z hmotnosti přesunovaného materiálu Příplatek k ceně za přesun prováděný bez použití mechanizace pro jakoukoliv výšku objektu</t>
  </si>
  <si>
    <t>909520165</t>
  </si>
  <si>
    <t>https://podminky.urs.cz/item/CS_URS_2021_01/998771181</t>
  </si>
  <si>
    <t>781</t>
  </si>
  <si>
    <t>Dokončovací práce - obklady</t>
  </si>
  <si>
    <t>62</t>
  </si>
  <si>
    <t>781121011</t>
  </si>
  <si>
    <t>Příprava podkladu před provedením obkladu nátěr penetrační na stěnu</t>
  </si>
  <si>
    <t>-512682993</t>
  </si>
  <si>
    <t>https://podminky.urs.cz/item/CS_URS_2021_01/781121011</t>
  </si>
  <si>
    <t>63</t>
  </si>
  <si>
    <t>781131112</t>
  </si>
  <si>
    <t>Izolace stěny pod obklad izolace nátěrem nebo stěrkou ve dvou vrstvách</t>
  </si>
  <si>
    <t>1515390797</t>
  </si>
  <si>
    <t>https://podminky.urs.cz/item/CS_URS_2021_01/781131112</t>
  </si>
  <si>
    <t>64</t>
  </si>
  <si>
    <t>781471810</t>
  </si>
  <si>
    <t>Demontáž obkladů z dlaždic keramických kladených do malty</t>
  </si>
  <si>
    <t>-301681084</t>
  </si>
  <si>
    <t>https://podminky.urs.cz/item/CS_URS_2021_01/781471810</t>
  </si>
  <si>
    <t>(2,70+1,97)*2*2,00   -0,70*1,97*2</t>
  </si>
  <si>
    <t>(1,96+2,76)*2*2,00   -0,70*1,97*2</t>
  </si>
  <si>
    <t>(0,95+1,94)*2*2,00   -0,70*1,97</t>
  </si>
  <si>
    <t>65</t>
  </si>
  <si>
    <t>781473115</t>
  </si>
  <si>
    <t>Montáž obkladů vnitřních stěn z dlaždic keramických lepených standardním lepidlem hladkých přes 22 do 25 ks/m2</t>
  </si>
  <si>
    <t>-1099848892</t>
  </si>
  <si>
    <t>https://podminky.urs.cz/item/CS_URS_2021_01/781473115</t>
  </si>
  <si>
    <t>66</t>
  </si>
  <si>
    <t>59761039</t>
  </si>
  <si>
    <t>obklad keramický hladký přes 22 do 25ks/m2</t>
  </si>
  <si>
    <t>208925097</t>
  </si>
  <si>
    <t>https://podminky.urs.cz/item/CS_URS_2021_01/59761039</t>
  </si>
  <si>
    <t>56,961*1,1 'Přepočtené koeficientem množství</t>
  </si>
  <si>
    <t>67</t>
  </si>
  <si>
    <t>781494111</t>
  </si>
  <si>
    <t>Obklad - dokončující práce profily ukončovací lepené flexibilním lepidlem rohové</t>
  </si>
  <si>
    <t>728292104</t>
  </si>
  <si>
    <t>https://podminky.urs.cz/item/CS_URS_2021_01/781494111</t>
  </si>
  <si>
    <t>2,60*4 +0,95</t>
  </si>
  <si>
    <t>68</t>
  </si>
  <si>
    <t>781494511</t>
  </si>
  <si>
    <t>Obklad - dokončující práce profily ukončovací lepené flexibilním lepidlem ukončovací</t>
  </si>
  <si>
    <t>-1912123675</t>
  </si>
  <si>
    <t>https://podminky.urs.cz/item/CS_URS_2021_01/781494511</t>
  </si>
  <si>
    <t>"dveře"        (2,00*2+0,70)*5</t>
  </si>
  <si>
    <t>69</t>
  </si>
  <si>
    <t>998781101</t>
  </si>
  <si>
    <t>Přesun hmot pro obklady keramické stanovený z hmotnosti přesunovaného materiálu vodorovná dopravní vzdálenost do 50 m v objektech výšky do 6 m</t>
  </si>
  <si>
    <t>-1959985636</t>
  </si>
  <si>
    <t>https://podminky.urs.cz/item/CS_URS_2021_01/998781101</t>
  </si>
  <si>
    <t>70</t>
  </si>
  <si>
    <t>998781181</t>
  </si>
  <si>
    <t>Přesun hmot pro obklady keramické stanovený z hmotnosti přesunovaného materiálu Příplatek k cenám za přesun prováděný bez použití mechanizace pro jakoukoliv výšku objektu</t>
  </si>
  <si>
    <t>748776078</t>
  </si>
  <si>
    <t>https://podminky.urs.cz/item/CS_URS_2021_01/998781181</t>
  </si>
  <si>
    <t>783</t>
  </si>
  <si>
    <t>Dokončovací práce - nátěry</t>
  </si>
  <si>
    <t>71</t>
  </si>
  <si>
    <t>783314101</t>
  </si>
  <si>
    <t>Základní nátěr zámečnických konstrukcí jednonásobný syntetický</t>
  </si>
  <si>
    <t>1418320963</t>
  </si>
  <si>
    <t>https://podminky.urs.cz/item/CS_URS_2021_01/783314101</t>
  </si>
  <si>
    <t>"zárubně š.700mm"   0,25*(2,00*2+0,70)*3</t>
  </si>
  <si>
    <t>72</t>
  </si>
  <si>
    <t>783315101</t>
  </si>
  <si>
    <t>Mezinátěr zámečnických konstrukcí jednonásobný syntetický standardní</t>
  </si>
  <si>
    <t>1101636913</t>
  </si>
  <si>
    <t>https://podminky.urs.cz/item/CS_URS_2021_01/783315101</t>
  </si>
  <si>
    <t>73</t>
  </si>
  <si>
    <t>783317101</t>
  </si>
  <si>
    <t>Krycí nátěr (email) zámečnických konstrukcí jednonásobný syntetický standardní</t>
  </si>
  <si>
    <t>517981219</t>
  </si>
  <si>
    <t>https://podminky.urs.cz/item/CS_URS_2021_01/783317101</t>
  </si>
  <si>
    <t>VRN</t>
  </si>
  <si>
    <t>Vedlejší a ostatní rozpočtové náklady</t>
  </si>
  <si>
    <t>0.10001</t>
  </si>
  <si>
    <t>Průzkumné, geodetické a projektové práce</t>
  </si>
  <si>
    <t>74</t>
  </si>
  <si>
    <t>0.10001x06</t>
  </si>
  <si>
    <t>Dokumentace skutečného provedení (dále jen „DSkP“) ve 4 vyhotoveních (3x tisk + 1x dig. forma - PDF a zdrojový formát)</t>
  </si>
  <si>
    <t>1024</t>
  </si>
  <si>
    <t>652579964</t>
  </si>
  <si>
    <t>Poznámka k položce:_x000D_
Dokumentace skutečného provedení ve skladbě DPS po jednotlivých částech stavby. Zpracování v digitální formě s uvedením rozdílů proti DPS, předání v digitální i tištěné formě dle popisu.</t>
  </si>
  <si>
    <t>0.30001</t>
  </si>
  <si>
    <t>Zařízení staveniště</t>
  </si>
  <si>
    <t>75</t>
  </si>
  <si>
    <t>0.30001x03</t>
  </si>
  <si>
    <t xml:space="preserve">Odvoz a likvidace odpadů vzniklých při plnění zakázky včetně poplatků ve smyslu platné legislativy (mimo stavební odpady obsažené v jednotlivých stavebních částech) včetně evidence množství a způsobu likvidace. </t>
  </si>
  <si>
    <t>2087276363</t>
  </si>
  <si>
    <t>76</t>
  </si>
  <si>
    <t>0.30001x04</t>
  </si>
  <si>
    <t>Vyklizení a provedení celkového úklidu staveniště a likvidace všech zařízení používaných k plnění zakázky.</t>
  </si>
  <si>
    <t>1920908236</t>
  </si>
  <si>
    <t>Poznámka k položce:_x000D_
Vyklizení staveniště a jeho úklid po dokončení, bude prováděno vždy po dokončení jednotlivých etap.</t>
  </si>
  <si>
    <t>0.60001</t>
  </si>
  <si>
    <t>Územní vlivy</t>
  </si>
  <si>
    <t>77</t>
  </si>
  <si>
    <t>0.60001x01</t>
  </si>
  <si>
    <t>Zajištění bezpečnosti při plnění předmětu zakázky a zajištění ochrany životního prostředí zhotovitelem v průběhu realizace bez ovlivnění a nepříznivých dopadů na životní prostředí a okolí</t>
  </si>
  <si>
    <t>-99335500</t>
  </si>
  <si>
    <t>Poznámka k položce:_x000D_
0</t>
  </si>
  <si>
    <t>78</t>
  </si>
  <si>
    <t>0.60001x02</t>
  </si>
  <si>
    <t>Zajištění čistoty staveniště a zejména okolí, v případě potřeby zajištění čištění komunikací dotčených provozem zhotovitele, zejména výjezd a příjezd na staveniště a obslužné plochy</t>
  </si>
  <si>
    <t>1200745497</t>
  </si>
  <si>
    <t>Poznámka k položce:_x000D_
Pravidelný úklid staveniště a přístupových a příjezdových tras.</t>
  </si>
  <si>
    <t>0.70001</t>
  </si>
  <si>
    <t>Provozní vlivy</t>
  </si>
  <si>
    <t>79</t>
  </si>
  <si>
    <t>0.70001x01</t>
  </si>
  <si>
    <t>Ztížené výrobní podmínky související s umístěním stavby a provozními omezeními z důvodu zajištění provozu investora.</t>
  </si>
  <si>
    <t>-225149852</t>
  </si>
  <si>
    <t>Poznámka k položce:_x000D_
Omezení prací v době mimořádných situací - akutní operační výkony, nepřekonatelné negativní vlivy v průběhu stavebních prací, atd…</t>
  </si>
  <si>
    <t>80</t>
  </si>
  <si>
    <t>0.70001x04</t>
  </si>
  <si>
    <t>Ochrana stávajících konstrukcí geotextílií a PVC fólií při provádění prací ve vnitřních prostorech</t>
  </si>
  <si>
    <t>-305827142</t>
  </si>
  <si>
    <t>0.90001</t>
  </si>
  <si>
    <t>Ostatní náklady stavby</t>
  </si>
  <si>
    <t>81</t>
  </si>
  <si>
    <t>0.90001x02</t>
  </si>
  <si>
    <t>Provedení všech provozních, tlakových a revizních zkoušek a dalších nutných úředních zkoušek a testů k prokázání kvality a bezpečné provozuschopnosti díla a jeho součástí včetně podrobných záznamů a zpráv o průběhu a výsledcích těchto zkoušek</t>
  </si>
  <si>
    <t>1557540848</t>
  </si>
  <si>
    <t>82</t>
  </si>
  <si>
    <t>0.90001x03</t>
  </si>
  <si>
    <t>Předání prohlášení o shodě na všechny použité dodávky, materiály a zařízení a další doklady, související s plněním předmětu zakázky, které jsou nezbytné ke kolaudačnímu řízení a převzetí a předání díla (atesty, revize, certifikáty, o likvidaci odpadů v souladu s platnou legislativou atd.);</t>
  </si>
  <si>
    <t>2083601537</t>
  </si>
  <si>
    <t>Poznámka k položce:_x000D_
Doklady pro kolaudaci stavby, předávané po dokončených etapác, odevzdání v digitální i tištěné formě.</t>
  </si>
  <si>
    <t>1.PP - Ž - 1.PP - sociální zázemí - ženy</t>
  </si>
  <si>
    <t>VRN - Vedlejší rozpočtové náklady</t>
  </si>
  <si>
    <t>0.10001 - Průzkumné, geodetické a projektové práce</t>
  </si>
  <si>
    <t>0.30001 - Zařízení staveniště</t>
  </si>
  <si>
    <t>0.60001 - Územní vlivy</t>
  </si>
  <si>
    <t>0.70001 - Provozní vlivy</t>
  </si>
  <si>
    <t>0.90001 - Ostatní náklady stavby</t>
  </si>
  <si>
    <t>1533456046</t>
  </si>
  <si>
    <t>1656941238</t>
  </si>
  <si>
    <t>(2,70+1,75)*2*2,60   -0,70*1,97*2</t>
  </si>
  <si>
    <t>(1,76+2,850)*2*2,60   -0,70*1,97*4</t>
  </si>
  <si>
    <t>((1,20+0,90)*2*2,60)*3,00   -0,70*1,97*3</t>
  </si>
  <si>
    <t>1288006072</t>
  </si>
  <si>
    <t>51256629</t>
  </si>
  <si>
    <t>318829292</t>
  </si>
  <si>
    <t>-2017256396</t>
  </si>
  <si>
    <t>1870469010</t>
  </si>
  <si>
    <t>-87748644</t>
  </si>
  <si>
    <t>433815144</t>
  </si>
  <si>
    <t>-494169008</t>
  </si>
  <si>
    <t xml:space="preserve">(2,70+1,75)*2*0,67  </t>
  </si>
  <si>
    <t>(1,76+2,85)*2*0,67</t>
  </si>
  <si>
    <t>((1,20+0,90)*2*0,67)*3</t>
  </si>
  <si>
    <t>-1330680615</t>
  </si>
  <si>
    <t>-607794504</t>
  </si>
  <si>
    <t>-1971261970</t>
  </si>
  <si>
    <t>6,431*10</t>
  </si>
  <si>
    <t>-2022441749</t>
  </si>
  <si>
    <t>-1082308767</t>
  </si>
  <si>
    <t>-668826906</t>
  </si>
  <si>
    <t>889120395</t>
  </si>
  <si>
    <t>1551852766</t>
  </si>
  <si>
    <t>925414239</t>
  </si>
  <si>
    <t>-1317710644</t>
  </si>
  <si>
    <t>-1132445761</t>
  </si>
  <si>
    <t>-1113220152</t>
  </si>
  <si>
    <t>-1251118024</t>
  </si>
  <si>
    <t>-1083501753</t>
  </si>
  <si>
    <t>-1076533427</t>
  </si>
  <si>
    <t>320374438</t>
  </si>
  <si>
    <t>532073606</t>
  </si>
  <si>
    <t>2132221676</t>
  </si>
  <si>
    <t>-634987260</t>
  </si>
  <si>
    <t>1348411441</t>
  </si>
  <si>
    <t>-1929016343</t>
  </si>
  <si>
    <t>-1893614432</t>
  </si>
  <si>
    <t>1691608352</t>
  </si>
  <si>
    <t>"WC"   0,90*(1,20+0,15)*3</t>
  </si>
  <si>
    <t>-1413442545</t>
  </si>
  <si>
    <t>-416164582</t>
  </si>
  <si>
    <t>-1450283255</t>
  </si>
  <si>
    <t>12,44*1,05 'Přepočtené koeficientem množství</t>
  </si>
  <si>
    <t>-1223964593</t>
  </si>
  <si>
    <t>-361365923</t>
  </si>
  <si>
    <t>1041559617</t>
  </si>
  <si>
    <t>766-D01/P</t>
  </si>
  <si>
    <t>D + M Dveře jednokřídlové otočné pravé protipožární EI30DP3-SC 700x1970mm, plné, hladké, klika-klika, zadlabávací zámek vložkový, dvouzápadový, cylindrická vložka, kování objektové, se samozavíračem, kouřotěsné podrobný popis viz. výpis vnitřních dveří ozn. D01/P</t>
  </si>
  <si>
    <t>-1316854722</t>
  </si>
  <si>
    <t>Poznámka k položce:_x000D_
zárubeň ocelová EI 30 pro zdivo_x000D_
barva RAL dle výběru investora_x000D_
HP laminát, dekor dle výběru investora</t>
  </si>
  <si>
    <t>766-D02/P</t>
  </si>
  <si>
    <t>D + M Dveře jednokřídlové otočné pravé, 700x1970mm, plné, hladké, klika-klika, WC zámek jednozápadový, kování objektové, podrobný popis viz. výpis vnitřních dveří ozn. D02/P</t>
  </si>
  <si>
    <t>-1135456476</t>
  </si>
  <si>
    <t>666894752</t>
  </si>
  <si>
    <t>-1168096228</t>
  </si>
  <si>
    <t>767-01.1</t>
  </si>
  <si>
    <t>641988302</t>
  </si>
  <si>
    <t>903237268</t>
  </si>
  <si>
    <t>-351782477</t>
  </si>
  <si>
    <t>979857197</t>
  </si>
  <si>
    <t>1721340318</t>
  </si>
  <si>
    <t>-367420761</t>
  </si>
  <si>
    <t>-95394261</t>
  </si>
  <si>
    <t>12,44</t>
  </si>
  <si>
    <t>-61232645</t>
  </si>
  <si>
    <t>-301436888</t>
  </si>
  <si>
    <t>12,44*1,1 'Přepočtené koeficientem množství</t>
  </si>
  <si>
    <t>1207308589</t>
  </si>
  <si>
    <t>"50% z plochy místnosti"    12,44/2</t>
  </si>
  <si>
    <t>-471628796</t>
  </si>
  <si>
    <t>"montáž"             12,44</t>
  </si>
  <si>
    <t>"svisle + 15%"     12,44*0,15</t>
  </si>
  <si>
    <t>982756322</t>
  </si>
  <si>
    <t>(2,70+1,75)*2   -0,70*2</t>
  </si>
  <si>
    <t>(1,76+2,85)*2   -0,70*4</t>
  </si>
  <si>
    <t>((1,20+0,90)*2)*3  -0,70*3</t>
  </si>
  <si>
    <t>-613413783</t>
  </si>
  <si>
    <t>335665865</t>
  </si>
  <si>
    <t>-1625217295</t>
  </si>
  <si>
    <t>63476401</t>
  </si>
  <si>
    <t>120714551</t>
  </si>
  <si>
    <t>-1159518742</t>
  </si>
  <si>
    <t>(2,70+1,75)*2*2,00  -0,70*1,97*2</t>
  </si>
  <si>
    <t>(1,76+2,85)*2*2,00  -0,70*1,97*4</t>
  </si>
  <si>
    <t>((1,20+0,90)*2*2,00)*3   -0,70*1,97*3</t>
  </si>
  <si>
    <t>1379538417</t>
  </si>
  <si>
    <t>(1,76+2,85)*2*2,60   -0,70*1,97*4</t>
  </si>
  <si>
    <t>((1,20+0,90)*2*2,60)*3   -0,70*1,97*3</t>
  </si>
  <si>
    <t>-52250456</t>
  </si>
  <si>
    <t>67,461*1,1 'Přepočtené koeficientem množství</t>
  </si>
  <si>
    <t>1356062352</t>
  </si>
  <si>
    <t>2,60*3 +0,90*3</t>
  </si>
  <si>
    <t>445221178</t>
  </si>
  <si>
    <t>"dveře"        (2,00*2+0,70)*7</t>
  </si>
  <si>
    <t>-1552437686</t>
  </si>
  <si>
    <t>-1412469928</t>
  </si>
  <si>
    <t>2090192909</t>
  </si>
  <si>
    <t>"zárubně š.700mm"   0,25*(2,00*2+0,70)*4</t>
  </si>
  <si>
    <t>-1790453184</t>
  </si>
  <si>
    <t>-859430942</t>
  </si>
  <si>
    <t>Vedlejší rozpočtové náklady</t>
  </si>
  <si>
    <t>939177281</t>
  </si>
  <si>
    <t>-574846497</t>
  </si>
  <si>
    <t>-498691064</t>
  </si>
  <si>
    <t>-2083624501</t>
  </si>
  <si>
    <t>-1952719082</t>
  </si>
  <si>
    <t>399125472</t>
  </si>
  <si>
    <t>-293963298</t>
  </si>
  <si>
    <t>401512338</t>
  </si>
  <si>
    <t>-470180259</t>
  </si>
  <si>
    <t>2.NP - M - 2.NP - sociální zázemí - muži</t>
  </si>
  <si>
    <t>2017005786</t>
  </si>
  <si>
    <t>486541059</t>
  </si>
  <si>
    <t>(2,70+2,05)*2*2,60   -0,70*1,97*2</t>
  </si>
  <si>
    <t>(2,01+2,84)*2*2,60   -0,70*1,97*2</t>
  </si>
  <si>
    <t>(0,95+2,02)*2*2,60   -0,70*1,97</t>
  </si>
  <si>
    <t>-1052555082</t>
  </si>
  <si>
    <t>247280782</t>
  </si>
  <si>
    <t>1712224487</t>
  </si>
  <si>
    <t>-2073430498</t>
  </si>
  <si>
    <t>-972820796</t>
  </si>
  <si>
    <t>701700236</t>
  </si>
  <si>
    <t>-1320032510</t>
  </si>
  <si>
    <t>-1013030886</t>
  </si>
  <si>
    <t xml:space="preserve">(2,70+2,05)*2*0,68 </t>
  </si>
  <si>
    <t>(2,01+2,84)*2*0,68</t>
  </si>
  <si>
    <t>(0,95+2,02)*2*0,68</t>
  </si>
  <si>
    <t>-257392491</t>
  </si>
  <si>
    <t>1403748107</t>
  </si>
  <si>
    <t>1064420312</t>
  </si>
  <si>
    <t>5,612*10</t>
  </si>
  <si>
    <t>-315778932</t>
  </si>
  <si>
    <t>1883938956</t>
  </si>
  <si>
    <t>1600057509</t>
  </si>
  <si>
    <t>85214800</t>
  </si>
  <si>
    <t>-798278525</t>
  </si>
  <si>
    <t>-1247832517</t>
  </si>
  <si>
    <t>1222731743</t>
  </si>
  <si>
    <t>1671216</t>
  </si>
  <si>
    <t>-564918219</t>
  </si>
  <si>
    <t>-1991033678</t>
  </si>
  <si>
    <t>-877545786</t>
  </si>
  <si>
    <t>-1765344710</t>
  </si>
  <si>
    <t>-1137581623</t>
  </si>
  <si>
    <t>351275341</t>
  </si>
  <si>
    <t>-1061553872</t>
  </si>
  <si>
    <t>272434321</t>
  </si>
  <si>
    <t>-1524585943</t>
  </si>
  <si>
    <t>-1199518788</t>
  </si>
  <si>
    <t>1959089832</t>
  </si>
  <si>
    <t>-1501737059</t>
  </si>
  <si>
    <t>918786875</t>
  </si>
  <si>
    <t>1895277217</t>
  </si>
  <si>
    <t>"WC"  0,95*(1,20+0,15)</t>
  </si>
  <si>
    <t>956932222</t>
  </si>
  <si>
    <t>2007614297</t>
  </si>
  <si>
    <t>-653103031</t>
  </si>
  <si>
    <t>12,48*1,05 'Přepočtené koeficientem množství</t>
  </si>
  <si>
    <t>634373880</t>
  </si>
  <si>
    <t>-1343145496</t>
  </si>
  <si>
    <t>1734536631</t>
  </si>
  <si>
    <t>766-D01/L.1</t>
  </si>
  <si>
    <t>-1651642837</t>
  </si>
  <si>
    <t>256068832</t>
  </si>
  <si>
    <t>-1607602824</t>
  </si>
  <si>
    <t>1270496905</t>
  </si>
  <si>
    <t>-449529598</t>
  </si>
  <si>
    <t>1676895952</t>
  </si>
  <si>
    <t>-997138249</t>
  </si>
  <si>
    <t>-1483473531</t>
  </si>
  <si>
    <t>1751347013</t>
  </si>
  <si>
    <t>1147445391</t>
  </si>
  <si>
    <t>-102602749</t>
  </si>
  <si>
    <t>-1466561845</t>
  </si>
  <si>
    <t>-2077280304</t>
  </si>
  <si>
    <t>12,48</t>
  </si>
  <si>
    <t>1017681355</t>
  </si>
  <si>
    <t>12,48*1,1 'Přepočtené koeficientem množství</t>
  </si>
  <si>
    <t>1640341212</t>
  </si>
  <si>
    <t>"50% z plochy místnosti"    12,48/2</t>
  </si>
  <si>
    <t>-628589528</t>
  </si>
  <si>
    <t>"montáž"              12,48</t>
  </si>
  <si>
    <t>"svisle + 15%"      12,48*0,15</t>
  </si>
  <si>
    <t>1817323286</t>
  </si>
  <si>
    <t>(2,70+2,05)*2   -0,70*2</t>
  </si>
  <si>
    <t>(2,01+2,84)*2   -0,70*2</t>
  </si>
  <si>
    <t>(0,95+2,02)*2   -0,70</t>
  </si>
  <si>
    <t>947427531</t>
  </si>
  <si>
    <t>1330089287</t>
  </si>
  <si>
    <t>1375724243</t>
  </si>
  <si>
    <t>403493200</t>
  </si>
  <si>
    <t>-1803376494</t>
  </si>
  <si>
    <t>-1152448446</t>
  </si>
  <si>
    <t>(2,70+2,05)*2*2,00   -0,70*1,97*2</t>
  </si>
  <si>
    <t>(2,01+2,84)*2*2,00   -0,70*1,97*2</t>
  </si>
  <si>
    <t>(0,95+2,02)*2*2,00   -0,70*1,97</t>
  </si>
  <si>
    <t>628990739</t>
  </si>
  <si>
    <t>-504163792</t>
  </si>
  <si>
    <t>58,469*1,1 'Přepočtené koeficientem množství</t>
  </si>
  <si>
    <t>62239016</t>
  </si>
  <si>
    <t>2,60*2 +0,95</t>
  </si>
  <si>
    <t>619531495</t>
  </si>
  <si>
    <t>1235707094</t>
  </si>
  <si>
    <t>2049797730</t>
  </si>
  <si>
    <t>-1979910538</t>
  </si>
  <si>
    <t>-1744334202</t>
  </si>
  <si>
    <t>185160456</t>
  </si>
  <si>
    <t>-506332480</t>
  </si>
  <si>
    <t>1043431307</t>
  </si>
  <si>
    <t>901261845</t>
  </si>
  <si>
    <t>162092162</t>
  </si>
  <si>
    <t>-511650425</t>
  </si>
  <si>
    <t>-2011154302</t>
  </si>
  <si>
    <t>-1514562538</t>
  </si>
  <si>
    <t>-132364312</t>
  </si>
  <si>
    <t>-1204177874</t>
  </si>
  <si>
    <t>2.NP - Ž - 2.NP - sociální zázemí - ženy</t>
  </si>
  <si>
    <t>-757952630</t>
  </si>
  <si>
    <t>624720756</t>
  </si>
  <si>
    <t>(1,81+2,84)*2*2,60   -0,70*1,97*3</t>
  </si>
  <si>
    <t>((1,20+0,90)*2*2,53)*2   -0,70*1,97*2</t>
  </si>
  <si>
    <t>1068810284</t>
  </si>
  <si>
    <t>2126479250</t>
  </si>
  <si>
    <t>-1969750807</t>
  </si>
  <si>
    <t>1937303969</t>
  </si>
  <si>
    <t>-170753464</t>
  </si>
  <si>
    <t>581254393</t>
  </si>
  <si>
    <t>317161099</t>
  </si>
  <si>
    <t>-1863625532</t>
  </si>
  <si>
    <t>(2,70+1,75)*2*0,53</t>
  </si>
  <si>
    <t>(1,81+2,84)*2*0,53</t>
  </si>
  <si>
    <t>((1,20+0,90)*2*0,53)*2</t>
  </si>
  <si>
    <t>1006743526</t>
  </si>
  <si>
    <t>-1652217048</t>
  </si>
  <si>
    <t>-2055195470</t>
  </si>
  <si>
    <t>5,509*10</t>
  </si>
  <si>
    <t>144613887</t>
  </si>
  <si>
    <t>1668221147</t>
  </si>
  <si>
    <t>756447209</t>
  </si>
  <si>
    <t>813618592</t>
  </si>
  <si>
    <t>1409920119</t>
  </si>
  <si>
    <t>-330313005</t>
  </si>
  <si>
    <t>-1661209434</t>
  </si>
  <si>
    <t>1332968332</t>
  </si>
  <si>
    <t>1734504945</t>
  </si>
  <si>
    <t>-799729219</t>
  </si>
  <si>
    <t>-1095957247</t>
  </si>
  <si>
    <t>1109563061</t>
  </si>
  <si>
    <t>1466215249</t>
  </si>
  <si>
    <t>-1388608961</t>
  </si>
  <si>
    <t>1937890392</t>
  </si>
  <si>
    <t>1658705420</t>
  </si>
  <si>
    <t>-1516843635</t>
  </si>
  <si>
    <t>125959164</t>
  </si>
  <si>
    <t>-1926416765</t>
  </si>
  <si>
    <t>1777379319</t>
  </si>
  <si>
    <t>"WC"   0,90*(1,20+0,15)*2</t>
  </si>
  <si>
    <t>83163831</t>
  </si>
  <si>
    <t>-664164822</t>
  </si>
  <si>
    <t>-1387599503</t>
  </si>
  <si>
    <t>11,69*1,05 'Přepočtené koeficientem množství</t>
  </si>
  <si>
    <t>2091446420</t>
  </si>
  <si>
    <t>716360216</t>
  </si>
  <si>
    <t>-498808137</t>
  </si>
  <si>
    <t>766-D01/P.1</t>
  </si>
  <si>
    <t>324681503</t>
  </si>
  <si>
    <t>-1925047685</t>
  </si>
  <si>
    <t>865091873</t>
  </si>
  <si>
    <t>881981594</t>
  </si>
  <si>
    <t>-1700217489</t>
  </si>
  <si>
    <t>185097740</t>
  </si>
  <si>
    <t>-408396165</t>
  </si>
  <si>
    <t>1458984473</t>
  </si>
  <si>
    <t>2021860666</t>
  </si>
  <si>
    <t>-1270021384</t>
  </si>
  <si>
    <t>-674138322</t>
  </si>
  <si>
    <t>-1249828720</t>
  </si>
  <si>
    <t>11,69</t>
  </si>
  <si>
    <t>-1110023782</t>
  </si>
  <si>
    <t>11,69*1,1 'Přepočtené koeficientem množství</t>
  </si>
  <si>
    <t>-3769298</t>
  </si>
  <si>
    <t>"50% z plochy místnosti"   11,69/2</t>
  </si>
  <si>
    <t>1511862858</t>
  </si>
  <si>
    <t>"montáž"             11,69</t>
  </si>
  <si>
    <t>"svisle + 15%"    11,69*0,15</t>
  </si>
  <si>
    <t>2129418298</t>
  </si>
  <si>
    <t>(1,81+2,84)*2   -0,70*3</t>
  </si>
  <si>
    <t>((1,20+0,90)*2)*2  -0,70*2</t>
  </si>
  <si>
    <t>-969158918</t>
  </si>
  <si>
    <t>-532912768</t>
  </si>
  <si>
    <t>-333370681</t>
  </si>
  <si>
    <t>-472569900</t>
  </si>
  <si>
    <t>-1089792264</t>
  </si>
  <si>
    <t>-1424479143</t>
  </si>
  <si>
    <t>(1,81+2,84)*2*2,00  -0,70*1,97*3</t>
  </si>
  <si>
    <t>((1,20+0,90)*2*2,00)*2  -0,70*1,97*2</t>
  </si>
  <si>
    <t>-1325453006</t>
  </si>
  <si>
    <t>((1,20+0,90)*2*2,53)*2  -0,70*1,97*2</t>
  </si>
  <si>
    <t>-226503572</t>
  </si>
  <si>
    <t>58,919*1,1 'Přepočtené koeficientem množství</t>
  </si>
  <si>
    <t>-115069632</t>
  </si>
  <si>
    <t>2,60*3 +0,90*2</t>
  </si>
  <si>
    <t>-1447430542</t>
  </si>
  <si>
    <t>-1740947246</t>
  </si>
  <si>
    <t>-359435912</t>
  </si>
  <si>
    <t>-184575897</t>
  </si>
  <si>
    <t>764013729</t>
  </si>
  <si>
    <t>-1650264420</t>
  </si>
  <si>
    <t>1627455141</t>
  </si>
  <si>
    <t>1959390333</t>
  </si>
  <si>
    <t>1826725440</t>
  </si>
  <si>
    <t>-705837754</t>
  </si>
  <si>
    <t>-1135123361</t>
  </si>
  <si>
    <t>1948585376</t>
  </si>
  <si>
    <t>-1825507682</t>
  </si>
  <si>
    <t>1638638076</t>
  </si>
  <si>
    <t>-835787916</t>
  </si>
  <si>
    <t>3.NP - M - 3.NP - sociální zázemí - muži</t>
  </si>
  <si>
    <t>205970323</t>
  </si>
  <si>
    <t>1256970873</t>
  </si>
  <si>
    <t>(1,89+2,84)*2*2,60   -0,70*1,97*2</t>
  </si>
  <si>
    <t>-680339281</t>
  </si>
  <si>
    <t>-1284963571</t>
  </si>
  <si>
    <t>388856810</t>
  </si>
  <si>
    <t>-944995825</t>
  </si>
  <si>
    <t>1570639940</t>
  </si>
  <si>
    <t>-388501138</t>
  </si>
  <si>
    <t>1476338109</t>
  </si>
  <si>
    <t>-105924272</t>
  </si>
  <si>
    <t>(2,70+2,05)*2*0,65</t>
  </si>
  <si>
    <t>(1,89+2,84)*2*0,65</t>
  </si>
  <si>
    <t>(0,95+2,02)*2*0,65</t>
  </si>
  <si>
    <t>997013154</t>
  </si>
  <si>
    <t>Vnitrostaveništní doprava suti a vybouraných hmot vodorovně do 50 m svisle s omezením mechanizace pro budovy a haly výšky přes 12 do 15 m</t>
  </si>
  <si>
    <t>-318624966</t>
  </si>
  <si>
    <t>https://podminky.urs.cz/item/CS_URS_2021_01/997013154</t>
  </si>
  <si>
    <t>-2079609023</t>
  </si>
  <si>
    <t>-1095855282</t>
  </si>
  <si>
    <t>5,468*10</t>
  </si>
  <si>
    <t>505443321</t>
  </si>
  <si>
    <t>998018003</t>
  </si>
  <si>
    <t>Přesun hmot pro budovy občanské výstavby, bydlení, výrobu a služby ruční - bez užití mechanizace vodorovná dopravní vzdálenost do 100 m pro budovy s jakoukoliv nosnou konstrukcí výšky přes 12 do 24 m</t>
  </si>
  <si>
    <t>-2089918265</t>
  </si>
  <si>
    <t>https://podminky.urs.cz/item/CS_URS_2021_01/998018003</t>
  </si>
  <si>
    <t>-218505853</t>
  </si>
  <si>
    <t>1605171581</t>
  </si>
  <si>
    <t>793600081</t>
  </si>
  <si>
    <t>-70072193</t>
  </si>
  <si>
    <t>-595305907</t>
  </si>
  <si>
    <t>2066950321</t>
  </si>
  <si>
    <t>1069328846</t>
  </si>
  <si>
    <t>1329654892</t>
  </si>
  <si>
    <t>1322071414</t>
  </si>
  <si>
    <t>1917684075</t>
  </si>
  <si>
    <t>624459809</t>
  </si>
  <si>
    <t>1354577355</t>
  </si>
  <si>
    <t>-1109602973</t>
  </si>
  <si>
    <t>1494073499</t>
  </si>
  <si>
    <t>1385991937</t>
  </si>
  <si>
    <t>619235369</t>
  </si>
  <si>
    <t>-746368255</t>
  </si>
  <si>
    <t>-2076542032</t>
  </si>
  <si>
    <t>286915995</t>
  </si>
  <si>
    <t>973423219</t>
  </si>
  <si>
    <t>0,50*3,26</t>
  </si>
  <si>
    <t>-1882462006</t>
  </si>
  <si>
    <t>-2026292436</t>
  </si>
  <si>
    <t>1176877567</t>
  </si>
  <si>
    <t>12,03*1,05 'Přepočtené koeficientem množství</t>
  </si>
  <si>
    <t>998763102</t>
  </si>
  <si>
    <t>Přesun hmot pro dřevostavby stanovený z hmotnosti přesunovaného materiálu vodorovná dopravní vzdálenost do 50 m v objektech výšky přes 12 do 24 m</t>
  </si>
  <si>
    <t>1588214524</t>
  </si>
  <si>
    <t>https://podminky.urs.cz/item/CS_URS_2021_01/998763102</t>
  </si>
  <si>
    <t>304975183</t>
  </si>
  <si>
    <t>-1988831380</t>
  </si>
  <si>
    <t>1511750681</t>
  </si>
  <si>
    <t>1801657109</t>
  </si>
  <si>
    <t>1890087008</t>
  </si>
  <si>
    <t>998766103</t>
  </si>
  <si>
    <t>Přesun hmot pro konstrukce truhlářské stanovený z hmotnosti přesunovaného materiálu v objektech výšky přes 12 do 24 m</t>
  </si>
  <si>
    <t>-1590639487</t>
  </si>
  <si>
    <t>https://podminky.urs.cz/item/CS_URS_2021_01/998766103</t>
  </si>
  <si>
    <t>-156483333</t>
  </si>
  <si>
    <t>793546934</t>
  </si>
  <si>
    <t>-1480513268</t>
  </si>
  <si>
    <t>954586461</t>
  </si>
  <si>
    <t>-144928561</t>
  </si>
  <si>
    <t>-973887998</t>
  </si>
  <si>
    <t>411706654</t>
  </si>
  <si>
    <t>-393508493</t>
  </si>
  <si>
    <t>-1542490931</t>
  </si>
  <si>
    <t>12,03</t>
  </si>
  <si>
    <t>-1236900536</t>
  </si>
  <si>
    <t>12,03*1,1 'Přepočtené koeficientem množství</t>
  </si>
  <si>
    <t>1327227764</t>
  </si>
  <si>
    <t>"50% z plochy místnosti"    12,03/2</t>
  </si>
  <si>
    <t>-985882852</t>
  </si>
  <si>
    <t>"montáž"              12,03</t>
  </si>
  <si>
    <t>"svisle + 15%"      12,03*0,15</t>
  </si>
  <si>
    <t>-1463784793</t>
  </si>
  <si>
    <t>(1,89+2,84)*2   -0,70*2</t>
  </si>
  <si>
    <t>-771767333</t>
  </si>
  <si>
    <t>998771103</t>
  </si>
  <si>
    <t>Přesun hmot pro podlahy z dlaždic stanovený z hmotnosti přesunovaného materiálu vodorovná v objektech výšky přes 12 do 24 m</t>
  </si>
  <si>
    <t>1466522650</t>
  </si>
  <si>
    <t>https://podminky.urs.cz/item/CS_URS_2021_01/998771103</t>
  </si>
  <si>
    <t>-402202221</t>
  </si>
  <si>
    <t>448590368</t>
  </si>
  <si>
    <t>1426246120</t>
  </si>
  <si>
    <t>1189695308</t>
  </si>
  <si>
    <t>(1,89+2,84)*2*2,00   -0,70*1,97*2</t>
  </si>
  <si>
    <t>2109490643</t>
  </si>
  <si>
    <t>-639825739</t>
  </si>
  <si>
    <t>57,845*1,1 'Přepočtené koeficientem množství</t>
  </si>
  <si>
    <t>1640451228</t>
  </si>
  <si>
    <t>1172743791</t>
  </si>
  <si>
    <t>998781103</t>
  </si>
  <si>
    <t>Přesun hmot pro obklady keramické stanovený z hmotnosti přesunovaného materiálu v objektech výšky přes 12 do 24 m</t>
  </si>
  <si>
    <t>1620516559</t>
  </si>
  <si>
    <t>https://podminky.urs.cz/item/CS_URS_2021_01/998781103</t>
  </si>
  <si>
    <t>915618923</t>
  </si>
  <si>
    <t>259385096</t>
  </si>
  <si>
    <t>-671531541</t>
  </si>
  <si>
    <t>-1216864594</t>
  </si>
  <si>
    <t>-573326559</t>
  </si>
  <si>
    <t>-1231456285</t>
  </si>
  <si>
    <t>-2132377834</t>
  </si>
  <si>
    <t>743529913</t>
  </si>
  <si>
    <t>1776363141</t>
  </si>
  <si>
    <t>355113421</t>
  </si>
  <si>
    <t>-507848679</t>
  </si>
  <si>
    <t>-128929638</t>
  </si>
  <si>
    <t>-656956337</t>
  </si>
  <si>
    <t>3.NP - Ž - 3.NP - sociální zázemí - ženy</t>
  </si>
  <si>
    <t>867720019</t>
  </si>
  <si>
    <t>1704763862</t>
  </si>
  <si>
    <t>(1,69+2,84)*2*2,60   -0,70*1,97*4</t>
  </si>
  <si>
    <t>((1,20+0,90)*2*2,60)*3  -0,70*1,97*3</t>
  </si>
  <si>
    <t>1746690764</t>
  </si>
  <si>
    <t>-1691712253</t>
  </si>
  <si>
    <t>1723499227</t>
  </si>
  <si>
    <t>1871621045</t>
  </si>
  <si>
    <t>-447157506</t>
  </si>
  <si>
    <t>743001911</t>
  </si>
  <si>
    <t>1771649330</t>
  </si>
  <si>
    <t>1533902964</t>
  </si>
  <si>
    <t>(2,70+1,75)*2*0,65</t>
  </si>
  <si>
    <t>(1,69+2,84)*2*0,65</t>
  </si>
  <si>
    <t>((1,20+0,90)*2*0,65)*3</t>
  </si>
  <si>
    <t>-483238918</t>
  </si>
  <si>
    <t>-609875423</t>
  </si>
  <si>
    <t>-2088896065</t>
  </si>
  <si>
    <t>6,332*10</t>
  </si>
  <si>
    <t>-185108807</t>
  </si>
  <si>
    <t>-206189608</t>
  </si>
  <si>
    <t>1743337903</t>
  </si>
  <si>
    <t>-784949317</t>
  </si>
  <si>
    <t>-1508884448</t>
  </si>
  <si>
    <t>-847484617</t>
  </si>
  <si>
    <t>-824515637</t>
  </si>
  <si>
    <t>572263385</t>
  </si>
  <si>
    <t>-975473687</t>
  </si>
  <si>
    <t>961727244</t>
  </si>
  <si>
    <t>1256800446</t>
  </si>
  <si>
    <t>-1568742749</t>
  </si>
  <si>
    <t>1813964104</t>
  </si>
  <si>
    <t>2112986658</t>
  </si>
  <si>
    <t>-343814697</t>
  </si>
  <si>
    <t>2124902614</t>
  </si>
  <si>
    <t>981056255</t>
  </si>
  <si>
    <t>-1570066844</t>
  </si>
  <si>
    <t>2005548266</t>
  </si>
  <si>
    <t>1003841428</t>
  </si>
  <si>
    <t>-591565055</t>
  </si>
  <si>
    <t>1511938043</t>
  </si>
  <si>
    <t>-229891246</t>
  </si>
  <si>
    <t>12,25*1,05 'Přepočtené koeficientem množství</t>
  </si>
  <si>
    <t>-962493485</t>
  </si>
  <si>
    <t>321673368</t>
  </si>
  <si>
    <t>-848982568</t>
  </si>
  <si>
    <t>1105598601</t>
  </si>
  <si>
    <t>775738391</t>
  </si>
  <si>
    <t>-889644448</t>
  </si>
  <si>
    <t>9450580</t>
  </si>
  <si>
    <t>1670898232</t>
  </si>
  <si>
    <t>-930429375</t>
  </si>
  <si>
    <t>-1754085719</t>
  </si>
  <si>
    <t>1552350390</t>
  </si>
  <si>
    <t>615481487</t>
  </si>
  <si>
    <t>-754102401</t>
  </si>
  <si>
    <t>1549280997</t>
  </si>
  <si>
    <t>-553795570</t>
  </si>
  <si>
    <t>12,25</t>
  </si>
  <si>
    <t>763264852</t>
  </si>
  <si>
    <t>12,25*1,1 'Přepočtené koeficientem množství</t>
  </si>
  <si>
    <t>1800737953</t>
  </si>
  <si>
    <t>"50% z plochy místnosti"  12,25/2</t>
  </si>
  <si>
    <t>1276458482</t>
  </si>
  <si>
    <t>"montáž"           12,25</t>
  </si>
  <si>
    <t>"svisle + 15%"    12,25*0,15</t>
  </si>
  <si>
    <t>1881461487</t>
  </si>
  <si>
    <t>(1,69+2,84)*2   -0,70*4</t>
  </si>
  <si>
    <t>-1879551544</t>
  </si>
  <si>
    <t>528120231</t>
  </si>
  <si>
    <t>1365572978</t>
  </si>
  <si>
    <t>873219072</t>
  </si>
  <si>
    <t>1086497333</t>
  </si>
  <si>
    <t>-1278683295</t>
  </si>
  <si>
    <t>(1,69+2,84)*2*2,00  -0,70*1,97*4</t>
  </si>
  <si>
    <t>((1,20+0,90)*2*2,00)*3 -0,70*1,97*3</t>
  </si>
  <si>
    <t>1638482667</t>
  </si>
  <si>
    <t>-1821717319</t>
  </si>
  <si>
    <t>67,045*1,1 'Přepočtené koeficientem množství</t>
  </si>
  <si>
    <t>-972100792</t>
  </si>
  <si>
    <t>-1472090178</t>
  </si>
  <si>
    <t>-39086466</t>
  </si>
  <si>
    <t>-121703362</t>
  </si>
  <si>
    <t>1897894830</t>
  </si>
  <si>
    <t>599758187</t>
  </si>
  <si>
    <t>1371208164</t>
  </si>
  <si>
    <t>346998427</t>
  </si>
  <si>
    <t>-495177950</t>
  </si>
  <si>
    <t>-1353529786</t>
  </si>
  <si>
    <t>-1447021788</t>
  </si>
  <si>
    <t>368546741</t>
  </si>
  <si>
    <t>767790513</t>
  </si>
  <si>
    <t>-1408126364</t>
  </si>
  <si>
    <t>-310806110</t>
  </si>
  <si>
    <t>-643134004</t>
  </si>
  <si>
    <t>4.NP - M - 4.NP - sociální zázemí - muži</t>
  </si>
  <si>
    <t>2107761843</t>
  </si>
  <si>
    <t>-95848775</t>
  </si>
  <si>
    <t>(2,80+2,05)*2*2,60   -0,70*1,97*2</t>
  </si>
  <si>
    <t>(1,96+2,84)*2*2,60   -0,70*1,97*2</t>
  </si>
  <si>
    <t>956611142</t>
  </si>
  <si>
    <t>-1711596071</t>
  </si>
  <si>
    <t>-1952855267</t>
  </si>
  <si>
    <t>368952884</t>
  </si>
  <si>
    <t>-882133840</t>
  </si>
  <si>
    <t>60309505</t>
  </si>
  <si>
    <t>1530197704</t>
  </si>
  <si>
    <t>-420625580</t>
  </si>
  <si>
    <t>(2,80+2,05)*2*0,62</t>
  </si>
  <si>
    <t>(1,96+2,84)*2*0,62</t>
  </si>
  <si>
    <t>(0,95+2,02)*2*0,62</t>
  </si>
  <si>
    <t>997013155</t>
  </si>
  <si>
    <t>Vnitrostaveništní doprava suti a vybouraných hmot s omezením mechanizace pro budovy a haly výšky přes 15 do 18 m</t>
  </si>
  <si>
    <t>788666047</t>
  </si>
  <si>
    <t>https://podminky.urs.cz/item/CS_URS_2021_01/997013155</t>
  </si>
  <si>
    <t>-103742788</t>
  </si>
  <si>
    <t>998449993</t>
  </si>
  <si>
    <t>5,55*10</t>
  </si>
  <si>
    <t>282756022</t>
  </si>
  <si>
    <t>-777157954</t>
  </si>
  <si>
    <t>-755399564</t>
  </si>
  <si>
    <t>-2041027392</t>
  </si>
  <si>
    <t>-1964349458</t>
  </si>
  <si>
    <t>-1845255525</t>
  </si>
  <si>
    <t>-1069110525</t>
  </si>
  <si>
    <t>-800331524</t>
  </si>
  <si>
    <t>596181024</t>
  </si>
  <si>
    <t>-1288730648</t>
  </si>
  <si>
    <t>123498247</t>
  </si>
  <si>
    <t>942401635</t>
  </si>
  <si>
    <t>1315675956</t>
  </si>
  <si>
    <t>386362741</t>
  </si>
  <si>
    <t>-1413888613</t>
  </si>
  <si>
    <t>-255994813</t>
  </si>
  <si>
    <t>-823275492</t>
  </si>
  <si>
    <t>232518598</t>
  </si>
  <si>
    <t>1603501019</t>
  </si>
  <si>
    <t>-102652176</t>
  </si>
  <si>
    <t>463764244</t>
  </si>
  <si>
    <t>1020395544</t>
  </si>
  <si>
    <t>67803280</t>
  </si>
  <si>
    <t>1351846204</t>
  </si>
  <si>
    <t>-1801815645</t>
  </si>
  <si>
    <t>12,34*1,05 'Přepočtené koeficientem množství</t>
  </si>
  <si>
    <t>676370301</t>
  </si>
  <si>
    <t>1664365734</t>
  </si>
  <si>
    <t>-1179626832</t>
  </si>
  <si>
    <t>718670804</t>
  </si>
  <si>
    <t>-42121846</t>
  </si>
  <si>
    <t>-323388675</t>
  </si>
  <si>
    <t>1913515686</t>
  </si>
  <si>
    <t>-810492514</t>
  </si>
  <si>
    <t>1972809704</t>
  </si>
  <si>
    <t>177182040</t>
  </si>
  <si>
    <t>-826957118</t>
  </si>
  <si>
    <t>-1131202952</t>
  </si>
  <si>
    <t>1444404888</t>
  </si>
  <si>
    <t>-420896459</t>
  </si>
  <si>
    <t>-161136331</t>
  </si>
  <si>
    <t>12,34</t>
  </si>
  <si>
    <t>-254212067</t>
  </si>
  <si>
    <t>-429364648</t>
  </si>
  <si>
    <t>12,34*1,1 'Přepočtené koeficientem množství</t>
  </si>
  <si>
    <t>2082719475</t>
  </si>
  <si>
    <t>"50% z plochy místnosti"    12,34/2</t>
  </si>
  <si>
    <t>-587686333</t>
  </si>
  <si>
    <t>"montáž"              12,34</t>
  </si>
  <si>
    <t>"svisle + 15%"      12,34*0,15</t>
  </si>
  <si>
    <t>2071760486</t>
  </si>
  <si>
    <t>(2,80+2,05)*2   -0,70*2</t>
  </si>
  <si>
    <t>(1,96+2,84)*2   -0,70*2</t>
  </si>
  <si>
    <t>691888599</t>
  </si>
  <si>
    <t>781968766</t>
  </si>
  <si>
    <t>1082465284</t>
  </si>
  <si>
    <t>1750067269</t>
  </si>
  <si>
    <t>-212198185</t>
  </si>
  <si>
    <t>-1664143182</t>
  </si>
  <si>
    <t>(2,80+2,05)*2*2,00   -0,70*1,97*2</t>
  </si>
  <si>
    <t>(1,96+2,84)*2*2,00   -0,70*1,97*2</t>
  </si>
  <si>
    <t>-256683795</t>
  </si>
  <si>
    <t>-1826522666</t>
  </si>
  <si>
    <t>58,729*1,1 'Přepočtené koeficientem množství</t>
  </si>
  <si>
    <t>-949425068</t>
  </si>
  <si>
    <t>-1107146909</t>
  </si>
  <si>
    <t>-2056936043</t>
  </si>
  <si>
    <t>2059254580</t>
  </si>
  <si>
    <t>-289152554</t>
  </si>
  <si>
    <t>-1484084677</t>
  </si>
  <si>
    <t>1169618373</t>
  </si>
  <si>
    <t>937941077</t>
  </si>
  <si>
    <t>929048381</t>
  </si>
  <si>
    <t>-743259866</t>
  </si>
  <si>
    <t>994329252</t>
  </si>
  <si>
    <t>-1299567754</t>
  </si>
  <si>
    <t>601484240</t>
  </si>
  <si>
    <t>-1580933508</t>
  </si>
  <si>
    <t>1048465008</t>
  </si>
  <si>
    <t>-945033504</t>
  </si>
  <si>
    <t>4.NP - Ž - 4.NP - sociální zázemí - ženy</t>
  </si>
  <si>
    <t>459543591</t>
  </si>
  <si>
    <t>-645467835</t>
  </si>
  <si>
    <t>(2,80+1,75)*2*2,60   -0,70*1,97*2</t>
  </si>
  <si>
    <t>(1,76+2,84)*2*2,60   -0,70*1,97*4</t>
  </si>
  <si>
    <t>-1141554657</t>
  </si>
  <si>
    <t>1530087557</t>
  </si>
  <si>
    <t>118450885</t>
  </si>
  <si>
    <t>-896044858</t>
  </si>
  <si>
    <t>-1617369442</t>
  </si>
  <si>
    <t>237248206</t>
  </si>
  <si>
    <t>-1072116056</t>
  </si>
  <si>
    <t>-1518952496</t>
  </si>
  <si>
    <t>(2,80+1,75)*2*0,62</t>
  </si>
  <si>
    <t>(1,76+2,84)*2*0,62</t>
  </si>
  <si>
    <t>((1,20+0,90)*2*0,62)*3</t>
  </si>
  <si>
    <t>-2067729761</t>
  </si>
  <si>
    <t>-1477791507</t>
  </si>
  <si>
    <t>-366367487</t>
  </si>
  <si>
    <t>6,453*10</t>
  </si>
  <si>
    <t>-206068667</t>
  </si>
  <si>
    <t>-619390556</t>
  </si>
  <si>
    <t>-2087810544</t>
  </si>
  <si>
    <t>-1983983206</t>
  </si>
  <si>
    <t>-1922384143</t>
  </si>
  <si>
    <t>108372333</t>
  </si>
  <si>
    <t>594312499</t>
  </si>
  <si>
    <t>-816078605</t>
  </si>
  <si>
    <t>-1590935080</t>
  </si>
  <si>
    <t>-875633292</t>
  </si>
  <si>
    <t>-1637176089</t>
  </si>
  <si>
    <t>2119002880</t>
  </si>
  <si>
    <t>-1466316970</t>
  </si>
  <si>
    <t>-536919292</t>
  </si>
  <si>
    <t>-832291368</t>
  </si>
  <si>
    <t>1785396619</t>
  </si>
  <si>
    <t>1273271016</t>
  </si>
  <si>
    <t>1157196094</t>
  </si>
  <si>
    <t>-1459635578</t>
  </si>
  <si>
    <t>-544049693</t>
  </si>
  <si>
    <t>-906928029</t>
  </si>
  <si>
    <t>2068115442</t>
  </si>
  <si>
    <t>-354093105</t>
  </si>
  <si>
    <t>12,53*1,05 'Přepočtené koeficientem množství</t>
  </si>
  <si>
    <t>942150341</t>
  </si>
  <si>
    <t>-1095495697</t>
  </si>
  <si>
    <t>-1928981384</t>
  </si>
  <si>
    <t>-1464404775</t>
  </si>
  <si>
    <t>-952082498</t>
  </si>
  <si>
    <t>673111996</t>
  </si>
  <si>
    <t>-1174945938</t>
  </si>
  <si>
    <t>817674825</t>
  </si>
  <si>
    <t>1034443039</t>
  </si>
  <si>
    <t>835767887</t>
  </si>
  <si>
    <t>-1403287653</t>
  </si>
  <si>
    <t>369648224</t>
  </si>
  <si>
    <t>-2056098065</t>
  </si>
  <si>
    <t>-1401793138</t>
  </si>
  <si>
    <t>-1445458023</t>
  </si>
  <si>
    <t>12,53</t>
  </si>
  <si>
    <t>1953817174</t>
  </si>
  <si>
    <t>12,53*1,1 'Přepočtené koeficientem množství</t>
  </si>
  <si>
    <t>-959416050</t>
  </si>
  <si>
    <t>"50% z plochy místnosti"  12,53/2</t>
  </si>
  <si>
    <t>-1623121476</t>
  </si>
  <si>
    <t>"montáž"           12,53</t>
  </si>
  <si>
    <t>"svisle + 15%"    12,53*0,15</t>
  </si>
  <si>
    <t>1612317097</t>
  </si>
  <si>
    <t>(2,80+1,75)*2   -0,70*2</t>
  </si>
  <si>
    <t>(1,760+2,84)*2   -0,70*4</t>
  </si>
  <si>
    <t>-1731527958</t>
  </si>
  <si>
    <t>1898680944</t>
  </si>
  <si>
    <t>-160042689</t>
  </si>
  <si>
    <t>-928012363</t>
  </si>
  <si>
    <t>-220247260</t>
  </si>
  <si>
    <t>1552622325</t>
  </si>
  <si>
    <t>(2,80+1,75)*2*2,00  -0,70*1,97*2</t>
  </si>
  <si>
    <t>(1,76+2,84)*2*2,00  -0,70*1,97*4</t>
  </si>
  <si>
    <t>-1414184816</t>
  </si>
  <si>
    <t>(1,760+2,84)*2*2,60   -0,70*1,97*4</t>
  </si>
  <si>
    <t>1770065333</t>
  </si>
  <si>
    <t>67,929*1,1 'Přepočtené koeficientem množství</t>
  </si>
  <si>
    <t>-634308906</t>
  </si>
  <si>
    <t>-1517517790</t>
  </si>
  <si>
    <t>980674534</t>
  </si>
  <si>
    <t>-576491064</t>
  </si>
  <si>
    <t>1444789794</t>
  </si>
  <si>
    <t>857652644</t>
  </si>
  <si>
    <t>-1217440321</t>
  </si>
  <si>
    <t>715855137</t>
  </si>
  <si>
    <t>187438514</t>
  </si>
  <si>
    <t>1766468330</t>
  </si>
  <si>
    <t>1681579085</t>
  </si>
  <si>
    <t>436784810</t>
  </si>
  <si>
    <t>1004278506</t>
  </si>
  <si>
    <t>1952637993</t>
  </si>
  <si>
    <t>-1923190979</t>
  </si>
  <si>
    <t>-1330337531</t>
  </si>
  <si>
    <t>6.NP - M - 6.NP - sociální zázemí - muži</t>
  </si>
  <si>
    <t xml:space="preserve">    3 - Svislé a kompletní konstrukce</t>
  </si>
  <si>
    <t xml:space="preserve">    784 - Dokončovací práce - malby a tapety</t>
  </si>
  <si>
    <t>Svislé a kompletní konstrukce</t>
  </si>
  <si>
    <t>340236211</t>
  </si>
  <si>
    <t>Zazdívka otvorů v příčkách nebo stěnách cihlami plnými pálenými tloušťky do 100 mm</t>
  </si>
  <si>
    <t>779533362</t>
  </si>
  <si>
    <t>https://podminky.urs.cz/item/CS_URS_2021_02/340236211</t>
  </si>
  <si>
    <t>(0,90+1,20)*2*2,70   -0,70*1,97</t>
  </si>
  <si>
    <t>(1,27+1,20)*2*2,70  -0,70*1,97*2</t>
  </si>
  <si>
    <t>(1,94+1,38)*2*2,70   -0,70*1,97*2</t>
  </si>
  <si>
    <t>619995001</t>
  </si>
  <si>
    <t>Začištění omítek (s dodáním hmot) kolem oken, dveří, podlah, obkladů apod.</t>
  </si>
  <si>
    <t>1851603094</t>
  </si>
  <si>
    <t>https://podminky.urs.cz/item/CS_URS_2021_02/619995001</t>
  </si>
  <si>
    <t>"III-608-chodba"   5,00</t>
  </si>
  <si>
    <t>631311125</t>
  </si>
  <si>
    <t>Mazanina z betonu prostého bez zvýšených nároků na prostředí tř. C 20/25</t>
  </si>
  <si>
    <t>m3</t>
  </si>
  <si>
    <t>1145960711</t>
  </si>
  <si>
    <t>https://podminky.urs.cz/item/CS_URS_2021_02/631311125</t>
  </si>
  <si>
    <t>5,22*0,10</t>
  </si>
  <si>
    <t>919735122</t>
  </si>
  <si>
    <t>Řezání stávajícího betonového krytu nebo podkladu</t>
  </si>
  <si>
    <t>-1046693223</t>
  </si>
  <si>
    <t>https://podminky.urs.cz/item/CS_URS_2021_02/919735122</t>
  </si>
  <si>
    <t>965042141</t>
  </si>
  <si>
    <t>Bourání mazanin betonových nebo z litého asfaltu</t>
  </si>
  <si>
    <t>1531392211</t>
  </si>
  <si>
    <t>https://podminky.urs.cz/item/CS_URS_2021_02/965042141</t>
  </si>
  <si>
    <t>967031132</t>
  </si>
  <si>
    <t>Přisekání rovných ostění v cihelném zdivu na MV nebo MVC</t>
  </si>
  <si>
    <t>2120395098</t>
  </si>
  <si>
    <t>https://podminky.urs.cz/item/CS_URS_2021_02/967031132</t>
  </si>
  <si>
    <t>2,00*2*3*0,12</t>
  </si>
  <si>
    <t xml:space="preserve">(0,90+1,20)*2*0,70   </t>
  </si>
  <si>
    <t>(1,27+1,20)*2*0,70</t>
  </si>
  <si>
    <t>(1,94+1,38)*2*0,70</t>
  </si>
  <si>
    <t>978021191</t>
  </si>
  <si>
    <t>Otlučení cementových vnitřních ploch stěn</t>
  </si>
  <si>
    <t>-69165057</t>
  </si>
  <si>
    <t>https://podminky.urs.cz/item/CS_URS_2021_02/978021191</t>
  </si>
  <si>
    <t>(0,90+1,20)*2*2,00   -0,70*1,97</t>
  </si>
  <si>
    <t>(1,27+1,20)*2*2,00  -0,70*1,97*2</t>
  </si>
  <si>
    <t>(1,94+1,38)*2*2,00   -0,70*1,97*2</t>
  </si>
  <si>
    <t>https://podminky.urs.cz/item/CS_URS_2021_02/725122817</t>
  </si>
  <si>
    <t>https://podminky.urs.cz/item/CS_URS_2021_02/727111135</t>
  </si>
  <si>
    <t>https://podminky.urs.cz/item/CS_URS_2021_02/727121108</t>
  </si>
  <si>
    <t>https://podminky.urs.cz/item/CS_URS_2021_02/727111124</t>
  </si>
  <si>
    <t>85</t>
  </si>
  <si>
    <t>751.01</t>
  </si>
  <si>
    <t>Demontáž stávajících výústků VZT včetně přípojného potrubí, dodávka a montáž nového potrubí s napojením na stávající v šachtě, dodávka a montáž větracích mřížek 200/200 s regulací tahu.</t>
  </si>
  <si>
    <t>306997940</t>
  </si>
  <si>
    <t>86</t>
  </si>
  <si>
    <t>751.02</t>
  </si>
  <si>
    <t>Dodávka a montáž PO klapky pro VZT připojovací potrubí s napojením na EPS</t>
  </si>
  <si>
    <t>-300846052</t>
  </si>
  <si>
    <t>5,22*1,05 'Přepočtené koeficientem množství</t>
  </si>
  <si>
    <t>Přesun hmot pro dřevostavby stanovený z hmotnosti přesunovaného materiálu v objektech výšky přes 12 do 24 m</t>
  </si>
  <si>
    <t>https://podminky.urs.cz/item/CS_URS_2021_02/998763102</t>
  </si>
  <si>
    <t>766-D02L</t>
  </si>
  <si>
    <t>D + M Dveře jednokřídlové otočné levé 700x1970mm - podrobný popis viz. výpis vnitřních dveří ozn. D02/L</t>
  </si>
  <si>
    <t>ks</t>
  </si>
  <si>
    <t>1545230766</t>
  </si>
  <si>
    <t>766-D02P</t>
  </si>
  <si>
    <t>D + M Dveře jednokřídlové otočné pravé 700x1970mm - podrobný popis viz. výpis vnitřních dveří ozn. D02/P</t>
  </si>
  <si>
    <t>-591810656</t>
  </si>
  <si>
    <t>766-D04P</t>
  </si>
  <si>
    <t>D + M Dveře jednokřídlové otočné pravé 700x1970mm - podrobný popis viz. výpis vnitřních dveří ozn. D04/P</t>
  </si>
  <si>
    <t>914887948</t>
  </si>
  <si>
    <t>5,22*1,1 'Přepočtené koeficientem množství</t>
  </si>
  <si>
    <t>"montáž"            5,22</t>
  </si>
  <si>
    <t>"svisle + 15%"     5,22*0,15</t>
  </si>
  <si>
    <t>(0,90+1,20)*2   -0,70</t>
  </si>
  <si>
    <t>(1,27+1,20)*2    -0,70*2</t>
  </si>
  <si>
    <t>(1,94+1,38)*2   -0,70*2</t>
  </si>
  <si>
    <t>(0,90+1,20)*2*2,00   -0,60*1,97</t>
  </si>
  <si>
    <t>(1,27+1,20)*2*2,00   -0,60*1,97*2</t>
  </si>
  <si>
    <t>(1,94+1,38)*2*2,00   -0,60*1,97</t>
  </si>
  <si>
    <t>35,711*1,1 'Přepočtené koeficientem množství</t>
  </si>
  <si>
    <t>784</t>
  </si>
  <si>
    <t>Dokončovací práce - malby a tapety</t>
  </si>
  <si>
    <t>784-01</t>
  </si>
  <si>
    <t>Oprava maleb chodby</t>
  </si>
  <si>
    <t>415044722</t>
  </si>
  <si>
    <t>83</t>
  </si>
  <si>
    <t>84</t>
  </si>
  <si>
    <t>6.NP - Ž - 6.NP - sociální zázemí - ženy</t>
  </si>
  <si>
    <t>2015481570</t>
  </si>
  <si>
    <t>-101452537</t>
  </si>
  <si>
    <t>1352252195</t>
  </si>
  <si>
    <t>(0,96+1,20)*2*2,70   -0,70*1,97</t>
  </si>
  <si>
    <t>(0,90+1,20)*2*2,70  -0,70*1,97</t>
  </si>
  <si>
    <t>(2,81+1,38)*2*2,70   -0,70*1,97*3</t>
  </si>
  <si>
    <t>975498643</t>
  </si>
  <si>
    <t>-1435161210</t>
  </si>
  <si>
    <t>6,31*0,10</t>
  </si>
  <si>
    <t>1745825456</t>
  </si>
  <si>
    <t>-872622727</t>
  </si>
  <si>
    <t>-132034335</t>
  </si>
  <si>
    <t>542247453</t>
  </si>
  <si>
    <t>-260909143</t>
  </si>
  <si>
    <t>-1173250331</t>
  </si>
  <si>
    <t>-1531493071</t>
  </si>
  <si>
    <t>1869409452</t>
  </si>
  <si>
    <t>1764018550</t>
  </si>
  <si>
    <t>-1389285725</t>
  </si>
  <si>
    <t>(0,96+1,20)*2*2,00   -0,70*1,97</t>
  </si>
  <si>
    <t>(0,90+1,20)*2*2,00  -0,70*1,97</t>
  </si>
  <si>
    <t>(2,81+1,38)*2*2,00   -0,70*1,97*3</t>
  </si>
  <si>
    <t>1425919184</t>
  </si>
  <si>
    <t xml:space="preserve">(0,96+1,20)*2*0,70   </t>
  </si>
  <si>
    <t xml:space="preserve">(0,90+1,20)*2*0,70 </t>
  </si>
  <si>
    <t xml:space="preserve">(2,81+1,38)*2*0,70  </t>
  </si>
  <si>
    <t>1753249642</t>
  </si>
  <si>
    <t>-1784348563</t>
  </si>
  <si>
    <t>1409770379</t>
  </si>
  <si>
    <t>-1358474134</t>
  </si>
  <si>
    <t>215290024</t>
  </si>
  <si>
    <t>1814713609</t>
  </si>
  <si>
    <t>-1275538535</t>
  </si>
  <si>
    <t>358101451</t>
  </si>
  <si>
    <t>https://podminky.urs.cz/item/CS_URS_2021_02/725110811</t>
  </si>
  <si>
    <t>2131052784</t>
  </si>
  <si>
    <t>1601554585</t>
  </si>
  <si>
    <t>-1306687971</t>
  </si>
  <si>
    <t>429773860</t>
  </si>
  <si>
    <t>-1263809830</t>
  </si>
  <si>
    <t>-703707463</t>
  </si>
  <si>
    <t>1008994978</t>
  </si>
  <si>
    <t>1238408248</t>
  </si>
  <si>
    <t>1080054409</t>
  </si>
  <si>
    <t>-551708276</t>
  </si>
  <si>
    <t>1140971802</t>
  </si>
  <si>
    <t>-715345437</t>
  </si>
  <si>
    <t>141045121</t>
  </si>
  <si>
    <t>1664217711</t>
  </si>
  <si>
    <t>546491230</t>
  </si>
  <si>
    <t>1890593356</t>
  </si>
  <si>
    <t>6,31*1,05 'Přepočtené koeficientem množství</t>
  </si>
  <si>
    <t>-674034708</t>
  </si>
  <si>
    <t>-765059200</t>
  </si>
  <si>
    <t>266627740</t>
  </si>
  <si>
    <t>-1542991199</t>
  </si>
  <si>
    <t>-574053074</t>
  </si>
  <si>
    <t>766-D04L</t>
  </si>
  <si>
    <t>D + M Dveře jednokřídlové otočné levé 700x1970mm - podrobný popis viz. výpis vnitřních dveří ozn. D04/L</t>
  </si>
  <si>
    <t>-1976637556</t>
  </si>
  <si>
    <t>-789234671</t>
  </si>
  <si>
    <t>1117904019</t>
  </si>
  <si>
    <t>843235686</t>
  </si>
  <si>
    <t>-1294030788</t>
  </si>
  <si>
    <t>-2050239546</t>
  </si>
  <si>
    <t>-1435914577</t>
  </si>
  <si>
    <t>1323862846</t>
  </si>
  <si>
    <t>1703916816</t>
  </si>
  <si>
    <t>98384202</t>
  </si>
  <si>
    <t>6,31*1,1 'Přepočtené koeficientem množství</t>
  </si>
  <si>
    <t>-2110351034</t>
  </si>
  <si>
    <t>-569005942</t>
  </si>
  <si>
    <t>"montáž"          6,31</t>
  </si>
  <si>
    <t>"svisle + 15%"     6,31*0,15</t>
  </si>
  <si>
    <t>1202728531</t>
  </si>
  <si>
    <t>(0,96+1,20)*2   -0,70</t>
  </si>
  <si>
    <t>(0,90+1,20)*2  -0,70</t>
  </si>
  <si>
    <t>(2,81+1,38)*2   -0,70*3</t>
  </si>
  <si>
    <t>1832342212</t>
  </si>
  <si>
    <t>-1135763286</t>
  </si>
  <si>
    <t>1630114750</t>
  </si>
  <si>
    <t>-1629027138</t>
  </si>
  <si>
    <t>1208537221</t>
  </si>
  <si>
    <t>(0,96+1,20)*2*2,00   -0,60*1,97</t>
  </si>
  <si>
    <t>(2,81++1,38)*2*2,00   -0,60*1,97*3</t>
  </si>
  <si>
    <t>-594279981</t>
  </si>
  <si>
    <t>-748640378</t>
  </si>
  <si>
    <t>38,735*1,1 'Přepočtené koeficientem množství</t>
  </si>
  <si>
    <t>1292981770</t>
  </si>
  <si>
    <t>-23148134</t>
  </si>
  <si>
    <t>-1926278417</t>
  </si>
  <si>
    <t>1002008603</t>
  </si>
  <si>
    <t>1774627820</t>
  </si>
  <si>
    <t>340045094</t>
  </si>
  <si>
    <t>836253496</t>
  </si>
  <si>
    <t>285577339</t>
  </si>
  <si>
    <t>-1453210252</t>
  </si>
  <si>
    <t>-1547979353</t>
  </si>
  <si>
    <t>-1250545436</t>
  </si>
  <si>
    <t>1194168119</t>
  </si>
  <si>
    <t>-2017912593</t>
  </si>
  <si>
    <t>-1857115770</t>
  </si>
  <si>
    <t>1570550492</t>
  </si>
  <si>
    <t>-1824967618</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</si>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</sst>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50">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8" fillId="0" borderId="0" applyNumberFormat="0" applyFill="0" applyBorder="0" applyAlignment="0" applyProtection="0"/>
  </cellStyleXfs>
  <cellXfs count="383">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7" fillId="0" borderId="6" xfId="0" applyFont="1" applyBorder="1" applyAlignment="1" applyProtection="1">
      <alignment horizontal="left" vertical="center"/>
    </xf>
    <xf numFmtId="0" fontId="0" fillId="0" borderId="6" xfId="0" applyFont="1" applyBorder="1" applyAlignment="1" applyProtection="1">
      <alignment vertical="center"/>
    </xf>
    <xf numFmtId="0" fontId="0" fillId="0" borderId="4" xfId="0" applyFont="1" applyBorder="1" applyAlignment="1">
      <alignment vertical="center"/>
    </xf>
    <xf numFmtId="0" fontId="1" fillId="0" borderId="4" xfId="0" applyFont="1" applyBorder="1" applyAlignment="1" applyProtection="1">
      <alignment vertical="center"/>
    </xf>
    <xf numFmtId="0" fontId="1" fillId="0" borderId="0" xfId="0" applyFont="1" applyAlignment="1" applyProtection="1">
      <alignment vertical="center"/>
    </xf>
    <xf numFmtId="0" fontId="1" fillId="0" borderId="4" xfId="0" applyFont="1" applyBorder="1" applyAlignment="1">
      <alignmen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4"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0" fillId="4" borderId="8" xfId="0" applyFont="1" applyFill="1" applyBorder="1" applyAlignment="1" applyProtection="1">
      <alignment vertical="center"/>
    </xf>
    <xf numFmtId="0" fontId="21" fillId="4" borderId="9" xfId="0" applyFont="1" applyFill="1" applyBorder="1" applyAlignment="1" applyProtection="1">
      <alignment horizontal="center" vertical="center"/>
    </xf>
    <xf numFmtId="0" fontId="22" fillId="0" borderId="17"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22"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4" fontId="23"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19" fillId="0" borderId="15" xfId="0" applyNumberFormat="1" applyFont="1" applyBorder="1" applyAlignment="1" applyProtection="1">
      <alignment vertical="center"/>
    </xf>
    <xf numFmtId="4" fontId="19" fillId="0" borderId="0" xfId="0" applyNumberFormat="1" applyFont="1" applyBorder="1" applyAlignment="1" applyProtection="1">
      <alignment vertical="center"/>
    </xf>
    <xf numFmtId="166" fontId="19" fillId="0" borderId="0" xfId="0" applyNumberFormat="1" applyFont="1" applyBorder="1" applyAlignment="1" applyProtection="1">
      <alignment vertical="center"/>
    </xf>
    <xf numFmtId="4" fontId="19" fillId="0" borderId="16" xfId="0" applyNumberFormat="1" applyFont="1" applyBorder="1" applyAlignment="1" applyProtection="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4" xfId="0" applyFont="1" applyBorder="1" applyAlignment="1" applyProtection="1">
      <alignment vertical="center"/>
    </xf>
    <xf numFmtId="0" fontId="26" fillId="0" borderId="0" xfId="0" applyFont="1" applyAlignment="1" applyProtection="1">
      <alignment vertical="center"/>
    </xf>
    <xf numFmtId="0" fontId="27" fillId="0" borderId="0" xfId="0"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8" fillId="0" borderId="15"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6" xfId="0" applyNumberFormat="1" applyFont="1" applyBorder="1" applyAlignment="1" applyProtection="1">
      <alignment vertical="center"/>
    </xf>
    <xf numFmtId="0" fontId="5" fillId="0" borderId="0" xfId="0" applyFont="1" applyAlignment="1">
      <alignment horizontal="left" vertical="center"/>
    </xf>
    <xf numFmtId="4"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166" fontId="28" fillId="0" borderId="21" xfId="0" applyNumberFormat="1" applyFont="1" applyBorder="1" applyAlignment="1" applyProtection="1">
      <alignment vertical="center"/>
    </xf>
    <xf numFmtId="4" fontId="28" fillId="0" borderId="22" xfId="0" applyNumberFormat="1" applyFont="1" applyBorder="1" applyAlignment="1" applyProtection="1">
      <alignment vertical="center"/>
    </xf>
    <xf numFmtId="0" fontId="0" fillId="0" borderId="2" xfId="0" applyBorder="1"/>
    <xf numFmtId="0" fontId="0" fillId="0" borderId="3" xfId="0" applyBorder="1"/>
    <xf numFmtId="0" fontId="13" fillId="0" borderId="0" xfId="0" applyFont="1" applyAlignment="1">
      <alignment horizontal="left" vertical="center"/>
    </xf>
    <xf numFmtId="0" fontId="29" fillId="0" borderId="0" xfId="0" applyFont="1" applyAlignment="1">
      <alignment horizontal="left" vertical="center"/>
    </xf>
    <xf numFmtId="0" fontId="1" fillId="0" borderId="0" xfId="0" applyFont="1" applyAlignment="1">
      <alignment horizontal="left" vertical="center"/>
    </xf>
    <xf numFmtId="0" fontId="0" fillId="0" borderId="4" xfId="0" applyBorder="1" applyAlignment="1">
      <alignmen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0" fillId="0" borderId="13" xfId="0" applyFont="1" applyBorder="1" applyAlignment="1">
      <alignment vertical="center"/>
    </xf>
    <xf numFmtId="0" fontId="17" fillId="0" borderId="0" xfId="0" applyFont="1" applyAlignment="1">
      <alignment horizontal="left" vertical="center"/>
    </xf>
    <xf numFmtId="4" fontId="23" fillId="0" borderId="0" xfId="0" applyNumberFormat="1" applyFont="1" applyAlignment="1">
      <alignment vertical="center"/>
    </xf>
    <xf numFmtId="0" fontId="1" fillId="0" borderId="0" xfId="0" applyFont="1" applyAlignment="1">
      <alignment horizontal="right" vertical="center"/>
    </xf>
    <xf numFmtId="0" fontId="20"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1" fillId="4" borderId="0" xfId="0" applyFont="1" applyFill="1" applyAlignment="1" applyProtection="1">
      <alignment horizontal="left" vertical="center"/>
    </xf>
    <xf numFmtId="0" fontId="0" fillId="4" borderId="0" xfId="0" applyFont="1" applyFill="1" applyAlignment="1" applyProtection="1">
      <alignment vertical="center"/>
    </xf>
    <xf numFmtId="0" fontId="21" fillId="4" borderId="0" xfId="0" applyFont="1" applyFill="1" applyAlignment="1" applyProtection="1">
      <alignment horizontal="right" vertical="center"/>
    </xf>
    <xf numFmtId="0" fontId="30"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1" fillId="4" borderId="17" xfId="0" applyFont="1" applyFill="1" applyBorder="1" applyAlignment="1" applyProtection="1">
      <alignment horizontal="center" vertical="center" wrapText="1"/>
    </xf>
    <xf numFmtId="0" fontId="21" fillId="4" borderId="18" xfId="0" applyFont="1" applyFill="1" applyBorder="1" applyAlignment="1" applyProtection="1">
      <alignment horizontal="center" vertical="center" wrapText="1"/>
    </xf>
    <xf numFmtId="0" fontId="21" fillId="4" borderId="19" xfId="0" applyFont="1" applyFill="1" applyBorder="1" applyAlignment="1" applyProtection="1">
      <alignment horizontal="center" vertical="center" wrapText="1"/>
    </xf>
    <xf numFmtId="0" fontId="21" fillId="4" borderId="0" xfId="0" applyFont="1" applyFill="1" applyAlignment="1" applyProtection="1">
      <alignment horizontal="center" vertical="center" wrapText="1"/>
    </xf>
    <xf numFmtId="0" fontId="0" fillId="0" borderId="4" xfId="0" applyBorder="1" applyAlignment="1">
      <alignment horizontal="center" vertical="center" wrapText="1"/>
    </xf>
    <xf numFmtId="4" fontId="23" fillId="0" borderId="0" xfId="0" applyNumberFormat="1" applyFont="1" applyAlignment="1" applyProtection="1"/>
    <xf numFmtId="0" fontId="0" fillId="0" borderId="13" xfId="0" applyBorder="1" applyAlignment="1" applyProtection="1">
      <alignment vertical="center"/>
    </xf>
    <xf numFmtId="166" fontId="31" fillId="0" borderId="13" xfId="0" applyNumberFormat="1" applyFont="1" applyBorder="1" applyAlignment="1" applyProtection="1"/>
    <xf numFmtId="166" fontId="31" fillId="0" borderId="14" xfId="0" applyNumberFormat="1" applyFont="1" applyBorder="1" applyAlignment="1" applyProtection="1"/>
    <xf numFmtId="4" fontId="32"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1" fillId="0" borderId="23" xfId="0" applyFont="1" applyBorder="1" applyAlignment="1" applyProtection="1">
      <alignment horizontal="center" vertical="center"/>
    </xf>
    <xf numFmtId="49" fontId="21" fillId="0" borderId="23" xfId="0" applyNumberFormat="1" applyFont="1" applyBorder="1" applyAlignment="1" applyProtection="1">
      <alignment horizontal="left" vertical="center" wrapText="1"/>
    </xf>
    <xf numFmtId="0" fontId="21" fillId="0" borderId="23" xfId="0" applyFont="1" applyBorder="1" applyAlignment="1" applyProtection="1">
      <alignment horizontal="left" vertical="center" wrapText="1"/>
    </xf>
    <xf numFmtId="0" fontId="21" fillId="0" borderId="23" xfId="0" applyFont="1" applyBorder="1" applyAlignment="1" applyProtection="1">
      <alignment horizontal="center" vertical="center" wrapText="1"/>
    </xf>
    <xf numFmtId="167" fontId="21" fillId="0" borderId="23" xfId="0" applyNumberFormat="1" applyFont="1" applyBorder="1" applyAlignment="1" applyProtection="1">
      <alignment vertical="center"/>
    </xf>
    <xf numFmtId="4" fontId="21" fillId="2" borderId="23" xfId="0" applyNumberFormat="1" applyFont="1" applyFill="1" applyBorder="1" applyAlignment="1" applyProtection="1">
      <alignment vertical="center"/>
      <protection locked="0"/>
    </xf>
    <xf numFmtId="4" fontId="21" fillId="0" borderId="23" xfId="0" applyNumberFormat="1" applyFont="1" applyBorder="1" applyAlignment="1" applyProtection="1">
      <alignment vertical="center"/>
    </xf>
    <xf numFmtId="0" fontId="0" fillId="0" borderId="23" xfId="0" applyFont="1" applyBorder="1" applyAlignment="1" applyProtection="1">
      <alignment vertical="center"/>
    </xf>
    <xf numFmtId="0" fontId="22" fillId="2" borderId="15" xfId="0" applyFont="1" applyFill="1" applyBorder="1" applyAlignment="1" applyProtection="1">
      <alignment horizontal="left" vertical="center"/>
      <protection locked="0"/>
    </xf>
    <xf numFmtId="0" fontId="22" fillId="0" borderId="0" xfId="0" applyFont="1" applyBorder="1" applyAlignment="1" applyProtection="1">
      <alignment horizontal="center" vertical="center"/>
    </xf>
    <xf numFmtId="166" fontId="22" fillId="0" borderId="0" xfId="0" applyNumberFormat="1" applyFont="1" applyBorder="1" applyAlignment="1" applyProtection="1">
      <alignment vertical="center"/>
    </xf>
    <xf numFmtId="166" fontId="22" fillId="0" borderId="16" xfId="0" applyNumberFormat="1" applyFont="1" applyBorder="1" applyAlignment="1" applyProtection="1">
      <alignment vertical="center"/>
    </xf>
    <xf numFmtId="0" fontId="21" fillId="0" borderId="0" xfId="0" applyFont="1" applyAlignment="1">
      <alignment horizontal="left" vertical="center"/>
    </xf>
    <xf numFmtId="4" fontId="0" fillId="0" borderId="0" xfId="0" applyNumberFormat="1" applyFont="1" applyAlignment="1">
      <alignment vertical="center"/>
    </xf>
    <xf numFmtId="0" fontId="33" fillId="0" borderId="0" xfId="0" applyFont="1" applyAlignment="1" applyProtection="1">
      <alignment horizontal="left" vertical="center"/>
    </xf>
    <xf numFmtId="0" fontId="34"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5"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36" fillId="0" borderId="23" xfId="0" applyFont="1" applyBorder="1" applyAlignment="1" applyProtection="1">
      <alignment horizontal="center" vertical="center"/>
    </xf>
    <xf numFmtId="49" fontId="36" fillId="0" borderId="23" xfId="0" applyNumberFormat="1" applyFont="1" applyBorder="1" applyAlignment="1" applyProtection="1">
      <alignment horizontal="left" vertical="center" wrapText="1"/>
    </xf>
    <xf numFmtId="0" fontId="36" fillId="0" borderId="23" xfId="0" applyFont="1" applyBorder="1" applyAlignment="1" applyProtection="1">
      <alignment horizontal="left" vertical="center" wrapText="1"/>
    </xf>
    <xf numFmtId="0" fontId="36" fillId="0" borderId="23" xfId="0" applyFont="1" applyBorder="1" applyAlignment="1" applyProtection="1">
      <alignment horizontal="center" vertical="center" wrapText="1"/>
    </xf>
    <xf numFmtId="167" fontId="36" fillId="0" borderId="23" xfId="0" applyNumberFormat="1" applyFont="1" applyBorder="1" applyAlignment="1" applyProtection="1">
      <alignment vertical="center"/>
    </xf>
    <xf numFmtId="4" fontId="36" fillId="2" borderId="23" xfId="0" applyNumberFormat="1" applyFont="1" applyFill="1" applyBorder="1" applyAlignment="1" applyProtection="1">
      <alignment vertical="center"/>
      <protection locked="0"/>
    </xf>
    <xf numFmtId="4" fontId="36" fillId="0" borderId="23" xfId="0" applyNumberFormat="1" applyFont="1" applyBorder="1" applyAlignment="1" applyProtection="1">
      <alignment vertical="center"/>
    </xf>
    <xf numFmtId="0" fontId="37" fillId="0" borderId="23" xfId="0" applyFont="1" applyBorder="1" applyAlignment="1" applyProtection="1">
      <alignment vertical="center"/>
    </xf>
    <xf numFmtId="0" fontId="37" fillId="0" borderId="4" xfId="0" applyFont="1" applyBorder="1" applyAlignment="1">
      <alignment vertical="center"/>
    </xf>
    <xf numFmtId="0" fontId="36" fillId="2" borderId="15"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0" fontId="38" fillId="0" borderId="0" xfId="0" applyFont="1" applyAlignment="1" applyProtection="1">
      <alignment vertical="center" wrapText="1"/>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0" fillId="0" borderId="0" xfId="0" applyAlignment="1">
      <alignment vertical="top"/>
    </xf>
    <xf numFmtId="0" fontId="39" fillId="0" borderId="24" xfId="0" applyFont="1" applyBorder="1" applyAlignment="1">
      <alignment vertical="center" wrapText="1"/>
    </xf>
    <xf numFmtId="0" fontId="39" fillId="0" borderId="25" xfId="0" applyFont="1" applyBorder="1" applyAlignment="1">
      <alignment vertical="center" wrapText="1"/>
    </xf>
    <xf numFmtId="0" fontId="39" fillId="0" borderId="26" xfId="0" applyFont="1" applyBorder="1" applyAlignment="1">
      <alignment vertical="center" wrapText="1"/>
    </xf>
    <xf numFmtId="0" fontId="39" fillId="0" borderId="27"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27" xfId="0" applyFont="1" applyBorder="1" applyAlignment="1">
      <alignment vertical="center" wrapText="1"/>
    </xf>
    <xf numFmtId="0" fontId="39" fillId="0" borderId="28" xfId="0" applyFont="1" applyBorder="1" applyAlignment="1">
      <alignment vertical="center" wrapText="1"/>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3" fillId="0" borderId="27" xfId="0" applyFont="1" applyBorder="1" applyAlignment="1">
      <alignment vertical="center" wrapText="1"/>
    </xf>
    <xf numFmtId="0" fontId="42" fillId="0" borderId="1" xfId="0" applyFont="1" applyBorder="1" applyAlignment="1">
      <alignment vertical="center" wrapText="1"/>
    </xf>
    <xf numFmtId="0" fontId="42" fillId="0" borderId="1" xfId="0" applyFont="1" applyBorder="1" applyAlignment="1">
      <alignment horizontal="left" vertical="center"/>
    </xf>
    <xf numFmtId="0" fontId="42" fillId="0" borderId="1" xfId="0" applyFont="1" applyBorder="1" applyAlignment="1">
      <alignment vertical="center"/>
    </xf>
    <xf numFmtId="49" fontId="42" fillId="0" borderId="1" xfId="0" applyNumberFormat="1" applyFont="1" applyBorder="1" applyAlignment="1">
      <alignment vertical="center" wrapText="1"/>
    </xf>
    <xf numFmtId="0" fontId="39" fillId="0" borderId="30" xfId="0" applyFont="1" applyBorder="1" applyAlignment="1">
      <alignment vertical="center" wrapText="1"/>
    </xf>
    <xf numFmtId="0" fontId="44" fillId="0" borderId="29" xfId="0" applyFont="1" applyBorder="1" applyAlignment="1">
      <alignment vertical="center" wrapText="1"/>
    </xf>
    <xf numFmtId="0" fontId="39" fillId="0" borderId="31" xfId="0" applyFont="1" applyBorder="1" applyAlignment="1">
      <alignment vertical="center" wrapText="1"/>
    </xf>
    <xf numFmtId="0" fontId="39" fillId="0" borderId="1" xfId="0" applyFont="1" applyBorder="1" applyAlignment="1">
      <alignment vertical="top"/>
    </xf>
    <xf numFmtId="0" fontId="39" fillId="0" borderId="0" xfId="0" applyFont="1" applyAlignment="1">
      <alignment vertical="top"/>
    </xf>
    <xf numFmtId="0" fontId="39" fillId="0" borderId="24" xfId="0" applyFont="1" applyBorder="1" applyAlignment="1">
      <alignment horizontal="left" vertical="center"/>
    </xf>
    <xf numFmtId="0" fontId="39" fillId="0" borderId="25" xfId="0" applyFont="1" applyBorder="1" applyAlignment="1">
      <alignment horizontal="left" vertical="center"/>
    </xf>
    <xf numFmtId="0" fontId="39" fillId="0" borderId="26" xfId="0" applyFont="1" applyBorder="1" applyAlignment="1">
      <alignment horizontal="left" vertical="center"/>
    </xf>
    <xf numFmtId="0" fontId="39" fillId="0" borderId="27" xfId="0" applyFont="1" applyBorder="1" applyAlignment="1">
      <alignment horizontal="left" vertical="center"/>
    </xf>
    <xf numFmtId="0" fontId="39" fillId="0" borderId="28" xfId="0" applyFont="1" applyBorder="1" applyAlignment="1">
      <alignment horizontal="left" vertical="center"/>
    </xf>
    <xf numFmtId="0" fontId="41" fillId="0" borderId="1" xfId="0" applyFont="1" applyBorder="1" applyAlignment="1">
      <alignment horizontal="left" vertical="center"/>
    </xf>
    <xf numFmtId="0" fontId="45" fillId="0" borderId="0" xfId="0" applyFont="1" applyAlignment="1">
      <alignment horizontal="left" vertical="center"/>
    </xf>
    <xf numFmtId="0" fontId="41" fillId="0" borderId="29" xfId="0" applyFont="1" applyBorder="1" applyAlignment="1">
      <alignment horizontal="left" vertical="center"/>
    </xf>
    <xf numFmtId="0" fontId="41" fillId="0" borderId="29" xfId="0" applyFont="1" applyBorder="1" applyAlignment="1">
      <alignment horizontal="center" vertical="center"/>
    </xf>
    <xf numFmtId="0" fontId="45" fillId="0" borderId="29" xfId="0" applyFont="1" applyBorder="1" applyAlignment="1">
      <alignment horizontal="left" vertical="center"/>
    </xf>
    <xf numFmtId="0" fontId="46" fillId="0" borderId="1" xfId="0" applyFont="1" applyBorder="1" applyAlignment="1">
      <alignment horizontal="left" vertical="center"/>
    </xf>
    <xf numFmtId="0" fontId="43" fillId="0" borderId="0" xfId="0" applyFont="1" applyAlignment="1">
      <alignment horizontal="left" vertical="center"/>
    </xf>
    <xf numFmtId="0" fontId="47" fillId="0" borderId="1" xfId="0" applyFont="1" applyBorder="1" applyAlignment="1">
      <alignment horizontal="left" vertical="center"/>
    </xf>
    <xf numFmtId="0" fontId="42" fillId="0" borderId="1" xfId="0" applyFont="1" applyBorder="1" applyAlignment="1">
      <alignment horizontal="center" vertical="center"/>
    </xf>
    <xf numFmtId="0" fontId="42" fillId="0" borderId="0" xfId="0" applyFont="1" applyAlignment="1">
      <alignment horizontal="left" vertical="center"/>
    </xf>
    <xf numFmtId="0" fontId="43" fillId="0" borderId="27" xfId="0" applyFont="1" applyBorder="1" applyAlignment="1">
      <alignment horizontal="left" vertical="center"/>
    </xf>
    <xf numFmtId="0" fontId="42" fillId="0" borderId="1" xfId="0" applyFont="1" applyFill="1" applyBorder="1" applyAlignment="1">
      <alignment horizontal="left" vertical="center"/>
    </xf>
    <xf numFmtId="0" fontId="42" fillId="0" borderId="1" xfId="0" applyFont="1" applyFill="1" applyBorder="1" applyAlignment="1">
      <alignment horizontal="center" vertical="center"/>
    </xf>
    <xf numFmtId="0" fontId="39" fillId="0" borderId="30" xfId="0" applyFont="1" applyBorder="1" applyAlignment="1">
      <alignment horizontal="left" vertical="center"/>
    </xf>
    <xf numFmtId="0" fontId="44" fillId="0" borderId="29" xfId="0" applyFont="1" applyBorder="1" applyAlignment="1">
      <alignment horizontal="left" vertical="center"/>
    </xf>
    <xf numFmtId="0" fontId="39" fillId="0" borderId="31" xfId="0" applyFont="1" applyBorder="1" applyAlignment="1">
      <alignment horizontal="left" vertical="center"/>
    </xf>
    <xf numFmtId="0" fontId="39" fillId="0" borderId="1" xfId="0" applyFont="1" applyBorder="1" applyAlignment="1">
      <alignment horizontal="left" vertical="center"/>
    </xf>
    <xf numFmtId="0" fontId="44" fillId="0" borderId="1" xfId="0" applyFont="1" applyBorder="1" applyAlignment="1">
      <alignment horizontal="left" vertical="center"/>
    </xf>
    <xf numFmtId="0" fontId="45" fillId="0" borderId="1" xfId="0" applyFont="1" applyBorder="1" applyAlignment="1">
      <alignment horizontal="left" vertical="center"/>
    </xf>
    <xf numFmtId="0" fontId="43" fillId="0" borderId="29" xfId="0" applyFont="1" applyBorder="1" applyAlignment="1">
      <alignment horizontal="left" vertical="center"/>
    </xf>
    <xf numFmtId="0" fontId="39" fillId="0" borderId="1" xfId="0" applyFont="1" applyBorder="1" applyAlignment="1">
      <alignment horizontal="left" vertical="center" wrapText="1"/>
    </xf>
    <xf numFmtId="0" fontId="43" fillId="0" borderId="1" xfId="0" applyFont="1" applyBorder="1" applyAlignment="1">
      <alignment horizontal="left" vertical="center" wrapText="1"/>
    </xf>
    <xf numFmtId="0" fontId="43" fillId="0" borderId="1" xfId="0" applyFont="1" applyBorder="1" applyAlignment="1">
      <alignment horizontal="center" vertical="center" wrapText="1"/>
    </xf>
    <xf numFmtId="0" fontId="39" fillId="0" borderId="24" xfId="0" applyFont="1" applyBorder="1" applyAlignment="1">
      <alignment horizontal="left" vertical="center" wrapText="1"/>
    </xf>
    <xf numFmtId="0" fontId="39" fillId="0" borderId="25" xfId="0" applyFont="1" applyBorder="1" applyAlignment="1">
      <alignment horizontal="left" vertical="center" wrapText="1"/>
    </xf>
    <xf numFmtId="0" fontId="39" fillId="0" borderId="26" xfId="0" applyFont="1" applyBorder="1" applyAlignment="1">
      <alignment horizontal="left" vertical="center" wrapText="1"/>
    </xf>
    <xf numFmtId="0" fontId="39" fillId="0" borderId="27" xfId="0" applyFont="1" applyBorder="1" applyAlignment="1">
      <alignment horizontal="left" vertical="center" wrapText="1"/>
    </xf>
    <xf numFmtId="0" fontId="39"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28" xfId="0" applyFont="1" applyBorder="1" applyAlignment="1">
      <alignment horizontal="left" vertical="center" wrapText="1"/>
    </xf>
    <xf numFmtId="0" fontId="43" fillId="0" borderId="27" xfId="0" applyFont="1" applyBorder="1" applyAlignment="1">
      <alignment horizontal="left" vertical="center" wrapText="1"/>
    </xf>
    <xf numFmtId="0" fontId="43" fillId="0" borderId="1" xfId="0" applyFont="1" applyBorder="1" applyAlignment="1">
      <alignment horizontal="left" vertical="center"/>
    </xf>
    <xf numFmtId="0" fontId="43" fillId="0" borderId="28" xfId="0" applyFont="1" applyBorder="1" applyAlignment="1">
      <alignment horizontal="left" vertical="center" wrapText="1"/>
    </xf>
    <xf numFmtId="0" fontId="43" fillId="0" borderId="28" xfId="0" applyFont="1" applyBorder="1" applyAlignment="1">
      <alignment horizontal="left" vertical="center"/>
    </xf>
    <xf numFmtId="0" fontId="43" fillId="0" borderId="30" xfId="0" applyFont="1" applyBorder="1" applyAlignment="1">
      <alignment horizontal="left" vertical="center" wrapText="1"/>
    </xf>
    <xf numFmtId="0" fontId="43" fillId="0" borderId="29" xfId="0" applyFont="1" applyBorder="1" applyAlignment="1">
      <alignment horizontal="left" vertical="center" wrapText="1"/>
    </xf>
    <xf numFmtId="0" fontId="43" fillId="0" borderId="31" xfId="0" applyFont="1" applyBorder="1" applyAlignment="1">
      <alignment horizontal="left" vertical="center" wrapText="1"/>
    </xf>
    <xf numFmtId="0" fontId="42" fillId="0" borderId="1" xfId="0" applyFont="1" applyBorder="1" applyAlignment="1">
      <alignment horizontal="left" vertical="top"/>
    </xf>
    <xf numFmtId="0" fontId="42" fillId="0" borderId="1" xfId="0" applyFont="1" applyBorder="1" applyAlignment="1">
      <alignment horizontal="center" vertical="top"/>
    </xf>
    <xf numFmtId="0" fontId="43" fillId="0" borderId="30" xfId="0" applyFont="1" applyBorder="1" applyAlignment="1">
      <alignment horizontal="left" vertical="center"/>
    </xf>
    <xf numFmtId="0" fontId="43" fillId="0" borderId="31" xfId="0" applyFont="1" applyBorder="1" applyAlignment="1">
      <alignment horizontal="left" vertical="center"/>
    </xf>
    <xf numFmtId="0" fontId="43" fillId="0" borderId="1" xfId="0" applyFont="1" applyBorder="1" applyAlignment="1">
      <alignment horizontal="center" vertical="center"/>
    </xf>
    <xf numFmtId="0" fontId="45" fillId="0" borderId="0" xfId="0" applyFont="1" applyAlignment="1">
      <alignment vertical="center"/>
    </xf>
    <xf numFmtId="0" fontId="41" fillId="0" borderId="1" xfId="0" applyFont="1" applyBorder="1" applyAlignment="1">
      <alignment vertical="center"/>
    </xf>
    <xf numFmtId="0" fontId="45" fillId="0" borderId="29" xfId="0" applyFont="1" applyBorder="1" applyAlignment="1">
      <alignment vertical="center"/>
    </xf>
    <xf numFmtId="0" fontId="41" fillId="0" borderId="29" xfId="0" applyFont="1" applyBorder="1" applyAlignment="1">
      <alignment vertical="center"/>
    </xf>
    <xf numFmtId="0" fontId="42" fillId="0" borderId="1" xfId="0" applyFont="1" applyBorder="1" applyAlignment="1">
      <alignment vertical="top"/>
    </xf>
    <xf numFmtId="49" fontId="42" fillId="0" borderId="1" xfId="0" applyNumberFormat="1" applyFont="1" applyBorder="1" applyAlignment="1">
      <alignment horizontal="left" vertical="center"/>
    </xf>
    <xf numFmtId="0" fontId="0" fillId="0" borderId="29" xfId="0" applyBorder="1" applyAlignment="1">
      <alignment vertical="top"/>
    </xf>
    <xf numFmtId="0" fontId="41" fillId="0" borderId="29" xfId="0" applyFont="1" applyBorder="1" applyAlignment="1">
      <alignment horizontal="left"/>
    </xf>
    <xf numFmtId="0" fontId="45" fillId="0" borderId="29" xfId="0" applyFont="1" applyBorder="1" applyAlignment="1"/>
    <xf numFmtId="0" fontId="39" fillId="0" borderId="27" xfId="0" applyFont="1" applyBorder="1" applyAlignment="1">
      <alignment vertical="top"/>
    </xf>
    <xf numFmtId="0" fontId="39" fillId="0" borderId="28" xfId="0" applyFont="1" applyBorder="1" applyAlignment="1">
      <alignment vertical="top"/>
    </xf>
    <xf numFmtId="0" fontId="39" fillId="0" borderId="30" xfId="0" applyFont="1" applyBorder="1" applyAlignment="1">
      <alignment vertical="top"/>
    </xf>
    <xf numFmtId="0" fontId="39" fillId="0" borderId="29" xfId="0" applyFont="1" applyBorder="1" applyAlignment="1">
      <alignment vertical="top"/>
    </xf>
    <xf numFmtId="0" fontId="39" fillId="0" borderId="31" xfId="0" applyFont="1" applyBorder="1" applyAlignment="1">
      <alignment vertical="top"/>
    </xf>
    <xf numFmtId="0" fontId="21" fillId="4" borderId="7" xfId="0" applyFont="1" applyFill="1" applyBorder="1" applyAlignment="1" applyProtection="1">
      <alignment horizontal="center" vertical="center"/>
    </xf>
    <xf numFmtId="0" fontId="21" fillId="4" borderId="8" xfId="0" applyFont="1" applyFill="1" applyBorder="1" applyAlignment="1" applyProtection="1">
      <alignment horizontal="left" vertical="center"/>
    </xf>
    <xf numFmtId="0" fontId="26" fillId="0" borderId="0" xfId="0" applyFont="1" applyAlignment="1" applyProtection="1">
      <alignment horizontal="left" vertical="center" wrapText="1"/>
    </xf>
    <xf numFmtId="0" fontId="21" fillId="4" borderId="8" xfId="0" applyFont="1" applyFill="1" applyBorder="1" applyAlignment="1" applyProtection="1">
      <alignment horizontal="center"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4" fontId="23" fillId="0" borderId="0" xfId="0" applyNumberFormat="1" applyFont="1" applyAlignment="1" applyProtection="1">
      <alignment horizontal="right" vertical="center"/>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7" fillId="0" borderId="6"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Alignment="1" applyProtection="1">
      <alignment horizontal="right" vertical="center"/>
    </xf>
    <xf numFmtId="4" fontId="18"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4" fillId="3" borderId="8"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3" borderId="9" xfId="0" applyFont="1" applyFill="1" applyBorder="1" applyAlignment="1" applyProtection="1">
      <alignment vertical="center"/>
    </xf>
    <xf numFmtId="0" fontId="4" fillId="3" borderId="8" xfId="0" applyFont="1" applyFill="1" applyBorder="1" applyAlignment="1" applyProtection="1">
      <alignment horizontal="left" vertical="center"/>
    </xf>
    <xf numFmtId="0" fontId="0" fillId="0" borderId="0" xfId="0"/>
    <xf numFmtId="4" fontId="27" fillId="0" borderId="0" xfId="0" applyNumberFormat="1" applyFont="1" applyAlignment="1" applyProtection="1">
      <alignment vertical="center"/>
    </xf>
    <xf numFmtId="0" fontId="27" fillId="0" borderId="0" xfId="0" applyFont="1" applyAlignment="1" applyProtection="1">
      <alignment vertical="center"/>
    </xf>
    <xf numFmtId="0" fontId="21" fillId="4" borderId="8" xfId="0" applyFont="1" applyFill="1" applyBorder="1" applyAlignment="1" applyProtection="1">
      <alignment horizontal="righ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19" fillId="0" borderId="12" xfId="0" applyFont="1" applyBorder="1" applyAlignment="1">
      <alignment horizontal="center" vertical="center"/>
    </xf>
    <xf numFmtId="0" fontId="19" fillId="0" borderId="13"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Border="1" applyAlignment="1">
      <alignment horizontal="left" vertical="center"/>
    </xf>
    <xf numFmtId="0" fontId="20" fillId="0" borderId="15" xfId="0" applyFont="1" applyBorder="1" applyAlignment="1" applyProtection="1">
      <alignment horizontal="left" vertical="center"/>
    </xf>
    <xf numFmtId="0" fontId="20" fillId="0" borderId="0" xfId="0" applyFont="1" applyBorder="1" applyAlignment="1" applyProtection="1">
      <alignment horizontal="left" vertical="center"/>
    </xf>
    <xf numFmtId="4" fontId="23" fillId="0" borderId="0" xfId="0" applyNumberFormat="1" applyFont="1" applyAlignment="1" applyProtection="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xf numFmtId="0" fontId="40" fillId="0" borderId="1" xfId="0" applyFont="1" applyBorder="1" applyAlignment="1">
      <alignment horizontal="center" vertical="center"/>
    </xf>
    <xf numFmtId="0" fontId="40" fillId="0" borderId="1" xfId="0" applyFont="1" applyBorder="1" applyAlignment="1">
      <alignment horizontal="center" vertical="center" wrapText="1"/>
    </xf>
    <xf numFmtId="0" fontId="41" fillId="0" borderId="29" xfId="0" applyFont="1" applyBorder="1" applyAlignment="1">
      <alignment horizontal="left"/>
    </xf>
    <xf numFmtId="0" fontId="42" fillId="0" borderId="1" xfId="0" applyFont="1" applyBorder="1" applyAlignment="1">
      <alignment horizontal="left" vertical="center"/>
    </xf>
    <xf numFmtId="0" fontId="42" fillId="0" borderId="1" xfId="0" applyFont="1" applyBorder="1" applyAlignment="1">
      <alignment horizontal="left" vertical="top"/>
    </xf>
    <xf numFmtId="0" fontId="42" fillId="0" borderId="1" xfId="0" applyFont="1" applyBorder="1" applyAlignment="1">
      <alignment horizontal="left" vertical="center" wrapText="1"/>
    </xf>
    <xf numFmtId="0" fontId="41" fillId="0" borderId="29" xfId="0" applyFont="1" applyBorder="1" applyAlignment="1">
      <alignment horizontal="left" wrapText="1"/>
    </xf>
    <xf numFmtId="49" fontId="42" fillId="0" borderId="1" xfId="0" applyNumberFormat="1" applyFont="1" applyBorder="1" applyAlignment="1">
      <alignment horizontal="left" vertical="center" wrapText="1"/>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https://podminky.urs.cz/item/CS_URS_2021_01/968072455" TargetMode="External"/><Relationship Id="rId18" Type="http://schemas.openxmlformats.org/officeDocument/2006/relationships/hyperlink" Target="https://podminky.urs.cz/item/CS_URS_2021_01/997013501" TargetMode="External"/><Relationship Id="rId26" Type="http://schemas.openxmlformats.org/officeDocument/2006/relationships/hyperlink" Target="https://podminky.urs.cz/item/CS_URS_2021_02/727121108" TargetMode="External"/><Relationship Id="rId39" Type="http://schemas.openxmlformats.org/officeDocument/2006/relationships/hyperlink" Target="https://podminky.urs.cz/item/CS_URS_2021_01/771571810" TargetMode="External"/><Relationship Id="rId21" Type="http://schemas.openxmlformats.org/officeDocument/2006/relationships/hyperlink" Target="https://podminky.urs.cz/item/CS_URS_2021_01/998018003" TargetMode="External"/><Relationship Id="rId34" Type="http://schemas.openxmlformats.org/officeDocument/2006/relationships/hyperlink" Target="https://podminky.urs.cz/item/CS_URS_2021_01/998766181" TargetMode="External"/><Relationship Id="rId42" Type="http://schemas.openxmlformats.org/officeDocument/2006/relationships/hyperlink" Target="https://podminky.urs.cz/item/CS_URS_2021_01/771577131" TargetMode="External"/><Relationship Id="rId47" Type="http://schemas.openxmlformats.org/officeDocument/2006/relationships/hyperlink" Target="https://podminky.urs.cz/item/CS_URS_2021_01/781121011" TargetMode="External"/><Relationship Id="rId50" Type="http://schemas.openxmlformats.org/officeDocument/2006/relationships/hyperlink" Target="https://podminky.urs.cz/item/CS_URS_2021_01/781473115" TargetMode="External"/><Relationship Id="rId55" Type="http://schemas.openxmlformats.org/officeDocument/2006/relationships/hyperlink" Target="https://podminky.urs.cz/item/CS_URS_2021_01/998781181" TargetMode="External"/><Relationship Id="rId7" Type="http://schemas.openxmlformats.org/officeDocument/2006/relationships/hyperlink" Target="https://podminky.urs.cz/item/CS_URS_2021_01/55331486" TargetMode="External"/><Relationship Id="rId2" Type="http://schemas.openxmlformats.org/officeDocument/2006/relationships/hyperlink" Target="https://podminky.urs.cz/item/CS_URS_2021_01/612131101" TargetMode="External"/><Relationship Id="rId16" Type="http://schemas.openxmlformats.org/officeDocument/2006/relationships/hyperlink" Target="https://podminky.urs.cz/item/CS_URS_2021_02/978021191" TargetMode="External"/><Relationship Id="rId29" Type="http://schemas.openxmlformats.org/officeDocument/2006/relationships/hyperlink" Target="https://podminky.urs.cz/item/CS_URS_2021_01/59030570" TargetMode="External"/><Relationship Id="rId11" Type="http://schemas.openxmlformats.org/officeDocument/2006/relationships/hyperlink" Target="https://podminky.urs.cz/item/CS_URS_2021_02/965042141" TargetMode="External"/><Relationship Id="rId24" Type="http://schemas.openxmlformats.org/officeDocument/2006/relationships/hyperlink" Target="https://podminky.urs.cz/item/CS_URS_2021_01/725210821" TargetMode="External"/><Relationship Id="rId32" Type="http://schemas.openxmlformats.org/officeDocument/2006/relationships/hyperlink" Target="https://podminky.urs.cz/item/CS_URS_2021_01/766691914" TargetMode="External"/><Relationship Id="rId37" Type="http://schemas.openxmlformats.org/officeDocument/2006/relationships/hyperlink" Target="https://podminky.urs.cz/item/CS_URS_2021_01/771121011" TargetMode="External"/><Relationship Id="rId40" Type="http://schemas.openxmlformats.org/officeDocument/2006/relationships/hyperlink" Target="https://podminky.urs.cz/item/CS_URS_2021_01/771573116" TargetMode="External"/><Relationship Id="rId45" Type="http://schemas.openxmlformats.org/officeDocument/2006/relationships/hyperlink" Target="https://podminky.urs.cz/item/CS_URS_2021_01/998771103" TargetMode="External"/><Relationship Id="rId53" Type="http://schemas.openxmlformats.org/officeDocument/2006/relationships/hyperlink" Target="https://podminky.urs.cz/item/CS_URS_2021_01/781494511" TargetMode="External"/><Relationship Id="rId58" Type="http://schemas.openxmlformats.org/officeDocument/2006/relationships/hyperlink" Target="https://podminky.urs.cz/item/CS_URS_2021_01/783317101" TargetMode="External"/><Relationship Id="rId5" Type="http://schemas.openxmlformats.org/officeDocument/2006/relationships/hyperlink" Target="https://podminky.urs.cz/item/CS_URS_2021_02/631311125" TargetMode="External"/><Relationship Id="rId19" Type="http://schemas.openxmlformats.org/officeDocument/2006/relationships/hyperlink" Target="https://podminky.urs.cz/item/CS_URS_2021_01/997013509" TargetMode="External"/><Relationship Id="rId4" Type="http://schemas.openxmlformats.org/officeDocument/2006/relationships/hyperlink" Target="https://podminky.urs.cz/item/CS_URS_2021_02/619995001" TargetMode="External"/><Relationship Id="rId9" Type="http://schemas.openxmlformats.org/officeDocument/2006/relationships/hyperlink" Target="https://podminky.urs.cz/item/CS_URS_2021_02/919735122" TargetMode="External"/><Relationship Id="rId14" Type="http://schemas.openxmlformats.org/officeDocument/2006/relationships/hyperlink" Target="https://podminky.urs.cz/item/CS_URS_2021_02/971033431" TargetMode="External"/><Relationship Id="rId22" Type="http://schemas.openxmlformats.org/officeDocument/2006/relationships/hyperlink" Target="https://podminky.urs.cz/item/CS_URS_2021_01/725110811" TargetMode="External"/><Relationship Id="rId27" Type="http://schemas.openxmlformats.org/officeDocument/2006/relationships/hyperlink" Target="https://podminky.urs.cz/item/CS_URS_2021_02/727111124" TargetMode="External"/><Relationship Id="rId30" Type="http://schemas.openxmlformats.org/officeDocument/2006/relationships/hyperlink" Target="https://podminky.urs.cz/item/CS_URS_2021_02/998763102" TargetMode="External"/><Relationship Id="rId35" Type="http://schemas.openxmlformats.org/officeDocument/2006/relationships/hyperlink" Target="https://podminky.urs.cz/item/CS_URS_2021_01/767581802" TargetMode="External"/><Relationship Id="rId43" Type="http://schemas.openxmlformats.org/officeDocument/2006/relationships/hyperlink" Target="https://podminky.urs.cz/item/CS_URS_2021_01/771591112" TargetMode="External"/><Relationship Id="rId48" Type="http://schemas.openxmlformats.org/officeDocument/2006/relationships/hyperlink" Target="https://podminky.urs.cz/item/CS_URS_2021_01/781131112" TargetMode="External"/><Relationship Id="rId56" Type="http://schemas.openxmlformats.org/officeDocument/2006/relationships/hyperlink" Target="https://podminky.urs.cz/item/CS_URS_2021_01/783314101" TargetMode="External"/><Relationship Id="rId8" Type="http://schemas.openxmlformats.org/officeDocument/2006/relationships/hyperlink" Target="https://podminky.urs.cz/item/CS_URS_2021_01/763172414" TargetMode="External"/><Relationship Id="rId51" Type="http://schemas.openxmlformats.org/officeDocument/2006/relationships/hyperlink" Target="https://podminky.urs.cz/item/CS_URS_2021_01/59761039" TargetMode="External"/><Relationship Id="rId3" Type="http://schemas.openxmlformats.org/officeDocument/2006/relationships/hyperlink" Target="https://podminky.urs.cz/item/CS_URS_2021_01/612331121" TargetMode="External"/><Relationship Id="rId12" Type="http://schemas.openxmlformats.org/officeDocument/2006/relationships/hyperlink" Target="https://podminky.urs.cz/item/CS_URS_2021_02/967031132" TargetMode="External"/><Relationship Id="rId17" Type="http://schemas.openxmlformats.org/officeDocument/2006/relationships/hyperlink" Target="https://podminky.urs.cz/item/CS_URS_2021_01/997013155" TargetMode="External"/><Relationship Id="rId25" Type="http://schemas.openxmlformats.org/officeDocument/2006/relationships/hyperlink" Target="https://podminky.urs.cz/item/CS_URS_2021_02/727111135" TargetMode="External"/><Relationship Id="rId33" Type="http://schemas.openxmlformats.org/officeDocument/2006/relationships/hyperlink" Target="https://podminky.urs.cz/item/CS_URS_2021_01/998766103" TargetMode="External"/><Relationship Id="rId38" Type="http://schemas.openxmlformats.org/officeDocument/2006/relationships/hyperlink" Target="https://podminky.urs.cz/item/CS_URS_2021_01/771151024" TargetMode="External"/><Relationship Id="rId46" Type="http://schemas.openxmlformats.org/officeDocument/2006/relationships/hyperlink" Target="https://podminky.urs.cz/item/CS_URS_2021_01/998771181" TargetMode="External"/><Relationship Id="rId59" Type="http://schemas.openxmlformats.org/officeDocument/2006/relationships/printerSettings" Target="../printerSettings/printerSettings10.bin"/><Relationship Id="rId20" Type="http://schemas.openxmlformats.org/officeDocument/2006/relationships/hyperlink" Target="https://podminky.urs.cz/item/CS_URS_2021_01/997013631" TargetMode="External"/><Relationship Id="rId41" Type="http://schemas.openxmlformats.org/officeDocument/2006/relationships/hyperlink" Target="https://podminky.urs.cz/item/CS_URS_2021_01/59761406" TargetMode="External"/><Relationship Id="rId54" Type="http://schemas.openxmlformats.org/officeDocument/2006/relationships/hyperlink" Target="https://podminky.urs.cz/item/CS_URS_2021_01/998781103" TargetMode="External"/><Relationship Id="rId1" Type="http://schemas.openxmlformats.org/officeDocument/2006/relationships/hyperlink" Target="https://podminky.urs.cz/item/CS_URS_2021_02/340236211" TargetMode="External"/><Relationship Id="rId6" Type="http://schemas.openxmlformats.org/officeDocument/2006/relationships/hyperlink" Target="https://podminky.urs.cz/item/CS_URS_2021_01/642944121" TargetMode="External"/><Relationship Id="rId15" Type="http://schemas.openxmlformats.org/officeDocument/2006/relationships/hyperlink" Target="https://podminky.urs.cz/item/CS_URS_2021_01/978013191" TargetMode="External"/><Relationship Id="rId23" Type="http://schemas.openxmlformats.org/officeDocument/2006/relationships/hyperlink" Target="https://podminky.urs.cz/item/CS_URS_2021_02/725122817" TargetMode="External"/><Relationship Id="rId28" Type="http://schemas.openxmlformats.org/officeDocument/2006/relationships/hyperlink" Target="https://podminky.urs.cz/item/CS_URS_2021_01/763135101" TargetMode="External"/><Relationship Id="rId36" Type="http://schemas.openxmlformats.org/officeDocument/2006/relationships/hyperlink" Target="https://podminky.urs.cz/item/CS_URS_2021_01/771111011" TargetMode="External"/><Relationship Id="rId49" Type="http://schemas.openxmlformats.org/officeDocument/2006/relationships/hyperlink" Target="https://podminky.urs.cz/item/CS_URS_2021_01/781471810" TargetMode="External"/><Relationship Id="rId57" Type="http://schemas.openxmlformats.org/officeDocument/2006/relationships/hyperlink" Target="https://podminky.urs.cz/item/CS_URS_2021_01/783315101" TargetMode="External"/><Relationship Id="rId10" Type="http://schemas.openxmlformats.org/officeDocument/2006/relationships/hyperlink" Target="https://podminky.urs.cz/item/CS_URS_2021_01/952901111" TargetMode="External"/><Relationship Id="rId31" Type="http://schemas.openxmlformats.org/officeDocument/2006/relationships/hyperlink" Target="https://podminky.urs.cz/item/CS_URS_2021_01/998763181" TargetMode="External"/><Relationship Id="rId44" Type="http://schemas.openxmlformats.org/officeDocument/2006/relationships/hyperlink" Target="https://podminky.urs.cz/item/CS_URS_2021_01/771591264" TargetMode="External"/><Relationship Id="rId52" Type="http://schemas.openxmlformats.org/officeDocument/2006/relationships/hyperlink" Target="https://podminky.urs.cz/item/CS_URS_2021_01/781494111" TargetMode="External"/><Relationship Id="rId60"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3" Type="http://schemas.openxmlformats.org/officeDocument/2006/relationships/hyperlink" Target="https://podminky.urs.cz/item/CS_URS_2021_01/968072455" TargetMode="External"/><Relationship Id="rId18" Type="http://schemas.openxmlformats.org/officeDocument/2006/relationships/hyperlink" Target="https://podminky.urs.cz/item/CS_URS_2021_01/997013501" TargetMode="External"/><Relationship Id="rId26" Type="http://schemas.openxmlformats.org/officeDocument/2006/relationships/hyperlink" Target="https://podminky.urs.cz/item/CS_URS_2021_02/727111124" TargetMode="External"/><Relationship Id="rId39" Type="http://schemas.openxmlformats.org/officeDocument/2006/relationships/hyperlink" Target="https://podminky.urs.cz/item/CS_URS_2021_01/771573116" TargetMode="External"/><Relationship Id="rId21" Type="http://schemas.openxmlformats.org/officeDocument/2006/relationships/hyperlink" Target="https://podminky.urs.cz/item/CS_URS_2021_01/998018003" TargetMode="External"/><Relationship Id="rId34" Type="http://schemas.openxmlformats.org/officeDocument/2006/relationships/hyperlink" Target="https://podminky.urs.cz/item/CS_URS_2021_01/767581802" TargetMode="External"/><Relationship Id="rId42" Type="http://schemas.openxmlformats.org/officeDocument/2006/relationships/hyperlink" Target="https://podminky.urs.cz/item/CS_URS_2021_01/771591112" TargetMode="External"/><Relationship Id="rId47" Type="http://schemas.openxmlformats.org/officeDocument/2006/relationships/hyperlink" Target="https://podminky.urs.cz/item/CS_URS_2021_01/781131112" TargetMode="External"/><Relationship Id="rId50" Type="http://schemas.openxmlformats.org/officeDocument/2006/relationships/hyperlink" Target="https://podminky.urs.cz/item/CS_URS_2021_01/59761039" TargetMode="External"/><Relationship Id="rId55" Type="http://schemas.openxmlformats.org/officeDocument/2006/relationships/hyperlink" Target="https://podminky.urs.cz/item/CS_URS_2021_01/783315101" TargetMode="External"/><Relationship Id="rId7" Type="http://schemas.openxmlformats.org/officeDocument/2006/relationships/hyperlink" Target="https://podminky.urs.cz/item/CS_URS_2021_01/55331486" TargetMode="External"/><Relationship Id="rId2" Type="http://schemas.openxmlformats.org/officeDocument/2006/relationships/hyperlink" Target="https://podminky.urs.cz/item/CS_URS_2021_01/612131101" TargetMode="External"/><Relationship Id="rId16" Type="http://schemas.openxmlformats.org/officeDocument/2006/relationships/hyperlink" Target="https://podminky.urs.cz/item/CS_URS_2021_01/978013191" TargetMode="External"/><Relationship Id="rId29" Type="http://schemas.openxmlformats.org/officeDocument/2006/relationships/hyperlink" Target="https://podminky.urs.cz/item/CS_URS_2021_02/998763102" TargetMode="External"/><Relationship Id="rId11" Type="http://schemas.openxmlformats.org/officeDocument/2006/relationships/hyperlink" Target="https://podminky.urs.cz/item/CS_URS_2021_02/965042141" TargetMode="External"/><Relationship Id="rId24" Type="http://schemas.openxmlformats.org/officeDocument/2006/relationships/hyperlink" Target="https://podminky.urs.cz/item/CS_URS_2021_02/727111135" TargetMode="External"/><Relationship Id="rId32" Type="http://schemas.openxmlformats.org/officeDocument/2006/relationships/hyperlink" Target="https://podminky.urs.cz/item/CS_URS_2021_01/998766103" TargetMode="External"/><Relationship Id="rId37" Type="http://schemas.openxmlformats.org/officeDocument/2006/relationships/hyperlink" Target="https://podminky.urs.cz/item/CS_URS_2021_01/771151024" TargetMode="External"/><Relationship Id="rId40" Type="http://schemas.openxmlformats.org/officeDocument/2006/relationships/hyperlink" Target="https://podminky.urs.cz/item/CS_URS_2021_01/59761406" TargetMode="External"/><Relationship Id="rId45" Type="http://schemas.openxmlformats.org/officeDocument/2006/relationships/hyperlink" Target="https://podminky.urs.cz/item/CS_URS_2021_01/998771181" TargetMode="External"/><Relationship Id="rId53" Type="http://schemas.openxmlformats.org/officeDocument/2006/relationships/hyperlink" Target="https://podminky.urs.cz/item/CS_URS_2021_01/998781181" TargetMode="External"/><Relationship Id="rId58" Type="http://schemas.openxmlformats.org/officeDocument/2006/relationships/drawing" Target="../drawings/drawing11.xml"/><Relationship Id="rId5" Type="http://schemas.openxmlformats.org/officeDocument/2006/relationships/hyperlink" Target="https://podminky.urs.cz/item/CS_URS_2021_02/631311125" TargetMode="External"/><Relationship Id="rId19" Type="http://schemas.openxmlformats.org/officeDocument/2006/relationships/hyperlink" Target="https://podminky.urs.cz/item/CS_URS_2021_01/997013509" TargetMode="External"/><Relationship Id="rId4" Type="http://schemas.openxmlformats.org/officeDocument/2006/relationships/hyperlink" Target="https://podminky.urs.cz/item/CS_URS_2021_02/619995001" TargetMode="External"/><Relationship Id="rId9" Type="http://schemas.openxmlformats.org/officeDocument/2006/relationships/hyperlink" Target="https://podminky.urs.cz/item/CS_URS_2021_02/919735122" TargetMode="External"/><Relationship Id="rId14" Type="http://schemas.openxmlformats.org/officeDocument/2006/relationships/hyperlink" Target="https://podminky.urs.cz/item/CS_URS_2021_02/971033431" TargetMode="External"/><Relationship Id="rId22" Type="http://schemas.openxmlformats.org/officeDocument/2006/relationships/hyperlink" Target="https://podminky.urs.cz/item/CS_URS_2021_02/725110811" TargetMode="External"/><Relationship Id="rId27" Type="http://schemas.openxmlformats.org/officeDocument/2006/relationships/hyperlink" Target="https://podminky.urs.cz/item/CS_URS_2021_01/763135101" TargetMode="External"/><Relationship Id="rId30" Type="http://schemas.openxmlformats.org/officeDocument/2006/relationships/hyperlink" Target="https://podminky.urs.cz/item/CS_URS_2021_01/998763181" TargetMode="External"/><Relationship Id="rId35" Type="http://schemas.openxmlformats.org/officeDocument/2006/relationships/hyperlink" Target="https://podminky.urs.cz/item/CS_URS_2021_01/771111011" TargetMode="External"/><Relationship Id="rId43" Type="http://schemas.openxmlformats.org/officeDocument/2006/relationships/hyperlink" Target="https://podminky.urs.cz/item/CS_URS_2021_01/771591264" TargetMode="External"/><Relationship Id="rId48" Type="http://schemas.openxmlformats.org/officeDocument/2006/relationships/hyperlink" Target="https://podminky.urs.cz/item/CS_URS_2021_01/781471810" TargetMode="External"/><Relationship Id="rId56" Type="http://schemas.openxmlformats.org/officeDocument/2006/relationships/hyperlink" Target="https://podminky.urs.cz/item/CS_URS_2021_01/783317101" TargetMode="External"/><Relationship Id="rId8" Type="http://schemas.openxmlformats.org/officeDocument/2006/relationships/hyperlink" Target="https://podminky.urs.cz/item/CS_URS_2021_01/763172414" TargetMode="External"/><Relationship Id="rId51" Type="http://schemas.openxmlformats.org/officeDocument/2006/relationships/hyperlink" Target="https://podminky.urs.cz/item/CS_URS_2021_01/781494511" TargetMode="External"/><Relationship Id="rId3" Type="http://schemas.openxmlformats.org/officeDocument/2006/relationships/hyperlink" Target="https://podminky.urs.cz/item/CS_URS_2021_01/612331121" TargetMode="External"/><Relationship Id="rId12" Type="http://schemas.openxmlformats.org/officeDocument/2006/relationships/hyperlink" Target="https://podminky.urs.cz/item/CS_URS_2021_02/967031132" TargetMode="External"/><Relationship Id="rId17" Type="http://schemas.openxmlformats.org/officeDocument/2006/relationships/hyperlink" Target="https://podminky.urs.cz/item/CS_URS_2021_01/997013155" TargetMode="External"/><Relationship Id="rId25" Type="http://schemas.openxmlformats.org/officeDocument/2006/relationships/hyperlink" Target="https://podminky.urs.cz/item/CS_URS_2021_02/727121108" TargetMode="External"/><Relationship Id="rId33" Type="http://schemas.openxmlformats.org/officeDocument/2006/relationships/hyperlink" Target="https://podminky.urs.cz/item/CS_URS_2021_01/998766181" TargetMode="External"/><Relationship Id="rId38" Type="http://schemas.openxmlformats.org/officeDocument/2006/relationships/hyperlink" Target="https://podminky.urs.cz/item/CS_URS_2021_01/771571810" TargetMode="External"/><Relationship Id="rId46" Type="http://schemas.openxmlformats.org/officeDocument/2006/relationships/hyperlink" Target="https://podminky.urs.cz/item/CS_URS_2021_01/781121011" TargetMode="External"/><Relationship Id="rId20" Type="http://schemas.openxmlformats.org/officeDocument/2006/relationships/hyperlink" Target="https://podminky.urs.cz/item/CS_URS_2021_01/997013631" TargetMode="External"/><Relationship Id="rId41" Type="http://schemas.openxmlformats.org/officeDocument/2006/relationships/hyperlink" Target="https://podminky.urs.cz/item/CS_URS_2021_01/771577131" TargetMode="External"/><Relationship Id="rId54" Type="http://schemas.openxmlformats.org/officeDocument/2006/relationships/hyperlink" Target="https://podminky.urs.cz/item/CS_URS_2021_01/783314101" TargetMode="External"/><Relationship Id="rId1" Type="http://schemas.openxmlformats.org/officeDocument/2006/relationships/hyperlink" Target="https://podminky.urs.cz/item/CS_URS_2021_02/340236211" TargetMode="External"/><Relationship Id="rId6" Type="http://schemas.openxmlformats.org/officeDocument/2006/relationships/hyperlink" Target="https://podminky.urs.cz/item/CS_URS_2021_01/642944121" TargetMode="External"/><Relationship Id="rId15" Type="http://schemas.openxmlformats.org/officeDocument/2006/relationships/hyperlink" Target="https://podminky.urs.cz/item/CS_URS_2021_02/978021191" TargetMode="External"/><Relationship Id="rId23" Type="http://schemas.openxmlformats.org/officeDocument/2006/relationships/hyperlink" Target="https://podminky.urs.cz/item/CS_URS_2021_01/725210821" TargetMode="External"/><Relationship Id="rId28" Type="http://schemas.openxmlformats.org/officeDocument/2006/relationships/hyperlink" Target="https://podminky.urs.cz/item/CS_URS_2021_01/59030570" TargetMode="External"/><Relationship Id="rId36" Type="http://schemas.openxmlformats.org/officeDocument/2006/relationships/hyperlink" Target="https://podminky.urs.cz/item/CS_URS_2021_01/771121011" TargetMode="External"/><Relationship Id="rId49" Type="http://schemas.openxmlformats.org/officeDocument/2006/relationships/hyperlink" Target="https://podminky.urs.cz/item/CS_URS_2021_01/781473115" TargetMode="External"/><Relationship Id="rId57" Type="http://schemas.openxmlformats.org/officeDocument/2006/relationships/printerSettings" Target="../printerSettings/printerSettings11.bin"/><Relationship Id="rId10" Type="http://schemas.openxmlformats.org/officeDocument/2006/relationships/hyperlink" Target="https://podminky.urs.cz/item/CS_URS_2021_01/952901111" TargetMode="External"/><Relationship Id="rId31" Type="http://schemas.openxmlformats.org/officeDocument/2006/relationships/hyperlink" Target="https://podminky.urs.cz/item/CS_URS_2021_01/766691914" TargetMode="External"/><Relationship Id="rId44" Type="http://schemas.openxmlformats.org/officeDocument/2006/relationships/hyperlink" Target="https://podminky.urs.cz/item/CS_URS_2021_01/998771103" TargetMode="External"/><Relationship Id="rId52" Type="http://schemas.openxmlformats.org/officeDocument/2006/relationships/hyperlink" Target="https://podminky.urs.cz/item/CS_URS_2021_01/998781103"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hyperlink" Target="https://podminky.urs.cz/item/CS_URS_2021_01/997013631" TargetMode="External"/><Relationship Id="rId18" Type="http://schemas.openxmlformats.org/officeDocument/2006/relationships/hyperlink" Target="https://podminky.urs.cz/item/CS_URS_2021_01/727111135" TargetMode="External"/><Relationship Id="rId26" Type="http://schemas.openxmlformats.org/officeDocument/2006/relationships/hyperlink" Target="https://podminky.urs.cz/item/CS_URS_2021_01/998763100" TargetMode="External"/><Relationship Id="rId39" Type="http://schemas.openxmlformats.org/officeDocument/2006/relationships/hyperlink" Target="https://podminky.urs.cz/item/CS_URS_2021_01/771591112" TargetMode="External"/><Relationship Id="rId21" Type="http://schemas.openxmlformats.org/officeDocument/2006/relationships/hyperlink" Target="https://podminky.urs.cz/item/CS_URS_2021_01/751398110" TargetMode="External"/><Relationship Id="rId34" Type="http://schemas.openxmlformats.org/officeDocument/2006/relationships/hyperlink" Target="https://podminky.urs.cz/item/CS_URS_2021_01/771151024" TargetMode="External"/><Relationship Id="rId42" Type="http://schemas.openxmlformats.org/officeDocument/2006/relationships/hyperlink" Target="https://podminky.urs.cz/item/CS_URS_2021_01/998771181" TargetMode="External"/><Relationship Id="rId47" Type="http://schemas.openxmlformats.org/officeDocument/2006/relationships/hyperlink" Target="https://podminky.urs.cz/item/CS_URS_2021_01/59761039" TargetMode="External"/><Relationship Id="rId50" Type="http://schemas.openxmlformats.org/officeDocument/2006/relationships/hyperlink" Target="https://podminky.urs.cz/item/CS_URS_2021_01/998781101" TargetMode="External"/><Relationship Id="rId55" Type="http://schemas.openxmlformats.org/officeDocument/2006/relationships/printerSettings" Target="../printerSettings/printerSettings2.bin"/><Relationship Id="rId7" Type="http://schemas.openxmlformats.org/officeDocument/2006/relationships/hyperlink" Target="https://podminky.urs.cz/item/CS_URS_2021_01/968072455" TargetMode="External"/><Relationship Id="rId2" Type="http://schemas.openxmlformats.org/officeDocument/2006/relationships/hyperlink" Target="https://podminky.urs.cz/item/CS_URS_2021_01/612331121" TargetMode="External"/><Relationship Id="rId16" Type="http://schemas.openxmlformats.org/officeDocument/2006/relationships/hyperlink" Target="https://podminky.urs.cz/item/CS_URS_2021_01/725122817" TargetMode="External"/><Relationship Id="rId29" Type="http://schemas.openxmlformats.org/officeDocument/2006/relationships/hyperlink" Target="https://podminky.urs.cz/item/CS_URS_2021_01/998766101" TargetMode="External"/><Relationship Id="rId11" Type="http://schemas.openxmlformats.org/officeDocument/2006/relationships/hyperlink" Target="https://podminky.urs.cz/item/CS_URS_2021_01/997013501" TargetMode="External"/><Relationship Id="rId24" Type="http://schemas.openxmlformats.org/officeDocument/2006/relationships/hyperlink" Target="https://podminky.urs.cz/item/CS_URS_2021_01/763135101" TargetMode="External"/><Relationship Id="rId32" Type="http://schemas.openxmlformats.org/officeDocument/2006/relationships/hyperlink" Target="https://podminky.urs.cz/item/CS_URS_2021_01/771111011" TargetMode="External"/><Relationship Id="rId37" Type="http://schemas.openxmlformats.org/officeDocument/2006/relationships/hyperlink" Target="https://podminky.urs.cz/item/CS_URS_2021_01/59761406" TargetMode="External"/><Relationship Id="rId40" Type="http://schemas.openxmlformats.org/officeDocument/2006/relationships/hyperlink" Target="https://podminky.urs.cz/item/CS_URS_2021_01/771591264" TargetMode="External"/><Relationship Id="rId45" Type="http://schemas.openxmlformats.org/officeDocument/2006/relationships/hyperlink" Target="https://podminky.urs.cz/item/CS_URS_2021_01/781471810" TargetMode="External"/><Relationship Id="rId53" Type="http://schemas.openxmlformats.org/officeDocument/2006/relationships/hyperlink" Target="https://podminky.urs.cz/item/CS_URS_2021_01/783315101" TargetMode="External"/><Relationship Id="rId5" Type="http://schemas.openxmlformats.org/officeDocument/2006/relationships/hyperlink" Target="https://podminky.urs.cz/item/CS_URS_2021_01/763172414" TargetMode="External"/><Relationship Id="rId10" Type="http://schemas.openxmlformats.org/officeDocument/2006/relationships/hyperlink" Target="https://podminky.urs.cz/item/CS_URS_2021_01/997013151" TargetMode="External"/><Relationship Id="rId19" Type="http://schemas.openxmlformats.org/officeDocument/2006/relationships/hyperlink" Target="https://podminky.urs.cz/item/CS_URS_2021_01/727121108" TargetMode="External"/><Relationship Id="rId31" Type="http://schemas.openxmlformats.org/officeDocument/2006/relationships/hyperlink" Target="https://podminky.urs.cz/item/CS_URS_2021_01/767581802" TargetMode="External"/><Relationship Id="rId44" Type="http://schemas.openxmlformats.org/officeDocument/2006/relationships/hyperlink" Target="https://podminky.urs.cz/item/CS_URS_2021_01/781131112" TargetMode="External"/><Relationship Id="rId52" Type="http://schemas.openxmlformats.org/officeDocument/2006/relationships/hyperlink" Target="https://podminky.urs.cz/item/CS_URS_2021_01/783314101" TargetMode="External"/><Relationship Id="rId4" Type="http://schemas.openxmlformats.org/officeDocument/2006/relationships/hyperlink" Target="https://podminky.urs.cz/item/CS_URS_2021_01/55331486" TargetMode="External"/><Relationship Id="rId9" Type="http://schemas.openxmlformats.org/officeDocument/2006/relationships/hyperlink" Target="https://podminky.urs.cz/item/CS_URS_2021_01/978013191" TargetMode="External"/><Relationship Id="rId14" Type="http://schemas.openxmlformats.org/officeDocument/2006/relationships/hyperlink" Target="https://podminky.urs.cz/item/CS_URS_2021_01/998011001" TargetMode="External"/><Relationship Id="rId22" Type="http://schemas.openxmlformats.org/officeDocument/2006/relationships/hyperlink" Target="https://podminky.urs.cz/item/CS_URS_2021_01/763121422" TargetMode="External"/><Relationship Id="rId27" Type="http://schemas.openxmlformats.org/officeDocument/2006/relationships/hyperlink" Target="https://podminky.urs.cz/item/CS_URS_2021_01/998763181" TargetMode="External"/><Relationship Id="rId30" Type="http://schemas.openxmlformats.org/officeDocument/2006/relationships/hyperlink" Target="https://podminky.urs.cz/item/CS_URS_2021_01/998766181" TargetMode="External"/><Relationship Id="rId35" Type="http://schemas.openxmlformats.org/officeDocument/2006/relationships/hyperlink" Target="https://podminky.urs.cz/item/CS_URS_2021_01/771571810" TargetMode="External"/><Relationship Id="rId43" Type="http://schemas.openxmlformats.org/officeDocument/2006/relationships/hyperlink" Target="https://podminky.urs.cz/item/CS_URS_2021_01/781121011" TargetMode="External"/><Relationship Id="rId48" Type="http://schemas.openxmlformats.org/officeDocument/2006/relationships/hyperlink" Target="https://podminky.urs.cz/item/CS_URS_2021_01/781494111" TargetMode="External"/><Relationship Id="rId56" Type="http://schemas.openxmlformats.org/officeDocument/2006/relationships/drawing" Target="../drawings/drawing2.xml"/><Relationship Id="rId8" Type="http://schemas.openxmlformats.org/officeDocument/2006/relationships/hyperlink" Target="https://podminky.urs.cz/item/CS_URS_2021_02/971033431" TargetMode="External"/><Relationship Id="rId51" Type="http://schemas.openxmlformats.org/officeDocument/2006/relationships/hyperlink" Target="https://podminky.urs.cz/item/CS_URS_2021_01/998781181" TargetMode="External"/><Relationship Id="rId3" Type="http://schemas.openxmlformats.org/officeDocument/2006/relationships/hyperlink" Target="https://podminky.urs.cz/item/CS_URS_2021_01/642944121" TargetMode="External"/><Relationship Id="rId12" Type="http://schemas.openxmlformats.org/officeDocument/2006/relationships/hyperlink" Target="https://podminky.urs.cz/item/CS_URS_2021_01/997013509" TargetMode="External"/><Relationship Id="rId17" Type="http://schemas.openxmlformats.org/officeDocument/2006/relationships/hyperlink" Target="https://podminky.urs.cz/item/CS_URS_2021_01/725210821" TargetMode="External"/><Relationship Id="rId25" Type="http://schemas.openxmlformats.org/officeDocument/2006/relationships/hyperlink" Target="https://podminky.urs.cz/item/CS_URS_2021_01/59030570" TargetMode="External"/><Relationship Id="rId33" Type="http://schemas.openxmlformats.org/officeDocument/2006/relationships/hyperlink" Target="https://podminky.urs.cz/item/CS_URS_2021_01/771121011" TargetMode="External"/><Relationship Id="rId38" Type="http://schemas.openxmlformats.org/officeDocument/2006/relationships/hyperlink" Target="https://podminky.urs.cz/item/CS_URS_2021_01/771577131" TargetMode="External"/><Relationship Id="rId46" Type="http://schemas.openxmlformats.org/officeDocument/2006/relationships/hyperlink" Target="https://podminky.urs.cz/item/CS_URS_2021_01/781473115" TargetMode="External"/><Relationship Id="rId20" Type="http://schemas.openxmlformats.org/officeDocument/2006/relationships/hyperlink" Target="https://podminky.urs.cz/item/CS_URS_2021_01/727111124" TargetMode="External"/><Relationship Id="rId41" Type="http://schemas.openxmlformats.org/officeDocument/2006/relationships/hyperlink" Target="https://podminky.urs.cz/item/CS_URS_2021_01/998771101" TargetMode="External"/><Relationship Id="rId54" Type="http://schemas.openxmlformats.org/officeDocument/2006/relationships/hyperlink" Target="https://podminky.urs.cz/item/CS_URS_2021_01/783317101" TargetMode="External"/><Relationship Id="rId1" Type="http://schemas.openxmlformats.org/officeDocument/2006/relationships/hyperlink" Target="https://podminky.urs.cz/item/CS_URS_2021_01/612131101" TargetMode="External"/><Relationship Id="rId6" Type="http://schemas.openxmlformats.org/officeDocument/2006/relationships/hyperlink" Target="https://podminky.urs.cz/item/CS_URS_2021_01/952901111" TargetMode="External"/><Relationship Id="rId15" Type="http://schemas.openxmlformats.org/officeDocument/2006/relationships/hyperlink" Target="https://podminky.urs.cz/item/CS_URS_2021_01/725110811" TargetMode="External"/><Relationship Id="rId23" Type="http://schemas.openxmlformats.org/officeDocument/2006/relationships/hyperlink" Target="https://podminky.urs.cz/item/CS_URS_2021_01/763121714" TargetMode="External"/><Relationship Id="rId28" Type="http://schemas.openxmlformats.org/officeDocument/2006/relationships/hyperlink" Target="https://podminky.urs.cz/item/CS_URS_2021_01/766691914" TargetMode="External"/><Relationship Id="rId36" Type="http://schemas.openxmlformats.org/officeDocument/2006/relationships/hyperlink" Target="https://podminky.urs.cz/item/CS_URS_2021_01/771573116" TargetMode="External"/><Relationship Id="rId49" Type="http://schemas.openxmlformats.org/officeDocument/2006/relationships/hyperlink" Target="https://podminky.urs.cz/item/CS_URS_2021_01/781494511"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podminky.urs.cz/item/CS_URS_2021_01/997013631" TargetMode="External"/><Relationship Id="rId18" Type="http://schemas.openxmlformats.org/officeDocument/2006/relationships/hyperlink" Target="https://podminky.urs.cz/item/CS_URS_2021_01/727121108" TargetMode="External"/><Relationship Id="rId26" Type="http://schemas.openxmlformats.org/officeDocument/2006/relationships/hyperlink" Target="https://podminky.urs.cz/item/CS_URS_2021_01/998763181" TargetMode="External"/><Relationship Id="rId39" Type="http://schemas.openxmlformats.org/officeDocument/2006/relationships/hyperlink" Target="https://podminky.urs.cz/item/CS_URS_2021_01/771591264" TargetMode="External"/><Relationship Id="rId21" Type="http://schemas.openxmlformats.org/officeDocument/2006/relationships/hyperlink" Target="https://podminky.urs.cz/item/CS_URS_2021_01/763121422" TargetMode="External"/><Relationship Id="rId34" Type="http://schemas.openxmlformats.org/officeDocument/2006/relationships/hyperlink" Target="https://podminky.urs.cz/item/CS_URS_2021_01/771571810" TargetMode="External"/><Relationship Id="rId42" Type="http://schemas.openxmlformats.org/officeDocument/2006/relationships/hyperlink" Target="https://podminky.urs.cz/item/CS_URS_2021_01/781121011" TargetMode="External"/><Relationship Id="rId47" Type="http://schemas.openxmlformats.org/officeDocument/2006/relationships/hyperlink" Target="https://podminky.urs.cz/item/CS_URS_2021_01/781494111" TargetMode="External"/><Relationship Id="rId50" Type="http://schemas.openxmlformats.org/officeDocument/2006/relationships/hyperlink" Target="https://podminky.urs.cz/item/CS_URS_2021_01/998781181" TargetMode="External"/><Relationship Id="rId55" Type="http://schemas.openxmlformats.org/officeDocument/2006/relationships/drawing" Target="../drawings/drawing3.xml"/><Relationship Id="rId7" Type="http://schemas.openxmlformats.org/officeDocument/2006/relationships/hyperlink" Target="https://podminky.urs.cz/item/CS_URS_2021_01/968072455" TargetMode="External"/><Relationship Id="rId2" Type="http://schemas.openxmlformats.org/officeDocument/2006/relationships/hyperlink" Target="https://podminky.urs.cz/item/CS_URS_2021_01/612331121" TargetMode="External"/><Relationship Id="rId16" Type="http://schemas.openxmlformats.org/officeDocument/2006/relationships/hyperlink" Target="https://podminky.urs.cz/item/CS_URS_2021_01/725210821" TargetMode="External"/><Relationship Id="rId29" Type="http://schemas.openxmlformats.org/officeDocument/2006/relationships/hyperlink" Target="https://podminky.urs.cz/item/CS_URS_2021_01/998766181" TargetMode="External"/><Relationship Id="rId11" Type="http://schemas.openxmlformats.org/officeDocument/2006/relationships/hyperlink" Target="https://podminky.urs.cz/item/CS_URS_2021_01/997013501" TargetMode="External"/><Relationship Id="rId24" Type="http://schemas.openxmlformats.org/officeDocument/2006/relationships/hyperlink" Target="https://podminky.urs.cz/item/CS_URS_2021_01/59030570" TargetMode="External"/><Relationship Id="rId32" Type="http://schemas.openxmlformats.org/officeDocument/2006/relationships/hyperlink" Target="https://podminky.urs.cz/item/CS_URS_2021_01/771121011" TargetMode="External"/><Relationship Id="rId37" Type="http://schemas.openxmlformats.org/officeDocument/2006/relationships/hyperlink" Target="https://podminky.urs.cz/item/CS_URS_2021_01/771577131" TargetMode="External"/><Relationship Id="rId40" Type="http://schemas.openxmlformats.org/officeDocument/2006/relationships/hyperlink" Target="https://podminky.urs.cz/item/CS_URS_2021_01/998771101" TargetMode="External"/><Relationship Id="rId45" Type="http://schemas.openxmlformats.org/officeDocument/2006/relationships/hyperlink" Target="https://podminky.urs.cz/item/CS_URS_2021_01/781473115" TargetMode="External"/><Relationship Id="rId53" Type="http://schemas.openxmlformats.org/officeDocument/2006/relationships/hyperlink" Target="https://podminky.urs.cz/item/CS_URS_2021_01/783317101" TargetMode="External"/><Relationship Id="rId5" Type="http://schemas.openxmlformats.org/officeDocument/2006/relationships/hyperlink" Target="https://podminky.urs.cz/item/CS_URS_2021_01/763172414" TargetMode="External"/><Relationship Id="rId10" Type="http://schemas.openxmlformats.org/officeDocument/2006/relationships/hyperlink" Target="https://podminky.urs.cz/item/CS_URS_2021_01/997013151" TargetMode="External"/><Relationship Id="rId19" Type="http://schemas.openxmlformats.org/officeDocument/2006/relationships/hyperlink" Target="https://podminky.urs.cz/item/CS_URS_2021_01/727111124" TargetMode="External"/><Relationship Id="rId31" Type="http://schemas.openxmlformats.org/officeDocument/2006/relationships/hyperlink" Target="https://podminky.urs.cz/item/CS_URS_2021_01/771111011" TargetMode="External"/><Relationship Id="rId44" Type="http://schemas.openxmlformats.org/officeDocument/2006/relationships/hyperlink" Target="https://podminky.urs.cz/item/CS_URS_2021_01/781471810" TargetMode="External"/><Relationship Id="rId52" Type="http://schemas.openxmlformats.org/officeDocument/2006/relationships/hyperlink" Target="https://podminky.urs.cz/item/CS_URS_2021_01/783315101" TargetMode="External"/><Relationship Id="rId4" Type="http://schemas.openxmlformats.org/officeDocument/2006/relationships/hyperlink" Target="https://podminky.urs.cz/item/CS_URS_2021_01/55331486" TargetMode="External"/><Relationship Id="rId9" Type="http://schemas.openxmlformats.org/officeDocument/2006/relationships/hyperlink" Target="https://podminky.urs.cz/item/CS_URS_2021_01/978013191" TargetMode="External"/><Relationship Id="rId14" Type="http://schemas.openxmlformats.org/officeDocument/2006/relationships/hyperlink" Target="https://podminky.urs.cz/item/CS_URS_2021_01/998011001" TargetMode="External"/><Relationship Id="rId22" Type="http://schemas.openxmlformats.org/officeDocument/2006/relationships/hyperlink" Target="https://podminky.urs.cz/item/CS_URS_2021_01/763121714" TargetMode="External"/><Relationship Id="rId27" Type="http://schemas.openxmlformats.org/officeDocument/2006/relationships/hyperlink" Target="https://podminky.urs.cz/item/CS_URS_2021_01/766691914" TargetMode="External"/><Relationship Id="rId30" Type="http://schemas.openxmlformats.org/officeDocument/2006/relationships/hyperlink" Target="https://podminky.urs.cz/item/CS_URS_2021_01/767581802" TargetMode="External"/><Relationship Id="rId35" Type="http://schemas.openxmlformats.org/officeDocument/2006/relationships/hyperlink" Target="https://podminky.urs.cz/item/CS_URS_2021_01/771573116" TargetMode="External"/><Relationship Id="rId43" Type="http://schemas.openxmlformats.org/officeDocument/2006/relationships/hyperlink" Target="https://podminky.urs.cz/item/CS_URS_2021_01/781131112" TargetMode="External"/><Relationship Id="rId48" Type="http://schemas.openxmlformats.org/officeDocument/2006/relationships/hyperlink" Target="https://podminky.urs.cz/item/CS_URS_2021_01/781494511" TargetMode="External"/><Relationship Id="rId8" Type="http://schemas.openxmlformats.org/officeDocument/2006/relationships/hyperlink" Target="https://podminky.urs.cz/item/CS_URS_2021_02/971033431" TargetMode="External"/><Relationship Id="rId51" Type="http://schemas.openxmlformats.org/officeDocument/2006/relationships/hyperlink" Target="https://podminky.urs.cz/item/CS_URS_2021_01/783314101" TargetMode="External"/><Relationship Id="rId3" Type="http://schemas.openxmlformats.org/officeDocument/2006/relationships/hyperlink" Target="https://podminky.urs.cz/item/CS_URS_2021_01/642944121" TargetMode="External"/><Relationship Id="rId12" Type="http://schemas.openxmlformats.org/officeDocument/2006/relationships/hyperlink" Target="https://podminky.urs.cz/item/CS_URS_2021_01/997013509" TargetMode="External"/><Relationship Id="rId17" Type="http://schemas.openxmlformats.org/officeDocument/2006/relationships/hyperlink" Target="https://podminky.urs.cz/item/CS_URS_2021_01/727111135" TargetMode="External"/><Relationship Id="rId25" Type="http://schemas.openxmlformats.org/officeDocument/2006/relationships/hyperlink" Target="https://podminky.urs.cz/item/CS_URS_2021_01/998763100" TargetMode="External"/><Relationship Id="rId33" Type="http://schemas.openxmlformats.org/officeDocument/2006/relationships/hyperlink" Target="https://podminky.urs.cz/item/CS_URS_2021_01/771151024" TargetMode="External"/><Relationship Id="rId38" Type="http://schemas.openxmlformats.org/officeDocument/2006/relationships/hyperlink" Target="https://podminky.urs.cz/item/CS_URS_2021_01/771591112" TargetMode="External"/><Relationship Id="rId46" Type="http://schemas.openxmlformats.org/officeDocument/2006/relationships/hyperlink" Target="https://podminky.urs.cz/item/CS_URS_2021_01/59761039" TargetMode="External"/><Relationship Id="rId20" Type="http://schemas.openxmlformats.org/officeDocument/2006/relationships/hyperlink" Target="https://podminky.urs.cz/item/CS_URS_2021_01/751398110" TargetMode="External"/><Relationship Id="rId41" Type="http://schemas.openxmlformats.org/officeDocument/2006/relationships/hyperlink" Target="https://podminky.urs.cz/item/CS_URS_2021_01/998771181" TargetMode="External"/><Relationship Id="rId54" Type="http://schemas.openxmlformats.org/officeDocument/2006/relationships/printerSettings" Target="../printerSettings/printerSettings3.bin"/><Relationship Id="rId1" Type="http://schemas.openxmlformats.org/officeDocument/2006/relationships/hyperlink" Target="https://podminky.urs.cz/item/CS_URS_2021_01/612131101" TargetMode="External"/><Relationship Id="rId6" Type="http://schemas.openxmlformats.org/officeDocument/2006/relationships/hyperlink" Target="https://podminky.urs.cz/item/CS_URS_2021_01/952901111" TargetMode="External"/><Relationship Id="rId15" Type="http://schemas.openxmlformats.org/officeDocument/2006/relationships/hyperlink" Target="https://podminky.urs.cz/item/CS_URS_2021_01/725110811" TargetMode="External"/><Relationship Id="rId23" Type="http://schemas.openxmlformats.org/officeDocument/2006/relationships/hyperlink" Target="https://podminky.urs.cz/item/CS_URS_2021_01/763135101" TargetMode="External"/><Relationship Id="rId28" Type="http://schemas.openxmlformats.org/officeDocument/2006/relationships/hyperlink" Target="https://podminky.urs.cz/item/CS_URS_2021_01/998766101" TargetMode="External"/><Relationship Id="rId36" Type="http://schemas.openxmlformats.org/officeDocument/2006/relationships/hyperlink" Target="https://podminky.urs.cz/item/CS_URS_2021_01/59761406" TargetMode="External"/><Relationship Id="rId49" Type="http://schemas.openxmlformats.org/officeDocument/2006/relationships/hyperlink" Target="https://podminky.urs.cz/item/CS_URS_2021_01/998781101"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podminky.urs.cz/item/CS_URS_2021_01/997013631" TargetMode="External"/><Relationship Id="rId18" Type="http://schemas.openxmlformats.org/officeDocument/2006/relationships/hyperlink" Target="https://podminky.urs.cz/item/CS_URS_2021_01/727111135" TargetMode="External"/><Relationship Id="rId26" Type="http://schemas.openxmlformats.org/officeDocument/2006/relationships/hyperlink" Target="https://podminky.urs.cz/item/CS_URS_2021_01/998763100" TargetMode="External"/><Relationship Id="rId39" Type="http://schemas.openxmlformats.org/officeDocument/2006/relationships/hyperlink" Target="https://podminky.urs.cz/item/CS_URS_2021_01/771591112" TargetMode="External"/><Relationship Id="rId21" Type="http://schemas.openxmlformats.org/officeDocument/2006/relationships/hyperlink" Target="https://podminky.urs.cz/item/CS_URS_2021_01/751398110" TargetMode="External"/><Relationship Id="rId34" Type="http://schemas.openxmlformats.org/officeDocument/2006/relationships/hyperlink" Target="https://podminky.urs.cz/item/CS_URS_2021_01/771151024" TargetMode="External"/><Relationship Id="rId42" Type="http://schemas.openxmlformats.org/officeDocument/2006/relationships/hyperlink" Target="https://podminky.urs.cz/item/CS_URS_2021_01/998771181" TargetMode="External"/><Relationship Id="rId47" Type="http://schemas.openxmlformats.org/officeDocument/2006/relationships/hyperlink" Target="https://podminky.urs.cz/item/CS_URS_2021_01/59761039" TargetMode="External"/><Relationship Id="rId50" Type="http://schemas.openxmlformats.org/officeDocument/2006/relationships/hyperlink" Target="https://podminky.urs.cz/item/CS_URS_2021_01/998781101" TargetMode="External"/><Relationship Id="rId55" Type="http://schemas.openxmlformats.org/officeDocument/2006/relationships/printerSettings" Target="../printerSettings/printerSettings4.bin"/><Relationship Id="rId7" Type="http://schemas.openxmlformats.org/officeDocument/2006/relationships/hyperlink" Target="https://podminky.urs.cz/item/CS_URS_2021_01/968072455" TargetMode="External"/><Relationship Id="rId2" Type="http://schemas.openxmlformats.org/officeDocument/2006/relationships/hyperlink" Target="https://podminky.urs.cz/item/CS_URS_2021_01/612331121" TargetMode="External"/><Relationship Id="rId16" Type="http://schemas.openxmlformats.org/officeDocument/2006/relationships/hyperlink" Target="https://podminky.urs.cz/item/CS_URS_2021_01/725122817" TargetMode="External"/><Relationship Id="rId29" Type="http://schemas.openxmlformats.org/officeDocument/2006/relationships/hyperlink" Target="https://podminky.urs.cz/item/CS_URS_2021_01/998766101" TargetMode="External"/><Relationship Id="rId11" Type="http://schemas.openxmlformats.org/officeDocument/2006/relationships/hyperlink" Target="https://podminky.urs.cz/item/CS_URS_2021_01/997013501" TargetMode="External"/><Relationship Id="rId24" Type="http://schemas.openxmlformats.org/officeDocument/2006/relationships/hyperlink" Target="https://podminky.urs.cz/item/CS_URS_2021_01/763135101" TargetMode="External"/><Relationship Id="rId32" Type="http://schemas.openxmlformats.org/officeDocument/2006/relationships/hyperlink" Target="https://podminky.urs.cz/item/CS_URS_2021_01/771111011" TargetMode="External"/><Relationship Id="rId37" Type="http://schemas.openxmlformats.org/officeDocument/2006/relationships/hyperlink" Target="https://podminky.urs.cz/item/CS_URS_2021_01/59761406" TargetMode="External"/><Relationship Id="rId40" Type="http://schemas.openxmlformats.org/officeDocument/2006/relationships/hyperlink" Target="https://podminky.urs.cz/item/CS_URS_2021_01/771591264" TargetMode="External"/><Relationship Id="rId45" Type="http://schemas.openxmlformats.org/officeDocument/2006/relationships/hyperlink" Target="https://podminky.urs.cz/item/CS_URS_2021_01/781471810" TargetMode="External"/><Relationship Id="rId53" Type="http://schemas.openxmlformats.org/officeDocument/2006/relationships/hyperlink" Target="https://podminky.urs.cz/item/CS_URS_2021_01/783315101" TargetMode="External"/><Relationship Id="rId5" Type="http://schemas.openxmlformats.org/officeDocument/2006/relationships/hyperlink" Target="https://podminky.urs.cz/item/CS_URS_2021_01/763172414" TargetMode="External"/><Relationship Id="rId10" Type="http://schemas.openxmlformats.org/officeDocument/2006/relationships/hyperlink" Target="https://podminky.urs.cz/item/CS_URS_2021_01/997013151" TargetMode="External"/><Relationship Id="rId19" Type="http://schemas.openxmlformats.org/officeDocument/2006/relationships/hyperlink" Target="https://podminky.urs.cz/item/CS_URS_2021_01/727121108" TargetMode="External"/><Relationship Id="rId31" Type="http://schemas.openxmlformats.org/officeDocument/2006/relationships/hyperlink" Target="https://podminky.urs.cz/item/CS_URS_2021_01/767581802" TargetMode="External"/><Relationship Id="rId44" Type="http://schemas.openxmlformats.org/officeDocument/2006/relationships/hyperlink" Target="https://podminky.urs.cz/item/CS_URS_2021_01/781131112" TargetMode="External"/><Relationship Id="rId52" Type="http://schemas.openxmlformats.org/officeDocument/2006/relationships/hyperlink" Target="https://podminky.urs.cz/item/CS_URS_2021_01/783314101" TargetMode="External"/><Relationship Id="rId4" Type="http://schemas.openxmlformats.org/officeDocument/2006/relationships/hyperlink" Target="https://podminky.urs.cz/item/CS_URS_2021_01/55331486" TargetMode="External"/><Relationship Id="rId9" Type="http://schemas.openxmlformats.org/officeDocument/2006/relationships/hyperlink" Target="https://podminky.urs.cz/item/CS_URS_2021_01/978013191" TargetMode="External"/><Relationship Id="rId14" Type="http://schemas.openxmlformats.org/officeDocument/2006/relationships/hyperlink" Target="https://podminky.urs.cz/item/CS_URS_2021_01/998011001" TargetMode="External"/><Relationship Id="rId22" Type="http://schemas.openxmlformats.org/officeDocument/2006/relationships/hyperlink" Target="https://podminky.urs.cz/item/CS_URS_2021_01/763121422" TargetMode="External"/><Relationship Id="rId27" Type="http://schemas.openxmlformats.org/officeDocument/2006/relationships/hyperlink" Target="https://podminky.urs.cz/item/CS_URS_2021_01/998763181" TargetMode="External"/><Relationship Id="rId30" Type="http://schemas.openxmlformats.org/officeDocument/2006/relationships/hyperlink" Target="https://podminky.urs.cz/item/CS_URS_2021_01/998766181" TargetMode="External"/><Relationship Id="rId35" Type="http://schemas.openxmlformats.org/officeDocument/2006/relationships/hyperlink" Target="https://podminky.urs.cz/item/CS_URS_2021_01/771571810" TargetMode="External"/><Relationship Id="rId43" Type="http://schemas.openxmlformats.org/officeDocument/2006/relationships/hyperlink" Target="https://podminky.urs.cz/item/CS_URS_2021_01/781121011" TargetMode="External"/><Relationship Id="rId48" Type="http://schemas.openxmlformats.org/officeDocument/2006/relationships/hyperlink" Target="https://podminky.urs.cz/item/CS_URS_2021_01/781494111" TargetMode="External"/><Relationship Id="rId56" Type="http://schemas.openxmlformats.org/officeDocument/2006/relationships/drawing" Target="../drawings/drawing4.xml"/><Relationship Id="rId8" Type="http://schemas.openxmlformats.org/officeDocument/2006/relationships/hyperlink" Target="https://podminky.urs.cz/item/CS_URS_2021_02/971033431" TargetMode="External"/><Relationship Id="rId51" Type="http://schemas.openxmlformats.org/officeDocument/2006/relationships/hyperlink" Target="https://podminky.urs.cz/item/CS_URS_2021_01/998781181" TargetMode="External"/><Relationship Id="rId3" Type="http://schemas.openxmlformats.org/officeDocument/2006/relationships/hyperlink" Target="https://podminky.urs.cz/item/CS_URS_2021_01/642944121" TargetMode="External"/><Relationship Id="rId12" Type="http://schemas.openxmlformats.org/officeDocument/2006/relationships/hyperlink" Target="https://podminky.urs.cz/item/CS_URS_2021_01/997013509" TargetMode="External"/><Relationship Id="rId17" Type="http://schemas.openxmlformats.org/officeDocument/2006/relationships/hyperlink" Target="https://podminky.urs.cz/item/CS_URS_2021_01/725210821" TargetMode="External"/><Relationship Id="rId25" Type="http://schemas.openxmlformats.org/officeDocument/2006/relationships/hyperlink" Target="https://podminky.urs.cz/item/CS_URS_2021_01/59030570" TargetMode="External"/><Relationship Id="rId33" Type="http://schemas.openxmlformats.org/officeDocument/2006/relationships/hyperlink" Target="https://podminky.urs.cz/item/CS_URS_2021_01/771121011" TargetMode="External"/><Relationship Id="rId38" Type="http://schemas.openxmlformats.org/officeDocument/2006/relationships/hyperlink" Target="https://podminky.urs.cz/item/CS_URS_2021_01/771577131" TargetMode="External"/><Relationship Id="rId46" Type="http://schemas.openxmlformats.org/officeDocument/2006/relationships/hyperlink" Target="https://podminky.urs.cz/item/CS_URS_2021_01/781473115" TargetMode="External"/><Relationship Id="rId20" Type="http://schemas.openxmlformats.org/officeDocument/2006/relationships/hyperlink" Target="https://podminky.urs.cz/item/CS_URS_2021_01/727111124" TargetMode="External"/><Relationship Id="rId41" Type="http://schemas.openxmlformats.org/officeDocument/2006/relationships/hyperlink" Target="https://podminky.urs.cz/item/CS_URS_2021_01/998771101" TargetMode="External"/><Relationship Id="rId54" Type="http://schemas.openxmlformats.org/officeDocument/2006/relationships/hyperlink" Target="https://podminky.urs.cz/item/CS_URS_2021_01/783317101" TargetMode="External"/><Relationship Id="rId1" Type="http://schemas.openxmlformats.org/officeDocument/2006/relationships/hyperlink" Target="https://podminky.urs.cz/item/CS_URS_2021_01/612131101" TargetMode="External"/><Relationship Id="rId6" Type="http://schemas.openxmlformats.org/officeDocument/2006/relationships/hyperlink" Target="https://podminky.urs.cz/item/CS_URS_2021_01/952901111" TargetMode="External"/><Relationship Id="rId15" Type="http://schemas.openxmlformats.org/officeDocument/2006/relationships/hyperlink" Target="https://podminky.urs.cz/item/CS_URS_2021_01/725110811" TargetMode="External"/><Relationship Id="rId23" Type="http://schemas.openxmlformats.org/officeDocument/2006/relationships/hyperlink" Target="https://podminky.urs.cz/item/CS_URS_2021_01/763121714" TargetMode="External"/><Relationship Id="rId28" Type="http://schemas.openxmlformats.org/officeDocument/2006/relationships/hyperlink" Target="https://podminky.urs.cz/item/CS_URS_2021_01/766691914" TargetMode="External"/><Relationship Id="rId36" Type="http://schemas.openxmlformats.org/officeDocument/2006/relationships/hyperlink" Target="https://podminky.urs.cz/item/CS_URS_2021_01/771573116" TargetMode="External"/><Relationship Id="rId49" Type="http://schemas.openxmlformats.org/officeDocument/2006/relationships/hyperlink" Target="https://podminky.urs.cz/item/CS_URS_2021_01/781494511"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podminky.urs.cz/item/CS_URS_2021_01/997013631" TargetMode="External"/><Relationship Id="rId18" Type="http://schemas.openxmlformats.org/officeDocument/2006/relationships/hyperlink" Target="https://podminky.urs.cz/item/CS_URS_2021_01/727121108" TargetMode="External"/><Relationship Id="rId26" Type="http://schemas.openxmlformats.org/officeDocument/2006/relationships/hyperlink" Target="https://podminky.urs.cz/item/CS_URS_2021_01/998763181" TargetMode="External"/><Relationship Id="rId39" Type="http://schemas.openxmlformats.org/officeDocument/2006/relationships/hyperlink" Target="https://podminky.urs.cz/item/CS_URS_2021_01/771591264" TargetMode="External"/><Relationship Id="rId21" Type="http://schemas.openxmlformats.org/officeDocument/2006/relationships/hyperlink" Target="https://podminky.urs.cz/item/CS_URS_2021_01/763121422" TargetMode="External"/><Relationship Id="rId34" Type="http://schemas.openxmlformats.org/officeDocument/2006/relationships/hyperlink" Target="https://podminky.urs.cz/item/CS_URS_2021_01/771571810" TargetMode="External"/><Relationship Id="rId42" Type="http://schemas.openxmlformats.org/officeDocument/2006/relationships/hyperlink" Target="https://podminky.urs.cz/item/CS_URS_2021_01/781121011" TargetMode="External"/><Relationship Id="rId47" Type="http://schemas.openxmlformats.org/officeDocument/2006/relationships/hyperlink" Target="https://podminky.urs.cz/item/CS_URS_2021_01/781494111" TargetMode="External"/><Relationship Id="rId50" Type="http://schemas.openxmlformats.org/officeDocument/2006/relationships/hyperlink" Target="https://podminky.urs.cz/item/CS_URS_2021_01/998781181" TargetMode="External"/><Relationship Id="rId55" Type="http://schemas.openxmlformats.org/officeDocument/2006/relationships/drawing" Target="../drawings/drawing5.xml"/><Relationship Id="rId7" Type="http://schemas.openxmlformats.org/officeDocument/2006/relationships/hyperlink" Target="https://podminky.urs.cz/item/CS_URS_2021_01/968072455" TargetMode="External"/><Relationship Id="rId2" Type="http://schemas.openxmlformats.org/officeDocument/2006/relationships/hyperlink" Target="https://podminky.urs.cz/item/CS_URS_2021_01/612331121" TargetMode="External"/><Relationship Id="rId16" Type="http://schemas.openxmlformats.org/officeDocument/2006/relationships/hyperlink" Target="https://podminky.urs.cz/item/CS_URS_2021_01/725210821" TargetMode="External"/><Relationship Id="rId29" Type="http://schemas.openxmlformats.org/officeDocument/2006/relationships/hyperlink" Target="https://podminky.urs.cz/item/CS_URS_2021_01/998766181" TargetMode="External"/><Relationship Id="rId11" Type="http://schemas.openxmlformats.org/officeDocument/2006/relationships/hyperlink" Target="https://podminky.urs.cz/item/CS_URS_2021_01/997013501" TargetMode="External"/><Relationship Id="rId24" Type="http://schemas.openxmlformats.org/officeDocument/2006/relationships/hyperlink" Target="https://podminky.urs.cz/item/CS_URS_2021_01/59030570" TargetMode="External"/><Relationship Id="rId32" Type="http://schemas.openxmlformats.org/officeDocument/2006/relationships/hyperlink" Target="https://podminky.urs.cz/item/CS_URS_2021_01/771121011" TargetMode="External"/><Relationship Id="rId37" Type="http://schemas.openxmlformats.org/officeDocument/2006/relationships/hyperlink" Target="https://podminky.urs.cz/item/CS_URS_2021_01/771577131" TargetMode="External"/><Relationship Id="rId40" Type="http://schemas.openxmlformats.org/officeDocument/2006/relationships/hyperlink" Target="https://podminky.urs.cz/item/CS_URS_2021_01/998771101" TargetMode="External"/><Relationship Id="rId45" Type="http://schemas.openxmlformats.org/officeDocument/2006/relationships/hyperlink" Target="https://podminky.urs.cz/item/CS_URS_2021_01/781473115" TargetMode="External"/><Relationship Id="rId53" Type="http://schemas.openxmlformats.org/officeDocument/2006/relationships/hyperlink" Target="https://podminky.urs.cz/item/CS_URS_2021_01/783317101" TargetMode="External"/><Relationship Id="rId5" Type="http://schemas.openxmlformats.org/officeDocument/2006/relationships/hyperlink" Target="https://podminky.urs.cz/item/CS_URS_2021_01/763172414" TargetMode="External"/><Relationship Id="rId10" Type="http://schemas.openxmlformats.org/officeDocument/2006/relationships/hyperlink" Target="https://podminky.urs.cz/item/CS_URS_2021_01/997013151" TargetMode="External"/><Relationship Id="rId19" Type="http://schemas.openxmlformats.org/officeDocument/2006/relationships/hyperlink" Target="https://podminky.urs.cz/item/CS_URS_2021_01/727111124" TargetMode="External"/><Relationship Id="rId31" Type="http://schemas.openxmlformats.org/officeDocument/2006/relationships/hyperlink" Target="https://podminky.urs.cz/item/CS_URS_2021_01/771111011" TargetMode="External"/><Relationship Id="rId44" Type="http://schemas.openxmlformats.org/officeDocument/2006/relationships/hyperlink" Target="https://podminky.urs.cz/item/CS_URS_2021_01/781471810" TargetMode="External"/><Relationship Id="rId52" Type="http://schemas.openxmlformats.org/officeDocument/2006/relationships/hyperlink" Target="https://podminky.urs.cz/item/CS_URS_2021_01/783315101" TargetMode="External"/><Relationship Id="rId4" Type="http://schemas.openxmlformats.org/officeDocument/2006/relationships/hyperlink" Target="https://podminky.urs.cz/item/CS_URS_2021_01/55331486" TargetMode="External"/><Relationship Id="rId9" Type="http://schemas.openxmlformats.org/officeDocument/2006/relationships/hyperlink" Target="https://podminky.urs.cz/item/CS_URS_2021_01/978013191" TargetMode="External"/><Relationship Id="rId14" Type="http://schemas.openxmlformats.org/officeDocument/2006/relationships/hyperlink" Target="https://podminky.urs.cz/item/CS_URS_2021_01/998011001" TargetMode="External"/><Relationship Id="rId22" Type="http://schemas.openxmlformats.org/officeDocument/2006/relationships/hyperlink" Target="https://podminky.urs.cz/item/CS_URS_2021_01/763121714" TargetMode="External"/><Relationship Id="rId27" Type="http://schemas.openxmlformats.org/officeDocument/2006/relationships/hyperlink" Target="https://podminky.urs.cz/item/CS_URS_2021_01/766691914" TargetMode="External"/><Relationship Id="rId30" Type="http://schemas.openxmlformats.org/officeDocument/2006/relationships/hyperlink" Target="https://podminky.urs.cz/item/CS_URS_2021_01/767581802" TargetMode="External"/><Relationship Id="rId35" Type="http://schemas.openxmlformats.org/officeDocument/2006/relationships/hyperlink" Target="https://podminky.urs.cz/item/CS_URS_2021_01/771573116" TargetMode="External"/><Relationship Id="rId43" Type="http://schemas.openxmlformats.org/officeDocument/2006/relationships/hyperlink" Target="https://podminky.urs.cz/item/CS_URS_2021_01/781131112" TargetMode="External"/><Relationship Id="rId48" Type="http://schemas.openxmlformats.org/officeDocument/2006/relationships/hyperlink" Target="https://podminky.urs.cz/item/CS_URS_2021_01/781494511" TargetMode="External"/><Relationship Id="rId8" Type="http://schemas.openxmlformats.org/officeDocument/2006/relationships/hyperlink" Target="https://podminky.urs.cz/item/CS_URS_2021_02/971033431" TargetMode="External"/><Relationship Id="rId51" Type="http://schemas.openxmlformats.org/officeDocument/2006/relationships/hyperlink" Target="https://podminky.urs.cz/item/CS_URS_2021_01/783314101" TargetMode="External"/><Relationship Id="rId3" Type="http://schemas.openxmlformats.org/officeDocument/2006/relationships/hyperlink" Target="https://podminky.urs.cz/item/CS_URS_2021_01/642944121" TargetMode="External"/><Relationship Id="rId12" Type="http://schemas.openxmlformats.org/officeDocument/2006/relationships/hyperlink" Target="https://podminky.urs.cz/item/CS_URS_2021_01/997013509" TargetMode="External"/><Relationship Id="rId17" Type="http://schemas.openxmlformats.org/officeDocument/2006/relationships/hyperlink" Target="https://podminky.urs.cz/item/CS_URS_2021_01/727111135" TargetMode="External"/><Relationship Id="rId25" Type="http://schemas.openxmlformats.org/officeDocument/2006/relationships/hyperlink" Target="https://podminky.urs.cz/item/CS_URS_2021_01/998763100" TargetMode="External"/><Relationship Id="rId33" Type="http://schemas.openxmlformats.org/officeDocument/2006/relationships/hyperlink" Target="https://podminky.urs.cz/item/CS_URS_2021_01/771151024" TargetMode="External"/><Relationship Id="rId38" Type="http://schemas.openxmlformats.org/officeDocument/2006/relationships/hyperlink" Target="https://podminky.urs.cz/item/CS_URS_2021_01/771591112" TargetMode="External"/><Relationship Id="rId46" Type="http://schemas.openxmlformats.org/officeDocument/2006/relationships/hyperlink" Target="https://podminky.urs.cz/item/CS_URS_2021_01/59761039" TargetMode="External"/><Relationship Id="rId20" Type="http://schemas.openxmlformats.org/officeDocument/2006/relationships/hyperlink" Target="https://podminky.urs.cz/item/CS_URS_2021_01/751398110" TargetMode="External"/><Relationship Id="rId41" Type="http://schemas.openxmlformats.org/officeDocument/2006/relationships/hyperlink" Target="https://podminky.urs.cz/item/CS_URS_2021_01/998771181" TargetMode="External"/><Relationship Id="rId54" Type="http://schemas.openxmlformats.org/officeDocument/2006/relationships/printerSettings" Target="../printerSettings/printerSettings5.bin"/><Relationship Id="rId1" Type="http://schemas.openxmlformats.org/officeDocument/2006/relationships/hyperlink" Target="https://podminky.urs.cz/item/CS_URS_2021_01/612131101" TargetMode="External"/><Relationship Id="rId6" Type="http://schemas.openxmlformats.org/officeDocument/2006/relationships/hyperlink" Target="https://podminky.urs.cz/item/CS_URS_2021_01/952901111" TargetMode="External"/><Relationship Id="rId15" Type="http://schemas.openxmlformats.org/officeDocument/2006/relationships/hyperlink" Target="https://podminky.urs.cz/item/CS_URS_2021_01/725110811" TargetMode="External"/><Relationship Id="rId23" Type="http://schemas.openxmlformats.org/officeDocument/2006/relationships/hyperlink" Target="https://podminky.urs.cz/item/CS_URS_2021_01/763135101" TargetMode="External"/><Relationship Id="rId28" Type="http://schemas.openxmlformats.org/officeDocument/2006/relationships/hyperlink" Target="https://podminky.urs.cz/item/CS_URS_2021_01/998766101" TargetMode="External"/><Relationship Id="rId36" Type="http://schemas.openxmlformats.org/officeDocument/2006/relationships/hyperlink" Target="https://podminky.urs.cz/item/CS_URS_2021_01/59761406" TargetMode="External"/><Relationship Id="rId49" Type="http://schemas.openxmlformats.org/officeDocument/2006/relationships/hyperlink" Target="https://podminky.urs.cz/item/CS_URS_2021_01/998781101"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podminky.urs.cz/item/CS_URS_2021_01/997013631" TargetMode="External"/><Relationship Id="rId18" Type="http://schemas.openxmlformats.org/officeDocument/2006/relationships/hyperlink" Target="https://podminky.urs.cz/item/CS_URS_2021_01/727111135" TargetMode="External"/><Relationship Id="rId26" Type="http://schemas.openxmlformats.org/officeDocument/2006/relationships/hyperlink" Target="https://podminky.urs.cz/item/CS_URS_2021_01/998763102" TargetMode="External"/><Relationship Id="rId39" Type="http://schemas.openxmlformats.org/officeDocument/2006/relationships/hyperlink" Target="https://podminky.urs.cz/item/CS_URS_2021_01/771591112" TargetMode="External"/><Relationship Id="rId21" Type="http://schemas.openxmlformats.org/officeDocument/2006/relationships/hyperlink" Target="https://podminky.urs.cz/item/CS_URS_2021_01/751398110" TargetMode="External"/><Relationship Id="rId34" Type="http://schemas.openxmlformats.org/officeDocument/2006/relationships/hyperlink" Target="https://podminky.urs.cz/item/CS_URS_2021_01/771151024" TargetMode="External"/><Relationship Id="rId42" Type="http://schemas.openxmlformats.org/officeDocument/2006/relationships/hyperlink" Target="https://podminky.urs.cz/item/CS_URS_2021_01/998771181" TargetMode="External"/><Relationship Id="rId47" Type="http://schemas.openxmlformats.org/officeDocument/2006/relationships/hyperlink" Target="https://podminky.urs.cz/item/CS_URS_2021_01/59761039" TargetMode="External"/><Relationship Id="rId50" Type="http://schemas.openxmlformats.org/officeDocument/2006/relationships/hyperlink" Target="https://podminky.urs.cz/item/CS_URS_2021_01/998781103" TargetMode="External"/><Relationship Id="rId55" Type="http://schemas.openxmlformats.org/officeDocument/2006/relationships/printerSettings" Target="../printerSettings/printerSettings6.bin"/><Relationship Id="rId7" Type="http://schemas.openxmlformats.org/officeDocument/2006/relationships/hyperlink" Target="https://podminky.urs.cz/item/CS_URS_2021_01/968072455" TargetMode="External"/><Relationship Id="rId2" Type="http://schemas.openxmlformats.org/officeDocument/2006/relationships/hyperlink" Target="https://podminky.urs.cz/item/CS_URS_2021_01/612331121" TargetMode="External"/><Relationship Id="rId16" Type="http://schemas.openxmlformats.org/officeDocument/2006/relationships/hyperlink" Target="https://podminky.urs.cz/item/CS_URS_2021_01/725122817" TargetMode="External"/><Relationship Id="rId29" Type="http://schemas.openxmlformats.org/officeDocument/2006/relationships/hyperlink" Target="https://podminky.urs.cz/item/CS_URS_2021_01/998766103" TargetMode="External"/><Relationship Id="rId11" Type="http://schemas.openxmlformats.org/officeDocument/2006/relationships/hyperlink" Target="https://podminky.urs.cz/item/CS_URS_2021_01/997013501" TargetMode="External"/><Relationship Id="rId24" Type="http://schemas.openxmlformats.org/officeDocument/2006/relationships/hyperlink" Target="https://podminky.urs.cz/item/CS_URS_2021_01/763135101" TargetMode="External"/><Relationship Id="rId32" Type="http://schemas.openxmlformats.org/officeDocument/2006/relationships/hyperlink" Target="https://podminky.urs.cz/item/CS_URS_2021_01/771111011" TargetMode="External"/><Relationship Id="rId37" Type="http://schemas.openxmlformats.org/officeDocument/2006/relationships/hyperlink" Target="https://podminky.urs.cz/item/CS_URS_2021_01/59761406" TargetMode="External"/><Relationship Id="rId40" Type="http://schemas.openxmlformats.org/officeDocument/2006/relationships/hyperlink" Target="https://podminky.urs.cz/item/CS_URS_2021_01/771591264" TargetMode="External"/><Relationship Id="rId45" Type="http://schemas.openxmlformats.org/officeDocument/2006/relationships/hyperlink" Target="https://podminky.urs.cz/item/CS_URS_2021_01/781471810" TargetMode="External"/><Relationship Id="rId53" Type="http://schemas.openxmlformats.org/officeDocument/2006/relationships/hyperlink" Target="https://podminky.urs.cz/item/CS_URS_2021_01/783315101" TargetMode="External"/><Relationship Id="rId5" Type="http://schemas.openxmlformats.org/officeDocument/2006/relationships/hyperlink" Target="https://podminky.urs.cz/item/CS_URS_2021_01/763172414" TargetMode="External"/><Relationship Id="rId10" Type="http://schemas.openxmlformats.org/officeDocument/2006/relationships/hyperlink" Target="https://podminky.urs.cz/item/CS_URS_2021_01/997013154" TargetMode="External"/><Relationship Id="rId19" Type="http://schemas.openxmlformats.org/officeDocument/2006/relationships/hyperlink" Target="https://podminky.urs.cz/item/CS_URS_2021_01/727121108" TargetMode="External"/><Relationship Id="rId31" Type="http://schemas.openxmlformats.org/officeDocument/2006/relationships/hyperlink" Target="https://podminky.urs.cz/item/CS_URS_2021_01/767581802" TargetMode="External"/><Relationship Id="rId44" Type="http://schemas.openxmlformats.org/officeDocument/2006/relationships/hyperlink" Target="https://podminky.urs.cz/item/CS_URS_2021_01/781131112" TargetMode="External"/><Relationship Id="rId52" Type="http://schemas.openxmlformats.org/officeDocument/2006/relationships/hyperlink" Target="https://podminky.urs.cz/item/CS_URS_2021_01/783314101" TargetMode="External"/><Relationship Id="rId4" Type="http://schemas.openxmlformats.org/officeDocument/2006/relationships/hyperlink" Target="https://podminky.urs.cz/item/CS_URS_2021_01/55331486" TargetMode="External"/><Relationship Id="rId9" Type="http://schemas.openxmlformats.org/officeDocument/2006/relationships/hyperlink" Target="https://podminky.urs.cz/item/CS_URS_2021_01/978013191" TargetMode="External"/><Relationship Id="rId14" Type="http://schemas.openxmlformats.org/officeDocument/2006/relationships/hyperlink" Target="https://podminky.urs.cz/item/CS_URS_2021_01/998018003" TargetMode="External"/><Relationship Id="rId22" Type="http://schemas.openxmlformats.org/officeDocument/2006/relationships/hyperlink" Target="https://podminky.urs.cz/item/CS_URS_2021_01/763121422" TargetMode="External"/><Relationship Id="rId27" Type="http://schemas.openxmlformats.org/officeDocument/2006/relationships/hyperlink" Target="https://podminky.urs.cz/item/CS_URS_2021_01/998763181" TargetMode="External"/><Relationship Id="rId30" Type="http://schemas.openxmlformats.org/officeDocument/2006/relationships/hyperlink" Target="https://podminky.urs.cz/item/CS_URS_2021_01/998766181" TargetMode="External"/><Relationship Id="rId35" Type="http://schemas.openxmlformats.org/officeDocument/2006/relationships/hyperlink" Target="https://podminky.urs.cz/item/CS_URS_2021_01/771571810" TargetMode="External"/><Relationship Id="rId43" Type="http://schemas.openxmlformats.org/officeDocument/2006/relationships/hyperlink" Target="https://podminky.urs.cz/item/CS_URS_2021_01/781121011" TargetMode="External"/><Relationship Id="rId48" Type="http://schemas.openxmlformats.org/officeDocument/2006/relationships/hyperlink" Target="https://podminky.urs.cz/item/CS_URS_2021_01/781494111" TargetMode="External"/><Relationship Id="rId56" Type="http://schemas.openxmlformats.org/officeDocument/2006/relationships/drawing" Target="../drawings/drawing6.xml"/><Relationship Id="rId8" Type="http://schemas.openxmlformats.org/officeDocument/2006/relationships/hyperlink" Target="https://podminky.urs.cz/item/CS_URS_2021_02/971033431" TargetMode="External"/><Relationship Id="rId51" Type="http://schemas.openxmlformats.org/officeDocument/2006/relationships/hyperlink" Target="https://podminky.urs.cz/item/CS_URS_2021_01/998781181" TargetMode="External"/><Relationship Id="rId3" Type="http://schemas.openxmlformats.org/officeDocument/2006/relationships/hyperlink" Target="https://podminky.urs.cz/item/CS_URS_2021_01/642944121" TargetMode="External"/><Relationship Id="rId12" Type="http://schemas.openxmlformats.org/officeDocument/2006/relationships/hyperlink" Target="https://podminky.urs.cz/item/CS_URS_2021_01/997013509" TargetMode="External"/><Relationship Id="rId17" Type="http://schemas.openxmlformats.org/officeDocument/2006/relationships/hyperlink" Target="https://podminky.urs.cz/item/CS_URS_2021_01/725210821" TargetMode="External"/><Relationship Id="rId25" Type="http://schemas.openxmlformats.org/officeDocument/2006/relationships/hyperlink" Target="https://podminky.urs.cz/item/CS_URS_2021_01/59030570" TargetMode="External"/><Relationship Id="rId33" Type="http://schemas.openxmlformats.org/officeDocument/2006/relationships/hyperlink" Target="https://podminky.urs.cz/item/CS_URS_2021_01/771121011" TargetMode="External"/><Relationship Id="rId38" Type="http://schemas.openxmlformats.org/officeDocument/2006/relationships/hyperlink" Target="https://podminky.urs.cz/item/CS_URS_2021_01/771577131" TargetMode="External"/><Relationship Id="rId46" Type="http://schemas.openxmlformats.org/officeDocument/2006/relationships/hyperlink" Target="https://podminky.urs.cz/item/CS_URS_2021_01/781473115" TargetMode="External"/><Relationship Id="rId20" Type="http://schemas.openxmlformats.org/officeDocument/2006/relationships/hyperlink" Target="https://podminky.urs.cz/item/CS_URS_2021_01/727111124" TargetMode="External"/><Relationship Id="rId41" Type="http://schemas.openxmlformats.org/officeDocument/2006/relationships/hyperlink" Target="https://podminky.urs.cz/item/CS_URS_2021_01/998771103" TargetMode="External"/><Relationship Id="rId54" Type="http://schemas.openxmlformats.org/officeDocument/2006/relationships/hyperlink" Target="https://podminky.urs.cz/item/CS_URS_2021_01/783317101" TargetMode="External"/><Relationship Id="rId1" Type="http://schemas.openxmlformats.org/officeDocument/2006/relationships/hyperlink" Target="https://podminky.urs.cz/item/CS_URS_2021_01/612131101" TargetMode="External"/><Relationship Id="rId6" Type="http://schemas.openxmlformats.org/officeDocument/2006/relationships/hyperlink" Target="https://podminky.urs.cz/item/CS_URS_2021_01/952901111" TargetMode="External"/><Relationship Id="rId15" Type="http://schemas.openxmlformats.org/officeDocument/2006/relationships/hyperlink" Target="https://podminky.urs.cz/item/CS_URS_2021_01/725110811" TargetMode="External"/><Relationship Id="rId23" Type="http://schemas.openxmlformats.org/officeDocument/2006/relationships/hyperlink" Target="https://podminky.urs.cz/item/CS_URS_2021_01/763121714" TargetMode="External"/><Relationship Id="rId28" Type="http://schemas.openxmlformats.org/officeDocument/2006/relationships/hyperlink" Target="https://podminky.urs.cz/item/CS_URS_2021_01/766691914" TargetMode="External"/><Relationship Id="rId36" Type="http://schemas.openxmlformats.org/officeDocument/2006/relationships/hyperlink" Target="https://podminky.urs.cz/item/CS_URS_2021_01/771573116" TargetMode="External"/><Relationship Id="rId49" Type="http://schemas.openxmlformats.org/officeDocument/2006/relationships/hyperlink" Target="https://podminky.urs.cz/item/CS_URS_2021_01/781494511"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podminky.urs.cz/item/CS_URS_2021_01/997013631" TargetMode="External"/><Relationship Id="rId18" Type="http://schemas.openxmlformats.org/officeDocument/2006/relationships/hyperlink" Target="https://podminky.urs.cz/item/CS_URS_2021_01/727121108" TargetMode="External"/><Relationship Id="rId26" Type="http://schemas.openxmlformats.org/officeDocument/2006/relationships/hyperlink" Target="https://podminky.urs.cz/item/CS_URS_2021_01/998763181" TargetMode="External"/><Relationship Id="rId39" Type="http://schemas.openxmlformats.org/officeDocument/2006/relationships/hyperlink" Target="https://podminky.urs.cz/item/CS_URS_2021_01/771591264" TargetMode="External"/><Relationship Id="rId21" Type="http://schemas.openxmlformats.org/officeDocument/2006/relationships/hyperlink" Target="https://podminky.urs.cz/item/CS_URS_2021_01/763121422" TargetMode="External"/><Relationship Id="rId34" Type="http://schemas.openxmlformats.org/officeDocument/2006/relationships/hyperlink" Target="https://podminky.urs.cz/item/CS_URS_2021_01/771571810" TargetMode="External"/><Relationship Id="rId42" Type="http://schemas.openxmlformats.org/officeDocument/2006/relationships/hyperlink" Target="https://podminky.urs.cz/item/CS_URS_2021_01/781121011" TargetMode="External"/><Relationship Id="rId47" Type="http://schemas.openxmlformats.org/officeDocument/2006/relationships/hyperlink" Target="https://podminky.urs.cz/item/CS_URS_2021_01/781494111" TargetMode="External"/><Relationship Id="rId50" Type="http://schemas.openxmlformats.org/officeDocument/2006/relationships/hyperlink" Target="https://podminky.urs.cz/item/CS_URS_2021_01/998781181" TargetMode="External"/><Relationship Id="rId55" Type="http://schemas.openxmlformats.org/officeDocument/2006/relationships/drawing" Target="../drawings/drawing7.xml"/><Relationship Id="rId7" Type="http://schemas.openxmlformats.org/officeDocument/2006/relationships/hyperlink" Target="https://podminky.urs.cz/item/CS_URS_2021_01/968072455" TargetMode="External"/><Relationship Id="rId2" Type="http://schemas.openxmlformats.org/officeDocument/2006/relationships/hyperlink" Target="https://podminky.urs.cz/item/CS_URS_2021_01/612331121" TargetMode="External"/><Relationship Id="rId16" Type="http://schemas.openxmlformats.org/officeDocument/2006/relationships/hyperlink" Target="https://podminky.urs.cz/item/CS_URS_2021_01/725210821" TargetMode="External"/><Relationship Id="rId29" Type="http://schemas.openxmlformats.org/officeDocument/2006/relationships/hyperlink" Target="https://podminky.urs.cz/item/CS_URS_2021_01/998766181" TargetMode="External"/><Relationship Id="rId11" Type="http://schemas.openxmlformats.org/officeDocument/2006/relationships/hyperlink" Target="https://podminky.urs.cz/item/CS_URS_2021_01/997013501" TargetMode="External"/><Relationship Id="rId24" Type="http://schemas.openxmlformats.org/officeDocument/2006/relationships/hyperlink" Target="https://podminky.urs.cz/item/CS_URS_2021_01/59030570" TargetMode="External"/><Relationship Id="rId32" Type="http://schemas.openxmlformats.org/officeDocument/2006/relationships/hyperlink" Target="https://podminky.urs.cz/item/CS_URS_2021_01/771121011" TargetMode="External"/><Relationship Id="rId37" Type="http://schemas.openxmlformats.org/officeDocument/2006/relationships/hyperlink" Target="https://podminky.urs.cz/item/CS_URS_2021_01/771577131" TargetMode="External"/><Relationship Id="rId40" Type="http://schemas.openxmlformats.org/officeDocument/2006/relationships/hyperlink" Target="https://podminky.urs.cz/item/CS_URS_2021_01/998771103" TargetMode="External"/><Relationship Id="rId45" Type="http://schemas.openxmlformats.org/officeDocument/2006/relationships/hyperlink" Target="https://podminky.urs.cz/item/CS_URS_2021_01/781473115" TargetMode="External"/><Relationship Id="rId53" Type="http://schemas.openxmlformats.org/officeDocument/2006/relationships/hyperlink" Target="https://podminky.urs.cz/item/CS_URS_2021_01/783317101" TargetMode="External"/><Relationship Id="rId5" Type="http://schemas.openxmlformats.org/officeDocument/2006/relationships/hyperlink" Target="https://podminky.urs.cz/item/CS_URS_2021_01/763172414" TargetMode="External"/><Relationship Id="rId10" Type="http://schemas.openxmlformats.org/officeDocument/2006/relationships/hyperlink" Target="https://podminky.urs.cz/item/CS_URS_2021_01/997013154" TargetMode="External"/><Relationship Id="rId19" Type="http://schemas.openxmlformats.org/officeDocument/2006/relationships/hyperlink" Target="https://podminky.urs.cz/item/CS_URS_2021_01/727111124" TargetMode="External"/><Relationship Id="rId31" Type="http://schemas.openxmlformats.org/officeDocument/2006/relationships/hyperlink" Target="https://podminky.urs.cz/item/CS_URS_2021_01/771111011" TargetMode="External"/><Relationship Id="rId44" Type="http://schemas.openxmlformats.org/officeDocument/2006/relationships/hyperlink" Target="https://podminky.urs.cz/item/CS_URS_2021_01/781471810" TargetMode="External"/><Relationship Id="rId52" Type="http://schemas.openxmlformats.org/officeDocument/2006/relationships/hyperlink" Target="https://podminky.urs.cz/item/CS_URS_2021_01/783315101" TargetMode="External"/><Relationship Id="rId4" Type="http://schemas.openxmlformats.org/officeDocument/2006/relationships/hyperlink" Target="https://podminky.urs.cz/item/CS_URS_2021_01/55331486" TargetMode="External"/><Relationship Id="rId9" Type="http://schemas.openxmlformats.org/officeDocument/2006/relationships/hyperlink" Target="https://podminky.urs.cz/item/CS_URS_2021_01/978013191" TargetMode="External"/><Relationship Id="rId14" Type="http://schemas.openxmlformats.org/officeDocument/2006/relationships/hyperlink" Target="https://podminky.urs.cz/item/CS_URS_2021_01/998018003" TargetMode="External"/><Relationship Id="rId22" Type="http://schemas.openxmlformats.org/officeDocument/2006/relationships/hyperlink" Target="https://podminky.urs.cz/item/CS_URS_2021_01/763121714" TargetMode="External"/><Relationship Id="rId27" Type="http://schemas.openxmlformats.org/officeDocument/2006/relationships/hyperlink" Target="https://podminky.urs.cz/item/CS_URS_2021_01/766691914" TargetMode="External"/><Relationship Id="rId30" Type="http://schemas.openxmlformats.org/officeDocument/2006/relationships/hyperlink" Target="https://podminky.urs.cz/item/CS_URS_2021_01/767581802" TargetMode="External"/><Relationship Id="rId35" Type="http://schemas.openxmlformats.org/officeDocument/2006/relationships/hyperlink" Target="https://podminky.urs.cz/item/CS_URS_2021_01/771573116" TargetMode="External"/><Relationship Id="rId43" Type="http://schemas.openxmlformats.org/officeDocument/2006/relationships/hyperlink" Target="https://podminky.urs.cz/item/CS_URS_2021_01/781131112" TargetMode="External"/><Relationship Id="rId48" Type="http://schemas.openxmlformats.org/officeDocument/2006/relationships/hyperlink" Target="https://podminky.urs.cz/item/CS_URS_2021_01/781494511" TargetMode="External"/><Relationship Id="rId8" Type="http://schemas.openxmlformats.org/officeDocument/2006/relationships/hyperlink" Target="https://podminky.urs.cz/item/CS_URS_2021_02/971033431" TargetMode="External"/><Relationship Id="rId51" Type="http://schemas.openxmlformats.org/officeDocument/2006/relationships/hyperlink" Target="https://podminky.urs.cz/item/CS_URS_2021_01/783314101" TargetMode="External"/><Relationship Id="rId3" Type="http://schemas.openxmlformats.org/officeDocument/2006/relationships/hyperlink" Target="https://podminky.urs.cz/item/CS_URS_2021_01/642944121" TargetMode="External"/><Relationship Id="rId12" Type="http://schemas.openxmlformats.org/officeDocument/2006/relationships/hyperlink" Target="https://podminky.urs.cz/item/CS_URS_2021_01/997013509" TargetMode="External"/><Relationship Id="rId17" Type="http://schemas.openxmlformats.org/officeDocument/2006/relationships/hyperlink" Target="https://podminky.urs.cz/item/CS_URS_2021_01/727111135" TargetMode="External"/><Relationship Id="rId25" Type="http://schemas.openxmlformats.org/officeDocument/2006/relationships/hyperlink" Target="https://podminky.urs.cz/item/CS_URS_2021_01/998763102" TargetMode="External"/><Relationship Id="rId33" Type="http://schemas.openxmlformats.org/officeDocument/2006/relationships/hyperlink" Target="https://podminky.urs.cz/item/CS_URS_2021_01/771151024" TargetMode="External"/><Relationship Id="rId38" Type="http://schemas.openxmlformats.org/officeDocument/2006/relationships/hyperlink" Target="https://podminky.urs.cz/item/CS_URS_2021_01/771591112" TargetMode="External"/><Relationship Id="rId46" Type="http://schemas.openxmlformats.org/officeDocument/2006/relationships/hyperlink" Target="https://podminky.urs.cz/item/CS_URS_2021_01/59761039" TargetMode="External"/><Relationship Id="rId20" Type="http://schemas.openxmlformats.org/officeDocument/2006/relationships/hyperlink" Target="https://podminky.urs.cz/item/CS_URS_2021_01/751398110" TargetMode="External"/><Relationship Id="rId41" Type="http://schemas.openxmlformats.org/officeDocument/2006/relationships/hyperlink" Target="https://podminky.urs.cz/item/CS_URS_2021_01/998771181" TargetMode="External"/><Relationship Id="rId54" Type="http://schemas.openxmlformats.org/officeDocument/2006/relationships/printerSettings" Target="../printerSettings/printerSettings7.bin"/><Relationship Id="rId1" Type="http://schemas.openxmlformats.org/officeDocument/2006/relationships/hyperlink" Target="https://podminky.urs.cz/item/CS_URS_2021_01/612131101" TargetMode="External"/><Relationship Id="rId6" Type="http://schemas.openxmlformats.org/officeDocument/2006/relationships/hyperlink" Target="https://podminky.urs.cz/item/CS_URS_2021_01/952901111" TargetMode="External"/><Relationship Id="rId15" Type="http://schemas.openxmlformats.org/officeDocument/2006/relationships/hyperlink" Target="https://podminky.urs.cz/item/CS_URS_2021_01/725110811" TargetMode="External"/><Relationship Id="rId23" Type="http://schemas.openxmlformats.org/officeDocument/2006/relationships/hyperlink" Target="https://podminky.urs.cz/item/CS_URS_2021_01/763135101" TargetMode="External"/><Relationship Id="rId28" Type="http://schemas.openxmlformats.org/officeDocument/2006/relationships/hyperlink" Target="https://podminky.urs.cz/item/CS_URS_2021_01/998766103" TargetMode="External"/><Relationship Id="rId36" Type="http://schemas.openxmlformats.org/officeDocument/2006/relationships/hyperlink" Target="https://podminky.urs.cz/item/CS_URS_2021_01/59761406" TargetMode="External"/><Relationship Id="rId49" Type="http://schemas.openxmlformats.org/officeDocument/2006/relationships/hyperlink" Target="https://podminky.urs.cz/item/CS_URS_2021_01/998781103"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podminky.urs.cz/item/CS_URS_2021_01/997013631" TargetMode="External"/><Relationship Id="rId18" Type="http://schemas.openxmlformats.org/officeDocument/2006/relationships/hyperlink" Target="https://podminky.urs.cz/item/CS_URS_2021_01/727111135" TargetMode="External"/><Relationship Id="rId26" Type="http://schemas.openxmlformats.org/officeDocument/2006/relationships/hyperlink" Target="https://podminky.urs.cz/item/CS_URS_2021_01/998763102" TargetMode="External"/><Relationship Id="rId39" Type="http://schemas.openxmlformats.org/officeDocument/2006/relationships/hyperlink" Target="https://podminky.urs.cz/item/CS_URS_2021_01/771591112" TargetMode="External"/><Relationship Id="rId21" Type="http://schemas.openxmlformats.org/officeDocument/2006/relationships/hyperlink" Target="https://podminky.urs.cz/item/CS_URS_2021_01/751398110" TargetMode="External"/><Relationship Id="rId34" Type="http://schemas.openxmlformats.org/officeDocument/2006/relationships/hyperlink" Target="https://podminky.urs.cz/item/CS_URS_2021_01/771151024" TargetMode="External"/><Relationship Id="rId42" Type="http://schemas.openxmlformats.org/officeDocument/2006/relationships/hyperlink" Target="https://podminky.urs.cz/item/CS_URS_2021_01/998771181" TargetMode="External"/><Relationship Id="rId47" Type="http://schemas.openxmlformats.org/officeDocument/2006/relationships/hyperlink" Target="https://podminky.urs.cz/item/CS_URS_2021_01/59761039" TargetMode="External"/><Relationship Id="rId50" Type="http://schemas.openxmlformats.org/officeDocument/2006/relationships/hyperlink" Target="https://podminky.urs.cz/item/CS_URS_2021_01/998781103" TargetMode="External"/><Relationship Id="rId55" Type="http://schemas.openxmlformats.org/officeDocument/2006/relationships/printerSettings" Target="../printerSettings/printerSettings8.bin"/><Relationship Id="rId7" Type="http://schemas.openxmlformats.org/officeDocument/2006/relationships/hyperlink" Target="https://podminky.urs.cz/item/CS_URS_2021_01/968072455" TargetMode="External"/><Relationship Id="rId2" Type="http://schemas.openxmlformats.org/officeDocument/2006/relationships/hyperlink" Target="https://podminky.urs.cz/item/CS_URS_2021_01/612331121" TargetMode="External"/><Relationship Id="rId16" Type="http://schemas.openxmlformats.org/officeDocument/2006/relationships/hyperlink" Target="https://podminky.urs.cz/item/CS_URS_2021_01/725122817" TargetMode="External"/><Relationship Id="rId29" Type="http://schemas.openxmlformats.org/officeDocument/2006/relationships/hyperlink" Target="https://podminky.urs.cz/item/CS_URS_2021_01/998766103" TargetMode="External"/><Relationship Id="rId11" Type="http://schemas.openxmlformats.org/officeDocument/2006/relationships/hyperlink" Target="https://podminky.urs.cz/item/CS_URS_2021_01/997013501" TargetMode="External"/><Relationship Id="rId24" Type="http://schemas.openxmlformats.org/officeDocument/2006/relationships/hyperlink" Target="https://podminky.urs.cz/item/CS_URS_2021_01/763135101" TargetMode="External"/><Relationship Id="rId32" Type="http://schemas.openxmlformats.org/officeDocument/2006/relationships/hyperlink" Target="https://podminky.urs.cz/item/CS_URS_2021_01/771111011" TargetMode="External"/><Relationship Id="rId37" Type="http://schemas.openxmlformats.org/officeDocument/2006/relationships/hyperlink" Target="https://podminky.urs.cz/item/CS_URS_2021_01/59761406" TargetMode="External"/><Relationship Id="rId40" Type="http://schemas.openxmlformats.org/officeDocument/2006/relationships/hyperlink" Target="https://podminky.urs.cz/item/CS_URS_2021_01/771591264" TargetMode="External"/><Relationship Id="rId45" Type="http://schemas.openxmlformats.org/officeDocument/2006/relationships/hyperlink" Target="https://podminky.urs.cz/item/CS_URS_2021_01/781471810" TargetMode="External"/><Relationship Id="rId53" Type="http://schemas.openxmlformats.org/officeDocument/2006/relationships/hyperlink" Target="https://podminky.urs.cz/item/CS_URS_2021_01/783315101" TargetMode="External"/><Relationship Id="rId5" Type="http://schemas.openxmlformats.org/officeDocument/2006/relationships/hyperlink" Target="https://podminky.urs.cz/item/CS_URS_2021_01/763172414" TargetMode="External"/><Relationship Id="rId10" Type="http://schemas.openxmlformats.org/officeDocument/2006/relationships/hyperlink" Target="https://podminky.urs.cz/item/CS_URS_2021_01/997013155" TargetMode="External"/><Relationship Id="rId19" Type="http://schemas.openxmlformats.org/officeDocument/2006/relationships/hyperlink" Target="https://podminky.urs.cz/item/CS_URS_2021_01/727121108" TargetMode="External"/><Relationship Id="rId31" Type="http://schemas.openxmlformats.org/officeDocument/2006/relationships/hyperlink" Target="https://podminky.urs.cz/item/CS_URS_2021_01/767581802" TargetMode="External"/><Relationship Id="rId44" Type="http://schemas.openxmlformats.org/officeDocument/2006/relationships/hyperlink" Target="https://podminky.urs.cz/item/CS_URS_2021_01/781131112" TargetMode="External"/><Relationship Id="rId52" Type="http://schemas.openxmlformats.org/officeDocument/2006/relationships/hyperlink" Target="https://podminky.urs.cz/item/CS_URS_2021_01/783314101" TargetMode="External"/><Relationship Id="rId4" Type="http://schemas.openxmlformats.org/officeDocument/2006/relationships/hyperlink" Target="https://podminky.urs.cz/item/CS_URS_2021_01/55331486" TargetMode="External"/><Relationship Id="rId9" Type="http://schemas.openxmlformats.org/officeDocument/2006/relationships/hyperlink" Target="https://podminky.urs.cz/item/CS_URS_2021_01/978013191" TargetMode="External"/><Relationship Id="rId14" Type="http://schemas.openxmlformats.org/officeDocument/2006/relationships/hyperlink" Target="https://podminky.urs.cz/item/CS_URS_2021_01/998018003" TargetMode="External"/><Relationship Id="rId22" Type="http://schemas.openxmlformats.org/officeDocument/2006/relationships/hyperlink" Target="https://podminky.urs.cz/item/CS_URS_2021_01/763121422" TargetMode="External"/><Relationship Id="rId27" Type="http://schemas.openxmlformats.org/officeDocument/2006/relationships/hyperlink" Target="https://podminky.urs.cz/item/CS_URS_2021_01/998763181" TargetMode="External"/><Relationship Id="rId30" Type="http://schemas.openxmlformats.org/officeDocument/2006/relationships/hyperlink" Target="https://podminky.urs.cz/item/CS_URS_2021_01/998766181" TargetMode="External"/><Relationship Id="rId35" Type="http://schemas.openxmlformats.org/officeDocument/2006/relationships/hyperlink" Target="https://podminky.urs.cz/item/CS_URS_2021_01/771571810" TargetMode="External"/><Relationship Id="rId43" Type="http://schemas.openxmlformats.org/officeDocument/2006/relationships/hyperlink" Target="https://podminky.urs.cz/item/CS_URS_2021_01/781121011" TargetMode="External"/><Relationship Id="rId48" Type="http://schemas.openxmlformats.org/officeDocument/2006/relationships/hyperlink" Target="https://podminky.urs.cz/item/CS_URS_2021_01/781494111" TargetMode="External"/><Relationship Id="rId56" Type="http://schemas.openxmlformats.org/officeDocument/2006/relationships/drawing" Target="../drawings/drawing8.xml"/><Relationship Id="rId8" Type="http://schemas.openxmlformats.org/officeDocument/2006/relationships/hyperlink" Target="https://podminky.urs.cz/item/CS_URS_2021_02/971033431" TargetMode="External"/><Relationship Id="rId51" Type="http://schemas.openxmlformats.org/officeDocument/2006/relationships/hyperlink" Target="https://podminky.urs.cz/item/CS_URS_2021_01/998781181" TargetMode="External"/><Relationship Id="rId3" Type="http://schemas.openxmlformats.org/officeDocument/2006/relationships/hyperlink" Target="https://podminky.urs.cz/item/CS_URS_2021_01/642944121" TargetMode="External"/><Relationship Id="rId12" Type="http://schemas.openxmlformats.org/officeDocument/2006/relationships/hyperlink" Target="https://podminky.urs.cz/item/CS_URS_2021_01/997013509" TargetMode="External"/><Relationship Id="rId17" Type="http://schemas.openxmlformats.org/officeDocument/2006/relationships/hyperlink" Target="https://podminky.urs.cz/item/CS_URS_2021_01/725210821" TargetMode="External"/><Relationship Id="rId25" Type="http://schemas.openxmlformats.org/officeDocument/2006/relationships/hyperlink" Target="https://podminky.urs.cz/item/CS_URS_2021_01/59030570" TargetMode="External"/><Relationship Id="rId33" Type="http://schemas.openxmlformats.org/officeDocument/2006/relationships/hyperlink" Target="https://podminky.urs.cz/item/CS_URS_2021_01/771121011" TargetMode="External"/><Relationship Id="rId38" Type="http://schemas.openxmlformats.org/officeDocument/2006/relationships/hyperlink" Target="https://podminky.urs.cz/item/CS_URS_2021_01/771577131" TargetMode="External"/><Relationship Id="rId46" Type="http://schemas.openxmlformats.org/officeDocument/2006/relationships/hyperlink" Target="https://podminky.urs.cz/item/CS_URS_2021_01/781473115" TargetMode="External"/><Relationship Id="rId20" Type="http://schemas.openxmlformats.org/officeDocument/2006/relationships/hyperlink" Target="https://podminky.urs.cz/item/CS_URS_2021_01/727111124" TargetMode="External"/><Relationship Id="rId41" Type="http://schemas.openxmlformats.org/officeDocument/2006/relationships/hyperlink" Target="https://podminky.urs.cz/item/CS_URS_2021_01/998771103" TargetMode="External"/><Relationship Id="rId54" Type="http://schemas.openxmlformats.org/officeDocument/2006/relationships/hyperlink" Target="https://podminky.urs.cz/item/CS_URS_2021_01/783317101" TargetMode="External"/><Relationship Id="rId1" Type="http://schemas.openxmlformats.org/officeDocument/2006/relationships/hyperlink" Target="https://podminky.urs.cz/item/CS_URS_2021_01/612131101" TargetMode="External"/><Relationship Id="rId6" Type="http://schemas.openxmlformats.org/officeDocument/2006/relationships/hyperlink" Target="https://podminky.urs.cz/item/CS_URS_2021_01/952901111" TargetMode="External"/><Relationship Id="rId15" Type="http://schemas.openxmlformats.org/officeDocument/2006/relationships/hyperlink" Target="https://podminky.urs.cz/item/CS_URS_2021_01/725110811" TargetMode="External"/><Relationship Id="rId23" Type="http://schemas.openxmlformats.org/officeDocument/2006/relationships/hyperlink" Target="https://podminky.urs.cz/item/CS_URS_2021_01/763121714" TargetMode="External"/><Relationship Id="rId28" Type="http://schemas.openxmlformats.org/officeDocument/2006/relationships/hyperlink" Target="https://podminky.urs.cz/item/CS_URS_2021_01/766691914" TargetMode="External"/><Relationship Id="rId36" Type="http://schemas.openxmlformats.org/officeDocument/2006/relationships/hyperlink" Target="https://podminky.urs.cz/item/CS_URS_2021_01/771573116" TargetMode="External"/><Relationship Id="rId49" Type="http://schemas.openxmlformats.org/officeDocument/2006/relationships/hyperlink" Target="https://podminky.urs.cz/item/CS_URS_2021_01/781494511"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podminky.urs.cz/item/CS_URS_2021_01/997013631" TargetMode="External"/><Relationship Id="rId18" Type="http://schemas.openxmlformats.org/officeDocument/2006/relationships/hyperlink" Target="https://podminky.urs.cz/item/CS_URS_2021_01/727121108" TargetMode="External"/><Relationship Id="rId26" Type="http://schemas.openxmlformats.org/officeDocument/2006/relationships/hyperlink" Target="https://podminky.urs.cz/item/CS_URS_2021_01/998763181" TargetMode="External"/><Relationship Id="rId39" Type="http://schemas.openxmlformats.org/officeDocument/2006/relationships/hyperlink" Target="https://podminky.urs.cz/item/CS_URS_2021_01/771591264" TargetMode="External"/><Relationship Id="rId21" Type="http://schemas.openxmlformats.org/officeDocument/2006/relationships/hyperlink" Target="https://podminky.urs.cz/item/CS_URS_2021_01/763121422" TargetMode="External"/><Relationship Id="rId34" Type="http://schemas.openxmlformats.org/officeDocument/2006/relationships/hyperlink" Target="https://podminky.urs.cz/item/CS_URS_2021_01/771571810" TargetMode="External"/><Relationship Id="rId42" Type="http://schemas.openxmlformats.org/officeDocument/2006/relationships/hyperlink" Target="https://podminky.urs.cz/item/CS_URS_2021_01/781121011" TargetMode="External"/><Relationship Id="rId47" Type="http://schemas.openxmlformats.org/officeDocument/2006/relationships/hyperlink" Target="https://podminky.urs.cz/item/CS_URS_2021_01/781494111" TargetMode="External"/><Relationship Id="rId50" Type="http://schemas.openxmlformats.org/officeDocument/2006/relationships/hyperlink" Target="https://podminky.urs.cz/item/CS_URS_2021_01/998781181" TargetMode="External"/><Relationship Id="rId55" Type="http://schemas.openxmlformats.org/officeDocument/2006/relationships/drawing" Target="../drawings/drawing9.xml"/><Relationship Id="rId7" Type="http://schemas.openxmlformats.org/officeDocument/2006/relationships/hyperlink" Target="https://podminky.urs.cz/item/CS_URS_2021_01/968072455" TargetMode="External"/><Relationship Id="rId2" Type="http://schemas.openxmlformats.org/officeDocument/2006/relationships/hyperlink" Target="https://podminky.urs.cz/item/CS_URS_2021_01/612331121" TargetMode="External"/><Relationship Id="rId16" Type="http://schemas.openxmlformats.org/officeDocument/2006/relationships/hyperlink" Target="https://podminky.urs.cz/item/CS_URS_2021_01/725210821" TargetMode="External"/><Relationship Id="rId29" Type="http://schemas.openxmlformats.org/officeDocument/2006/relationships/hyperlink" Target="https://podminky.urs.cz/item/CS_URS_2021_01/998766181" TargetMode="External"/><Relationship Id="rId11" Type="http://schemas.openxmlformats.org/officeDocument/2006/relationships/hyperlink" Target="https://podminky.urs.cz/item/CS_URS_2021_01/997013501" TargetMode="External"/><Relationship Id="rId24" Type="http://schemas.openxmlformats.org/officeDocument/2006/relationships/hyperlink" Target="https://podminky.urs.cz/item/CS_URS_2021_01/59030570" TargetMode="External"/><Relationship Id="rId32" Type="http://schemas.openxmlformats.org/officeDocument/2006/relationships/hyperlink" Target="https://podminky.urs.cz/item/CS_URS_2021_01/771121011" TargetMode="External"/><Relationship Id="rId37" Type="http://schemas.openxmlformats.org/officeDocument/2006/relationships/hyperlink" Target="https://podminky.urs.cz/item/CS_URS_2021_01/771577131" TargetMode="External"/><Relationship Id="rId40" Type="http://schemas.openxmlformats.org/officeDocument/2006/relationships/hyperlink" Target="https://podminky.urs.cz/item/CS_URS_2021_01/998771103" TargetMode="External"/><Relationship Id="rId45" Type="http://schemas.openxmlformats.org/officeDocument/2006/relationships/hyperlink" Target="https://podminky.urs.cz/item/CS_URS_2021_01/781473115" TargetMode="External"/><Relationship Id="rId53" Type="http://schemas.openxmlformats.org/officeDocument/2006/relationships/hyperlink" Target="https://podminky.urs.cz/item/CS_URS_2021_01/783317101" TargetMode="External"/><Relationship Id="rId5" Type="http://schemas.openxmlformats.org/officeDocument/2006/relationships/hyperlink" Target="https://podminky.urs.cz/item/CS_URS_2021_01/763172414" TargetMode="External"/><Relationship Id="rId10" Type="http://schemas.openxmlformats.org/officeDocument/2006/relationships/hyperlink" Target="https://podminky.urs.cz/item/CS_URS_2021_01/997013155" TargetMode="External"/><Relationship Id="rId19" Type="http://schemas.openxmlformats.org/officeDocument/2006/relationships/hyperlink" Target="https://podminky.urs.cz/item/CS_URS_2021_01/727111124" TargetMode="External"/><Relationship Id="rId31" Type="http://schemas.openxmlformats.org/officeDocument/2006/relationships/hyperlink" Target="https://podminky.urs.cz/item/CS_URS_2021_01/771111011" TargetMode="External"/><Relationship Id="rId44" Type="http://schemas.openxmlformats.org/officeDocument/2006/relationships/hyperlink" Target="https://podminky.urs.cz/item/CS_URS_2021_01/781471810" TargetMode="External"/><Relationship Id="rId52" Type="http://schemas.openxmlformats.org/officeDocument/2006/relationships/hyperlink" Target="https://podminky.urs.cz/item/CS_URS_2021_01/783315101" TargetMode="External"/><Relationship Id="rId4" Type="http://schemas.openxmlformats.org/officeDocument/2006/relationships/hyperlink" Target="https://podminky.urs.cz/item/CS_URS_2021_01/55331486" TargetMode="External"/><Relationship Id="rId9" Type="http://schemas.openxmlformats.org/officeDocument/2006/relationships/hyperlink" Target="https://podminky.urs.cz/item/CS_URS_2021_01/978013191" TargetMode="External"/><Relationship Id="rId14" Type="http://schemas.openxmlformats.org/officeDocument/2006/relationships/hyperlink" Target="https://podminky.urs.cz/item/CS_URS_2021_01/998018003" TargetMode="External"/><Relationship Id="rId22" Type="http://schemas.openxmlformats.org/officeDocument/2006/relationships/hyperlink" Target="https://podminky.urs.cz/item/CS_URS_2021_01/763121714" TargetMode="External"/><Relationship Id="rId27" Type="http://schemas.openxmlformats.org/officeDocument/2006/relationships/hyperlink" Target="https://podminky.urs.cz/item/CS_URS_2021_01/766691914" TargetMode="External"/><Relationship Id="rId30" Type="http://schemas.openxmlformats.org/officeDocument/2006/relationships/hyperlink" Target="https://podminky.urs.cz/item/CS_URS_2021_01/767581802" TargetMode="External"/><Relationship Id="rId35" Type="http://schemas.openxmlformats.org/officeDocument/2006/relationships/hyperlink" Target="https://podminky.urs.cz/item/CS_URS_2021_01/771573116" TargetMode="External"/><Relationship Id="rId43" Type="http://schemas.openxmlformats.org/officeDocument/2006/relationships/hyperlink" Target="https://podminky.urs.cz/item/CS_URS_2021_01/781131112" TargetMode="External"/><Relationship Id="rId48" Type="http://schemas.openxmlformats.org/officeDocument/2006/relationships/hyperlink" Target="https://podminky.urs.cz/item/CS_URS_2021_01/781494511" TargetMode="External"/><Relationship Id="rId8" Type="http://schemas.openxmlformats.org/officeDocument/2006/relationships/hyperlink" Target="https://podminky.urs.cz/item/CS_URS_2021_02/971033431" TargetMode="External"/><Relationship Id="rId51" Type="http://schemas.openxmlformats.org/officeDocument/2006/relationships/hyperlink" Target="https://podminky.urs.cz/item/CS_URS_2021_01/783314101" TargetMode="External"/><Relationship Id="rId3" Type="http://schemas.openxmlformats.org/officeDocument/2006/relationships/hyperlink" Target="https://podminky.urs.cz/item/CS_URS_2021_01/642944121" TargetMode="External"/><Relationship Id="rId12" Type="http://schemas.openxmlformats.org/officeDocument/2006/relationships/hyperlink" Target="https://podminky.urs.cz/item/CS_URS_2021_01/997013509" TargetMode="External"/><Relationship Id="rId17" Type="http://schemas.openxmlformats.org/officeDocument/2006/relationships/hyperlink" Target="https://podminky.urs.cz/item/CS_URS_2021_01/727111135" TargetMode="External"/><Relationship Id="rId25" Type="http://schemas.openxmlformats.org/officeDocument/2006/relationships/hyperlink" Target="https://podminky.urs.cz/item/CS_URS_2021_01/998763102" TargetMode="External"/><Relationship Id="rId33" Type="http://schemas.openxmlformats.org/officeDocument/2006/relationships/hyperlink" Target="https://podminky.urs.cz/item/CS_URS_2021_01/771151024" TargetMode="External"/><Relationship Id="rId38" Type="http://schemas.openxmlformats.org/officeDocument/2006/relationships/hyperlink" Target="https://podminky.urs.cz/item/CS_URS_2021_01/771591112" TargetMode="External"/><Relationship Id="rId46" Type="http://schemas.openxmlformats.org/officeDocument/2006/relationships/hyperlink" Target="https://podminky.urs.cz/item/CS_URS_2021_01/59761039" TargetMode="External"/><Relationship Id="rId20" Type="http://schemas.openxmlformats.org/officeDocument/2006/relationships/hyperlink" Target="https://podminky.urs.cz/item/CS_URS_2021_01/751398110" TargetMode="External"/><Relationship Id="rId41" Type="http://schemas.openxmlformats.org/officeDocument/2006/relationships/hyperlink" Target="https://podminky.urs.cz/item/CS_URS_2021_01/998771181" TargetMode="External"/><Relationship Id="rId54" Type="http://schemas.openxmlformats.org/officeDocument/2006/relationships/printerSettings" Target="../printerSettings/printerSettings9.bin"/><Relationship Id="rId1" Type="http://schemas.openxmlformats.org/officeDocument/2006/relationships/hyperlink" Target="https://podminky.urs.cz/item/CS_URS_2021_01/612131101" TargetMode="External"/><Relationship Id="rId6" Type="http://schemas.openxmlformats.org/officeDocument/2006/relationships/hyperlink" Target="https://podminky.urs.cz/item/CS_URS_2021_01/952901111" TargetMode="External"/><Relationship Id="rId15" Type="http://schemas.openxmlformats.org/officeDocument/2006/relationships/hyperlink" Target="https://podminky.urs.cz/item/CS_URS_2021_01/725110811" TargetMode="External"/><Relationship Id="rId23" Type="http://schemas.openxmlformats.org/officeDocument/2006/relationships/hyperlink" Target="https://podminky.urs.cz/item/CS_URS_2021_01/763135101" TargetMode="External"/><Relationship Id="rId28" Type="http://schemas.openxmlformats.org/officeDocument/2006/relationships/hyperlink" Target="https://podminky.urs.cz/item/CS_URS_2021_01/998766103" TargetMode="External"/><Relationship Id="rId36" Type="http://schemas.openxmlformats.org/officeDocument/2006/relationships/hyperlink" Target="https://podminky.urs.cz/item/CS_URS_2021_01/59761406" TargetMode="External"/><Relationship Id="rId49" Type="http://schemas.openxmlformats.org/officeDocument/2006/relationships/hyperlink" Target="https://podminky.urs.cz/item/CS_URS_2021_01/9987811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6"/>
  <sheetViews>
    <sheetView showGridLines="0" tabSelected="1" workbookViewId="0"/>
  </sheetViews>
  <sheetFormatPr defaultRowHeight="16.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7" t="s">
        <v>0</v>
      </c>
      <c r="AZ1" s="17" t="s">
        <v>1</v>
      </c>
      <c r="BA1" s="17" t="s">
        <v>2</v>
      </c>
      <c r="BB1" s="17" t="s">
        <v>3</v>
      </c>
      <c r="BT1" s="17" t="s">
        <v>4</v>
      </c>
      <c r="BU1" s="17" t="s">
        <v>4</v>
      </c>
      <c r="BV1" s="17" t="s">
        <v>5</v>
      </c>
    </row>
    <row r="2" spans="1:74" s="1" customFormat="1" ht="36.950000000000003" customHeight="1">
      <c r="AR2" s="351"/>
      <c r="AS2" s="351"/>
      <c r="AT2" s="351"/>
      <c r="AU2" s="351"/>
      <c r="AV2" s="351"/>
      <c r="AW2" s="351"/>
      <c r="AX2" s="351"/>
      <c r="AY2" s="351"/>
      <c r="AZ2" s="351"/>
      <c r="BA2" s="351"/>
      <c r="BB2" s="351"/>
      <c r="BC2" s="351"/>
      <c r="BD2" s="351"/>
      <c r="BE2" s="351"/>
      <c r="BS2" s="18" t="s">
        <v>6</v>
      </c>
      <c r="BT2" s="18" t="s">
        <v>7</v>
      </c>
    </row>
    <row r="3" spans="1:74" s="1" customFormat="1" ht="6.95"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s="1" customFormat="1" ht="24.95"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pans="1:74" s="1" customFormat="1" ht="12" customHeight="1">
      <c r="B5" s="22"/>
      <c r="C5" s="23"/>
      <c r="D5" s="27" t="s">
        <v>13</v>
      </c>
      <c r="E5" s="23"/>
      <c r="F5" s="23"/>
      <c r="G5" s="23"/>
      <c r="H5" s="23"/>
      <c r="I5" s="23"/>
      <c r="J5" s="23"/>
      <c r="K5" s="335" t="s">
        <v>14</v>
      </c>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c r="AK5" s="336"/>
      <c r="AL5" s="336"/>
      <c r="AM5" s="336"/>
      <c r="AN5" s="336"/>
      <c r="AO5" s="336"/>
      <c r="AP5" s="23"/>
      <c r="AQ5" s="23"/>
      <c r="AR5" s="21"/>
      <c r="BE5" s="332" t="s">
        <v>15</v>
      </c>
      <c r="BS5" s="18" t="s">
        <v>6</v>
      </c>
    </row>
    <row r="6" spans="1:74" s="1" customFormat="1" ht="36.950000000000003" customHeight="1">
      <c r="B6" s="22"/>
      <c r="C6" s="23"/>
      <c r="D6" s="29" t="s">
        <v>16</v>
      </c>
      <c r="E6" s="23"/>
      <c r="F6" s="23"/>
      <c r="G6" s="23"/>
      <c r="H6" s="23"/>
      <c r="I6" s="23"/>
      <c r="J6" s="23"/>
      <c r="K6" s="337" t="s">
        <v>17</v>
      </c>
      <c r="L6" s="336"/>
      <c r="M6" s="336"/>
      <c r="N6" s="336"/>
      <c r="O6" s="336"/>
      <c r="P6" s="336"/>
      <c r="Q6" s="336"/>
      <c r="R6" s="336"/>
      <c r="S6" s="336"/>
      <c r="T6" s="336"/>
      <c r="U6" s="336"/>
      <c r="V6" s="336"/>
      <c r="W6" s="336"/>
      <c r="X6" s="336"/>
      <c r="Y6" s="336"/>
      <c r="Z6" s="336"/>
      <c r="AA6" s="336"/>
      <c r="AB6" s="336"/>
      <c r="AC6" s="336"/>
      <c r="AD6" s="336"/>
      <c r="AE6" s="336"/>
      <c r="AF6" s="336"/>
      <c r="AG6" s="336"/>
      <c r="AH6" s="336"/>
      <c r="AI6" s="336"/>
      <c r="AJ6" s="336"/>
      <c r="AK6" s="336"/>
      <c r="AL6" s="336"/>
      <c r="AM6" s="336"/>
      <c r="AN6" s="336"/>
      <c r="AO6" s="336"/>
      <c r="AP6" s="23"/>
      <c r="AQ6" s="23"/>
      <c r="AR6" s="21"/>
      <c r="BE6" s="333"/>
      <c r="BS6" s="18" t="s">
        <v>6</v>
      </c>
    </row>
    <row r="7" spans="1:74" s="1" customFormat="1" ht="12" customHeight="1">
      <c r="B7" s="22"/>
      <c r="C7" s="23"/>
      <c r="D7" s="30" t="s">
        <v>18</v>
      </c>
      <c r="E7" s="23"/>
      <c r="F7" s="23"/>
      <c r="G7" s="23"/>
      <c r="H7" s="23"/>
      <c r="I7" s="23"/>
      <c r="J7" s="23"/>
      <c r="K7" s="28" t="s">
        <v>19</v>
      </c>
      <c r="L7" s="23"/>
      <c r="M7" s="23"/>
      <c r="N7" s="23"/>
      <c r="O7" s="23"/>
      <c r="P7" s="23"/>
      <c r="Q7" s="23"/>
      <c r="R7" s="23"/>
      <c r="S7" s="23"/>
      <c r="T7" s="23"/>
      <c r="U7" s="23"/>
      <c r="V7" s="23"/>
      <c r="W7" s="23"/>
      <c r="X7" s="23"/>
      <c r="Y7" s="23"/>
      <c r="Z7" s="23"/>
      <c r="AA7" s="23"/>
      <c r="AB7" s="23"/>
      <c r="AC7" s="23"/>
      <c r="AD7" s="23"/>
      <c r="AE7" s="23"/>
      <c r="AF7" s="23"/>
      <c r="AG7" s="23"/>
      <c r="AH7" s="23"/>
      <c r="AI7" s="23"/>
      <c r="AJ7" s="23"/>
      <c r="AK7" s="30" t="s">
        <v>20</v>
      </c>
      <c r="AL7" s="23"/>
      <c r="AM7" s="23"/>
      <c r="AN7" s="28" t="s">
        <v>21</v>
      </c>
      <c r="AO7" s="23"/>
      <c r="AP7" s="23"/>
      <c r="AQ7" s="23"/>
      <c r="AR7" s="21"/>
      <c r="BE7" s="333"/>
      <c r="BS7" s="18" t="s">
        <v>6</v>
      </c>
    </row>
    <row r="8" spans="1:74" s="1" customFormat="1" ht="12" customHeight="1">
      <c r="B8" s="22"/>
      <c r="C8" s="23"/>
      <c r="D8" s="30" t="s">
        <v>22</v>
      </c>
      <c r="E8" s="23"/>
      <c r="F8" s="23"/>
      <c r="G8" s="23"/>
      <c r="H8" s="23"/>
      <c r="I8" s="23"/>
      <c r="J8" s="23"/>
      <c r="K8" s="28" t="s">
        <v>23</v>
      </c>
      <c r="L8" s="23"/>
      <c r="M8" s="23"/>
      <c r="N8" s="23"/>
      <c r="O8" s="23"/>
      <c r="P8" s="23"/>
      <c r="Q8" s="23"/>
      <c r="R8" s="23"/>
      <c r="S8" s="23"/>
      <c r="T8" s="23"/>
      <c r="U8" s="23"/>
      <c r="V8" s="23"/>
      <c r="W8" s="23"/>
      <c r="X8" s="23"/>
      <c r="Y8" s="23"/>
      <c r="Z8" s="23"/>
      <c r="AA8" s="23"/>
      <c r="AB8" s="23"/>
      <c r="AC8" s="23"/>
      <c r="AD8" s="23"/>
      <c r="AE8" s="23"/>
      <c r="AF8" s="23"/>
      <c r="AG8" s="23"/>
      <c r="AH8" s="23"/>
      <c r="AI8" s="23"/>
      <c r="AJ8" s="23"/>
      <c r="AK8" s="30" t="s">
        <v>24</v>
      </c>
      <c r="AL8" s="23"/>
      <c r="AM8" s="23"/>
      <c r="AN8" s="31" t="s">
        <v>25</v>
      </c>
      <c r="AO8" s="23"/>
      <c r="AP8" s="23"/>
      <c r="AQ8" s="23"/>
      <c r="AR8" s="21"/>
      <c r="BE8" s="333"/>
      <c r="BS8" s="18" t="s">
        <v>6</v>
      </c>
    </row>
    <row r="9" spans="1:74" s="1" customFormat="1" ht="29.25" customHeight="1">
      <c r="B9" s="22"/>
      <c r="C9" s="23"/>
      <c r="D9" s="27" t="s">
        <v>26</v>
      </c>
      <c r="E9" s="23"/>
      <c r="F9" s="23"/>
      <c r="G9" s="23"/>
      <c r="H9" s="23"/>
      <c r="I9" s="23"/>
      <c r="J9" s="23"/>
      <c r="K9" s="32" t="s">
        <v>27</v>
      </c>
      <c r="L9" s="23"/>
      <c r="M9" s="23"/>
      <c r="N9" s="23"/>
      <c r="O9" s="23"/>
      <c r="P9" s="23"/>
      <c r="Q9" s="23"/>
      <c r="R9" s="23"/>
      <c r="S9" s="23"/>
      <c r="T9" s="23"/>
      <c r="U9" s="23"/>
      <c r="V9" s="23"/>
      <c r="W9" s="23"/>
      <c r="X9" s="23"/>
      <c r="Y9" s="23"/>
      <c r="Z9" s="23"/>
      <c r="AA9" s="23"/>
      <c r="AB9" s="23"/>
      <c r="AC9" s="23"/>
      <c r="AD9" s="23"/>
      <c r="AE9" s="23"/>
      <c r="AF9" s="23"/>
      <c r="AG9" s="23"/>
      <c r="AH9" s="23"/>
      <c r="AI9" s="23"/>
      <c r="AJ9" s="23"/>
      <c r="AK9" s="27" t="s">
        <v>28</v>
      </c>
      <c r="AL9" s="23"/>
      <c r="AM9" s="23"/>
      <c r="AN9" s="32" t="s">
        <v>29</v>
      </c>
      <c r="AO9" s="23"/>
      <c r="AP9" s="23"/>
      <c r="AQ9" s="23"/>
      <c r="AR9" s="21"/>
      <c r="BE9" s="333"/>
      <c r="BS9" s="18" t="s">
        <v>6</v>
      </c>
    </row>
    <row r="10" spans="1:74" s="1" customFormat="1" ht="12" customHeight="1">
      <c r="B10" s="22"/>
      <c r="C10" s="23"/>
      <c r="D10" s="30" t="s">
        <v>30</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0" t="s">
        <v>31</v>
      </c>
      <c r="AL10" s="23"/>
      <c r="AM10" s="23"/>
      <c r="AN10" s="28" t="s">
        <v>32</v>
      </c>
      <c r="AO10" s="23"/>
      <c r="AP10" s="23"/>
      <c r="AQ10" s="23"/>
      <c r="AR10" s="21"/>
      <c r="BE10" s="333"/>
      <c r="BS10" s="18" t="s">
        <v>6</v>
      </c>
    </row>
    <row r="11" spans="1:74" s="1" customFormat="1" ht="18.399999999999999" customHeight="1">
      <c r="B11" s="22"/>
      <c r="C11" s="23"/>
      <c r="D11" s="23"/>
      <c r="E11" s="28" t="s">
        <v>33</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0" t="s">
        <v>34</v>
      </c>
      <c r="AL11" s="23"/>
      <c r="AM11" s="23"/>
      <c r="AN11" s="28" t="s">
        <v>35</v>
      </c>
      <c r="AO11" s="23"/>
      <c r="AP11" s="23"/>
      <c r="AQ11" s="23"/>
      <c r="AR11" s="21"/>
      <c r="BE11" s="333"/>
      <c r="BS11" s="18" t="s">
        <v>6</v>
      </c>
    </row>
    <row r="12" spans="1:74" s="1" customFormat="1" ht="6.95"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33"/>
      <c r="BS12" s="18" t="s">
        <v>6</v>
      </c>
    </row>
    <row r="13" spans="1:74" s="1" customFormat="1" ht="12" customHeight="1">
      <c r="B13" s="22"/>
      <c r="C13" s="23"/>
      <c r="D13" s="30" t="s">
        <v>36</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0" t="s">
        <v>31</v>
      </c>
      <c r="AL13" s="23"/>
      <c r="AM13" s="23"/>
      <c r="AN13" s="33" t="s">
        <v>37</v>
      </c>
      <c r="AO13" s="23"/>
      <c r="AP13" s="23"/>
      <c r="AQ13" s="23"/>
      <c r="AR13" s="21"/>
      <c r="BE13" s="333"/>
      <c r="BS13" s="18" t="s">
        <v>6</v>
      </c>
    </row>
    <row r="14" spans="1:74" ht="12.75">
      <c r="B14" s="22"/>
      <c r="C14" s="23"/>
      <c r="D14" s="23"/>
      <c r="E14" s="338" t="s">
        <v>37</v>
      </c>
      <c r="F14" s="339"/>
      <c r="G14" s="339"/>
      <c r="H14" s="339"/>
      <c r="I14" s="339"/>
      <c r="J14" s="339"/>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339"/>
      <c r="AK14" s="30" t="s">
        <v>34</v>
      </c>
      <c r="AL14" s="23"/>
      <c r="AM14" s="23"/>
      <c r="AN14" s="33" t="s">
        <v>37</v>
      </c>
      <c r="AO14" s="23"/>
      <c r="AP14" s="23"/>
      <c r="AQ14" s="23"/>
      <c r="AR14" s="21"/>
      <c r="BE14" s="333"/>
      <c r="BS14" s="18" t="s">
        <v>6</v>
      </c>
    </row>
    <row r="15" spans="1:74" s="1" customFormat="1" ht="6.95"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33"/>
      <c r="BS15" s="18" t="s">
        <v>4</v>
      </c>
    </row>
    <row r="16" spans="1:74" s="1" customFormat="1" ht="12" customHeight="1">
      <c r="B16" s="22"/>
      <c r="C16" s="23"/>
      <c r="D16" s="30" t="s">
        <v>38</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0" t="s">
        <v>31</v>
      </c>
      <c r="AL16" s="23"/>
      <c r="AM16" s="23"/>
      <c r="AN16" s="28" t="s">
        <v>39</v>
      </c>
      <c r="AO16" s="23"/>
      <c r="AP16" s="23"/>
      <c r="AQ16" s="23"/>
      <c r="AR16" s="21"/>
      <c r="BE16" s="333"/>
      <c r="BS16" s="18" t="s">
        <v>4</v>
      </c>
    </row>
    <row r="17" spans="1:71" s="1" customFormat="1" ht="18.399999999999999" customHeight="1">
      <c r="B17" s="22"/>
      <c r="C17" s="23"/>
      <c r="D17" s="23"/>
      <c r="E17" s="28" t="s">
        <v>40</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0" t="s">
        <v>34</v>
      </c>
      <c r="AL17" s="23"/>
      <c r="AM17" s="23"/>
      <c r="AN17" s="28" t="s">
        <v>35</v>
      </c>
      <c r="AO17" s="23"/>
      <c r="AP17" s="23"/>
      <c r="AQ17" s="23"/>
      <c r="AR17" s="21"/>
      <c r="BE17" s="333"/>
      <c r="BS17" s="18" t="s">
        <v>41</v>
      </c>
    </row>
    <row r="18" spans="1:71" s="1" customFormat="1" ht="6.95"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33"/>
      <c r="BS18" s="18" t="s">
        <v>6</v>
      </c>
    </row>
    <row r="19" spans="1:71" s="1" customFormat="1" ht="12" customHeight="1">
      <c r="B19" s="22"/>
      <c r="C19" s="23"/>
      <c r="D19" s="30" t="s">
        <v>42</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0" t="s">
        <v>31</v>
      </c>
      <c r="AL19" s="23"/>
      <c r="AM19" s="23"/>
      <c r="AN19" s="28" t="s">
        <v>35</v>
      </c>
      <c r="AO19" s="23"/>
      <c r="AP19" s="23"/>
      <c r="AQ19" s="23"/>
      <c r="AR19" s="21"/>
      <c r="BE19" s="333"/>
      <c r="BS19" s="18" t="s">
        <v>6</v>
      </c>
    </row>
    <row r="20" spans="1:71" s="1" customFormat="1" ht="18.399999999999999" customHeight="1">
      <c r="B20" s="22"/>
      <c r="C20" s="23"/>
      <c r="D20" s="23"/>
      <c r="E20" s="28" t="s">
        <v>43</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0" t="s">
        <v>34</v>
      </c>
      <c r="AL20" s="23"/>
      <c r="AM20" s="23"/>
      <c r="AN20" s="28" t="s">
        <v>35</v>
      </c>
      <c r="AO20" s="23"/>
      <c r="AP20" s="23"/>
      <c r="AQ20" s="23"/>
      <c r="AR20" s="21"/>
      <c r="BE20" s="333"/>
      <c r="BS20" s="18" t="s">
        <v>4</v>
      </c>
    </row>
    <row r="21" spans="1:71" s="1" customFormat="1" ht="6.95"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33"/>
    </row>
    <row r="22" spans="1:71" s="1" customFormat="1" ht="12" customHeight="1">
      <c r="B22" s="22"/>
      <c r="C22" s="23"/>
      <c r="D22" s="30" t="s">
        <v>44</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33"/>
    </row>
    <row r="23" spans="1:71" s="1" customFormat="1" ht="263.25" customHeight="1">
      <c r="B23" s="22"/>
      <c r="C23" s="23"/>
      <c r="D23" s="23"/>
      <c r="E23" s="340" t="s">
        <v>45</v>
      </c>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40"/>
      <c r="AL23" s="340"/>
      <c r="AM23" s="340"/>
      <c r="AN23" s="340"/>
      <c r="AO23" s="23"/>
      <c r="AP23" s="23"/>
      <c r="AQ23" s="23"/>
      <c r="AR23" s="21"/>
      <c r="BE23" s="333"/>
    </row>
    <row r="24" spans="1:71" s="1" customFormat="1" ht="6.95"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33"/>
    </row>
    <row r="25" spans="1:71" s="1" customFormat="1" ht="6.95" customHeight="1">
      <c r="B25" s="22"/>
      <c r="C25" s="23"/>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23"/>
      <c r="AQ25" s="23"/>
      <c r="AR25" s="21"/>
      <c r="BE25" s="333"/>
    </row>
    <row r="26" spans="1:71" s="2" customFormat="1" ht="25.9" customHeight="1">
      <c r="A26" s="36"/>
      <c r="B26" s="37"/>
      <c r="C26" s="38"/>
      <c r="D26" s="39" t="s">
        <v>46</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341">
        <f>ROUND(AG54,2)</f>
        <v>0</v>
      </c>
      <c r="AL26" s="342"/>
      <c r="AM26" s="342"/>
      <c r="AN26" s="342"/>
      <c r="AO26" s="342"/>
      <c r="AP26" s="38"/>
      <c r="AQ26" s="38"/>
      <c r="AR26" s="41"/>
      <c r="BE26" s="333"/>
    </row>
    <row r="27" spans="1:71" s="2" customFormat="1" ht="6.95" customHeight="1">
      <c r="A27" s="36"/>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41"/>
      <c r="BE27" s="333"/>
    </row>
    <row r="28" spans="1:71" s="2" customFormat="1" ht="12.75">
      <c r="A28" s="36"/>
      <c r="B28" s="37"/>
      <c r="C28" s="38"/>
      <c r="D28" s="38"/>
      <c r="E28" s="38"/>
      <c r="F28" s="38"/>
      <c r="G28" s="38"/>
      <c r="H28" s="38"/>
      <c r="I28" s="38"/>
      <c r="J28" s="38"/>
      <c r="K28" s="38"/>
      <c r="L28" s="343" t="s">
        <v>47</v>
      </c>
      <c r="M28" s="343"/>
      <c r="N28" s="343"/>
      <c r="O28" s="343"/>
      <c r="P28" s="343"/>
      <c r="Q28" s="38"/>
      <c r="R28" s="38"/>
      <c r="S28" s="38"/>
      <c r="T28" s="38"/>
      <c r="U28" s="38"/>
      <c r="V28" s="38"/>
      <c r="W28" s="343" t="s">
        <v>48</v>
      </c>
      <c r="X28" s="343"/>
      <c r="Y28" s="343"/>
      <c r="Z28" s="343"/>
      <c r="AA28" s="343"/>
      <c r="AB28" s="343"/>
      <c r="AC28" s="343"/>
      <c r="AD28" s="343"/>
      <c r="AE28" s="343"/>
      <c r="AF28" s="38"/>
      <c r="AG28" s="38"/>
      <c r="AH28" s="38"/>
      <c r="AI28" s="38"/>
      <c r="AJ28" s="38"/>
      <c r="AK28" s="343" t="s">
        <v>49</v>
      </c>
      <c r="AL28" s="343"/>
      <c r="AM28" s="343"/>
      <c r="AN28" s="343"/>
      <c r="AO28" s="343"/>
      <c r="AP28" s="38"/>
      <c r="AQ28" s="38"/>
      <c r="AR28" s="41"/>
      <c r="BE28" s="333"/>
    </row>
    <row r="29" spans="1:71" s="3" customFormat="1" ht="14.45" customHeight="1">
      <c r="B29" s="42"/>
      <c r="C29" s="43"/>
      <c r="D29" s="30" t="s">
        <v>50</v>
      </c>
      <c r="E29" s="43"/>
      <c r="F29" s="30" t="s">
        <v>51</v>
      </c>
      <c r="G29" s="43"/>
      <c r="H29" s="43"/>
      <c r="I29" s="43"/>
      <c r="J29" s="43"/>
      <c r="K29" s="43"/>
      <c r="L29" s="346">
        <v>0.21</v>
      </c>
      <c r="M29" s="345"/>
      <c r="N29" s="345"/>
      <c r="O29" s="345"/>
      <c r="P29" s="345"/>
      <c r="Q29" s="43"/>
      <c r="R29" s="43"/>
      <c r="S29" s="43"/>
      <c r="T29" s="43"/>
      <c r="U29" s="43"/>
      <c r="V29" s="43"/>
      <c r="W29" s="344">
        <f>ROUND(AZ54, 2)</f>
        <v>0</v>
      </c>
      <c r="X29" s="345"/>
      <c r="Y29" s="345"/>
      <c r="Z29" s="345"/>
      <c r="AA29" s="345"/>
      <c r="AB29" s="345"/>
      <c r="AC29" s="345"/>
      <c r="AD29" s="345"/>
      <c r="AE29" s="345"/>
      <c r="AF29" s="43"/>
      <c r="AG29" s="43"/>
      <c r="AH29" s="43"/>
      <c r="AI29" s="43"/>
      <c r="AJ29" s="43"/>
      <c r="AK29" s="344">
        <f>ROUND(AV54, 2)</f>
        <v>0</v>
      </c>
      <c r="AL29" s="345"/>
      <c r="AM29" s="345"/>
      <c r="AN29" s="345"/>
      <c r="AO29" s="345"/>
      <c r="AP29" s="43"/>
      <c r="AQ29" s="43"/>
      <c r="AR29" s="44"/>
      <c r="BE29" s="334"/>
    </row>
    <row r="30" spans="1:71" s="3" customFormat="1" ht="14.45" customHeight="1">
      <c r="B30" s="42"/>
      <c r="C30" s="43"/>
      <c r="D30" s="43"/>
      <c r="E30" s="43"/>
      <c r="F30" s="30" t="s">
        <v>52</v>
      </c>
      <c r="G30" s="43"/>
      <c r="H30" s="43"/>
      <c r="I30" s="43"/>
      <c r="J30" s="43"/>
      <c r="K30" s="43"/>
      <c r="L30" s="346">
        <v>0.15</v>
      </c>
      <c r="M30" s="345"/>
      <c r="N30" s="345"/>
      <c r="O30" s="345"/>
      <c r="P30" s="345"/>
      <c r="Q30" s="43"/>
      <c r="R30" s="43"/>
      <c r="S30" s="43"/>
      <c r="T30" s="43"/>
      <c r="U30" s="43"/>
      <c r="V30" s="43"/>
      <c r="W30" s="344">
        <f>ROUND(BA54, 2)</f>
        <v>0</v>
      </c>
      <c r="X30" s="345"/>
      <c r="Y30" s="345"/>
      <c r="Z30" s="345"/>
      <c r="AA30" s="345"/>
      <c r="AB30" s="345"/>
      <c r="AC30" s="345"/>
      <c r="AD30" s="345"/>
      <c r="AE30" s="345"/>
      <c r="AF30" s="43"/>
      <c r="AG30" s="43"/>
      <c r="AH30" s="43"/>
      <c r="AI30" s="43"/>
      <c r="AJ30" s="43"/>
      <c r="AK30" s="344">
        <f>ROUND(AW54, 2)</f>
        <v>0</v>
      </c>
      <c r="AL30" s="345"/>
      <c r="AM30" s="345"/>
      <c r="AN30" s="345"/>
      <c r="AO30" s="345"/>
      <c r="AP30" s="43"/>
      <c r="AQ30" s="43"/>
      <c r="AR30" s="44"/>
      <c r="BE30" s="334"/>
    </row>
    <row r="31" spans="1:71" s="3" customFormat="1" ht="14.45" hidden="1" customHeight="1">
      <c r="B31" s="42"/>
      <c r="C31" s="43"/>
      <c r="D31" s="43"/>
      <c r="E31" s="43"/>
      <c r="F31" s="30" t="s">
        <v>53</v>
      </c>
      <c r="G31" s="43"/>
      <c r="H31" s="43"/>
      <c r="I31" s="43"/>
      <c r="J31" s="43"/>
      <c r="K31" s="43"/>
      <c r="L31" s="346">
        <v>0.21</v>
      </c>
      <c r="M31" s="345"/>
      <c r="N31" s="345"/>
      <c r="O31" s="345"/>
      <c r="P31" s="345"/>
      <c r="Q31" s="43"/>
      <c r="R31" s="43"/>
      <c r="S31" s="43"/>
      <c r="T31" s="43"/>
      <c r="U31" s="43"/>
      <c r="V31" s="43"/>
      <c r="W31" s="344">
        <f>ROUND(BB54, 2)</f>
        <v>0</v>
      </c>
      <c r="X31" s="345"/>
      <c r="Y31" s="345"/>
      <c r="Z31" s="345"/>
      <c r="AA31" s="345"/>
      <c r="AB31" s="345"/>
      <c r="AC31" s="345"/>
      <c r="AD31" s="345"/>
      <c r="AE31" s="345"/>
      <c r="AF31" s="43"/>
      <c r="AG31" s="43"/>
      <c r="AH31" s="43"/>
      <c r="AI31" s="43"/>
      <c r="AJ31" s="43"/>
      <c r="AK31" s="344">
        <v>0</v>
      </c>
      <c r="AL31" s="345"/>
      <c r="AM31" s="345"/>
      <c r="AN31" s="345"/>
      <c r="AO31" s="345"/>
      <c r="AP31" s="43"/>
      <c r="AQ31" s="43"/>
      <c r="AR31" s="44"/>
      <c r="BE31" s="334"/>
    </row>
    <row r="32" spans="1:71" s="3" customFormat="1" ht="14.45" hidden="1" customHeight="1">
      <c r="B32" s="42"/>
      <c r="C32" s="43"/>
      <c r="D32" s="43"/>
      <c r="E32" s="43"/>
      <c r="F32" s="30" t="s">
        <v>54</v>
      </c>
      <c r="G32" s="43"/>
      <c r="H32" s="43"/>
      <c r="I32" s="43"/>
      <c r="J32" s="43"/>
      <c r="K32" s="43"/>
      <c r="L32" s="346">
        <v>0.15</v>
      </c>
      <c r="M32" s="345"/>
      <c r="N32" s="345"/>
      <c r="O32" s="345"/>
      <c r="P32" s="345"/>
      <c r="Q32" s="43"/>
      <c r="R32" s="43"/>
      <c r="S32" s="43"/>
      <c r="T32" s="43"/>
      <c r="U32" s="43"/>
      <c r="V32" s="43"/>
      <c r="W32" s="344">
        <f>ROUND(BC54, 2)</f>
        <v>0</v>
      </c>
      <c r="X32" s="345"/>
      <c r="Y32" s="345"/>
      <c r="Z32" s="345"/>
      <c r="AA32" s="345"/>
      <c r="AB32" s="345"/>
      <c r="AC32" s="345"/>
      <c r="AD32" s="345"/>
      <c r="AE32" s="345"/>
      <c r="AF32" s="43"/>
      <c r="AG32" s="43"/>
      <c r="AH32" s="43"/>
      <c r="AI32" s="43"/>
      <c r="AJ32" s="43"/>
      <c r="AK32" s="344">
        <v>0</v>
      </c>
      <c r="AL32" s="345"/>
      <c r="AM32" s="345"/>
      <c r="AN32" s="345"/>
      <c r="AO32" s="345"/>
      <c r="AP32" s="43"/>
      <c r="AQ32" s="43"/>
      <c r="AR32" s="44"/>
      <c r="BE32" s="334"/>
    </row>
    <row r="33" spans="1:57" s="3" customFormat="1" ht="14.45" hidden="1" customHeight="1">
      <c r="B33" s="42"/>
      <c r="C33" s="43"/>
      <c r="D33" s="43"/>
      <c r="E33" s="43"/>
      <c r="F33" s="30" t="s">
        <v>55</v>
      </c>
      <c r="G33" s="43"/>
      <c r="H33" s="43"/>
      <c r="I33" s="43"/>
      <c r="J33" s="43"/>
      <c r="K33" s="43"/>
      <c r="L33" s="346">
        <v>0</v>
      </c>
      <c r="M33" s="345"/>
      <c r="N33" s="345"/>
      <c r="O33" s="345"/>
      <c r="P33" s="345"/>
      <c r="Q33" s="43"/>
      <c r="R33" s="43"/>
      <c r="S33" s="43"/>
      <c r="T33" s="43"/>
      <c r="U33" s="43"/>
      <c r="V33" s="43"/>
      <c r="W33" s="344">
        <f>ROUND(BD54, 2)</f>
        <v>0</v>
      </c>
      <c r="X33" s="345"/>
      <c r="Y33" s="345"/>
      <c r="Z33" s="345"/>
      <c r="AA33" s="345"/>
      <c r="AB33" s="345"/>
      <c r="AC33" s="345"/>
      <c r="AD33" s="345"/>
      <c r="AE33" s="345"/>
      <c r="AF33" s="43"/>
      <c r="AG33" s="43"/>
      <c r="AH33" s="43"/>
      <c r="AI33" s="43"/>
      <c r="AJ33" s="43"/>
      <c r="AK33" s="344">
        <v>0</v>
      </c>
      <c r="AL33" s="345"/>
      <c r="AM33" s="345"/>
      <c r="AN33" s="345"/>
      <c r="AO33" s="345"/>
      <c r="AP33" s="43"/>
      <c r="AQ33" s="43"/>
      <c r="AR33" s="44"/>
    </row>
    <row r="34" spans="1:57" s="2" customFormat="1" ht="6.95" customHeight="1">
      <c r="A34" s="36"/>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41"/>
      <c r="BE34" s="36"/>
    </row>
    <row r="35" spans="1:57" s="2" customFormat="1" ht="25.9" customHeight="1">
      <c r="A35" s="36"/>
      <c r="B35" s="37"/>
      <c r="C35" s="45"/>
      <c r="D35" s="46" t="s">
        <v>56</v>
      </c>
      <c r="E35" s="47"/>
      <c r="F35" s="47"/>
      <c r="G35" s="47"/>
      <c r="H35" s="47"/>
      <c r="I35" s="47"/>
      <c r="J35" s="47"/>
      <c r="K35" s="47"/>
      <c r="L35" s="47"/>
      <c r="M35" s="47"/>
      <c r="N35" s="47"/>
      <c r="O35" s="47"/>
      <c r="P35" s="47"/>
      <c r="Q35" s="47"/>
      <c r="R35" s="47"/>
      <c r="S35" s="47"/>
      <c r="T35" s="48" t="s">
        <v>57</v>
      </c>
      <c r="U35" s="47"/>
      <c r="V35" s="47"/>
      <c r="W35" s="47"/>
      <c r="X35" s="350" t="s">
        <v>58</v>
      </c>
      <c r="Y35" s="348"/>
      <c r="Z35" s="348"/>
      <c r="AA35" s="348"/>
      <c r="AB35" s="348"/>
      <c r="AC35" s="47"/>
      <c r="AD35" s="47"/>
      <c r="AE35" s="47"/>
      <c r="AF35" s="47"/>
      <c r="AG35" s="47"/>
      <c r="AH35" s="47"/>
      <c r="AI35" s="47"/>
      <c r="AJ35" s="47"/>
      <c r="AK35" s="347">
        <f>SUM(AK26:AK33)</f>
        <v>0</v>
      </c>
      <c r="AL35" s="348"/>
      <c r="AM35" s="348"/>
      <c r="AN35" s="348"/>
      <c r="AO35" s="349"/>
      <c r="AP35" s="45"/>
      <c r="AQ35" s="45"/>
      <c r="AR35" s="41"/>
      <c r="BE35" s="36"/>
    </row>
    <row r="36" spans="1:57" s="2" customFormat="1" ht="6.95" customHeight="1">
      <c r="A36" s="36"/>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41"/>
      <c r="BE36" s="36"/>
    </row>
    <row r="37" spans="1:57" s="2" customFormat="1" ht="6.95" customHeight="1">
      <c r="A37" s="36"/>
      <c r="B37" s="49"/>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41"/>
      <c r="BE37" s="36"/>
    </row>
    <row r="41" spans="1:57" s="2" customFormat="1" ht="6.95" customHeight="1">
      <c r="A41" s="36"/>
      <c r="B41" s="51"/>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41"/>
      <c r="BE41" s="36"/>
    </row>
    <row r="42" spans="1:57" s="2" customFormat="1" ht="24.95" customHeight="1">
      <c r="A42" s="36"/>
      <c r="B42" s="37"/>
      <c r="C42" s="24" t="s">
        <v>59</v>
      </c>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41"/>
      <c r="BE42" s="36"/>
    </row>
    <row r="43" spans="1:57" s="2" customFormat="1" ht="6.95" customHeight="1">
      <c r="A43" s="36"/>
      <c r="B43" s="3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41"/>
      <c r="BE43" s="36"/>
    </row>
    <row r="44" spans="1:57" s="4" customFormat="1" ht="12" customHeight="1">
      <c r="B44" s="53"/>
      <c r="C44" s="30" t="s">
        <v>13</v>
      </c>
      <c r="D44" s="54"/>
      <c r="E44" s="54"/>
      <c r="F44" s="54"/>
      <c r="G44" s="54"/>
      <c r="H44" s="54"/>
      <c r="I44" s="54"/>
      <c r="J44" s="54"/>
      <c r="K44" s="54"/>
      <c r="L44" s="54" t="str">
        <f>K5</f>
        <v>NemCL-Soc_zar_R02</v>
      </c>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5"/>
    </row>
    <row r="45" spans="1:57" s="5" customFormat="1" ht="36.950000000000003" customHeight="1">
      <c r="B45" s="56"/>
      <c r="C45" s="57" t="s">
        <v>16</v>
      </c>
      <c r="D45" s="58"/>
      <c r="E45" s="58"/>
      <c r="F45" s="58"/>
      <c r="G45" s="58"/>
      <c r="H45" s="58"/>
      <c r="I45" s="58"/>
      <c r="J45" s="58"/>
      <c r="K45" s="58"/>
      <c r="L45" s="329" t="str">
        <f>K6</f>
        <v>Oprava sociálního zařízení v objektu Polikliniky</v>
      </c>
      <c r="M45" s="330"/>
      <c r="N45" s="330"/>
      <c r="O45" s="330"/>
      <c r="P45" s="330"/>
      <c r="Q45" s="330"/>
      <c r="R45" s="330"/>
      <c r="S45" s="330"/>
      <c r="T45" s="330"/>
      <c r="U45" s="330"/>
      <c r="V45" s="330"/>
      <c r="W45" s="330"/>
      <c r="X45" s="330"/>
      <c r="Y45" s="330"/>
      <c r="Z45" s="330"/>
      <c r="AA45" s="330"/>
      <c r="AB45" s="330"/>
      <c r="AC45" s="330"/>
      <c r="AD45" s="330"/>
      <c r="AE45" s="330"/>
      <c r="AF45" s="330"/>
      <c r="AG45" s="330"/>
      <c r="AH45" s="330"/>
      <c r="AI45" s="330"/>
      <c r="AJ45" s="330"/>
      <c r="AK45" s="330"/>
      <c r="AL45" s="330"/>
      <c r="AM45" s="330"/>
      <c r="AN45" s="330"/>
      <c r="AO45" s="330"/>
      <c r="AP45" s="58"/>
      <c r="AQ45" s="58"/>
      <c r="AR45" s="59"/>
    </row>
    <row r="46" spans="1:57" s="2" customFormat="1" ht="6.95" customHeight="1">
      <c r="A46" s="36"/>
      <c r="B46" s="3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41"/>
      <c r="BE46" s="36"/>
    </row>
    <row r="47" spans="1:57" s="2" customFormat="1" ht="12" customHeight="1">
      <c r="A47" s="36"/>
      <c r="B47" s="37"/>
      <c r="C47" s="30" t="s">
        <v>22</v>
      </c>
      <c r="D47" s="38"/>
      <c r="E47" s="38"/>
      <c r="F47" s="38"/>
      <c r="G47" s="38"/>
      <c r="H47" s="38"/>
      <c r="I47" s="38"/>
      <c r="J47" s="38"/>
      <c r="K47" s="38"/>
      <c r="L47" s="60" t="str">
        <f>IF(K8="","",K8)</f>
        <v>Objekt Polikliniky</v>
      </c>
      <c r="M47" s="38"/>
      <c r="N47" s="38"/>
      <c r="O47" s="38"/>
      <c r="P47" s="38"/>
      <c r="Q47" s="38"/>
      <c r="R47" s="38"/>
      <c r="S47" s="38"/>
      <c r="T47" s="38"/>
      <c r="U47" s="38"/>
      <c r="V47" s="38"/>
      <c r="W47" s="38"/>
      <c r="X47" s="38"/>
      <c r="Y47" s="38"/>
      <c r="Z47" s="38"/>
      <c r="AA47" s="38"/>
      <c r="AB47" s="38"/>
      <c r="AC47" s="38"/>
      <c r="AD47" s="38"/>
      <c r="AE47" s="38"/>
      <c r="AF47" s="38"/>
      <c r="AG47" s="38"/>
      <c r="AH47" s="38"/>
      <c r="AI47" s="30" t="s">
        <v>24</v>
      </c>
      <c r="AJ47" s="38"/>
      <c r="AK47" s="38"/>
      <c r="AL47" s="38"/>
      <c r="AM47" s="355" t="str">
        <f>IF(AN8= "","",AN8)</f>
        <v>7. 10. 2021</v>
      </c>
      <c r="AN47" s="355"/>
      <c r="AO47" s="38"/>
      <c r="AP47" s="38"/>
      <c r="AQ47" s="38"/>
      <c r="AR47" s="41"/>
      <c r="BE47" s="36"/>
    </row>
    <row r="48" spans="1:57" s="2" customFormat="1" ht="6.95" customHeight="1">
      <c r="A48" s="36"/>
      <c r="B48" s="3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41"/>
      <c r="BE48" s="36"/>
    </row>
    <row r="49" spans="1:91" s="2" customFormat="1" ht="15.2" customHeight="1">
      <c r="A49" s="36"/>
      <c r="B49" s="37"/>
      <c r="C49" s="30" t="s">
        <v>30</v>
      </c>
      <c r="D49" s="38"/>
      <c r="E49" s="38"/>
      <c r="F49" s="38"/>
      <c r="G49" s="38"/>
      <c r="H49" s="38"/>
      <c r="I49" s="38"/>
      <c r="J49" s="38"/>
      <c r="K49" s="38"/>
      <c r="L49" s="54" t="str">
        <f>IF(E11= "","",E11)</f>
        <v>Nemocnice s poliklinikou Česká Lípa,a.s.,Purkyňova</v>
      </c>
      <c r="M49" s="38"/>
      <c r="N49" s="38"/>
      <c r="O49" s="38"/>
      <c r="P49" s="38"/>
      <c r="Q49" s="38"/>
      <c r="R49" s="38"/>
      <c r="S49" s="38"/>
      <c r="T49" s="38"/>
      <c r="U49" s="38"/>
      <c r="V49" s="38"/>
      <c r="W49" s="38"/>
      <c r="X49" s="38"/>
      <c r="Y49" s="38"/>
      <c r="Z49" s="38"/>
      <c r="AA49" s="38"/>
      <c r="AB49" s="38"/>
      <c r="AC49" s="38"/>
      <c r="AD49" s="38"/>
      <c r="AE49" s="38"/>
      <c r="AF49" s="38"/>
      <c r="AG49" s="38"/>
      <c r="AH49" s="38"/>
      <c r="AI49" s="30" t="s">
        <v>38</v>
      </c>
      <c r="AJ49" s="38"/>
      <c r="AK49" s="38"/>
      <c r="AL49" s="38"/>
      <c r="AM49" s="356" t="str">
        <f>IF(E17="","",E17)</f>
        <v>STORING spol. s r.o.</v>
      </c>
      <c r="AN49" s="357"/>
      <c r="AO49" s="357"/>
      <c r="AP49" s="357"/>
      <c r="AQ49" s="38"/>
      <c r="AR49" s="41"/>
      <c r="AS49" s="358" t="s">
        <v>60</v>
      </c>
      <c r="AT49" s="359"/>
      <c r="AU49" s="62"/>
      <c r="AV49" s="62"/>
      <c r="AW49" s="62"/>
      <c r="AX49" s="62"/>
      <c r="AY49" s="62"/>
      <c r="AZ49" s="62"/>
      <c r="BA49" s="62"/>
      <c r="BB49" s="62"/>
      <c r="BC49" s="62"/>
      <c r="BD49" s="63"/>
      <c r="BE49" s="36"/>
    </row>
    <row r="50" spans="1:91" s="2" customFormat="1" ht="15.2" customHeight="1">
      <c r="A50" s="36"/>
      <c r="B50" s="37"/>
      <c r="C50" s="30" t="s">
        <v>36</v>
      </c>
      <c r="D50" s="38"/>
      <c r="E50" s="38"/>
      <c r="F50" s="38"/>
      <c r="G50" s="38"/>
      <c r="H50" s="38"/>
      <c r="I50" s="38"/>
      <c r="J50" s="38"/>
      <c r="K50" s="38"/>
      <c r="L50" s="54" t="str">
        <f>IF(E14= "Vyplň údaj","",E14)</f>
        <v/>
      </c>
      <c r="M50" s="38"/>
      <c r="N50" s="38"/>
      <c r="O50" s="38"/>
      <c r="P50" s="38"/>
      <c r="Q50" s="38"/>
      <c r="R50" s="38"/>
      <c r="S50" s="38"/>
      <c r="T50" s="38"/>
      <c r="U50" s="38"/>
      <c r="V50" s="38"/>
      <c r="W50" s="38"/>
      <c r="X50" s="38"/>
      <c r="Y50" s="38"/>
      <c r="Z50" s="38"/>
      <c r="AA50" s="38"/>
      <c r="AB50" s="38"/>
      <c r="AC50" s="38"/>
      <c r="AD50" s="38"/>
      <c r="AE50" s="38"/>
      <c r="AF50" s="38"/>
      <c r="AG50" s="38"/>
      <c r="AH50" s="38"/>
      <c r="AI50" s="30" t="s">
        <v>42</v>
      </c>
      <c r="AJ50" s="38"/>
      <c r="AK50" s="38"/>
      <c r="AL50" s="38"/>
      <c r="AM50" s="356" t="str">
        <f>IF(E20="","",E20)</f>
        <v>Zuzana Morávková</v>
      </c>
      <c r="AN50" s="357"/>
      <c r="AO50" s="357"/>
      <c r="AP50" s="357"/>
      <c r="AQ50" s="38"/>
      <c r="AR50" s="41"/>
      <c r="AS50" s="360"/>
      <c r="AT50" s="361"/>
      <c r="AU50" s="64"/>
      <c r="AV50" s="64"/>
      <c r="AW50" s="64"/>
      <c r="AX50" s="64"/>
      <c r="AY50" s="64"/>
      <c r="AZ50" s="64"/>
      <c r="BA50" s="64"/>
      <c r="BB50" s="64"/>
      <c r="BC50" s="64"/>
      <c r="BD50" s="65"/>
      <c r="BE50" s="36"/>
    </row>
    <row r="51" spans="1:91" s="2" customFormat="1" ht="10.9" customHeight="1">
      <c r="A51" s="36"/>
      <c r="B51" s="37"/>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41"/>
      <c r="AS51" s="362"/>
      <c r="AT51" s="363"/>
      <c r="AU51" s="66"/>
      <c r="AV51" s="66"/>
      <c r="AW51" s="66"/>
      <c r="AX51" s="66"/>
      <c r="AY51" s="66"/>
      <c r="AZ51" s="66"/>
      <c r="BA51" s="66"/>
      <c r="BB51" s="66"/>
      <c r="BC51" s="66"/>
      <c r="BD51" s="67"/>
      <c r="BE51" s="36"/>
    </row>
    <row r="52" spans="1:91" s="2" customFormat="1" ht="29.25" customHeight="1">
      <c r="A52" s="36"/>
      <c r="B52" s="37"/>
      <c r="C52" s="325" t="s">
        <v>61</v>
      </c>
      <c r="D52" s="326"/>
      <c r="E52" s="326"/>
      <c r="F52" s="326"/>
      <c r="G52" s="326"/>
      <c r="H52" s="68"/>
      <c r="I52" s="328" t="s">
        <v>62</v>
      </c>
      <c r="J52" s="326"/>
      <c r="K52" s="326"/>
      <c r="L52" s="326"/>
      <c r="M52" s="326"/>
      <c r="N52" s="326"/>
      <c r="O52" s="326"/>
      <c r="P52" s="326"/>
      <c r="Q52" s="326"/>
      <c r="R52" s="326"/>
      <c r="S52" s="326"/>
      <c r="T52" s="326"/>
      <c r="U52" s="326"/>
      <c r="V52" s="326"/>
      <c r="W52" s="326"/>
      <c r="X52" s="326"/>
      <c r="Y52" s="326"/>
      <c r="Z52" s="326"/>
      <c r="AA52" s="326"/>
      <c r="AB52" s="326"/>
      <c r="AC52" s="326"/>
      <c r="AD52" s="326"/>
      <c r="AE52" s="326"/>
      <c r="AF52" s="326"/>
      <c r="AG52" s="354" t="s">
        <v>63</v>
      </c>
      <c r="AH52" s="326"/>
      <c r="AI52" s="326"/>
      <c r="AJ52" s="326"/>
      <c r="AK52" s="326"/>
      <c r="AL52" s="326"/>
      <c r="AM52" s="326"/>
      <c r="AN52" s="328" t="s">
        <v>64</v>
      </c>
      <c r="AO52" s="326"/>
      <c r="AP52" s="326"/>
      <c r="AQ52" s="69" t="s">
        <v>65</v>
      </c>
      <c r="AR52" s="41"/>
      <c r="AS52" s="70" t="s">
        <v>66</v>
      </c>
      <c r="AT52" s="71" t="s">
        <v>67</v>
      </c>
      <c r="AU52" s="71" t="s">
        <v>68</v>
      </c>
      <c r="AV52" s="71" t="s">
        <v>69</v>
      </c>
      <c r="AW52" s="71" t="s">
        <v>70</v>
      </c>
      <c r="AX52" s="71" t="s">
        <v>71</v>
      </c>
      <c r="AY52" s="71" t="s">
        <v>72</v>
      </c>
      <c r="AZ52" s="71" t="s">
        <v>73</v>
      </c>
      <c r="BA52" s="71" t="s">
        <v>74</v>
      </c>
      <c r="BB52" s="71" t="s">
        <v>75</v>
      </c>
      <c r="BC52" s="71" t="s">
        <v>76</v>
      </c>
      <c r="BD52" s="72" t="s">
        <v>77</v>
      </c>
      <c r="BE52" s="36"/>
    </row>
    <row r="53" spans="1:91" s="2" customFormat="1" ht="10.9" customHeight="1">
      <c r="A53" s="36"/>
      <c r="B53" s="37"/>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41"/>
      <c r="AS53" s="73"/>
      <c r="AT53" s="74"/>
      <c r="AU53" s="74"/>
      <c r="AV53" s="74"/>
      <c r="AW53" s="74"/>
      <c r="AX53" s="74"/>
      <c r="AY53" s="74"/>
      <c r="AZ53" s="74"/>
      <c r="BA53" s="74"/>
      <c r="BB53" s="74"/>
      <c r="BC53" s="74"/>
      <c r="BD53" s="75"/>
      <c r="BE53" s="36"/>
    </row>
    <row r="54" spans="1:91" s="6" customFormat="1" ht="32.450000000000003" customHeight="1">
      <c r="B54" s="76"/>
      <c r="C54" s="77" t="s">
        <v>78</v>
      </c>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331">
        <f>ROUND(SUM(AG55:AG64),2)</f>
        <v>0</v>
      </c>
      <c r="AH54" s="331"/>
      <c r="AI54" s="331"/>
      <c r="AJ54" s="331"/>
      <c r="AK54" s="331"/>
      <c r="AL54" s="331"/>
      <c r="AM54" s="331"/>
      <c r="AN54" s="364">
        <f t="shared" ref="AN54:AN64" si="0">SUM(AG54,AT54)</f>
        <v>0</v>
      </c>
      <c r="AO54" s="364"/>
      <c r="AP54" s="364"/>
      <c r="AQ54" s="80" t="s">
        <v>35</v>
      </c>
      <c r="AR54" s="81"/>
      <c r="AS54" s="82">
        <f>ROUND(SUM(AS55:AS64),2)</f>
        <v>0</v>
      </c>
      <c r="AT54" s="83">
        <f t="shared" ref="AT54:AT64" si="1">ROUND(SUM(AV54:AW54),2)</f>
        <v>0</v>
      </c>
      <c r="AU54" s="84">
        <f>ROUND(SUM(AU55:AU64),5)</f>
        <v>0</v>
      </c>
      <c r="AV54" s="83">
        <f>ROUND(AZ54*L29,2)</f>
        <v>0</v>
      </c>
      <c r="AW54" s="83">
        <f>ROUND(BA54*L30,2)</f>
        <v>0</v>
      </c>
      <c r="AX54" s="83">
        <f>ROUND(BB54*L29,2)</f>
        <v>0</v>
      </c>
      <c r="AY54" s="83">
        <f>ROUND(BC54*L30,2)</f>
        <v>0</v>
      </c>
      <c r="AZ54" s="83">
        <f>ROUND(SUM(AZ55:AZ64),2)</f>
        <v>0</v>
      </c>
      <c r="BA54" s="83">
        <f>ROUND(SUM(BA55:BA64),2)</f>
        <v>0</v>
      </c>
      <c r="BB54" s="83">
        <f>ROUND(SUM(BB55:BB64),2)</f>
        <v>0</v>
      </c>
      <c r="BC54" s="83">
        <f>ROUND(SUM(BC55:BC64),2)</f>
        <v>0</v>
      </c>
      <c r="BD54" s="85">
        <f>ROUND(SUM(BD55:BD64),2)</f>
        <v>0</v>
      </c>
      <c r="BS54" s="86" t="s">
        <v>79</v>
      </c>
      <c r="BT54" s="86" t="s">
        <v>80</v>
      </c>
      <c r="BU54" s="87" t="s">
        <v>81</v>
      </c>
      <c r="BV54" s="86" t="s">
        <v>82</v>
      </c>
      <c r="BW54" s="86" t="s">
        <v>5</v>
      </c>
      <c r="BX54" s="86" t="s">
        <v>83</v>
      </c>
      <c r="CL54" s="86" t="s">
        <v>19</v>
      </c>
    </row>
    <row r="55" spans="1:91" s="7" customFormat="1" ht="24.75" customHeight="1">
      <c r="A55" s="88" t="s">
        <v>84</v>
      </c>
      <c r="B55" s="89"/>
      <c r="C55" s="90"/>
      <c r="D55" s="327" t="s">
        <v>85</v>
      </c>
      <c r="E55" s="327"/>
      <c r="F55" s="327"/>
      <c r="G55" s="327"/>
      <c r="H55" s="327"/>
      <c r="I55" s="91"/>
      <c r="J55" s="327" t="s">
        <v>86</v>
      </c>
      <c r="K55" s="327"/>
      <c r="L55" s="327"/>
      <c r="M55" s="327"/>
      <c r="N55" s="327"/>
      <c r="O55" s="327"/>
      <c r="P55" s="327"/>
      <c r="Q55" s="327"/>
      <c r="R55" s="327"/>
      <c r="S55" s="327"/>
      <c r="T55" s="327"/>
      <c r="U55" s="327"/>
      <c r="V55" s="327"/>
      <c r="W55" s="327"/>
      <c r="X55" s="327"/>
      <c r="Y55" s="327"/>
      <c r="Z55" s="327"/>
      <c r="AA55" s="327"/>
      <c r="AB55" s="327"/>
      <c r="AC55" s="327"/>
      <c r="AD55" s="327"/>
      <c r="AE55" s="327"/>
      <c r="AF55" s="327"/>
      <c r="AG55" s="352">
        <f>'1.PP - M - 1.PP - sociáln...'!J30</f>
        <v>0</v>
      </c>
      <c r="AH55" s="353"/>
      <c r="AI55" s="353"/>
      <c r="AJ55" s="353"/>
      <c r="AK55" s="353"/>
      <c r="AL55" s="353"/>
      <c r="AM55" s="353"/>
      <c r="AN55" s="352">
        <f t="shared" si="0"/>
        <v>0</v>
      </c>
      <c r="AO55" s="353"/>
      <c r="AP55" s="353"/>
      <c r="AQ55" s="92" t="s">
        <v>87</v>
      </c>
      <c r="AR55" s="93"/>
      <c r="AS55" s="94">
        <v>0</v>
      </c>
      <c r="AT55" s="95">
        <f t="shared" si="1"/>
        <v>0</v>
      </c>
      <c r="AU55" s="96">
        <f>'1.PP - M - 1.PP - sociáln...'!P100</f>
        <v>0</v>
      </c>
      <c r="AV55" s="95">
        <f>'1.PP - M - 1.PP - sociáln...'!J33</f>
        <v>0</v>
      </c>
      <c r="AW55" s="95">
        <f>'1.PP - M - 1.PP - sociáln...'!J34</f>
        <v>0</v>
      </c>
      <c r="AX55" s="95">
        <f>'1.PP - M - 1.PP - sociáln...'!J35</f>
        <v>0</v>
      </c>
      <c r="AY55" s="95">
        <f>'1.PP - M - 1.PP - sociáln...'!J36</f>
        <v>0</v>
      </c>
      <c r="AZ55" s="95">
        <f>'1.PP - M - 1.PP - sociáln...'!F33</f>
        <v>0</v>
      </c>
      <c r="BA55" s="95">
        <f>'1.PP - M - 1.PP - sociáln...'!F34</f>
        <v>0</v>
      </c>
      <c r="BB55" s="95">
        <f>'1.PP - M - 1.PP - sociáln...'!F35</f>
        <v>0</v>
      </c>
      <c r="BC55" s="95">
        <f>'1.PP - M - 1.PP - sociáln...'!F36</f>
        <v>0</v>
      </c>
      <c r="BD55" s="97">
        <f>'1.PP - M - 1.PP - sociáln...'!F37</f>
        <v>0</v>
      </c>
      <c r="BT55" s="98" t="s">
        <v>88</v>
      </c>
      <c r="BV55" s="98" t="s">
        <v>82</v>
      </c>
      <c r="BW55" s="98" t="s">
        <v>89</v>
      </c>
      <c r="BX55" s="98" t="s">
        <v>5</v>
      </c>
      <c r="CL55" s="98" t="s">
        <v>35</v>
      </c>
      <c r="CM55" s="98" t="s">
        <v>90</v>
      </c>
    </row>
    <row r="56" spans="1:91" s="7" customFormat="1" ht="24.75" customHeight="1">
      <c r="A56" s="88" t="s">
        <v>84</v>
      </c>
      <c r="B56" s="89"/>
      <c r="C56" s="90"/>
      <c r="D56" s="327" t="s">
        <v>91</v>
      </c>
      <c r="E56" s="327"/>
      <c r="F56" s="327"/>
      <c r="G56" s="327"/>
      <c r="H56" s="327"/>
      <c r="I56" s="91"/>
      <c r="J56" s="327" t="s">
        <v>92</v>
      </c>
      <c r="K56" s="327"/>
      <c r="L56" s="327"/>
      <c r="M56" s="327"/>
      <c r="N56" s="327"/>
      <c r="O56" s="327"/>
      <c r="P56" s="327"/>
      <c r="Q56" s="327"/>
      <c r="R56" s="327"/>
      <c r="S56" s="327"/>
      <c r="T56" s="327"/>
      <c r="U56" s="327"/>
      <c r="V56" s="327"/>
      <c r="W56" s="327"/>
      <c r="X56" s="327"/>
      <c r="Y56" s="327"/>
      <c r="Z56" s="327"/>
      <c r="AA56" s="327"/>
      <c r="AB56" s="327"/>
      <c r="AC56" s="327"/>
      <c r="AD56" s="327"/>
      <c r="AE56" s="327"/>
      <c r="AF56" s="327"/>
      <c r="AG56" s="352">
        <f>'1.PP - Ž - 1.PP - sociáln...'!J30</f>
        <v>0</v>
      </c>
      <c r="AH56" s="353"/>
      <c r="AI56" s="353"/>
      <c r="AJ56" s="353"/>
      <c r="AK56" s="353"/>
      <c r="AL56" s="353"/>
      <c r="AM56" s="353"/>
      <c r="AN56" s="352">
        <f t="shared" si="0"/>
        <v>0</v>
      </c>
      <c r="AO56" s="353"/>
      <c r="AP56" s="353"/>
      <c r="AQ56" s="92" t="s">
        <v>87</v>
      </c>
      <c r="AR56" s="93"/>
      <c r="AS56" s="94">
        <v>0</v>
      </c>
      <c r="AT56" s="95">
        <f t="shared" si="1"/>
        <v>0</v>
      </c>
      <c r="AU56" s="96">
        <f>'1.PP - Ž - 1.PP - sociáln...'!P100</f>
        <v>0</v>
      </c>
      <c r="AV56" s="95">
        <f>'1.PP - Ž - 1.PP - sociáln...'!J33</f>
        <v>0</v>
      </c>
      <c r="AW56" s="95">
        <f>'1.PP - Ž - 1.PP - sociáln...'!J34</f>
        <v>0</v>
      </c>
      <c r="AX56" s="95">
        <f>'1.PP - Ž - 1.PP - sociáln...'!J35</f>
        <v>0</v>
      </c>
      <c r="AY56" s="95">
        <f>'1.PP - Ž - 1.PP - sociáln...'!J36</f>
        <v>0</v>
      </c>
      <c r="AZ56" s="95">
        <f>'1.PP - Ž - 1.PP - sociáln...'!F33</f>
        <v>0</v>
      </c>
      <c r="BA56" s="95">
        <f>'1.PP - Ž - 1.PP - sociáln...'!F34</f>
        <v>0</v>
      </c>
      <c r="BB56" s="95">
        <f>'1.PP - Ž - 1.PP - sociáln...'!F35</f>
        <v>0</v>
      </c>
      <c r="BC56" s="95">
        <f>'1.PP - Ž - 1.PP - sociáln...'!F36</f>
        <v>0</v>
      </c>
      <c r="BD56" s="97">
        <f>'1.PP - Ž - 1.PP - sociáln...'!F37</f>
        <v>0</v>
      </c>
      <c r="BT56" s="98" t="s">
        <v>88</v>
      </c>
      <c r="BV56" s="98" t="s">
        <v>82</v>
      </c>
      <c r="BW56" s="98" t="s">
        <v>93</v>
      </c>
      <c r="BX56" s="98" t="s">
        <v>5</v>
      </c>
      <c r="CL56" s="98" t="s">
        <v>35</v>
      </c>
      <c r="CM56" s="98" t="s">
        <v>90</v>
      </c>
    </row>
    <row r="57" spans="1:91" s="7" customFormat="1" ht="24.75" customHeight="1">
      <c r="A57" s="88" t="s">
        <v>84</v>
      </c>
      <c r="B57" s="89"/>
      <c r="C57" s="90"/>
      <c r="D57" s="327" t="s">
        <v>94</v>
      </c>
      <c r="E57" s="327"/>
      <c r="F57" s="327"/>
      <c r="G57" s="327"/>
      <c r="H57" s="327"/>
      <c r="I57" s="91"/>
      <c r="J57" s="327" t="s">
        <v>95</v>
      </c>
      <c r="K57" s="327"/>
      <c r="L57" s="327"/>
      <c r="M57" s="327"/>
      <c r="N57" s="327"/>
      <c r="O57" s="327"/>
      <c r="P57" s="327"/>
      <c r="Q57" s="327"/>
      <c r="R57" s="327"/>
      <c r="S57" s="327"/>
      <c r="T57" s="327"/>
      <c r="U57" s="327"/>
      <c r="V57" s="327"/>
      <c r="W57" s="327"/>
      <c r="X57" s="327"/>
      <c r="Y57" s="327"/>
      <c r="Z57" s="327"/>
      <c r="AA57" s="327"/>
      <c r="AB57" s="327"/>
      <c r="AC57" s="327"/>
      <c r="AD57" s="327"/>
      <c r="AE57" s="327"/>
      <c r="AF57" s="327"/>
      <c r="AG57" s="352">
        <f>'2.NP - M - 2.NP - sociáln...'!J30</f>
        <v>0</v>
      </c>
      <c r="AH57" s="353"/>
      <c r="AI57" s="353"/>
      <c r="AJ57" s="353"/>
      <c r="AK57" s="353"/>
      <c r="AL57" s="353"/>
      <c r="AM57" s="353"/>
      <c r="AN57" s="352">
        <f t="shared" si="0"/>
        <v>0</v>
      </c>
      <c r="AO57" s="353"/>
      <c r="AP57" s="353"/>
      <c r="AQ57" s="92" t="s">
        <v>87</v>
      </c>
      <c r="AR57" s="93"/>
      <c r="AS57" s="94">
        <v>0</v>
      </c>
      <c r="AT57" s="95">
        <f t="shared" si="1"/>
        <v>0</v>
      </c>
      <c r="AU57" s="96">
        <f>'2.NP - M - 2.NP - sociáln...'!P100</f>
        <v>0</v>
      </c>
      <c r="AV57" s="95">
        <f>'2.NP - M - 2.NP - sociáln...'!J33</f>
        <v>0</v>
      </c>
      <c r="AW57" s="95">
        <f>'2.NP - M - 2.NP - sociáln...'!J34</f>
        <v>0</v>
      </c>
      <c r="AX57" s="95">
        <f>'2.NP - M - 2.NP - sociáln...'!J35</f>
        <v>0</v>
      </c>
      <c r="AY57" s="95">
        <f>'2.NP - M - 2.NP - sociáln...'!J36</f>
        <v>0</v>
      </c>
      <c r="AZ57" s="95">
        <f>'2.NP - M - 2.NP - sociáln...'!F33</f>
        <v>0</v>
      </c>
      <c r="BA57" s="95">
        <f>'2.NP - M - 2.NP - sociáln...'!F34</f>
        <v>0</v>
      </c>
      <c r="BB57" s="95">
        <f>'2.NP - M - 2.NP - sociáln...'!F35</f>
        <v>0</v>
      </c>
      <c r="BC57" s="95">
        <f>'2.NP - M - 2.NP - sociáln...'!F36</f>
        <v>0</v>
      </c>
      <c r="BD57" s="97">
        <f>'2.NP - M - 2.NP - sociáln...'!F37</f>
        <v>0</v>
      </c>
      <c r="BT57" s="98" t="s">
        <v>88</v>
      </c>
      <c r="BV57" s="98" t="s">
        <v>82</v>
      </c>
      <c r="BW57" s="98" t="s">
        <v>96</v>
      </c>
      <c r="BX57" s="98" t="s">
        <v>5</v>
      </c>
      <c r="CL57" s="98" t="s">
        <v>35</v>
      </c>
      <c r="CM57" s="98" t="s">
        <v>90</v>
      </c>
    </row>
    <row r="58" spans="1:91" s="7" customFormat="1" ht="24.75" customHeight="1">
      <c r="A58" s="88" t="s">
        <v>84</v>
      </c>
      <c r="B58" s="89"/>
      <c r="C58" s="90"/>
      <c r="D58" s="327" t="s">
        <v>97</v>
      </c>
      <c r="E58" s="327"/>
      <c r="F58" s="327"/>
      <c r="G58" s="327"/>
      <c r="H58" s="327"/>
      <c r="I58" s="91"/>
      <c r="J58" s="327" t="s">
        <v>98</v>
      </c>
      <c r="K58" s="327"/>
      <c r="L58" s="327"/>
      <c r="M58" s="327"/>
      <c r="N58" s="327"/>
      <c r="O58" s="327"/>
      <c r="P58" s="327"/>
      <c r="Q58" s="327"/>
      <c r="R58" s="327"/>
      <c r="S58" s="327"/>
      <c r="T58" s="327"/>
      <c r="U58" s="327"/>
      <c r="V58" s="327"/>
      <c r="W58" s="327"/>
      <c r="X58" s="327"/>
      <c r="Y58" s="327"/>
      <c r="Z58" s="327"/>
      <c r="AA58" s="327"/>
      <c r="AB58" s="327"/>
      <c r="AC58" s="327"/>
      <c r="AD58" s="327"/>
      <c r="AE58" s="327"/>
      <c r="AF58" s="327"/>
      <c r="AG58" s="352">
        <f>'2.NP - Ž - 2.NP - sociáln...'!J30</f>
        <v>0</v>
      </c>
      <c r="AH58" s="353"/>
      <c r="AI58" s="353"/>
      <c r="AJ58" s="353"/>
      <c r="AK58" s="353"/>
      <c r="AL58" s="353"/>
      <c r="AM58" s="353"/>
      <c r="AN58" s="352">
        <f t="shared" si="0"/>
        <v>0</v>
      </c>
      <c r="AO58" s="353"/>
      <c r="AP58" s="353"/>
      <c r="AQ58" s="92" t="s">
        <v>87</v>
      </c>
      <c r="AR58" s="93"/>
      <c r="AS58" s="94">
        <v>0</v>
      </c>
      <c r="AT58" s="95">
        <f t="shared" si="1"/>
        <v>0</v>
      </c>
      <c r="AU58" s="96">
        <f>'2.NP - Ž - 2.NP - sociáln...'!P100</f>
        <v>0</v>
      </c>
      <c r="AV58" s="95">
        <f>'2.NP - Ž - 2.NP - sociáln...'!J33</f>
        <v>0</v>
      </c>
      <c r="AW58" s="95">
        <f>'2.NP - Ž - 2.NP - sociáln...'!J34</f>
        <v>0</v>
      </c>
      <c r="AX58" s="95">
        <f>'2.NP - Ž - 2.NP - sociáln...'!J35</f>
        <v>0</v>
      </c>
      <c r="AY58" s="95">
        <f>'2.NP - Ž - 2.NP - sociáln...'!J36</f>
        <v>0</v>
      </c>
      <c r="AZ58" s="95">
        <f>'2.NP - Ž - 2.NP - sociáln...'!F33</f>
        <v>0</v>
      </c>
      <c r="BA58" s="95">
        <f>'2.NP - Ž - 2.NP - sociáln...'!F34</f>
        <v>0</v>
      </c>
      <c r="BB58" s="95">
        <f>'2.NP - Ž - 2.NP - sociáln...'!F35</f>
        <v>0</v>
      </c>
      <c r="BC58" s="95">
        <f>'2.NP - Ž - 2.NP - sociáln...'!F36</f>
        <v>0</v>
      </c>
      <c r="BD58" s="97">
        <f>'2.NP - Ž - 2.NP - sociáln...'!F37</f>
        <v>0</v>
      </c>
      <c r="BT58" s="98" t="s">
        <v>88</v>
      </c>
      <c r="BV58" s="98" t="s">
        <v>82</v>
      </c>
      <c r="BW58" s="98" t="s">
        <v>99</v>
      </c>
      <c r="BX58" s="98" t="s">
        <v>5</v>
      </c>
      <c r="CL58" s="98" t="s">
        <v>35</v>
      </c>
      <c r="CM58" s="98" t="s">
        <v>90</v>
      </c>
    </row>
    <row r="59" spans="1:91" s="7" customFormat="1" ht="24.75" customHeight="1">
      <c r="A59" s="88" t="s">
        <v>84</v>
      </c>
      <c r="B59" s="89"/>
      <c r="C59" s="90"/>
      <c r="D59" s="327" t="s">
        <v>100</v>
      </c>
      <c r="E59" s="327"/>
      <c r="F59" s="327"/>
      <c r="G59" s="327"/>
      <c r="H59" s="327"/>
      <c r="I59" s="91"/>
      <c r="J59" s="327" t="s">
        <v>101</v>
      </c>
      <c r="K59" s="327"/>
      <c r="L59" s="327"/>
      <c r="M59" s="327"/>
      <c r="N59" s="327"/>
      <c r="O59" s="327"/>
      <c r="P59" s="327"/>
      <c r="Q59" s="327"/>
      <c r="R59" s="327"/>
      <c r="S59" s="327"/>
      <c r="T59" s="327"/>
      <c r="U59" s="327"/>
      <c r="V59" s="327"/>
      <c r="W59" s="327"/>
      <c r="X59" s="327"/>
      <c r="Y59" s="327"/>
      <c r="Z59" s="327"/>
      <c r="AA59" s="327"/>
      <c r="AB59" s="327"/>
      <c r="AC59" s="327"/>
      <c r="AD59" s="327"/>
      <c r="AE59" s="327"/>
      <c r="AF59" s="327"/>
      <c r="AG59" s="352">
        <f>'3.NP - M - 3.NP - sociáln...'!J30</f>
        <v>0</v>
      </c>
      <c r="AH59" s="353"/>
      <c r="AI59" s="353"/>
      <c r="AJ59" s="353"/>
      <c r="AK59" s="353"/>
      <c r="AL59" s="353"/>
      <c r="AM59" s="353"/>
      <c r="AN59" s="352">
        <f t="shared" si="0"/>
        <v>0</v>
      </c>
      <c r="AO59" s="353"/>
      <c r="AP59" s="353"/>
      <c r="AQ59" s="92" t="s">
        <v>87</v>
      </c>
      <c r="AR59" s="93"/>
      <c r="AS59" s="94">
        <v>0</v>
      </c>
      <c r="AT59" s="95">
        <f t="shared" si="1"/>
        <v>0</v>
      </c>
      <c r="AU59" s="96">
        <f>'3.NP - M - 3.NP - sociáln...'!P100</f>
        <v>0</v>
      </c>
      <c r="AV59" s="95">
        <f>'3.NP - M - 3.NP - sociáln...'!J33</f>
        <v>0</v>
      </c>
      <c r="AW59" s="95">
        <f>'3.NP - M - 3.NP - sociáln...'!J34</f>
        <v>0</v>
      </c>
      <c r="AX59" s="95">
        <f>'3.NP - M - 3.NP - sociáln...'!J35</f>
        <v>0</v>
      </c>
      <c r="AY59" s="95">
        <f>'3.NP - M - 3.NP - sociáln...'!J36</f>
        <v>0</v>
      </c>
      <c r="AZ59" s="95">
        <f>'3.NP - M - 3.NP - sociáln...'!F33</f>
        <v>0</v>
      </c>
      <c r="BA59" s="95">
        <f>'3.NP - M - 3.NP - sociáln...'!F34</f>
        <v>0</v>
      </c>
      <c r="BB59" s="95">
        <f>'3.NP - M - 3.NP - sociáln...'!F35</f>
        <v>0</v>
      </c>
      <c r="BC59" s="95">
        <f>'3.NP - M - 3.NP - sociáln...'!F36</f>
        <v>0</v>
      </c>
      <c r="BD59" s="97">
        <f>'3.NP - M - 3.NP - sociáln...'!F37</f>
        <v>0</v>
      </c>
      <c r="BT59" s="98" t="s">
        <v>88</v>
      </c>
      <c r="BV59" s="98" t="s">
        <v>82</v>
      </c>
      <c r="BW59" s="98" t="s">
        <v>102</v>
      </c>
      <c r="BX59" s="98" t="s">
        <v>5</v>
      </c>
      <c r="CL59" s="98" t="s">
        <v>35</v>
      </c>
      <c r="CM59" s="98" t="s">
        <v>90</v>
      </c>
    </row>
    <row r="60" spans="1:91" s="7" customFormat="1" ht="24.75" customHeight="1">
      <c r="A60" s="88" t="s">
        <v>84</v>
      </c>
      <c r="B60" s="89"/>
      <c r="C60" s="90"/>
      <c r="D60" s="327" t="s">
        <v>103</v>
      </c>
      <c r="E60" s="327"/>
      <c r="F60" s="327"/>
      <c r="G60" s="327"/>
      <c r="H60" s="327"/>
      <c r="I60" s="91"/>
      <c r="J60" s="327" t="s">
        <v>104</v>
      </c>
      <c r="K60" s="327"/>
      <c r="L60" s="327"/>
      <c r="M60" s="327"/>
      <c r="N60" s="327"/>
      <c r="O60" s="327"/>
      <c r="P60" s="327"/>
      <c r="Q60" s="327"/>
      <c r="R60" s="327"/>
      <c r="S60" s="327"/>
      <c r="T60" s="327"/>
      <c r="U60" s="327"/>
      <c r="V60" s="327"/>
      <c r="W60" s="327"/>
      <c r="X60" s="327"/>
      <c r="Y60" s="327"/>
      <c r="Z60" s="327"/>
      <c r="AA60" s="327"/>
      <c r="AB60" s="327"/>
      <c r="AC60" s="327"/>
      <c r="AD60" s="327"/>
      <c r="AE60" s="327"/>
      <c r="AF60" s="327"/>
      <c r="AG60" s="352">
        <f>'3.NP - Ž - 3.NP - sociáln...'!J30</f>
        <v>0</v>
      </c>
      <c r="AH60" s="353"/>
      <c r="AI60" s="353"/>
      <c r="AJ60" s="353"/>
      <c r="AK60" s="353"/>
      <c r="AL60" s="353"/>
      <c r="AM60" s="353"/>
      <c r="AN60" s="352">
        <f t="shared" si="0"/>
        <v>0</v>
      </c>
      <c r="AO60" s="353"/>
      <c r="AP60" s="353"/>
      <c r="AQ60" s="92" t="s">
        <v>87</v>
      </c>
      <c r="AR60" s="93"/>
      <c r="AS60" s="94">
        <v>0</v>
      </c>
      <c r="AT60" s="95">
        <f t="shared" si="1"/>
        <v>0</v>
      </c>
      <c r="AU60" s="96">
        <f>'3.NP - Ž - 3.NP - sociáln...'!P100</f>
        <v>0</v>
      </c>
      <c r="AV60" s="95">
        <f>'3.NP - Ž - 3.NP - sociáln...'!J33</f>
        <v>0</v>
      </c>
      <c r="AW60" s="95">
        <f>'3.NP - Ž - 3.NP - sociáln...'!J34</f>
        <v>0</v>
      </c>
      <c r="AX60" s="95">
        <f>'3.NP - Ž - 3.NP - sociáln...'!J35</f>
        <v>0</v>
      </c>
      <c r="AY60" s="95">
        <f>'3.NP - Ž - 3.NP - sociáln...'!J36</f>
        <v>0</v>
      </c>
      <c r="AZ60" s="95">
        <f>'3.NP - Ž - 3.NP - sociáln...'!F33</f>
        <v>0</v>
      </c>
      <c r="BA60" s="95">
        <f>'3.NP - Ž - 3.NP - sociáln...'!F34</f>
        <v>0</v>
      </c>
      <c r="BB60" s="95">
        <f>'3.NP - Ž - 3.NP - sociáln...'!F35</f>
        <v>0</v>
      </c>
      <c r="BC60" s="95">
        <f>'3.NP - Ž - 3.NP - sociáln...'!F36</f>
        <v>0</v>
      </c>
      <c r="BD60" s="97">
        <f>'3.NP - Ž - 3.NP - sociáln...'!F37</f>
        <v>0</v>
      </c>
      <c r="BT60" s="98" t="s">
        <v>88</v>
      </c>
      <c r="BV60" s="98" t="s">
        <v>82</v>
      </c>
      <c r="BW60" s="98" t="s">
        <v>105</v>
      </c>
      <c r="BX60" s="98" t="s">
        <v>5</v>
      </c>
      <c r="CL60" s="98" t="s">
        <v>35</v>
      </c>
      <c r="CM60" s="98" t="s">
        <v>90</v>
      </c>
    </row>
    <row r="61" spans="1:91" s="7" customFormat="1" ht="24.75" customHeight="1">
      <c r="A61" s="88" t="s">
        <v>84</v>
      </c>
      <c r="B61" s="89"/>
      <c r="C61" s="90"/>
      <c r="D61" s="327" t="s">
        <v>106</v>
      </c>
      <c r="E61" s="327"/>
      <c r="F61" s="327"/>
      <c r="G61" s="327"/>
      <c r="H61" s="327"/>
      <c r="I61" s="91"/>
      <c r="J61" s="327" t="s">
        <v>107</v>
      </c>
      <c r="K61" s="327"/>
      <c r="L61" s="327"/>
      <c r="M61" s="327"/>
      <c r="N61" s="327"/>
      <c r="O61" s="327"/>
      <c r="P61" s="327"/>
      <c r="Q61" s="327"/>
      <c r="R61" s="327"/>
      <c r="S61" s="327"/>
      <c r="T61" s="327"/>
      <c r="U61" s="327"/>
      <c r="V61" s="327"/>
      <c r="W61" s="327"/>
      <c r="X61" s="327"/>
      <c r="Y61" s="327"/>
      <c r="Z61" s="327"/>
      <c r="AA61" s="327"/>
      <c r="AB61" s="327"/>
      <c r="AC61" s="327"/>
      <c r="AD61" s="327"/>
      <c r="AE61" s="327"/>
      <c r="AF61" s="327"/>
      <c r="AG61" s="352">
        <f>'4.NP - M - 4.NP - sociáln...'!J30</f>
        <v>0</v>
      </c>
      <c r="AH61" s="353"/>
      <c r="AI61" s="353"/>
      <c r="AJ61" s="353"/>
      <c r="AK61" s="353"/>
      <c r="AL61" s="353"/>
      <c r="AM61" s="353"/>
      <c r="AN61" s="352">
        <f t="shared" si="0"/>
        <v>0</v>
      </c>
      <c r="AO61" s="353"/>
      <c r="AP61" s="353"/>
      <c r="AQ61" s="92" t="s">
        <v>87</v>
      </c>
      <c r="AR61" s="93"/>
      <c r="AS61" s="94">
        <v>0</v>
      </c>
      <c r="AT61" s="95">
        <f t="shared" si="1"/>
        <v>0</v>
      </c>
      <c r="AU61" s="96">
        <f>'4.NP - M - 4.NP - sociáln...'!P100</f>
        <v>0</v>
      </c>
      <c r="AV61" s="95">
        <f>'4.NP - M - 4.NP - sociáln...'!J33</f>
        <v>0</v>
      </c>
      <c r="AW61" s="95">
        <f>'4.NP - M - 4.NP - sociáln...'!J34</f>
        <v>0</v>
      </c>
      <c r="AX61" s="95">
        <f>'4.NP - M - 4.NP - sociáln...'!J35</f>
        <v>0</v>
      </c>
      <c r="AY61" s="95">
        <f>'4.NP - M - 4.NP - sociáln...'!J36</f>
        <v>0</v>
      </c>
      <c r="AZ61" s="95">
        <f>'4.NP - M - 4.NP - sociáln...'!F33</f>
        <v>0</v>
      </c>
      <c r="BA61" s="95">
        <f>'4.NP - M - 4.NP - sociáln...'!F34</f>
        <v>0</v>
      </c>
      <c r="BB61" s="95">
        <f>'4.NP - M - 4.NP - sociáln...'!F35</f>
        <v>0</v>
      </c>
      <c r="BC61" s="95">
        <f>'4.NP - M - 4.NP - sociáln...'!F36</f>
        <v>0</v>
      </c>
      <c r="BD61" s="97">
        <f>'4.NP - M - 4.NP - sociáln...'!F37</f>
        <v>0</v>
      </c>
      <c r="BT61" s="98" t="s">
        <v>88</v>
      </c>
      <c r="BV61" s="98" t="s">
        <v>82</v>
      </c>
      <c r="BW61" s="98" t="s">
        <v>108</v>
      </c>
      <c r="BX61" s="98" t="s">
        <v>5</v>
      </c>
      <c r="CL61" s="98" t="s">
        <v>35</v>
      </c>
      <c r="CM61" s="98" t="s">
        <v>90</v>
      </c>
    </row>
    <row r="62" spans="1:91" s="7" customFormat="1" ht="24.75" customHeight="1">
      <c r="A62" s="88" t="s">
        <v>84</v>
      </c>
      <c r="B62" s="89"/>
      <c r="C62" s="90"/>
      <c r="D62" s="327" t="s">
        <v>109</v>
      </c>
      <c r="E62" s="327"/>
      <c r="F62" s="327"/>
      <c r="G62" s="327"/>
      <c r="H62" s="327"/>
      <c r="I62" s="91"/>
      <c r="J62" s="327" t="s">
        <v>110</v>
      </c>
      <c r="K62" s="327"/>
      <c r="L62" s="327"/>
      <c r="M62" s="327"/>
      <c r="N62" s="327"/>
      <c r="O62" s="327"/>
      <c r="P62" s="327"/>
      <c r="Q62" s="327"/>
      <c r="R62" s="327"/>
      <c r="S62" s="327"/>
      <c r="T62" s="327"/>
      <c r="U62" s="327"/>
      <c r="V62" s="327"/>
      <c r="W62" s="327"/>
      <c r="X62" s="327"/>
      <c r="Y62" s="327"/>
      <c r="Z62" s="327"/>
      <c r="AA62" s="327"/>
      <c r="AB62" s="327"/>
      <c r="AC62" s="327"/>
      <c r="AD62" s="327"/>
      <c r="AE62" s="327"/>
      <c r="AF62" s="327"/>
      <c r="AG62" s="352">
        <f>'4.NP - Ž - 4.NP - sociáln...'!J30</f>
        <v>0</v>
      </c>
      <c r="AH62" s="353"/>
      <c r="AI62" s="353"/>
      <c r="AJ62" s="353"/>
      <c r="AK62" s="353"/>
      <c r="AL62" s="353"/>
      <c r="AM62" s="353"/>
      <c r="AN62" s="352">
        <f t="shared" si="0"/>
        <v>0</v>
      </c>
      <c r="AO62" s="353"/>
      <c r="AP62" s="353"/>
      <c r="AQ62" s="92" t="s">
        <v>87</v>
      </c>
      <c r="AR62" s="93"/>
      <c r="AS62" s="94">
        <v>0</v>
      </c>
      <c r="AT62" s="95">
        <f t="shared" si="1"/>
        <v>0</v>
      </c>
      <c r="AU62" s="96">
        <f>'4.NP - Ž - 4.NP - sociáln...'!P100</f>
        <v>0</v>
      </c>
      <c r="AV62" s="95">
        <f>'4.NP - Ž - 4.NP - sociáln...'!J33</f>
        <v>0</v>
      </c>
      <c r="AW62" s="95">
        <f>'4.NP - Ž - 4.NP - sociáln...'!J34</f>
        <v>0</v>
      </c>
      <c r="AX62" s="95">
        <f>'4.NP - Ž - 4.NP - sociáln...'!J35</f>
        <v>0</v>
      </c>
      <c r="AY62" s="95">
        <f>'4.NP - Ž - 4.NP - sociáln...'!J36</f>
        <v>0</v>
      </c>
      <c r="AZ62" s="95">
        <f>'4.NP - Ž - 4.NP - sociáln...'!F33</f>
        <v>0</v>
      </c>
      <c r="BA62" s="95">
        <f>'4.NP - Ž - 4.NP - sociáln...'!F34</f>
        <v>0</v>
      </c>
      <c r="BB62" s="95">
        <f>'4.NP - Ž - 4.NP - sociáln...'!F35</f>
        <v>0</v>
      </c>
      <c r="BC62" s="95">
        <f>'4.NP - Ž - 4.NP - sociáln...'!F36</f>
        <v>0</v>
      </c>
      <c r="BD62" s="97">
        <f>'4.NP - Ž - 4.NP - sociáln...'!F37</f>
        <v>0</v>
      </c>
      <c r="BT62" s="98" t="s">
        <v>88</v>
      </c>
      <c r="BV62" s="98" t="s">
        <v>82</v>
      </c>
      <c r="BW62" s="98" t="s">
        <v>111</v>
      </c>
      <c r="BX62" s="98" t="s">
        <v>5</v>
      </c>
      <c r="CL62" s="98" t="s">
        <v>35</v>
      </c>
      <c r="CM62" s="98" t="s">
        <v>90</v>
      </c>
    </row>
    <row r="63" spans="1:91" s="7" customFormat="1" ht="24.75" customHeight="1">
      <c r="A63" s="88" t="s">
        <v>84</v>
      </c>
      <c r="B63" s="89"/>
      <c r="C63" s="90"/>
      <c r="D63" s="327" t="s">
        <v>112</v>
      </c>
      <c r="E63" s="327"/>
      <c r="F63" s="327"/>
      <c r="G63" s="327"/>
      <c r="H63" s="327"/>
      <c r="I63" s="91"/>
      <c r="J63" s="327" t="s">
        <v>113</v>
      </c>
      <c r="K63" s="327"/>
      <c r="L63" s="327"/>
      <c r="M63" s="327"/>
      <c r="N63" s="327"/>
      <c r="O63" s="327"/>
      <c r="P63" s="327"/>
      <c r="Q63" s="327"/>
      <c r="R63" s="327"/>
      <c r="S63" s="327"/>
      <c r="T63" s="327"/>
      <c r="U63" s="327"/>
      <c r="V63" s="327"/>
      <c r="W63" s="327"/>
      <c r="X63" s="327"/>
      <c r="Y63" s="327"/>
      <c r="Z63" s="327"/>
      <c r="AA63" s="327"/>
      <c r="AB63" s="327"/>
      <c r="AC63" s="327"/>
      <c r="AD63" s="327"/>
      <c r="AE63" s="327"/>
      <c r="AF63" s="327"/>
      <c r="AG63" s="352">
        <f>'6.NP - M - 6.NP - sociáln...'!J30</f>
        <v>0</v>
      </c>
      <c r="AH63" s="353"/>
      <c r="AI63" s="353"/>
      <c r="AJ63" s="353"/>
      <c r="AK63" s="353"/>
      <c r="AL63" s="353"/>
      <c r="AM63" s="353"/>
      <c r="AN63" s="352">
        <f t="shared" si="0"/>
        <v>0</v>
      </c>
      <c r="AO63" s="353"/>
      <c r="AP63" s="353"/>
      <c r="AQ63" s="92" t="s">
        <v>87</v>
      </c>
      <c r="AR63" s="93"/>
      <c r="AS63" s="94">
        <v>0</v>
      </c>
      <c r="AT63" s="95">
        <f t="shared" si="1"/>
        <v>0</v>
      </c>
      <c r="AU63" s="96">
        <f>'6.NP - M - 6.NP - sociáln...'!P102</f>
        <v>0</v>
      </c>
      <c r="AV63" s="95">
        <f>'6.NP - M - 6.NP - sociáln...'!J33</f>
        <v>0</v>
      </c>
      <c r="AW63" s="95">
        <f>'6.NP - M - 6.NP - sociáln...'!J34</f>
        <v>0</v>
      </c>
      <c r="AX63" s="95">
        <f>'6.NP - M - 6.NP - sociáln...'!J35</f>
        <v>0</v>
      </c>
      <c r="AY63" s="95">
        <f>'6.NP - M - 6.NP - sociáln...'!J36</f>
        <v>0</v>
      </c>
      <c r="AZ63" s="95">
        <f>'6.NP - M - 6.NP - sociáln...'!F33</f>
        <v>0</v>
      </c>
      <c r="BA63" s="95">
        <f>'6.NP - M - 6.NP - sociáln...'!F34</f>
        <v>0</v>
      </c>
      <c r="BB63" s="95">
        <f>'6.NP - M - 6.NP - sociáln...'!F35</f>
        <v>0</v>
      </c>
      <c r="BC63" s="95">
        <f>'6.NP - M - 6.NP - sociáln...'!F36</f>
        <v>0</v>
      </c>
      <c r="BD63" s="97">
        <f>'6.NP - M - 6.NP - sociáln...'!F37</f>
        <v>0</v>
      </c>
      <c r="BT63" s="98" t="s">
        <v>88</v>
      </c>
      <c r="BV63" s="98" t="s">
        <v>82</v>
      </c>
      <c r="BW63" s="98" t="s">
        <v>114</v>
      </c>
      <c r="BX63" s="98" t="s">
        <v>5</v>
      </c>
      <c r="CL63" s="98" t="s">
        <v>35</v>
      </c>
      <c r="CM63" s="98" t="s">
        <v>90</v>
      </c>
    </row>
    <row r="64" spans="1:91" s="7" customFormat="1" ht="24.75" customHeight="1">
      <c r="A64" s="88" t="s">
        <v>84</v>
      </c>
      <c r="B64" s="89"/>
      <c r="C64" s="90"/>
      <c r="D64" s="327" t="s">
        <v>115</v>
      </c>
      <c r="E64" s="327"/>
      <c r="F64" s="327"/>
      <c r="G64" s="327"/>
      <c r="H64" s="327"/>
      <c r="I64" s="91"/>
      <c r="J64" s="327" t="s">
        <v>116</v>
      </c>
      <c r="K64" s="327"/>
      <c r="L64" s="327"/>
      <c r="M64" s="327"/>
      <c r="N64" s="327"/>
      <c r="O64" s="327"/>
      <c r="P64" s="327"/>
      <c r="Q64" s="327"/>
      <c r="R64" s="327"/>
      <c r="S64" s="327"/>
      <c r="T64" s="327"/>
      <c r="U64" s="327"/>
      <c r="V64" s="327"/>
      <c r="W64" s="327"/>
      <c r="X64" s="327"/>
      <c r="Y64" s="327"/>
      <c r="Z64" s="327"/>
      <c r="AA64" s="327"/>
      <c r="AB64" s="327"/>
      <c r="AC64" s="327"/>
      <c r="AD64" s="327"/>
      <c r="AE64" s="327"/>
      <c r="AF64" s="327"/>
      <c r="AG64" s="352">
        <f>'6.NP - Ž - 6.NP - sociáln...'!J30</f>
        <v>0</v>
      </c>
      <c r="AH64" s="353"/>
      <c r="AI64" s="353"/>
      <c r="AJ64" s="353"/>
      <c r="AK64" s="353"/>
      <c r="AL64" s="353"/>
      <c r="AM64" s="353"/>
      <c r="AN64" s="352">
        <f t="shared" si="0"/>
        <v>0</v>
      </c>
      <c r="AO64" s="353"/>
      <c r="AP64" s="353"/>
      <c r="AQ64" s="92" t="s">
        <v>87</v>
      </c>
      <c r="AR64" s="93"/>
      <c r="AS64" s="99">
        <v>0</v>
      </c>
      <c r="AT64" s="100">
        <f t="shared" si="1"/>
        <v>0</v>
      </c>
      <c r="AU64" s="101">
        <f>'6.NP - Ž - 6.NP - sociáln...'!P102</f>
        <v>0</v>
      </c>
      <c r="AV64" s="100">
        <f>'6.NP - Ž - 6.NP - sociáln...'!J33</f>
        <v>0</v>
      </c>
      <c r="AW64" s="100">
        <f>'6.NP - Ž - 6.NP - sociáln...'!J34</f>
        <v>0</v>
      </c>
      <c r="AX64" s="100">
        <f>'6.NP - Ž - 6.NP - sociáln...'!J35</f>
        <v>0</v>
      </c>
      <c r="AY64" s="100">
        <f>'6.NP - Ž - 6.NP - sociáln...'!J36</f>
        <v>0</v>
      </c>
      <c r="AZ64" s="100">
        <f>'6.NP - Ž - 6.NP - sociáln...'!F33</f>
        <v>0</v>
      </c>
      <c r="BA64" s="100">
        <f>'6.NP - Ž - 6.NP - sociáln...'!F34</f>
        <v>0</v>
      </c>
      <c r="BB64" s="100">
        <f>'6.NP - Ž - 6.NP - sociáln...'!F35</f>
        <v>0</v>
      </c>
      <c r="BC64" s="100">
        <f>'6.NP - Ž - 6.NP - sociáln...'!F36</f>
        <v>0</v>
      </c>
      <c r="BD64" s="102">
        <f>'6.NP - Ž - 6.NP - sociáln...'!F37</f>
        <v>0</v>
      </c>
      <c r="BT64" s="98" t="s">
        <v>88</v>
      </c>
      <c r="BV64" s="98" t="s">
        <v>82</v>
      </c>
      <c r="BW64" s="98" t="s">
        <v>117</v>
      </c>
      <c r="BX64" s="98" t="s">
        <v>5</v>
      </c>
      <c r="CL64" s="98" t="s">
        <v>35</v>
      </c>
      <c r="CM64" s="98" t="s">
        <v>90</v>
      </c>
    </row>
    <row r="65" spans="1:57" s="2" customFormat="1" ht="30" customHeight="1">
      <c r="A65" s="36"/>
      <c r="B65" s="37"/>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41"/>
      <c r="AS65" s="36"/>
      <c r="AT65" s="36"/>
      <c r="AU65" s="36"/>
      <c r="AV65" s="36"/>
      <c r="AW65" s="36"/>
      <c r="AX65" s="36"/>
      <c r="AY65" s="36"/>
      <c r="AZ65" s="36"/>
      <c r="BA65" s="36"/>
      <c r="BB65" s="36"/>
      <c r="BC65" s="36"/>
      <c r="BD65" s="36"/>
      <c r="BE65" s="36"/>
    </row>
    <row r="66" spans="1:57" s="2" customFormat="1" ht="6.95" customHeight="1">
      <c r="A66" s="36"/>
      <c r="B66" s="49"/>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41"/>
      <c r="AS66" s="36"/>
      <c r="AT66" s="36"/>
      <c r="AU66" s="36"/>
      <c r="AV66" s="36"/>
      <c r="AW66" s="36"/>
      <c r="AX66" s="36"/>
      <c r="AY66" s="36"/>
      <c r="AZ66" s="36"/>
      <c r="BA66" s="36"/>
      <c r="BB66" s="36"/>
      <c r="BC66" s="36"/>
      <c r="BD66" s="36"/>
      <c r="BE66" s="36"/>
    </row>
  </sheetData>
  <sheetProtection algorithmName="SHA-512" hashValue="fNaA+4lyVyhNPMzz+cFjDeh7gywQC1D0GaJQbHOI9wM15huUJ3ll8s4cIobRpZyzgU7BFk52iJRHDV9k27vs1Q==" saltValue="k/DNC1J04i+qzL665OLeivZk29ctt9o/yLJlPKQ/PDqGlXVMM9cRWIdNQDSjPVeeTF3cbHPIzrKpCybWZM3clw==" spinCount="100000" sheet="1" objects="1" scenarios="1" formatColumns="0" formatRows="0"/>
  <mergeCells count="78">
    <mergeCell ref="AG64:AM64"/>
    <mergeCell ref="AG56:AM56"/>
    <mergeCell ref="AG58:AM58"/>
    <mergeCell ref="AM47:AN47"/>
    <mergeCell ref="AM49:AP49"/>
    <mergeCell ref="AM50:AP50"/>
    <mergeCell ref="AN64:AP64"/>
    <mergeCell ref="AN63:AP63"/>
    <mergeCell ref="AN57:AP57"/>
    <mergeCell ref="AN52:AP52"/>
    <mergeCell ref="AN62:AP62"/>
    <mergeCell ref="AN61:AP61"/>
    <mergeCell ref="AN56:AP56"/>
    <mergeCell ref="AN60:AP60"/>
    <mergeCell ref="AN58:AP58"/>
    <mergeCell ref="AN59:AP59"/>
    <mergeCell ref="AR2:BE2"/>
    <mergeCell ref="AG63:AM63"/>
    <mergeCell ref="AG62:AM62"/>
    <mergeCell ref="AG52:AM52"/>
    <mergeCell ref="AG60:AM60"/>
    <mergeCell ref="AG55:AM55"/>
    <mergeCell ref="AG59:AM59"/>
    <mergeCell ref="AG61:AM61"/>
    <mergeCell ref="AG57:AM57"/>
    <mergeCell ref="AN55:AP55"/>
    <mergeCell ref="AS49:AT51"/>
    <mergeCell ref="AN54:AP54"/>
    <mergeCell ref="AK33:AO33"/>
    <mergeCell ref="L33:P33"/>
    <mergeCell ref="W33:AE33"/>
    <mergeCell ref="AK35:AO35"/>
    <mergeCell ref="X35:AB35"/>
    <mergeCell ref="W30:AE30"/>
    <mergeCell ref="L31:P31"/>
    <mergeCell ref="W31:AE31"/>
    <mergeCell ref="AK31:AO31"/>
    <mergeCell ref="AK32:AO32"/>
    <mergeCell ref="L32:P32"/>
    <mergeCell ref="W32:AE32"/>
    <mergeCell ref="L45:AO45"/>
    <mergeCell ref="AG54:AM54"/>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D62:H62"/>
    <mergeCell ref="D63:H63"/>
    <mergeCell ref="D64:H64"/>
    <mergeCell ref="I52:AF52"/>
    <mergeCell ref="J61:AF61"/>
    <mergeCell ref="J60:AF60"/>
    <mergeCell ref="J62:AF62"/>
    <mergeCell ref="J63:AF63"/>
    <mergeCell ref="J59:AF59"/>
    <mergeCell ref="J57:AF57"/>
    <mergeCell ref="J58:AF58"/>
    <mergeCell ref="J64:AF64"/>
    <mergeCell ref="J56:AF56"/>
    <mergeCell ref="J55:AF55"/>
    <mergeCell ref="C52:G52"/>
    <mergeCell ref="D61:H61"/>
    <mergeCell ref="D58:H58"/>
    <mergeCell ref="D55:H55"/>
    <mergeCell ref="D59:H59"/>
    <mergeCell ref="D60:H60"/>
    <mergeCell ref="D56:H56"/>
    <mergeCell ref="D57:H57"/>
  </mergeCells>
  <hyperlinks>
    <hyperlink ref="A55" location="'1.PP - M - 1.PP - sociáln...'!C2" display="/" xr:uid="{00000000-0004-0000-0000-000000000000}"/>
    <hyperlink ref="A56" location="'1.PP - Ž - 1.PP - sociáln...'!C2" display="/" xr:uid="{00000000-0004-0000-0000-000001000000}"/>
    <hyperlink ref="A57" location="'2.NP - M - 2.NP - sociáln...'!C2" display="/" xr:uid="{00000000-0004-0000-0000-000002000000}"/>
    <hyperlink ref="A58" location="'2.NP - Ž - 2.NP - sociáln...'!C2" display="/" xr:uid="{00000000-0004-0000-0000-000003000000}"/>
    <hyperlink ref="A59" location="'3.NP - M - 3.NP - sociáln...'!C2" display="/" xr:uid="{00000000-0004-0000-0000-000004000000}"/>
    <hyperlink ref="A60" location="'3.NP - Ž - 3.NP - sociáln...'!C2" display="/" xr:uid="{00000000-0004-0000-0000-000005000000}"/>
    <hyperlink ref="A61" location="'4.NP - M - 4.NP - sociáln...'!C2" display="/" xr:uid="{00000000-0004-0000-0000-000006000000}"/>
    <hyperlink ref="A62" location="'4.NP - Ž - 4.NP - sociáln...'!C2" display="/" xr:uid="{00000000-0004-0000-0000-000007000000}"/>
    <hyperlink ref="A63" location="'6.NP - M - 6.NP - sociáln...'!C2" display="/" xr:uid="{00000000-0004-0000-0000-000008000000}"/>
    <hyperlink ref="A64" location="'6.NP - Ž - 6.NP - sociáln...'!C2" display="/" xr:uid="{00000000-0004-0000-0000-000009000000}"/>
  </hyperlinks>
  <pageMargins left="0.39370078740157483" right="0.39370078740157483" top="0.39370078740157483" bottom="0.39370078740157483" header="0" footer="0"/>
  <pageSetup paperSize="9" scale="68" fitToHeight="100" orientation="portrait" r:id="rId1"/>
  <headerFooter>
    <oddFooter>&amp;CStrana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BM314"/>
  <sheetViews>
    <sheetView showGridLines="0" workbookViewId="0"/>
  </sheetViews>
  <sheetFormatPr defaultRowHeight="16.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51"/>
      <c r="M2" s="351"/>
      <c r="N2" s="351"/>
      <c r="O2" s="351"/>
      <c r="P2" s="351"/>
      <c r="Q2" s="351"/>
      <c r="R2" s="351"/>
      <c r="S2" s="351"/>
      <c r="T2" s="351"/>
      <c r="U2" s="351"/>
      <c r="V2" s="351"/>
      <c r="AT2" s="18" t="s">
        <v>114</v>
      </c>
    </row>
    <row r="3" spans="1:46" s="1" customFormat="1" ht="6.95" customHeight="1">
      <c r="B3" s="103"/>
      <c r="C3" s="104"/>
      <c r="D3" s="104"/>
      <c r="E3" s="104"/>
      <c r="F3" s="104"/>
      <c r="G3" s="104"/>
      <c r="H3" s="104"/>
      <c r="I3" s="104"/>
      <c r="J3" s="104"/>
      <c r="K3" s="104"/>
      <c r="L3" s="21"/>
      <c r="AT3" s="18" t="s">
        <v>90</v>
      </c>
    </row>
    <row r="4" spans="1:46" s="1" customFormat="1" ht="24.95" customHeight="1">
      <c r="B4" s="21"/>
      <c r="D4" s="105" t="s">
        <v>118</v>
      </c>
      <c r="L4" s="21"/>
      <c r="M4" s="106" t="s">
        <v>10</v>
      </c>
      <c r="AT4" s="18" t="s">
        <v>4</v>
      </c>
    </row>
    <row r="5" spans="1:46" s="1" customFormat="1" ht="6.95" customHeight="1">
      <c r="B5" s="21"/>
      <c r="L5" s="21"/>
    </row>
    <row r="6" spans="1:46" s="1" customFormat="1" ht="12" customHeight="1">
      <c r="B6" s="21"/>
      <c r="D6" s="107" t="s">
        <v>16</v>
      </c>
      <c r="L6" s="21"/>
    </row>
    <row r="7" spans="1:46" s="1" customFormat="1" ht="16.5" customHeight="1">
      <c r="B7" s="21"/>
      <c r="E7" s="365" t="str">
        <f>'Rekapitulace stavby'!K6</f>
        <v>Oprava sociálního zařízení v objektu Polikliniky</v>
      </c>
      <c r="F7" s="366"/>
      <c r="G7" s="366"/>
      <c r="H7" s="366"/>
      <c r="L7" s="21"/>
    </row>
    <row r="8" spans="1:46" s="2" customFormat="1" ht="12" customHeight="1">
      <c r="A8" s="36"/>
      <c r="B8" s="41"/>
      <c r="C8" s="36"/>
      <c r="D8" s="107" t="s">
        <v>119</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67" t="s">
        <v>1365</v>
      </c>
      <c r="F9" s="368"/>
      <c r="G9" s="368"/>
      <c r="H9" s="368"/>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35</v>
      </c>
      <c r="G11" s="36"/>
      <c r="H11" s="36"/>
      <c r="I11" s="107" t="s">
        <v>20</v>
      </c>
      <c r="J11" s="109" t="s">
        <v>35</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22</v>
      </c>
      <c r="E12" s="36"/>
      <c r="F12" s="109" t="s">
        <v>23</v>
      </c>
      <c r="G12" s="36"/>
      <c r="H12" s="36"/>
      <c r="I12" s="107" t="s">
        <v>24</v>
      </c>
      <c r="J12" s="110" t="str">
        <f>'Rekapitulace stavby'!AN8</f>
        <v>7. 10. 2021</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30</v>
      </c>
      <c r="E14" s="36"/>
      <c r="F14" s="36"/>
      <c r="G14" s="36"/>
      <c r="H14" s="36"/>
      <c r="I14" s="107" t="s">
        <v>31</v>
      </c>
      <c r="J14" s="109" t="s">
        <v>32</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33</v>
      </c>
      <c r="F15" s="36"/>
      <c r="G15" s="36"/>
      <c r="H15" s="36"/>
      <c r="I15" s="107" t="s">
        <v>34</v>
      </c>
      <c r="J15" s="109" t="s">
        <v>35</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36</v>
      </c>
      <c r="E17" s="36"/>
      <c r="F17" s="36"/>
      <c r="G17" s="36"/>
      <c r="H17" s="36"/>
      <c r="I17" s="107" t="s">
        <v>31</v>
      </c>
      <c r="J17" s="31"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69" t="str">
        <f>'Rekapitulace stavby'!E14</f>
        <v>Vyplň údaj</v>
      </c>
      <c r="F18" s="370"/>
      <c r="G18" s="370"/>
      <c r="H18" s="370"/>
      <c r="I18" s="107" t="s">
        <v>34</v>
      </c>
      <c r="J18" s="31"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38</v>
      </c>
      <c r="E20" s="36"/>
      <c r="F20" s="36"/>
      <c r="G20" s="36"/>
      <c r="H20" s="36"/>
      <c r="I20" s="107" t="s">
        <v>31</v>
      </c>
      <c r="J20" s="109" t="s">
        <v>39</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40</v>
      </c>
      <c r="F21" s="36"/>
      <c r="G21" s="36"/>
      <c r="H21" s="36"/>
      <c r="I21" s="107" t="s">
        <v>34</v>
      </c>
      <c r="J21" s="109" t="s">
        <v>35</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42</v>
      </c>
      <c r="E23" s="36"/>
      <c r="F23" s="36"/>
      <c r="G23" s="36"/>
      <c r="H23" s="36"/>
      <c r="I23" s="107" t="s">
        <v>31</v>
      </c>
      <c r="J23" s="109" t="s">
        <v>35</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43</v>
      </c>
      <c r="F24" s="36"/>
      <c r="G24" s="36"/>
      <c r="H24" s="36"/>
      <c r="I24" s="107" t="s">
        <v>34</v>
      </c>
      <c r="J24" s="109" t="s">
        <v>35</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44</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16.5" customHeight="1">
      <c r="A27" s="111"/>
      <c r="B27" s="112"/>
      <c r="C27" s="111"/>
      <c r="D27" s="111"/>
      <c r="E27" s="371" t="s">
        <v>35</v>
      </c>
      <c r="F27" s="371"/>
      <c r="G27" s="371"/>
      <c r="H27" s="371"/>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46</v>
      </c>
      <c r="E30" s="36"/>
      <c r="F30" s="36"/>
      <c r="G30" s="36"/>
      <c r="H30" s="36"/>
      <c r="I30" s="36"/>
      <c r="J30" s="116">
        <f>ROUND(J102,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48</v>
      </c>
      <c r="G32" s="36"/>
      <c r="H32" s="36"/>
      <c r="I32" s="117" t="s">
        <v>47</v>
      </c>
      <c r="J32" s="117" t="s">
        <v>49</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50</v>
      </c>
      <c r="E33" s="107" t="s">
        <v>51</v>
      </c>
      <c r="F33" s="119">
        <f>ROUND((SUM(BE102:BE313)),  2)</f>
        <v>0</v>
      </c>
      <c r="G33" s="36"/>
      <c r="H33" s="36"/>
      <c r="I33" s="120">
        <v>0.21</v>
      </c>
      <c r="J33" s="119">
        <f>ROUND(((SUM(BE102:BE313))*I33),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52</v>
      </c>
      <c r="F34" s="119">
        <f>ROUND((SUM(BF102:BF313)),  2)</f>
        <v>0</v>
      </c>
      <c r="G34" s="36"/>
      <c r="H34" s="36"/>
      <c r="I34" s="120">
        <v>0.15</v>
      </c>
      <c r="J34" s="119">
        <f>ROUND(((SUM(BF102:BF313))*I34),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53</v>
      </c>
      <c r="F35" s="119">
        <f>ROUND((SUM(BG102:BG313)),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54</v>
      </c>
      <c r="F36" s="119">
        <f>ROUND((SUM(BH102:BH313)),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55</v>
      </c>
      <c r="F37" s="119">
        <f>ROUND((SUM(BI102:BI313)),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56</v>
      </c>
      <c r="E39" s="123"/>
      <c r="F39" s="123"/>
      <c r="G39" s="124" t="s">
        <v>57</v>
      </c>
      <c r="H39" s="125" t="s">
        <v>58</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customHeight="1">
      <c r="A45" s="36"/>
      <c r="B45" s="37"/>
      <c r="C45" s="24" t="s">
        <v>121</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customHeight="1">
      <c r="A47" s="36"/>
      <c r="B47" s="37"/>
      <c r="C47" s="30"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16.5" customHeight="1">
      <c r="A48" s="36"/>
      <c r="B48" s="37"/>
      <c r="C48" s="38"/>
      <c r="D48" s="38"/>
      <c r="E48" s="372" t="str">
        <f>E7</f>
        <v>Oprava sociálního zařízení v objektu Polikliniky</v>
      </c>
      <c r="F48" s="373"/>
      <c r="G48" s="373"/>
      <c r="H48" s="373"/>
      <c r="I48" s="38"/>
      <c r="J48" s="38"/>
      <c r="K48" s="38"/>
      <c r="L48" s="108"/>
      <c r="S48" s="36"/>
      <c r="T48" s="36"/>
      <c r="U48" s="36"/>
      <c r="V48" s="36"/>
      <c r="W48" s="36"/>
      <c r="X48" s="36"/>
      <c r="Y48" s="36"/>
      <c r="Z48" s="36"/>
      <c r="AA48" s="36"/>
      <c r="AB48" s="36"/>
      <c r="AC48" s="36"/>
      <c r="AD48" s="36"/>
      <c r="AE48" s="36"/>
    </row>
    <row r="49" spans="1:47" s="2" customFormat="1" ht="12" customHeight="1">
      <c r="A49" s="36"/>
      <c r="B49" s="37"/>
      <c r="C49" s="30" t="s">
        <v>119</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customHeight="1">
      <c r="A50" s="36"/>
      <c r="B50" s="37"/>
      <c r="C50" s="38"/>
      <c r="D50" s="38"/>
      <c r="E50" s="329" t="str">
        <f>E9</f>
        <v>6.NP - M - 6.NP - sociální zázemí - muži</v>
      </c>
      <c r="F50" s="374"/>
      <c r="G50" s="374"/>
      <c r="H50" s="374"/>
      <c r="I50" s="38"/>
      <c r="J50" s="38"/>
      <c r="K50" s="38"/>
      <c r="L50" s="108"/>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customHeight="1">
      <c r="A52" s="36"/>
      <c r="B52" s="37"/>
      <c r="C52" s="30" t="s">
        <v>22</v>
      </c>
      <c r="D52" s="38"/>
      <c r="E52" s="38"/>
      <c r="F52" s="28" t="str">
        <f>F12</f>
        <v>Objekt Polikliniky</v>
      </c>
      <c r="G52" s="38"/>
      <c r="H52" s="38"/>
      <c r="I52" s="30" t="s">
        <v>24</v>
      </c>
      <c r="J52" s="61" t="str">
        <f>IF(J12="","",J12)</f>
        <v>7. 10. 2021</v>
      </c>
      <c r="K52" s="38"/>
      <c r="L52" s="108"/>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15.2" customHeight="1">
      <c r="A54" s="36"/>
      <c r="B54" s="37"/>
      <c r="C54" s="30" t="s">
        <v>30</v>
      </c>
      <c r="D54" s="38"/>
      <c r="E54" s="38"/>
      <c r="F54" s="28" t="str">
        <f>E15</f>
        <v>Nemocnice s poliklinikou Česká Lípa,a.s.,Purkyňova</v>
      </c>
      <c r="G54" s="38"/>
      <c r="H54" s="38"/>
      <c r="I54" s="30" t="s">
        <v>38</v>
      </c>
      <c r="J54" s="34" t="str">
        <f>E21</f>
        <v>STORING spol. s r.o.</v>
      </c>
      <c r="K54" s="38"/>
      <c r="L54" s="108"/>
      <c r="S54" s="36"/>
      <c r="T54" s="36"/>
      <c r="U54" s="36"/>
      <c r="V54" s="36"/>
      <c r="W54" s="36"/>
      <c r="X54" s="36"/>
      <c r="Y54" s="36"/>
      <c r="Z54" s="36"/>
      <c r="AA54" s="36"/>
      <c r="AB54" s="36"/>
      <c r="AC54" s="36"/>
      <c r="AD54" s="36"/>
      <c r="AE54" s="36"/>
    </row>
    <row r="55" spans="1:47" s="2" customFormat="1" ht="15.2" customHeight="1">
      <c r="A55" s="36"/>
      <c r="B55" s="37"/>
      <c r="C55" s="30" t="s">
        <v>36</v>
      </c>
      <c r="D55" s="38"/>
      <c r="E55" s="38"/>
      <c r="F55" s="28" t="str">
        <f>IF(E18="","",E18)</f>
        <v>Vyplň údaj</v>
      </c>
      <c r="G55" s="38"/>
      <c r="H55" s="38"/>
      <c r="I55" s="30" t="s">
        <v>42</v>
      </c>
      <c r="J55" s="34" t="str">
        <f>E24</f>
        <v>Zuzana Morávková</v>
      </c>
      <c r="K55" s="38"/>
      <c r="L55" s="108"/>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customHeight="1">
      <c r="A57" s="36"/>
      <c r="B57" s="37"/>
      <c r="C57" s="132" t="s">
        <v>122</v>
      </c>
      <c r="D57" s="133"/>
      <c r="E57" s="133"/>
      <c r="F57" s="133"/>
      <c r="G57" s="133"/>
      <c r="H57" s="133"/>
      <c r="I57" s="133"/>
      <c r="J57" s="134" t="s">
        <v>123</v>
      </c>
      <c r="K57" s="133"/>
      <c r="L57" s="108"/>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customHeight="1">
      <c r="A59" s="36"/>
      <c r="B59" s="37"/>
      <c r="C59" s="135" t="s">
        <v>78</v>
      </c>
      <c r="D59" s="38"/>
      <c r="E59" s="38"/>
      <c r="F59" s="38"/>
      <c r="G59" s="38"/>
      <c r="H59" s="38"/>
      <c r="I59" s="38"/>
      <c r="J59" s="79">
        <f>J102</f>
        <v>0</v>
      </c>
      <c r="K59" s="38"/>
      <c r="L59" s="108"/>
      <c r="S59" s="36"/>
      <c r="T59" s="36"/>
      <c r="U59" s="36"/>
      <c r="V59" s="36"/>
      <c r="W59" s="36"/>
      <c r="X59" s="36"/>
      <c r="Y59" s="36"/>
      <c r="Z59" s="36"/>
      <c r="AA59" s="36"/>
      <c r="AB59" s="36"/>
      <c r="AC59" s="36"/>
      <c r="AD59" s="36"/>
      <c r="AE59" s="36"/>
      <c r="AU59" s="18" t="s">
        <v>124</v>
      </c>
    </row>
    <row r="60" spans="1:47" s="9" customFormat="1" ht="24.95" customHeight="1">
      <c r="B60" s="136"/>
      <c r="C60" s="137"/>
      <c r="D60" s="138" t="s">
        <v>125</v>
      </c>
      <c r="E60" s="139"/>
      <c r="F60" s="139"/>
      <c r="G60" s="139"/>
      <c r="H60" s="139"/>
      <c r="I60" s="139"/>
      <c r="J60" s="140">
        <f>J103</f>
        <v>0</v>
      </c>
      <c r="K60" s="137"/>
      <c r="L60" s="141"/>
    </row>
    <row r="61" spans="1:47" s="10" customFormat="1" ht="19.899999999999999" customHeight="1">
      <c r="B61" s="142"/>
      <c r="C61" s="143"/>
      <c r="D61" s="144" t="s">
        <v>1366</v>
      </c>
      <c r="E61" s="145"/>
      <c r="F61" s="145"/>
      <c r="G61" s="145"/>
      <c r="H61" s="145"/>
      <c r="I61" s="145"/>
      <c r="J61" s="146">
        <f>J104</f>
        <v>0</v>
      </c>
      <c r="K61" s="143"/>
      <c r="L61" s="147"/>
    </row>
    <row r="62" spans="1:47" s="10" customFormat="1" ht="19.899999999999999" customHeight="1">
      <c r="B62" s="142"/>
      <c r="C62" s="143"/>
      <c r="D62" s="144" t="s">
        <v>126</v>
      </c>
      <c r="E62" s="145"/>
      <c r="F62" s="145"/>
      <c r="G62" s="145"/>
      <c r="H62" s="145"/>
      <c r="I62" s="145"/>
      <c r="J62" s="146">
        <f>J107</f>
        <v>0</v>
      </c>
      <c r="K62" s="143"/>
      <c r="L62" s="147"/>
    </row>
    <row r="63" spans="1:47" s="10" customFormat="1" ht="19.899999999999999" customHeight="1">
      <c r="B63" s="142"/>
      <c r="C63" s="143"/>
      <c r="D63" s="144" t="s">
        <v>127</v>
      </c>
      <c r="E63" s="145"/>
      <c r="F63" s="145"/>
      <c r="G63" s="145"/>
      <c r="H63" s="145"/>
      <c r="I63" s="145"/>
      <c r="J63" s="146">
        <f>J129</f>
        <v>0</v>
      </c>
      <c r="K63" s="143"/>
      <c r="L63" s="147"/>
    </row>
    <row r="64" spans="1:47" s="10" customFormat="1" ht="19.899999999999999" customHeight="1">
      <c r="B64" s="142"/>
      <c r="C64" s="143"/>
      <c r="D64" s="144" t="s">
        <v>128</v>
      </c>
      <c r="E64" s="145"/>
      <c r="F64" s="145"/>
      <c r="G64" s="145"/>
      <c r="H64" s="145"/>
      <c r="I64" s="145"/>
      <c r="J64" s="146">
        <f>J158</f>
        <v>0</v>
      </c>
      <c r="K64" s="143"/>
      <c r="L64" s="147"/>
    </row>
    <row r="65" spans="2:12" s="10" customFormat="1" ht="19.899999999999999" customHeight="1">
      <c r="B65" s="142"/>
      <c r="C65" s="143"/>
      <c r="D65" s="144" t="s">
        <v>129</v>
      </c>
      <c r="E65" s="145"/>
      <c r="F65" s="145"/>
      <c r="G65" s="145"/>
      <c r="H65" s="145"/>
      <c r="I65" s="145"/>
      <c r="J65" s="146">
        <f>J167</f>
        <v>0</v>
      </c>
      <c r="K65" s="143"/>
      <c r="L65" s="147"/>
    </row>
    <row r="66" spans="2:12" s="9" customFormat="1" ht="24.95" customHeight="1">
      <c r="B66" s="136"/>
      <c r="C66" s="137"/>
      <c r="D66" s="138" t="s">
        <v>130</v>
      </c>
      <c r="E66" s="139"/>
      <c r="F66" s="139"/>
      <c r="G66" s="139"/>
      <c r="H66" s="139"/>
      <c r="I66" s="139"/>
      <c r="J66" s="140">
        <f>J170</f>
        <v>0</v>
      </c>
      <c r="K66" s="137"/>
      <c r="L66" s="141"/>
    </row>
    <row r="67" spans="2:12" s="10" customFormat="1" ht="19.899999999999999" customHeight="1">
      <c r="B67" s="142"/>
      <c r="C67" s="143"/>
      <c r="D67" s="144" t="s">
        <v>131</v>
      </c>
      <c r="E67" s="145"/>
      <c r="F67" s="145"/>
      <c r="G67" s="145"/>
      <c r="H67" s="145"/>
      <c r="I67" s="145"/>
      <c r="J67" s="146">
        <f>J171</f>
        <v>0</v>
      </c>
      <c r="K67" s="143"/>
      <c r="L67" s="147"/>
    </row>
    <row r="68" spans="2:12" s="10" customFormat="1" ht="19.899999999999999" customHeight="1">
      <c r="B68" s="142"/>
      <c r="C68" s="143"/>
      <c r="D68" s="144" t="s">
        <v>132</v>
      </c>
      <c r="E68" s="145"/>
      <c r="F68" s="145"/>
      <c r="G68" s="145"/>
      <c r="H68" s="145"/>
      <c r="I68" s="145"/>
      <c r="J68" s="146">
        <f>J190</f>
        <v>0</v>
      </c>
      <c r="K68" s="143"/>
      <c r="L68" s="147"/>
    </row>
    <row r="69" spans="2:12" s="10" customFormat="1" ht="19.899999999999999" customHeight="1">
      <c r="B69" s="142"/>
      <c r="C69" s="143"/>
      <c r="D69" s="144" t="s">
        <v>133</v>
      </c>
      <c r="E69" s="145"/>
      <c r="F69" s="145"/>
      <c r="G69" s="145"/>
      <c r="H69" s="145"/>
      <c r="I69" s="145"/>
      <c r="J69" s="146">
        <f>J196</f>
        <v>0</v>
      </c>
      <c r="K69" s="143"/>
      <c r="L69" s="147"/>
    </row>
    <row r="70" spans="2:12" s="10" customFormat="1" ht="19.899999999999999" customHeight="1">
      <c r="B70" s="142"/>
      <c r="C70" s="143"/>
      <c r="D70" s="144" t="s">
        <v>134</v>
      </c>
      <c r="E70" s="145"/>
      <c r="F70" s="145"/>
      <c r="G70" s="145"/>
      <c r="H70" s="145"/>
      <c r="I70" s="145"/>
      <c r="J70" s="146">
        <f>J199</f>
        <v>0</v>
      </c>
      <c r="K70" s="143"/>
      <c r="L70" s="147"/>
    </row>
    <row r="71" spans="2:12" s="10" customFormat="1" ht="19.899999999999999" customHeight="1">
      <c r="B71" s="142"/>
      <c r="C71" s="143"/>
      <c r="D71" s="144" t="s">
        <v>135</v>
      </c>
      <c r="E71" s="145"/>
      <c r="F71" s="145"/>
      <c r="G71" s="145"/>
      <c r="H71" s="145"/>
      <c r="I71" s="145"/>
      <c r="J71" s="146">
        <f>J209</f>
        <v>0</v>
      </c>
      <c r="K71" s="143"/>
      <c r="L71" s="147"/>
    </row>
    <row r="72" spans="2:12" s="10" customFormat="1" ht="19.899999999999999" customHeight="1">
      <c r="B72" s="142"/>
      <c r="C72" s="143"/>
      <c r="D72" s="144" t="s">
        <v>136</v>
      </c>
      <c r="E72" s="145"/>
      <c r="F72" s="145"/>
      <c r="G72" s="145"/>
      <c r="H72" s="145"/>
      <c r="I72" s="145"/>
      <c r="J72" s="146">
        <f>J219</f>
        <v>0</v>
      </c>
      <c r="K72" s="143"/>
      <c r="L72" s="147"/>
    </row>
    <row r="73" spans="2:12" s="10" customFormat="1" ht="19.899999999999999" customHeight="1">
      <c r="B73" s="142"/>
      <c r="C73" s="143"/>
      <c r="D73" s="144" t="s">
        <v>137</v>
      </c>
      <c r="E73" s="145"/>
      <c r="F73" s="145"/>
      <c r="G73" s="145"/>
      <c r="H73" s="145"/>
      <c r="I73" s="145"/>
      <c r="J73" s="146">
        <f>J222</f>
        <v>0</v>
      </c>
      <c r="K73" s="143"/>
      <c r="L73" s="147"/>
    </row>
    <row r="74" spans="2:12" s="10" customFormat="1" ht="19.899999999999999" customHeight="1">
      <c r="B74" s="142"/>
      <c r="C74" s="143"/>
      <c r="D74" s="144" t="s">
        <v>138</v>
      </c>
      <c r="E74" s="145"/>
      <c r="F74" s="145"/>
      <c r="G74" s="145"/>
      <c r="H74" s="145"/>
      <c r="I74" s="145"/>
      <c r="J74" s="146">
        <f>J254</f>
        <v>0</v>
      </c>
      <c r="K74" s="143"/>
      <c r="L74" s="147"/>
    </row>
    <row r="75" spans="2:12" s="10" customFormat="1" ht="19.899999999999999" customHeight="1">
      <c r="B75" s="142"/>
      <c r="C75" s="143"/>
      <c r="D75" s="144" t="s">
        <v>139</v>
      </c>
      <c r="E75" s="145"/>
      <c r="F75" s="145"/>
      <c r="G75" s="145"/>
      <c r="H75" s="145"/>
      <c r="I75" s="145"/>
      <c r="J75" s="146">
        <f>J283</f>
        <v>0</v>
      </c>
      <c r="K75" s="143"/>
      <c r="L75" s="147"/>
    </row>
    <row r="76" spans="2:12" s="10" customFormat="1" ht="19.899999999999999" customHeight="1">
      <c r="B76" s="142"/>
      <c r="C76" s="143"/>
      <c r="D76" s="144" t="s">
        <v>1367</v>
      </c>
      <c r="E76" s="145"/>
      <c r="F76" s="145"/>
      <c r="G76" s="145"/>
      <c r="H76" s="145"/>
      <c r="I76" s="145"/>
      <c r="J76" s="146">
        <f>J291</f>
        <v>0</v>
      </c>
      <c r="K76" s="143"/>
      <c r="L76" s="147"/>
    </row>
    <row r="77" spans="2:12" s="9" customFormat="1" ht="24.95" customHeight="1">
      <c r="B77" s="136"/>
      <c r="C77" s="137"/>
      <c r="D77" s="138" t="s">
        <v>627</v>
      </c>
      <c r="E77" s="139"/>
      <c r="F77" s="139"/>
      <c r="G77" s="139"/>
      <c r="H77" s="139"/>
      <c r="I77" s="139"/>
      <c r="J77" s="140">
        <f>J293</f>
        <v>0</v>
      </c>
      <c r="K77" s="137"/>
      <c r="L77" s="141"/>
    </row>
    <row r="78" spans="2:12" s="10" customFormat="1" ht="19.899999999999999" customHeight="1">
      <c r="B78" s="142"/>
      <c r="C78" s="143"/>
      <c r="D78" s="144" t="s">
        <v>141</v>
      </c>
      <c r="E78" s="145"/>
      <c r="F78" s="145"/>
      <c r="G78" s="145"/>
      <c r="H78" s="145"/>
      <c r="I78" s="145"/>
      <c r="J78" s="146">
        <f>J294</f>
        <v>0</v>
      </c>
      <c r="K78" s="143"/>
      <c r="L78" s="147"/>
    </row>
    <row r="79" spans="2:12" s="10" customFormat="1" ht="19.899999999999999" customHeight="1">
      <c r="B79" s="142"/>
      <c r="C79" s="143"/>
      <c r="D79" s="144" t="s">
        <v>142</v>
      </c>
      <c r="E79" s="145"/>
      <c r="F79" s="145"/>
      <c r="G79" s="145"/>
      <c r="H79" s="145"/>
      <c r="I79" s="145"/>
      <c r="J79" s="146">
        <f>J297</f>
        <v>0</v>
      </c>
      <c r="K79" s="143"/>
      <c r="L79" s="147"/>
    </row>
    <row r="80" spans="2:12" s="10" customFormat="1" ht="19.899999999999999" customHeight="1">
      <c r="B80" s="142"/>
      <c r="C80" s="143"/>
      <c r="D80" s="144" t="s">
        <v>143</v>
      </c>
      <c r="E80" s="145"/>
      <c r="F80" s="145"/>
      <c r="G80" s="145"/>
      <c r="H80" s="145"/>
      <c r="I80" s="145"/>
      <c r="J80" s="146">
        <f>J301</f>
        <v>0</v>
      </c>
      <c r="K80" s="143"/>
      <c r="L80" s="147"/>
    </row>
    <row r="81" spans="1:31" s="10" customFormat="1" ht="19.899999999999999" customHeight="1">
      <c r="B81" s="142"/>
      <c r="C81" s="143"/>
      <c r="D81" s="144" t="s">
        <v>144</v>
      </c>
      <c r="E81" s="145"/>
      <c r="F81" s="145"/>
      <c r="G81" s="145"/>
      <c r="H81" s="145"/>
      <c r="I81" s="145"/>
      <c r="J81" s="146">
        <f>J306</f>
        <v>0</v>
      </c>
      <c r="K81" s="143"/>
      <c r="L81" s="147"/>
    </row>
    <row r="82" spans="1:31" s="10" customFormat="1" ht="19.899999999999999" customHeight="1">
      <c r="B82" s="142"/>
      <c r="C82" s="143"/>
      <c r="D82" s="144" t="s">
        <v>145</v>
      </c>
      <c r="E82" s="145"/>
      <c r="F82" s="145"/>
      <c r="G82" s="145"/>
      <c r="H82" s="145"/>
      <c r="I82" s="145"/>
      <c r="J82" s="146">
        <f>J310</f>
        <v>0</v>
      </c>
      <c r="K82" s="143"/>
      <c r="L82" s="147"/>
    </row>
    <row r="83" spans="1:31" s="2" customFormat="1" ht="21.75" customHeight="1">
      <c r="A83" s="36"/>
      <c r="B83" s="37"/>
      <c r="C83" s="38"/>
      <c r="D83" s="38"/>
      <c r="E83" s="38"/>
      <c r="F83" s="38"/>
      <c r="G83" s="38"/>
      <c r="H83" s="38"/>
      <c r="I83" s="38"/>
      <c r="J83" s="38"/>
      <c r="K83" s="38"/>
      <c r="L83" s="108"/>
      <c r="S83" s="36"/>
      <c r="T83" s="36"/>
      <c r="U83" s="36"/>
      <c r="V83" s="36"/>
      <c r="W83" s="36"/>
      <c r="X83" s="36"/>
      <c r="Y83" s="36"/>
      <c r="Z83" s="36"/>
      <c r="AA83" s="36"/>
      <c r="AB83" s="36"/>
      <c r="AC83" s="36"/>
      <c r="AD83" s="36"/>
      <c r="AE83" s="36"/>
    </row>
    <row r="84" spans="1:31" s="2" customFormat="1" ht="6.95" customHeight="1">
      <c r="A84" s="36"/>
      <c r="B84" s="49"/>
      <c r="C84" s="50"/>
      <c r="D84" s="50"/>
      <c r="E84" s="50"/>
      <c r="F84" s="50"/>
      <c r="G84" s="50"/>
      <c r="H84" s="50"/>
      <c r="I84" s="50"/>
      <c r="J84" s="50"/>
      <c r="K84" s="50"/>
      <c r="L84" s="108"/>
      <c r="S84" s="36"/>
      <c r="T84" s="36"/>
      <c r="U84" s="36"/>
      <c r="V84" s="36"/>
      <c r="W84" s="36"/>
      <c r="X84" s="36"/>
      <c r="Y84" s="36"/>
      <c r="Z84" s="36"/>
      <c r="AA84" s="36"/>
      <c r="AB84" s="36"/>
      <c r="AC84" s="36"/>
      <c r="AD84" s="36"/>
      <c r="AE84" s="36"/>
    </row>
    <row r="88" spans="1:31" s="2" customFormat="1" ht="6.95" customHeight="1">
      <c r="A88" s="36"/>
      <c r="B88" s="51"/>
      <c r="C88" s="52"/>
      <c r="D88" s="52"/>
      <c r="E88" s="52"/>
      <c r="F88" s="52"/>
      <c r="G88" s="52"/>
      <c r="H88" s="52"/>
      <c r="I88" s="52"/>
      <c r="J88" s="52"/>
      <c r="K88" s="52"/>
      <c r="L88" s="108"/>
      <c r="S88" s="36"/>
      <c r="T88" s="36"/>
      <c r="U88" s="36"/>
      <c r="V88" s="36"/>
      <c r="W88" s="36"/>
      <c r="X88" s="36"/>
      <c r="Y88" s="36"/>
      <c r="Z88" s="36"/>
      <c r="AA88" s="36"/>
      <c r="AB88" s="36"/>
      <c r="AC88" s="36"/>
      <c r="AD88" s="36"/>
      <c r="AE88" s="36"/>
    </row>
    <row r="89" spans="1:31" s="2" customFormat="1" ht="24.95" customHeight="1">
      <c r="A89" s="36"/>
      <c r="B89" s="37"/>
      <c r="C89" s="24" t="s">
        <v>146</v>
      </c>
      <c r="D89" s="38"/>
      <c r="E89" s="38"/>
      <c r="F89" s="38"/>
      <c r="G89" s="38"/>
      <c r="H89" s="38"/>
      <c r="I89" s="38"/>
      <c r="J89" s="38"/>
      <c r="K89" s="38"/>
      <c r="L89" s="108"/>
      <c r="S89" s="36"/>
      <c r="T89" s="36"/>
      <c r="U89" s="36"/>
      <c r="V89" s="36"/>
      <c r="W89" s="36"/>
      <c r="X89" s="36"/>
      <c r="Y89" s="36"/>
      <c r="Z89" s="36"/>
      <c r="AA89" s="36"/>
      <c r="AB89" s="36"/>
      <c r="AC89" s="36"/>
      <c r="AD89" s="36"/>
      <c r="AE89" s="36"/>
    </row>
    <row r="90" spans="1:31" s="2" customFormat="1" ht="6.95" customHeight="1">
      <c r="A90" s="36"/>
      <c r="B90" s="37"/>
      <c r="C90" s="38"/>
      <c r="D90" s="38"/>
      <c r="E90" s="38"/>
      <c r="F90" s="38"/>
      <c r="G90" s="38"/>
      <c r="H90" s="38"/>
      <c r="I90" s="38"/>
      <c r="J90" s="38"/>
      <c r="K90" s="38"/>
      <c r="L90" s="108"/>
      <c r="S90" s="36"/>
      <c r="T90" s="36"/>
      <c r="U90" s="36"/>
      <c r="V90" s="36"/>
      <c r="W90" s="36"/>
      <c r="X90" s="36"/>
      <c r="Y90" s="36"/>
      <c r="Z90" s="36"/>
      <c r="AA90" s="36"/>
      <c r="AB90" s="36"/>
      <c r="AC90" s="36"/>
      <c r="AD90" s="36"/>
      <c r="AE90" s="36"/>
    </row>
    <row r="91" spans="1:31" s="2" customFormat="1" ht="12" customHeight="1">
      <c r="A91" s="36"/>
      <c r="B91" s="37"/>
      <c r="C91" s="30" t="s">
        <v>16</v>
      </c>
      <c r="D91" s="38"/>
      <c r="E91" s="38"/>
      <c r="F91" s="38"/>
      <c r="G91" s="38"/>
      <c r="H91" s="38"/>
      <c r="I91" s="38"/>
      <c r="J91" s="38"/>
      <c r="K91" s="38"/>
      <c r="L91" s="108"/>
      <c r="S91" s="36"/>
      <c r="T91" s="36"/>
      <c r="U91" s="36"/>
      <c r="V91" s="36"/>
      <c r="W91" s="36"/>
      <c r="X91" s="36"/>
      <c r="Y91" s="36"/>
      <c r="Z91" s="36"/>
      <c r="AA91" s="36"/>
      <c r="AB91" s="36"/>
      <c r="AC91" s="36"/>
      <c r="AD91" s="36"/>
      <c r="AE91" s="36"/>
    </row>
    <row r="92" spans="1:31" s="2" customFormat="1" ht="16.5" customHeight="1">
      <c r="A92" s="36"/>
      <c r="B92" s="37"/>
      <c r="C92" s="38"/>
      <c r="D92" s="38"/>
      <c r="E92" s="372" t="str">
        <f>E7</f>
        <v>Oprava sociálního zařízení v objektu Polikliniky</v>
      </c>
      <c r="F92" s="373"/>
      <c r="G92" s="373"/>
      <c r="H92" s="373"/>
      <c r="I92" s="38"/>
      <c r="J92" s="38"/>
      <c r="K92" s="38"/>
      <c r="L92" s="108"/>
      <c r="S92" s="36"/>
      <c r="T92" s="36"/>
      <c r="U92" s="36"/>
      <c r="V92" s="36"/>
      <c r="W92" s="36"/>
      <c r="X92" s="36"/>
      <c r="Y92" s="36"/>
      <c r="Z92" s="36"/>
      <c r="AA92" s="36"/>
      <c r="AB92" s="36"/>
      <c r="AC92" s="36"/>
      <c r="AD92" s="36"/>
      <c r="AE92" s="36"/>
    </row>
    <row r="93" spans="1:31" s="2" customFormat="1" ht="12" customHeight="1">
      <c r="A93" s="36"/>
      <c r="B93" s="37"/>
      <c r="C93" s="30" t="s">
        <v>119</v>
      </c>
      <c r="D93" s="38"/>
      <c r="E93" s="38"/>
      <c r="F93" s="38"/>
      <c r="G93" s="38"/>
      <c r="H93" s="38"/>
      <c r="I93" s="38"/>
      <c r="J93" s="38"/>
      <c r="K93" s="38"/>
      <c r="L93" s="108"/>
      <c r="S93" s="36"/>
      <c r="T93" s="36"/>
      <c r="U93" s="36"/>
      <c r="V93" s="36"/>
      <c r="W93" s="36"/>
      <c r="X93" s="36"/>
      <c r="Y93" s="36"/>
      <c r="Z93" s="36"/>
      <c r="AA93" s="36"/>
      <c r="AB93" s="36"/>
      <c r="AC93" s="36"/>
      <c r="AD93" s="36"/>
      <c r="AE93" s="36"/>
    </row>
    <row r="94" spans="1:31" s="2" customFormat="1" ht="16.5" customHeight="1">
      <c r="A94" s="36"/>
      <c r="B94" s="37"/>
      <c r="C94" s="38"/>
      <c r="D94" s="38"/>
      <c r="E94" s="329" t="str">
        <f>E9</f>
        <v>6.NP - M - 6.NP - sociální zázemí - muži</v>
      </c>
      <c r="F94" s="374"/>
      <c r="G94" s="374"/>
      <c r="H94" s="374"/>
      <c r="I94" s="38"/>
      <c r="J94" s="38"/>
      <c r="K94" s="38"/>
      <c r="L94" s="108"/>
      <c r="S94" s="36"/>
      <c r="T94" s="36"/>
      <c r="U94" s="36"/>
      <c r="V94" s="36"/>
      <c r="W94" s="36"/>
      <c r="X94" s="36"/>
      <c r="Y94" s="36"/>
      <c r="Z94" s="36"/>
      <c r="AA94" s="36"/>
      <c r="AB94" s="36"/>
      <c r="AC94" s="36"/>
      <c r="AD94" s="36"/>
      <c r="AE94" s="36"/>
    </row>
    <row r="95" spans="1:31" s="2" customFormat="1" ht="6.95" customHeight="1">
      <c r="A95" s="36"/>
      <c r="B95" s="37"/>
      <c r="C95" s="38"/>
      <c r="D95" s="38"/>
      <c r="E95" s="38"/>
      <c r="F95" s="38"/>
      <c r="G95" s="38"/>
      <c r="H95" s="38"/>
      <c r="I95" s="38"/>
      <c r="J95" s="38"/>
      <c r="K95" s="38"/>
      <c r="L95" s="108"/>
      <c r="S95" s="36"/>
      <c r="T95" s="36"/>
      <c r="U95" s="36"/>
      <c r="V95" s="36"/>
      <c r="W95" s="36"/>
      <c r="X95" s="36"/>
      <c r="Y95" s="36"/>
      <c r="Z95" s="36"/>
      <c r="AA95" s="36"/>
      <c r="AB95" s="36"/>
      <c r="AC95" s="36"/>
      <c r="AD95" s="36"/>
      <c r="AE95" s="36"/>
    </row>
    <row r="96" spans="1:31" s="2" customFormat="1" ht="12" customHeight="1">
      <c r="A96" s="36"/>
      <c r="B96" s="37"/>
      <c r="C96" s="30" t="s">
        <v>22</v>
      </c>
      <c r="D96" s="38"/>
      <c r="E96" s="38"/>
      <c r="F96" s="28" t="str">
        <f>F12</f>
        <v>Objekt Polikliniky</v>
      </c>
      <c r="G96" s="38"/>
      <c r="H96" s="38"/>
      <c r="I96" s="30" t="s">
        <v>24</v>
      </c>
      <c r="J96" s="61" t="str">
        <f>IF(J12="","",J12)</f>
        <v>7. 10. 2021</v>
      </c>
      <c r="K96" s="38"/>
      <c r="L96" s="108"/>
      <c r="S96" s="36"/>
      <c r="T96" s="36"/>
      <c r="U96" s="36"/>
      <c r="V96" s="36"/>
      <c r="W96" s="36"/>
      <c r="X96" s="36"/>
      <c r="Y96" s="36"/>
      <c r="Z96" s="36"/>
      <c r="AA96" s="36"/>
      <c r="AB96" s="36"/>
      <c r="AC96" s="36"/>
      <c r="AD96" s="36"/>
      <c r="AE96" s="36"/>
    </row>
    <row r="97" spans="1:65" s="2" customFormat="1" ht="6.95" customHeight="1">
      <c r="A97" s="36"/>
      <c r="B97" s="37"/>
      <c r="C97" s="38"/>
      <c r="D97" s="38"/>
      <c r="E97" s="38"/>
      <c r="F97" s="38"/>
      <c r="G97" s="38"/>
      <c r="H97" s="38"/>
      <c r="I97" s="38"/>
      <c r="J97" s="38"/>
      <c r="K97" s="38"/>
      <c r="L97" s="108"/>
      <c r="S97" s="36"/>
      <c r="T97" s="36"/>
      <c r="U97" s="36"/>
      <c r="V97" s="36"/>
      <c r="W97" s="36"/>
      <c r="X97" s="36"/>
      <c r="Y97" s="36"/>
      <c r="Z97" s="36"/>
      <c r="AA97" s="36"/>
      <c r="AB97" s="36"/>
      <c r="AC97" s="36"/>
      <c r="AD97" s="36"/>
      <c r="AE97" s="36"/>
    </row>
    <row r="98" spans="1:65" s="2" customFormat="1" ht="15.2" customHeight="1">
      <c r="A98" s="36"/>
      <c r="B98" s="37"/>
      <c r="C98" s="30" t="s">
        <v>30</v>
      </c>
      <c r="D98" s="38"/>
      <c r="E98" s="38"/>
      <c r="F98" s="28" t="str">
        <f>E15</f>
        <v>Nemocnice s poliklinikou Česká Lípa,a.s.,Purkyňova</v>
      </c>
      <c r="G98" s="38"/>
      <c r="H98" s="38"/>
      <c r="I98" s="30" t="s">
        <v>38</v>
      </c>
      <c r="J98" s="34" t="str">
        <f>E21</f>
        <v>STORING spol. s r.o.</v>
      </c>
      <c r="K98" s="38"/>
      <c r="L98" s="108"/>
      <c r="S98" s="36"/>
      <c r="T98" s="36"/>
      <c r="U98" s="36"/>
      <c r="V98" s="36"/>
      <c r="W98" s="36"/>
      <c r="X98" s="36"/>
      <c r="Y98" s="36"/>
      <c r="Z98" s="36"/>
      <c r="AA98" s="36"/>
      <c r="AB98" s="36"/>
      <c r="AC98" s="36"/>
      <c r="AD98" s="36"/>
      <c r="AE98" s="36"/>
    </row>
    <row r="99" spans="1:65" s="2" customFormat="1" ht="15.2" customHeight="1">
      <c r="A99" s="36"/>
      <c r="B99" s="37"/>
      <c r="C99" s="30" t="s">
        <v>36</v>
      </c>
      <c r="D99" s="38"/>
      <c r="E99" s="38"/>
      <c r="F99" s="28" t="str">
        <f>IF(E18="","",E18)</f>
        <v>Vyplň údaj</v>
      </c>
      <c r="G99" s="38"/>
      <c r="H99" s="38"/>
      <c r="I99" s="30" t="s">
        <v>42</v>
      </c>
      <c r="J99" s="34" t="str">
        <f>E24</f>
        <v>Zuzana Morávková</v>
      </c>
      <c r="K99" s="38"/>
      <c r="L99" s="108"/>
      <c r="S99" s="36"/>
      <c r="T99" s="36"/>
      <c r="U99" s="36"/>
      <c r="V99" s="36"/>
      <c r="W99" s="36"/>
      <c r="X99" s="36"/>
      <c r="Y99" s="36"/>
      <c r="Z99" s="36"/>
      <c r="AA99" s="36"/>
      <c r="AB99" s="36"/>
      <c r="AC99" s="36"/>
      <c r="AD99" s="36"/>
      <c r="AE99" s="36"/>
    </row>
    <row r="100" spans="1:65" s="2" customFormat="1" ht="10.35" customHeight="1">
      <c r="A100" s="36"/>
      <c r="B100" s="37"/>
      <c r="C100" s="38"/>
      <c r="D100" s="38"/>
      <c r="E100" s="38"/>
      <c r="F100" s="38"/>
      <c r="G100" s="38"/>
      <c r="H100" s="38"/>
      <c r="I100" s="38"/>
      <c r="J100" s="38"/>
      <c r="K100" s="38"/>
      <c r="L100" s="108"/>
      <c r="S100" s="36"/>
      <c r="T100" s="36"/>
      <c r="U100" s="36"/>
      <c r="V100" s="36"/>
      <c r="W100" s="36"/>
      <c r="X100" s="36"/>
      <c r="Y100" s="36"/>
      <c r="Z100" s="36"/>
      <c r="AA100" s="36"/>
      <c r="AB100" s="36"/>
      <c r="AC100" s="36"/>
      <c r="AD100" s="36"/>
      <c r="AE100" s="36"/>
    </row>
    <row r="101" spans="1:65" s="11" customFormat="1" ht="29.25" customHeight="1">
      <c r="A101" s="148"/>
      <c r="B101" s="149"/>
      <c r="C101" s="150" t="s">
        <v>147</v>
      </c>
      <c r="D101" s="151" t="s">
        <v>65</v>
      </c>
      <c r="E101" s="151" t="s">
        <v>61</v>
      </c>
      <c r="F101" s="151" t="s">
        <v>62</v>
      </c>
      <c r="G101" s="151" t="s">
        <v>148</v>
      </c>
      <c r="H101" s="151" t="s">
        <v>149</v>
      </c>
      <c r="I101" s="151" t="s">
        <v>150</v>
      </c>
      <c r="J101" s="152" t="s">
        <v>123</v>
      </c>
      <c r="K101" s="153" t="s">
        <v>151</v>
      </c>
      <c r="L101" s="154"/>
      <c r="M101" s="70" t="s">
        <v>35</v>
      </c>
      <c r="N101" s="71" t="s">
        <v>50</v>
      </c>
      <c r="O101" s="71" t="s">
        <v>152</v>
      </c>
      <c r="P101" s="71" t="s">
        <v>153</v>
      </c>
      <c r="Q101" s="71" t="s">
        <v>154</v>
      </c>
      <c r="R101" s="71" t="s">
        <v>155</v>
      </c>
      <c r="S101" s="71" t="s">
        <v>156</v>
      </c>
      <c r="T101" s="72" t="s">
        <v>157</v>
      </c>
      <c r="U101" s="148"/>
      <c r="V101" s="148"/>
      <c r="W101" s="148"/>
      <c r="X101" s="148"/>
      <c r="Y101" s="148"/>
      <c r="Z101" s="148"/>
      <c r="AA101" s="148"/>
      <c r="AB101" s="148"/>
      <c r="AC101" s="148"/>
      <c r="AD101" s="148"/>
      <c r="AE101" s="148"/>
    </row>
    <row r="102" spans="1:65" s="2" customFormat="1" ht="22.9" customHeight="1">
      <c r="A102" s="36"/>
      <c r="B102" s="37"/>
      <c r="C102" s="77" t="s">
        <v>158</v>
      </c>
      <c r="D102" s="38"/>
      <c r="E102" s="38"/>
      <c r="F102" s="38"/>
      <c r="G102" s="38"/>
      <c r="H102" s="38"/>
      <c r="I102" s="38"/>
      <c r="J102" s="155">
        <f>BK102</f>
        <v>0</v>
      </c>
      <c r="K102" s="38"/>
      <c r="L102" s="41"/>
      <c r="M102" s="73"/>
      <c r="N102" s="156"/>
      <c r="O102" s="74"/>
      <c r="P102" s="157">
        <f>P103+P170+P293</f>
        <v>0</v>
      </c>
      <c r="Q102" s="74"/>
      <c r="R102" s="157">
        <f>R103+R170+R293</f>
        <v>3.5884593300000001</v>
      </c>
      <c r="S102" s="74"/>
      <c r="T102" s="158">
        <f>T103+T170+T293</f>
        <v>6.3009763999999997</v>
      </c>
      <c r="U102" s="36"/>
      <c r="V102" s="36"/>
      <c r="W102" s="36"/>
      <c r="X102" s="36"/>
      <c r="Y102" s="36"/>
      <c r="Z102" s="36"/>
      <c r="AA102" s="36"/>
      <c r="AB102" s="36"/>
      <c r="AC102" s="36"/>
      <c r="AD102" s="36"/>
      <c r="AE102" s="36"/>
      <c r="AT102" s="18" t="s">
        <v>79</v>
      </c>
      <c r="AU102" s="18" t="s">
        <v>124</v>
      </c>
      <c r="BK102" s="159">
        <f>BK103+BK170+BK293</f>
        <v>0</v>
      </c>
    </row>
    <row r="103" spans="1:65" s="12" customFormat="1" ht="25.9" customHeight="1">
      <c r="B103" s="160"/>
      <c r="C103" s="161"/>
      <c r="D103" s="162" t="s">
        <v>79</v>
      </c>
      <c r="E103" s="163" t="s">
        <v>159</v>
      </c>
      <c r="F103" s="163" t="s">
        <v>160</v>
      </c>
      <c r="G103" s="161"/>
      <c r="H103" s="161"/>
      <c r="I103" s="164"/>
      <c r="J103" s="165">
        <f>BK103</f>
        <v>0</v>
      </c>
      <c r="K103" s="161"/>
      <c r="L103" s="166"/>
      <c r="M103" s="167"/>
      <c r="N103" s="168"/>
      <c r="O103" s="168"/>
      <c r="P103" s="169">
        <f>P104+P107+P129+P158+P167</f>
        <v>0</v>
      </c>
      <c r="Q103" s="168"/>
      <c r="R103" s="169">
        <f>R104+R107+R129+R158+R167</f>
        <v>2.4993582300000003</v>
      </c>
      <c r="S103" s="168"/>
      <c r="T103" s="170">
        <f>T104+T107+T129+T158+T167</f>
        <v>3.5372809999999997</v>
      </c>
      <c r="AR103" s="171" t="s">
        <v>88</v>
      </c>
      <c r="AT103" s="172" t="s">
        <v>79</v>
      </c>
      <c r="AU103" s="172" t="s">
        <v>80</v>
      </c>
      <c r="AY103" s="171" t="s">
        <v>161</v>
      </c>
      <c r="BK103" s="173">
        <f>BK104+BK107+BK129+BK158+BK167</f>
        <v>0</v>
      </c>
    </row>
    <row r="104" spans="1:65" s="12" customFormat="1" ht="22.9" customHeight="1">
      <c r="B104" s="160"/>
      <c r="C104" s="161"/>
      <c r="D104" s="162" t="s">
        <v>79</v>
      </c>
      <c r="E104" s="174" t="s">
        <v>182</v>
      </c>
      <c r="F104" s="174" t="s">
        <v>1368</v>
      </c>
      <c r="G104" s="161"/>
      <c r="H104" s="161"/>
      <c r="I104" s="164"/>
      <c r="J104" s="175">
        <f>BK104</f>
        <v>0</v>
      </c>
      <c r="K104" s="161"/>
      <c r="L104" s="166"/>
      <c r="M104" s="167"/>
      <c r="N104" s="168"/>
      <c r="O104" s="168"/>
      <c r="P104" s="169">
        <f>SUM(P105:P106)</f>
        <v>0</v>
      </c>
      <c r="Q104" s="168"/>
      <c r="R104" s="169">
        <f>SUM(R105:R106)</f>
        <v>1.218E-2</v>
      </c>
      <c r="S104" s="168"/>
      <c r="T104" s="170">
        <f>SUM(T105:T106)</f>
        <v>0</v>
      </c>
      <c r="AR104" s="171" t="s">
        <v>88</v>
      </c>
      <c r="AT104" s="172" t="s">
        <v>79</v>
      </c>
      <c r="AU104" s="172" t="s">
        <v>88</v>
      </c>
      <c r="AY104" s="171" t="s">
        <v>161</v>
      </c>
      <c r="BK104" s="173">
        <f>SUM(BK105:BK106)</f>
        <v>0</v>
      </c>
    </row>
    <row r="105" spans="1:65" s="2" customFormat="1" ht="24.2" customHeight="1">
      <c r="A105" s="36"/>
      <c r="B105" s="37"/>
      <c r="C105" s="176" t="s">
        <v>88</v>
      </c>
      <c r="D105" s="176" t="s">
        <v>164</v>
      </c>
      <c r="E105" s="177" t="s">
        <v>1369</v>
      </c>
      <c r="F105" s="178" t="s">
        <v>1370</v>
      </c>
      <c r="G105" s="179" t="s">
        <v>185</v>
      </c>
      <c r="H105" s="180">
        <v>1</v>
      </c>
      <c r="I105" s="181"/>
      <c r="J105" s="182">
        <f>ROUND(I105*H105,2)</f>
        <v>0</v>
      </c>
      <c r="K105" s="183"/>
      <c r="L105" s="41"/>
      <c r="M105" s="184" t="s">
        <v>35</v>
      </c>
      <c r="N105" s="185" t="s">
        <v>51</v>
      </c>
      <c r="O105" s="66"/>
      <c r="P105" s="186">
        <f>O105*H105</f>
        <v>0</v>
      </c>
      <c r="Q105" s="186">
        <v>1.218E-2</v>
      </c>
      <c r="R105" s="186">
        <f>Q105*H105</f>
        <v>1.218E-2</v>
      </c>
      <c r="S105" s="186">
        <v>0</v>
      </c>
      <c r="T105" s="187">
        <f>S105*H105</f>
        <v>0</v>
      </c>
      <c r="U105" s="36"/>
      <c r="V105" s="36"/>
      <c r="W105" s="36"/>
      <c r="X105" s="36"/>
      <c r="Y105" s="36"/>
      <c r="Z105" s="36"/>
      <c r="AA105" s="36"/>
      <c r="AB105" s="36"/>
      <c r="AC105" s="36"/>
      <c r="AD105" s="36"/>
      <c r="AE105" s="36"/>
      <c r="AR105" s="188" t="s">
        <v>168</v>
      </c>
      <c r="AT105" s="188" t="s">
        <v>164</v>
      </c>
      <c r="AU105" s="188" t="s">
        <v>90</v>
      </c>
      <c r="AY105" s="18" t="s">
        <v>161</v>
      </c>
      <c r="BE105" s="189">
        <f>IF(N105="základní",J105,0)</f>
        <v>0</v>
      </c>
      <c r="BF105" s="189">
        <f>IF(N105="snížená",J105,0)</f>
        <v>0</v>
      </c>
      <c r="BG105" s="189">
        <f>IF(N105="zákl. přenesená",J105,0)</f>
        <v>0</v>
      </c>
      <c r="BH105" s="189">
        <f>IF(N105="sníž. přenesená",J105,0)</f>
        <v>0</v>
      </c>
      <c r="BI105" s="189">
        <f>IF(N105="nulová",J105,0)</f>
        <v>0</v>
      </c>
      <c r="BJ105" s="18" t="s">
        <v>88</v>
      </c>
      <c r="BK105" s="189">
        <f>ROUND(I105*H105,2)</f>
        <v>0</v>
      </c>
      <c r="BL105" s="18" t="s">
        <v>168</v>
      </c>
      <c r="BM105" s="188" t="s">
        <v>1371</v>
      </c>
    </row>
    <row r="106" spans="1:65" s="2" customFormat="1" ht="11.25">
      <c r="A106" s="36"/>
      <c r="B106" s="37"/>
      <c r="C106" s="38"/>
      <c r="D106" s="190" t="s">
        <v>170</v>
      </c>
      <c r="E106" s="38"/>
      <c r="F106" s="191" t="s">
        <v>1372</v>
      </c>
      <c r="G106" s="38"/>
      <c r="H106" s="38"/>
      <c r="I106" s="192"/>
      <c r="J106" s="38"/>
      <c r="K106" s="38"/>
      <c r="L106" s="41"/>
      <c r="M106" s="193"/>
      <c r="N106" s="194"/>
      <c r="O106" s="66"/>
      <c r="P106" s="66"/>
      <c r="Q106" s="66"/>
      <c r="R106" s="66"/>
      <c r="S106" s="66"/>
      <c r="T106" s="67"/>
      <c r="U106" s="36"/>
      <c r="V106" s="36"/>
      <c r="W106" s="36"/>
      <c r="X106" s="36"/>
      <c r="Y106" s="36"/>
      <c r="Z106" s="36"/>
      <c r="AA106" s="36"/>
      <c r="AB106" s="36"/>
      <c r="AC106" s="36"/>
      <c r="AD106" s="36"/>
      <c r="AE106" s="36"/>
      <c r="AT106" s="18" t="s">
        <v>170</v>
      </c>
      <c r="AU106" s="18" t="s">
        <v>90</v>
      </c>
    </row>
    <row r="107" spans="1:65" s="12" customFormat="1" ht="22.9" customHeight="1">
      <c r="B107" s="160"/>
      <c r="C107" s="161"/>
      <c r="D107" s="162" t="s">
        <v>79</v>
      </c>
      <c r="E107" s="174" t="s">
        <v>162</v>
      </c>
      <c r="F107" s="174" t="s">
        <v>163</v>
      </c>
      <c r="G107" s="161"/>
      <c r="H107" s="161"/>
      <c r="I107" s="164"/>
      <c r="J107" s="175">
        <f>BK107</f>
        <v>0</v>
      </c>
      <c r="K107" s="161"/>
      <c r="L107" s="166"/>
      <c r="M107" s="167"/>
      <c r="N107" s="168"/>
      <c r="O107" s="168"/>
      <c r="P107" s="169">
        <f>SUM(P108:P128)</f>
        <v>0</v>
      </c>
      <c r="Q107" s="168"/>
      <c r="R107" s="169">
        <f>SUM(R108:R128)</f>
        <v>2.4863542300000003</v>
      </c>
      <c r="S107" s="168"/>
      <c r="T107" s="170">
        <f>SUM(T108:T128)</f>
        <v>0</v>
      </c>
      <c r="AR107" s="171" t="s">
        <v>88</v>
      </c>
      <c r="AT107" s="172" t="s">
        <v>79</v>
      </c>
      <c r="AU107" s="172" t="s">
        <v>88</v>
      </c>
      <c r="AY107" s="171" t="s">
        <v>161</v>
      </c>
      <c r="BK107" s="173">
        <f>SUM(BK108:BK128)</f>
        <v>0</v>
      </c>
    </row>
    <row r="108" spans="1:65" s="2" customFormat="1" ht="33" customHeight="1">
      <c r="A108" s="36"/>
      <c r="B108" s="37"/>
      <c r="C108" s="176" t="s">
        <v>90</v>
      </c>
      <c r="D108" s="176" t="s">
        <v>164</v>
      </c>
      <c r="E108" s="177" t="s">
        <v>165</v>
      </c>
      <c r="F108" s="178" t="s">
        <v>166</v>
      </c>
      <c r="G108" s="179" t="s">
        <v>167</v>
      </c>
      <c r="H108" s="180">
        <v>35.710999999999999</v>
      </c>
      <c r="I108" s="181"/>
      <c r="J108" s="182">
        <f>ROUND(I108*H108,2)</f>
        <v>0</v>
      </c>
      <c r="K108" s="183"/>
      <c r="L108" s="41"/>
      <c r="M108" s="184" t="s">
        <v>35</v>
      </c>
      <c r="N108" s="185" t="s">
        <v>51</v>
      </c>
      <c r="O108" s="66"/>
      <c r="P108" s="186">
        <f>O108*H108</f>
        <v>0</v>
      </c>
      <c r="Q108" s="186">
        <v>7.3499999999999998E-3</v>
      </c>
      <c r="R108" s="186">
        <f>Q108*H108</f>
        <v>0.26247584999999996</v>
      </c>
      <c r="S108" s="186">
        <v>0</v>
      </c>
      <c r="T108" s="187">
        <f>S108*H108</f>
        <v>0</v>
      </c>
      <c r="U108" s="36"/>
      <c r="V108" s="36"/>
      <c r="W108" s="36"/>
      <c r="X108" s="36"/>
      <c r="Y108" s="36"/>
      <c r="Z108" s="36"/>
      <c r="AA108" s="36"/>
      <c r="AB108" s="36"/>
      <c r="AC108" s="36"/>
      <c r="AD108" s="36"/>
      <c r="AE108" s="36"/>
      <c r="AR108" s="188" t="s">
        <v>168</v>
      </c>
      <c r="AT108" s="188" t="s">
        <v>164</v>
      </c>
      <c r="AU108" s="188" t="s">
        <v>90</v>
      </c>
      <c r="AY108" s="18" t="s">
        <v>161</v>
      </c>
      <c r="BE108" s="189">
        <f>IF(N108="základní",J108,0)</f>
        <v>0</v>
      </c>
      <c r="BF108" s="189">
        <f>IF(N108="snížená",J108,0)</f>
        <v>0</v>
      </c>
      <c r="BG108" s="189">
        <f>IF(N108="zákl. přenesená",J108,0)</f>
        <v>0</v>
      </c>
      <c r="BH108" s="189">
        <f>IF(N108="sníž. přenesená",J108,0)</f>
        <v>0</v>
      </c>
      <c r="BI108" s="189">
        <f>IF(N108="nulová",J108,0)</f>
        <v>0</v>
      </c>
      <c r="BJ108" s="18" t="s">
        <v>88</v>
      </c>
      <c r="BK108" s="189">
        <f>ROUND(I108*H108,2)</f>
        <v>0</v>
      </c>
      <c r="BL108" s="18" t="s">
        <v>168</v>
      </c>
      <c r="BM108" s="188" t="s">
        <v>1165</v>
      </c>
    </row>
    <row r="109" spans="1:65" s="2" customFormat="1" ht="11.25">
      <c r="A109" s="36"/>
      <c r="B109" s="37"/>
      <c r="C109" s="38"/>
      <c r="D109" s="190" t="s">
        <v>170</v>
      </c>
      <c r="E109" s="38"/>
      <c r="F109" s="191" t="s">
        <v>171</v>
      </c>
      <c r="G109" s="38"/>
      <c r="H109" s="38"/>
      <c r="I109" s="192"/>
      <c r="J109" s="38"/>
      <c r="K109" s="38"/>
      <c r="L109" s="41"/>
      <c r="M109" s="193"/>
      <c r="N109" s="194"/>
      <c r="O109" s="66"/>
      <c r="P109" s="66"/>
      <c r="Q109" s="66"/>
      <c r="R109" s="66"/>
      <c r="S109" s="66"/>
      <c r="T109" s="67"/>
      <c r="U109" s="36"/>
      <c r="V109" s="36"/>
      <c r="W109" s="36"/>
      <c r="X109" s="36"/>
      <c r="Y109" s="36"/>
      <c r="Z109" s="36"/>
      <c r="AA109" s="36"/>
      <c r="AB109" s="36"/>
      <c r="AC109" s="36"/>
      <c r="AD109" s="36"/>
      <c r="AE109" s="36"/>
      <c r="AT109" s="18" t="s">
        <v>170</v>
      </c>
      <c r="AU109" s="18" t="s">
        <v>90</v>
      </c>
    </row>
    <row r="110" spans="1:65" s="2" customFormat="1" ht="24.2" customHeight="1">
      <c r="A110" s="36"/>
      <c r="B110" s="37"/>
      <c r="C110" s="176" t="s">
        <v>182</v>
      </c>
      <c r="D110" s="176" t="s">
        <v>164</v>
      </c>
      <c r="E110" s="177" t="s">
        <v>172</v>
      </c>
      <c r="F110" s="178" t="s">
        <v>173</v>
      </c>
      <c r="G110" s="179" t="s">
        <v>167</v>
      </c>
      <c r="H110" s="180">
        <v>35.710999999999999</v>
      </c>
      <c r="I110" s="181"/>
      <c r="J110" s="182">
        <f>ROUND(I110*H110,2)</f>
        <v>0</v>
      </c>
      <c r="K110" s="183"/>
      <c r="L110" s="41"/>
      <c r="M110" s="184" t="s">
        <v>35</v>
      </c>
      <c r="N110" s="185" t="s">
        <v>51</v>
      </c>
      <c r="O110" s="66"/>
      <c r="P110" s="186">
        <f>O110*H110</f>
        <v>0</v>
      </c>
      <c r="Q110" s="186">
        <v>2.1000000000000001E-2</v>
      </c>
      <c r="R110" s="186">
        <f>Q110*H110</f>
        <v>0.74993100000000001</v>
      </c>
      <c r="S110" s="186">
        <v>0</v>
      </c>
      <c r="T110" s="187">
        <f>S110*H110</f>
        <v>0</v>
      </c>
      <c r="U110" s="36"/>
      <c r="V110" s="36"/>
      <c r="W110" s="36"/>
      <c r="X110" s="36"/>
      <c r="Y110" s="36"/>
      <c r="Z110" s="36"/>
      <c r="AA110" s="36"/>
      <c r="AB110" s="36"/>
      <c r="AC110" s="36"/>
      <c r="AD110" s="36"/>
      <c r="AE110" s="36"/>
      <c r="AR110" s="188" t="s">
        <v>168</v>
      </c>
      <c r="AT110" s="188" t="s">
        <v>164</v>
      </c>
      <c r="AU110" s="188" t="s">
        <v>90</v>
      </c>
      <c r="AY110" s="18" t="s">
        <v>161</v>
      </c>
      <c r="BE110" s="189">
        <f>IF(N110="základní",J110,0)</f>
        <v>0</v>
      </c>
      <c r="BF110" s="189">
        <f>IF(N110="snížená",J110,0)</f>
        <v>0</v>
      </c>
      <c r="BG110" s="189">
        <f>IF(N110="zákl. přenesená",J110,0)</f>
        <v>0</v>
      </c>
      <c r="BH110" s="189">
        <f>IF(N110="sníž. přenesená",J110,0)</f>
        <v>0</v>
      </c>
      <c r="BI110" s="189">
        <f>IF(N110="nulová",J110,0)</f>
        <v>0</v>
      </c>
      <c r="BJ110" s="18" t="s">
        <v>88</v>
      </c>
      <c r="BK110" s="189">
        <f>ROUND(I110*H110,2)</f>
        <v>0</v>
      </c>
      <c r="BL110" s="18" t="s">
        <v>168</v>
      </c>
      <c r="BM110" s="188" t="s">
        <v>1166</v>
      </c>
    </row>
    <row r="111" spans="1:65" s="2" customFormat="1" ht="11.25">
      <c r="A111" s="36"/>
      <c r="B111" s="37"/>
      <c r="C111" s="38"/>
      <c r="D111" s="190" t="s">
        <v>170</v>
      </c>
      <c r="E111" s="38"/>
      <c r="F111" s="191" t="s">
        <v>175</v>
      </c>
      <c r="G111" s="38"/>
      <c r="H111" s="38"/>
      <c r="I111" s="192"/>
      <c r="J111" s="38"/>
      <c r="K111" s="38"/>
      <c r="L111" s="41"/>
      <c r="M111" s="193"/>
      <c r="N111" s="194"/>
      <c r="O111" s="66"/>
      <c r="P111" s="66"/>
      <c r="Q111" s="66"/>
      <c r="R111" s="66"/>
      <c r="S111" s="66"/>
      <c r="T111" s="67"/>
      <c r="U111" s="36"/>
      <c r="V111" s="36"/>
      <c r="W111" s="36"/>
      <c r="X111" s="36"/>
      <c r="Y111" s="36"/>
      <c r="Z111" s="36"/>
      <c r="AA111" s="36"/>
      <c r="AB111" s="36"/>
      <c r="AC111" s="36"/>
      <c r="AD111" s="36"/>
      <c r="AE111" s="36"/>
      <c r="AT111" s="18" t="s">
        <v>170</v>
      </c>
      <c r="AU111" s="18" t="s">
        <v>90</v>
      </c>
    </row>
    <row r="112" spans="1:65" s="13" customFormat="1" ht="11.25">
      <c r="B112" s="195"/>
      <c r="C112" s="196"/>
      <c r="D112" s="197" t="s">
        <v>176</v>
      </c>
      <c r="E112" s="198" t="s">
        <v>35</v>
      </c>
      <c r="F112" s="199" t="s">
        <v>177</v>
      </c>
      <c r="G112" s="196"/>
      <c r="H112" s="198" t="s">
        <v>35</v>
      </c>
      <c r="I112" s="200"/>
      <c r="J112" s="196"/>
      <c r="K112" s="196"/>
      <c r="L112" s="201"/>
      <c r="M112" s="202"/>
      <c r="N112" s="203"/>
      <c r="O112" s="203"/>
      <c r="P112" s="203"/>
      <c r="Q112" s="203"/>
      <c r="R112" s="203"/>
      <c r="S112" s="203"/>
      <c r="T112" s="204"/>
      <c r="AT112" s="205" t="s">
        <v>176</v>
      </c>
      <c r="AU112" s="205" t="s">
        <v>90</v>
      </c>
      <c r="AV112" s="13" t="s">
        <v>88</v>
      </c>
      <c r="AW112" s="13" t="s">
        <v>41</v>
      </c>
      <c r="AX112" s="13" t="s">
        <v>80</v>
      </c>
      <c r="AY112" s="205" t="s">
        <v>161</v>
      </c>
    </row>
    <row r="113" spans="1:65" s="14" customFormat="1" ht="11.25">
      <c r="B113" s="206"/>
      <c r="C113" s="207"/>
      <c r="D113" s="197" t="s">
        <v>176</v>
      </c>
      <c r="E113" s="208" t="s">
        <v>35</v>
      </c>
      <c r="F113" s="209" t="s">
        <v>1373</v>
      </c>
      <c r="G113" s="207"/>
      <c r="H113" s="210">
        <v>9.9610000000000003</v>
      </c>
      <c r="I113" s="211"/>
      <c r="J113" s="207"/>
      <c r="K113" s="207"/>
      <c r="L113" s="212"/>
      <c r="M113" s="213"/>
      <c r="N113" s="214"/>
      <c r="O113" s="214"/>
      <c r="P113" s="214"/>
      <c r="Q113" s="214"/>
      <c r="R113" s="214"/>
      <c r="S113" s="214"/>
      <c r="T113" s="215"/>
      <c r="AT113" s="216" t="s">
        <v>176</v>
      </c>
      <c r="AU113" s="216" t="s">
        <v>90</v>
      </c>
      <c r="AV113" s="14" t="s">
        <v>90</v>
      </c>
      <c r="AW113" s="14" t="s">
        <v>41</v>
      </c>
      <c r="AX113" s="14" t="s">
        <v>80</v>
      </c>
      <c r="AY113" s="216" t="s">
        <v>161</v>
      </c>
    </row>
    <row r="114" spans="1:65" s="14" customFormat="1" ht="11.25">
      <c r="B114" s="206"/>
      <c r="C114" s="207"/>
      <c r="D114" s="197" t="s">
        <v>176</v>
      </c>
      <c r="E114" s="208" t="s">
        <v>35</v>
      </c>
      <c r="F114" s="209" t="s">
        <v>1374</v>
      </c>
      <c r="G114" s="207"/>
      <c r="H114" s="210">
        <v>10.58</v>
      </c>
      <c r="I114" s="211"/>
      <c r="J114" s="207"/>
      <c r="K114" s="207"/>
      <c r="L114" s="212"/>
      <c r="M114" s="213"/>
      <c r="N114" s="214"/>
      <c r="O114" s="214"/>
      <c r="P114" s="214"/>
      <c r="Q114" s="214"/>
      <c r="R114" s="214"/>
      <c r="S114" s="214"/>
      <c r="T114" s="215"/>
      <c r="AT114" s="216" t="s">
        <v>176</v>
      </c>
      <c r="AU114" s="216" t="s">
        <v>90</v>
      </c>
      <c r="AV114" s="14" t="s">
        <v>90</v>
      </c>
      <c r="AW114" s="14" t="s">
        <v>41</v>
      </c>
      <c r="AX114" s="14" t="s">
        <v>80</v>
      </c>
      <c r="AY114" s="216" t="s">
        <v>161</v>
      </c>
    </row>
    <row r="115" spans="1:65" s="14" customFormat="1" ht="11.25">
      <c r="B115" s="206"/>
      <c r="C115" s="207"/>
      <c r="D115" s="197" t="s">
        <v>176</v>
      </c>
      <c r="E115" s="208" t="s">
        <v>35</v>
      </c>
      <c r="F115" s="209" t="s">
        <v>1375</v>
      </c>
      <c r="G115" s="207"/>
      <c r="H115" s="210">
        <v>15.17</v>
      </c>
      <c r="I115" s="211"/>
      <c r="J115" s="207"/>
      <c r="K115" s="207"/>
      <c r="L115" s="212"/>
      <c r="M115" s="213"/>
      <c r="N115" s="214"/>
      <c r="O115" s="214"/>
      <c r="P115" s="214"/>
      <c r="Q115" s="214"/>
      <c r="R115" s="214"/>
      <c r="S115" s="214"/>
      <c r="T115" s="215"/>
      <c r="AT115" s="216" t="s">
        <v>176</v>
      </c>
      <c r="AU115" s="216" t="s">
        <v>90</v>
      </c>
      <c r="AV115" s="14" t="s">
        <v>90</v>
      </c>
      <c r="AW115" s="14" t="s">
        <v>41</v>
      </c>
      <c r="AX115" s="14" t="s">
        <v>80</v>
      </c>
      <c r="AY115" s="216" t="s">
        <v>161</v>
      </c>
    </row>
    <row r="116" spans="1:65" s="15" customFormat="1" ht="11.25">
      <c r="B116" s="217"/>
      <c r="C116" s="218"/>
      <c r="D116" s="197" t="s">
        <v>176</v>
      </c>
      <c r="E116" s="219" t="s">
        <v>35</v>
      </c>
      <c r="F116" s="220" t="s">
        <v>181</v>
      </c>
      <c r="G116" s="218"/>
      <c r="H116" s="221">
        <v>35.710999999999999</v>
      </c>
      <c r="I116" s="222"/>
      <c r="J116" s="218"/>
      <c r="K116" s="218"/>
      <c r="L116" s="223"/>
      <c r="M116" s="224"/>
      <c r="N116" s="225"/>
      <c r="O116" s="225"/>
      <c r="P116" s="225"/>
      <c r="Q116" s="225"/>
      <c r="R116" s="225"/>
      <c r="S116" s="225"/>
      <c r="T116" s="226"/>
      <c r="AT116" s="227" t="s">
        <v>176</v>
      </c>
      <c r="AU116" s="227" t="s">
        <v>90</v>
      </c>
      <c r="AV116" s="15" t="s">
        <v>168</v>
      </c>
      <c r="AW116" s="15" t="s">
        <v>41</v>
      </c>
      <c r="AX116" s="15" t="s">
        <v>88</v>
      </c>
      <c r="AY116" s="227" t="s">
        <v>161</v>
      </c>
    </row>
    <row r="117" spans="1:65" s="2" customFormat="1" ht="24.2" customHeight="1">
      <c r="A117" s="36"/>
      <c r="B117" s="37"/>
      <c r="C117" s="176" t="s">
        <v>168</v>
      </c>
      <c r="D117" s="176" t="s">
        <v>164</v>
      </c>
      <c r="E117" s="177" t="s">
        <v>1376</v>
      </c>
      <c r="F117" s="178" t="s">
        <v>1377</v>
      </c>
      <c r="G117" s="179" t="s">
        <v>480</v>
      </c>
      <c r="H117" s="180">
        <v>5</v>
      </c>
      <c r="I117" s="181"/>
      <c r="J117" s="182">
        <f>ROUND(I117*H117,2)</f>
        <v>0</v>
      </c>
      <c r="K117" s="183"/>
      <c r="L117" s="41"/>
      <c r="M117" s="184" t="s">
        <v>35</v>
      </c>
      <c r="N117" s="185" t="s">
        <v>51</v>
      </c>
      <c r="O117" s="66"/>
      <c r="P117" s="186">
        <f>O117*H117</f>
        <v>0</v>
      </c>
      <c r="Q117" s="186">
        <v>1.5E-3</v>
      </c>
      <c r="R117" s="186">
        <f>Q117*H117</f>
        <v>7.4999999999999997E-3</v>
      </c>
      <c r="S117" s="186">
        <v>0</v>
      </c>
      <c r="T117" s="187">
        <f>S117*H117</f>
        <v>0</v>
      </c>
      <c r="U117" s="36"/>
      <c r="V117" s="36"/>
      <c r="W117" s="36"/>
      <c r="X117" s="36"/>
      <c r="Y117" s="36"/>
      <c r="Z117" s="36"/>
      <c r="AA117" s="36"/>
      <c r="AB117" s="36"/>
      <c r="AC117" s="36"/>
      <c r="AD117" s="36"/>
      <c r="AE117" s="36"/>
      <c r="AR117" s="188" t="s">
        <v>168</v>
      </c>
      <c r="AT117" s="188" t="s">
        <v>164</v>
      </c>
      <c r="AU117" s="188" t="s">
        <v>90</v>
      </c>
      <c r="AY117" s="18" t="s">
        <v>161</v>
      </c>
      <c r="BE117" s="189">
        <f>IF(N117="základní",J117,0)</f>
        <v>0</v>
      </c>
      <c r="BF117" s="189">
        <f>IF(N117="snížená",J117,0)</f>
        <v>0</v>
      </c>
      <c r="BG117" s="189">
        <f>IF(N117="zákl. přenesená",J117,0)</f>
        <v>0</v>
      </c>
      <c r="BH117" s="189">
        <f>IF(N117="sníž. přenesená",J117,0)</f>
        <v>0</v>
      </c>
      <c r="BI117" s="189">
        <f>IF(N117="nulová",J117,0)</f>
        <v>0</v>
      </c>
      <c r="BJ117" s="18" t="s">
        <v>88</v>
      </c>
      <c r="BK117" s="189">
        <f>ROUND(I117*H117,2)</f>
        <v>0</v>
      </c>
      <c r="BL117" s="18" t="s">
        <v>168</v>
      </c>
      <c r="BM117" s="188" t="s">
        <v>1378</v>
      </c>
    </row>
    <row r="118" spans="1:65" s="2" customFormat="1" ht="11.25">
      <c r="A118" s="36"/>
      <c r="B118" s="37"/>
      <c r="C118" s="38"/>
      <c r="D118" s="190" t="s">
        <v>170</v>
      </c>
      <c r="E118" s="38"/>
      <c r="F118" s="191" t="s">
        <v>1379</v>
      </c>
      <c r="G118" s="38"/>
      <c r="H118" s="38"/>
      <c r="I118" s="192"/>
      <c r="J118" s="38"/>
      <c r="K118" s="38"/>
      <c r="L118" s="41"/>
      <c r="M118" s="193"/>
      <c r="N118" s="194"/>
      <c r="O118" s="66"/>
      <c r="P118" s="66"/>
      <c r="Q118" s="66"/>
      <c r="R118" s="66"/>
      <c r="S118" s="66"/>
      <c r="T118" s="67"/>
      <c r="U118" s="36"/>
      <c r="V118" s="36"/>
      <c r="W118" s="36"/>
      <c r="X118" s="36"/>
      <c r="Y118" s="36"/>
      <c r="Z118" s="36"/>
      <c r="AA118" s="36"/>
      <c r="AB118" s="36"/>
      <c r="AC118" s="36"/>
      <c r="AD118" s="36"/>
      <c r="AE118" s="36"/>
      <c r="AT118" s="18" t="s">
        <v>170</v>
      </c>
      <c r="AU118" s="18" t="s">
        <v>90</v>
      </c>
    </row>
    <row r="119" spans="1:65" s="14" customFormat="1" ht="11.25">
      <c r="B119" s="206"/>
      <c r="C119" s="207"/>
      <c r="D119" s="197" t="s">
        <v>176</v>
      </c>
      <c r="E119" s="208" t="s">
        <v>35</v>
      </c>
      <c r="F119" s="209" t="s">
        <v>1380</v>
      </c>
      <c r="G119" s="207"/>
      <c r="H119" s="210">
        <v>5</v>
      </c>
      <c r="I119" s="211"/>
      <c r="J119" s="207"/>
      <c r="K119" s="207"/>
      <c r="L119" s="212"/>
      <c r="M119" s="213"/>
      <c r="N119" s="214"/>
      <c r="O119" s="214"/>
      <c r="P119" s="214"/>
      <c r="Q119" s="214"/>
      <c r="R119" s="214"/>
      <c r="S119" s="214"/>
      <c r="T119" s="215"/>
      <c r="AT119" s="216" t="s">
        <v>176</v>
      </c>
      <c r="AU119" s="216" t="s">
        <v>90</v>
      </c>
      <c r="AV119" s="14" t="s">
        <v>90</v>
      </c>
      <c r="AW119" s="14" t="s">
        <v>41</v>
      </c>
      <c r="AX119" s="14" t="s">
        <v>88</v>
      </c>
      <c r="AY119" s="216" t="s">
        <v>161</v>
      </c>
    </row>
    <row r="120" spans="1:65" s="2" customFormat="1" ht="24.2" customHeight="1">
      <c r="A120" s="36"/>
      <c r="B120" s="37"/>
      <c r="C120" s="176" t="s">
        <v>194</v>
      </c>
      <c r="D120" s="176" t="s">
        <v>164</v>
      </c>
      <c r="E120" s="177" t="s">
        <v>1381</v>
      </c>
      <c r="F120" s="178" t="s">
        <v>1382</v>
      </c>
      <c r="G120" s="179" t="s">
        <v>1383</v>
      </c>
      <c r="H120" s="180">
        <v>0.52200000000000002</v>
      </c>
      <c r="I120" s="181"/>
      <c r="J120" s="182">
        <f>ROUND(I120*H120,2)</f>
        <v>0</v>
      </c>
      <c r="K120" s="183"/>
      <c r="L120" s="41"/>
      <c r="M120" s="184" t="s">
        <v>35</v>
      </c>
      <c r="N120" s="185" t="s">
        <v>51</v>
      </c>
      <c r="O120" s="66"/>
      <c r="P120" s="186">
        <f>O120*H120</f>
        <v>0</v>
      </c>
      <c r="Q120" s="186">
        <v>2.45329</v>
      </c>
      <c r="R120" s="186">
        <f>Q120*H120</f>
        <v>1.28061738</v>
      </c>
      <c r="S120" s="186">
        <v>0</v>
      </c>
      <c r="T120" s="187">
        <f>S120*H120</f>
        <v>0</v>
      </c>
      <c r="U120" s="36"/>
      <c r="V120" s="36"/>
      <c r="W120" s="36"/>
      <c r="X120" s="36"/>
      <c r="Y120" s="36"/>
      <c r="Z120" s="36"/>
      <c r="AA120" s="36"/>
      <c r="AB120" s="36"/>
      <c r="AC120" s="36"/>
      <c r="AD120" s="36"/>
      <c r="AE120" s="36"/>
      <c r="AR120" s="188" t="s">
        <v>168</v>
      </c>
      <c r="AT120" s="188" t="s">
        <v>164</v>
      </c>
      <c r="AU120" s="188" t="s">
        <v>90</v>
      </c>
      <c r="AY120" s="18" t="s">
        <v>161</v>
      </c>
      <c r="BE120" s="189">
        <f>IF(N120="základní",J120,0)</f>
        <v>0</v>
      </c>
      <c r="BF120" s="189">
        <f>IF(N120="snížená",J120,0)</f>
        <v>0</v>
      </c>
      <c r="BG120" s="189">
        <f>IF(N120="zákl. přenesená",J120,0)</f>
        <v>0</v>
      </c>
      <c r="BH120" s="189">
        <f>IF(N120="sníž. přenesená",J120,0)</f>
        <v>0</v>
      </c>
      <c r="BI120" s="189">
        <f>IF(N120="nulová",J120,0)</f>
        <v>0</v>
      </c>
      <c r="BJ120" s="18" t="s">
        <v>88</v>
      </c>
      <c r="BK120" s="189">
        <f>ROUND(I120*H120,2)</f>
        <v>0</v>
      </c>
      <c r="BL120" s="18" t="s">
        <v>168</v>
      </c>
      <c r="BM120" s="188" t="s">
        <v>1384</v>
      </c>
    </row>
    <row r="121" spans="1:65" s="2" customFormat="1" ht="11.25">
      <c r="A121" s="36"/>
      <c r="B121" s="37"/>
      <c r="C121" s="38"/>
      <c r="D121" s="190" t="s">
        <v>170</v>
      </c>
      <c r="E121" s="38"/>
      <c r="F121" s="191" t="s">
        <v>1385</v>
      </c>
      <c r="G121" s="38"/>
      <c r="H121" s="38"/>
      <c r="I121" s="192"/>
      <c r="J121" s="38"/>
      <c r="K121" s="38"/>
      <c r="L121" s="41"/>
      <c r="M121" s="193"/>
      <c r="N121" s="194"/>
      <c r="O121" s="66"/>
      <c r="P121" s="66"/>
      <c r="Q121" s="66"/>
      <c r="R121" s="66"/>
      <c r="S121" s="66"/>
      <c r="T121" s="67"/>
      <c r="U121" s="36"/>
      <c r="V121" s="36"/>
      <c r="W121" s="36"/>
      <c r="X121" s="36"/>
      <c r="Y121" s="36"/>
      <c r="Z121" s="36"/>
      <c r="AA121" s="36"/>
      <c r="AB121" s="36"/>
      <c r="AC121" s="36"/>
      <c r="AD121" s="36"/>
      <c r="AE121" s="36"/>
      <c r="AT121" s="18" t="s">
        <v>170</v>
      </c>
      <c r="AU121" s="18" t="s">
        <v>90</v>
      </c>
    </row>
    <row r="122" spans="1:65" s="14" customFormat="1" ht="11.25">
      <c r="B122" s="206"/>
      <c r="C122" s="207"/>
      <c r="D122" s="197" t="s">
        <v>176</v>
      </c>
      <c r="E122" s="208" t="s">
        <v>35</v>
      </c>
      <c r="F122" s="209" t="s">
        <v>1386</v>
      </c>
      <c r="G122" s="207"/>
      <c r="H122" s="210">
        <v>0.52200000000000002</v>
      </c>
      <c r="I122" s="211"/>
      <c r="J122" s="207"/>
      <c r="K122" s="207"/>
      <c r="L122" s="212"/>
      <c r="M122" s="213"/>
      <c r="N122" s="214"/>
      <c r="O122" s="214"/>
      <c r="P122" s="214"/>
      <c r="Q122" s="214"/>
      <c r="R122" s="214"/>
      <c r="S122" s="214"/>
      <c r="T122" s="215"/>
      <c r="AT122" s="216" t="s">
        <v>176</v>
      </c>
      <c r="AU122" s="216" t="s">
        <v>90</v>
      </c>
      <c r="AV122" s="14" t="s">
        <v>90</v>
      </c>
      <c r="AW122" s="14" t="s">
        <v>41</v>
      </c>
      <c r="AX122" s="14" t="s">
        <v>88</v>
      </c>
      <c r="AY122" s="216" t="s">
        <v>161</v>
      </c>
    </row>
    <row r="123" spans="1:65" s="2" customFormat="1" ht="37.9" customHeight="1">
      <c r="A123" s="36"/>
      <c r="B123" s="37"/>
      <c r="C123" s="176" t="s">
        <v>162</v>
      </c>
      <c r="D123" s="176" t="s">
        <v>164</v>
      </c>
      <c r="E123" s="177" t="s">
        <v>183</v>
      </c>
      <c r="F123" s="178" t="s">
        <v>184</v>
      </c>
      <c r="G123" s="179" t="s">
        <v>185</v>
      </c>
      <c r="H123" s="180">
        <v>3</v>
      </c>
      <c r="I123" s="181"/>
      <c r="J123" s="182">
        <f>ROUND(I123*H123,2)</f>
        <v>0</v>
      </c>
      <c r="K123" s="183"/>
      <c r="L123" s="41"/>
      <c r="M123" s="184" t="s">
        <v>35</v>
      </c>
      <c r="N123" s="185" t="s">
        <v>51</v>
      </c>
      <c r="O123" s="66"/>
      <c r="P123" s="186">
        <f>O123*H123</f>
        <v>0</v>
      </c>
      <c r="Q123" s="186">
        <v>4.684E-2</v>
      </c>
      <c r="R123" s="186">
        <f>Q123*H123</f>
        <v>0.14052000000000001</v>
      </c>
      <c r="S123" s="186">
        <v>0</v>
      </c>
      <c r="T123" s="187">
        <f>S123*H123</f>
        <v>0</v>
      </c>
      <c r="U123" s="36"/>
      <c r="V123" s="36"/>
      <c r="W123" s="36"/>
      <c r="X123" s="36"/>
      <c r="Y123" s="36"/>
      <c r="Z123" s="36"/>
      <c r="AA123" s="36"/>
      <c r="AB123" s="36"/>
      <c r="AC123" s="36"/>
      <c r="AD123" s="36"/>
      <c r="AE123" s="36"/>
      <c r="AR123" s="188" t="s">
        <v>168</v>
      </c>
      <c r="AT123" s="188" t="s">
        <v>164</v>
      </c>
      <c r="AU123" s="188" t="s">
        <v>90</v>
      </c>
      <c r="AY123" s="18" t="s">
        <v>161</v>
      </c>
      <c r="BE123" s="189">
        <f>IF(N123="základní",J123,0)</f>
        <v>0</v>
      </c>
      <c r="BF123" s="189">
        <f>IF(N123="snížená",J123,0)</f>
        <v>0</v>
      </c>
      <c r="BG123" s="189">
        <f>IF(N123="zákl. přenesená",J123,0)</f>
        <v>0</v>
      </c>
      <c r="BH123" s="189">
        <f>IF(N123="sníž. přenesená",J123,0)</f>
        <v>0</v>
      </c>
      <c r="BI123" s="189">
        <f>IF(N123="nulová",J123,0)</f>
        <v>0</v>
      </c>
      <c r="BJ123" s="18" t="s">
        <v>88</v>
      </c>
      <c r="BK123" s="189">
        <f>ROUND(I123*H123,2)</f>
        <v>0</v>
      </c>
      <c r="BL123" s="18" t="s">
        <v>168</v>
      </c>
      <c r="BM123" s="188" t="s">
        <v>1169</v>
      </c>
    </row>
    <row r="124" spans="1:65" s="2" customFormat="1" ht="11.25">
      <c r="A124" s="36"/>
      <c r="B124" s="37"/>
      <c r="C124" s="38"/>
      <c r="D124" s="190" t="s">
        <v>170</v>
      </c>
      <c r="E124" s="38"/>
      <c r="F124" s="191" t="s">
        <v>187</v>
      </c>
      <c r="G124" s="38"/>
      <c r="H124" s="38"/>
      <c r="I124" s="192"/>
      <c r="J124" s="38"/>
      <c r="K124" s="38"/>
      <c r="L124" s="41"/>
      <c r="M124" s="193"/>
      <c r="N124" s="194"/>
      <c r="O124" s="66"/>
      <c r="P124" s="66"/>
      <c r="Q124" s="66"/>
      <c r="R124" s="66"/>
      <c r="S124" s="66"/>
      <c r="T124" s="67"/>
      <c r="U124" s="36"/>
      <c r="V124" s="36"/>
      <c r="W124" s="36"/>
      <c r="X124" s="36"/>
      <c r="Y124" s="36"/>
      <c r="Z124" s="36"/>
      <c r="AA124" s="36"/>
      <c r="AB124" s="36"/>
      <c r="AC124" s="36"/>
      <c r="AD124" s="36"/>
      <c r="AE124" s="36"/>
      <c r="AT124" s="18" t="s">
        <v>170</v>
      </c>
      <c r="AU124" s="18" t="s">
        <v>90</v>
      </c>
    </row>
    <row r="125" spans="1:65" s="2" customFormat="1" ht="24.2" customHeight="1">
      <c r="A125" s="36"/>
      <c r="B125" s="37"/>
      <c r="C125" s="228" t="s">
        <v>204</v>
      </c>
      <c r="D125" s="228" t="s">
        <v>188</v>
      </c>
      <c r="E125" s="229" t="s">
        <v>189</v>
      </c>
      <c r="F125" s="230" t="s">
        <v>190</v>
      </c>
      <c r="G125" s="231" t="s">
        <v>185</v>
      </c>
      <c r="H125" s="232">
        <v>3</v>
      </c>
      <c r="I125" s="233"/>
      <c r="J125" s="234">
        <f>ROUND(I125*H125,2)</f>
        <v>0</v>
      </c>
      <c r="K125" s="235"/>
      <c r="L125" s="236"/>
      <c r="M125" s="237" t="s">
        <v>35</v>
      </c>
      <c r="N125" s="238" t="s">
        <v>51</v>
      </c>
      <c r="O125" s="66"/>
      <c r="P125" s="186">
        <f>O125*H125</f>
        <v>0</v>
      </c>
      <c r="Q125" s="186">
        <v>1.489E-2</v>
      </c>
      <c r="R125" s="186">
        <f>Q125*H125</f>
        <v>4.4670000000000001E-2</v>
      </c>
      <c r="S125" s="186">
        <v>0</v>
      </c>
      <c r="T125" s="187">
        <f>S125*H125</f>
        <v>0</v>
      </c>
      <c r="U125" s="36"/>
      <c r="V125" s="36"/>
      <c r="W125" s="36"/>
      <c r="X125" s="36"/>
      <c r="Y125" s="36"/>
      <c r="Z125" s="36"/>
      <c r="AA125" s="36"/>
      <c r="AB125" s="36"/>
      <c r="AC125" s="36"/>
      <c r="AD125" s="36"/>
      <c r="AE125" s="36"/>
      <c r="AR125" s="188" t="s">
        <v>191</v>
      </c>
      <c r="AT125" s="188" t="s">
        <v>188</v>
      </c>
      <c r="AU125" s="188" t="s">
        <v>90</v>
      </c>
      <c r="AY125" s="18" t="s">
        <v>161</v>
      </c>
      <c r="BE125" s="189">
        <f>IF(N125="základní",J125,0)</f>
        <v>0</v>
      </c>
      <c r="BF125" s="189">
        <f>IF(N125="snížená",J125,0)</f>
        <v>0</v>
      </c>
      <c r="BG125" s="189">
        <f>IF(N125="zákl. přenesená",J125,0)</f>
        <v>0</v>
      </c>
      <c r="BH125" s="189">
        <f>IF(N125="sníž. přenesená",J125,0)</f>
        <v>0</v>
      </c>
      <c r="BI125" s="189">
        <f>IF(N125="nulová",J125,0)</f>
        <v>0</v>
      </c>
      <c r="BJ125" s="18" t="s">
        <v>88</v>
      </c>
      <c r="BK125" s="189">
        <f>ROUND(I125*H125,2)</f>
        <v>0</v>
      </c>
      <c r="BL125" s="18" t="s">
        <v>168</v>
      </c>
      <c r="BM125" s="188" t="s">
        <v>1170</v>
      </c>
    </row>
    <row r="126" spans="1:65" s="2" customFormat="1" ht="11.25">
      <c r="A126" s="36"/>
      <c r="B126" s="37"/>
      <c r="C126" s="38"/>
      <c r="D126" s="190" t="s">
        <v>170</v>
      </c>
      <c r="E126" s="38"/>
      <c r="F126" s="191" t="s">
        <v>193</v>
      </c>
      <c r="G126" s="38"/>
      <c r="H126" s="38"/>
      <c r="I126" s="192"/>
      <c r="J126" s="38"/>
      <c r="K126" s="38"/>
      <c r="L126" s="41"/>
      <c r="M126" s="193"/>
      <c r="N126" s="194"/>
      <c r="O126" s="66"/>
      <c r="P126" s="66"/>
      <c r="Q126" s="66"/>
      <c r="R126" s="66"/>
      <c r="S126" s="66"/>
      <c r="T126" s="67"/>
      <c r="U126" s="36"/>
      <c r="V126" s="36"/>
      <c r="W126" s="36"/>
      <c r="X126" s="36"/>
      <c r="Y126" s="36"/>
      <c r="Z126" s="36"/>
      <c r="AA126" s="36"/>
      <c r="AB126" s="36"/>
      <c r="AC126" s="36"/>
      <c r="AD126" s="36"/>
      <c r="AE126" s="36"/>
      <c r="AT126" s="18" t="s">
        <v>170</v>
      </c>
      <c r="AU126" s="18" t="s">
        <v>90</v>
      </c>
    </row>
    <row r="127" spans="1:65" s="2" customFormat="1" ht="33" customHeight="1">
      <c r="A127" s="36"/>
      <c r="B127" s="37"/>
      <c r="C127" s="176" t="s">
        <v>191</v>
      </c>
      <c r="D127" s="176" t="s">
        <v>164</v>
      </c>
      <c r="E127" s="177" t="s">
        <v>198</v>
      </c>
      <c r="F127" s="178" t="s">
        <v>199</v>
      </c>
      <c r="G127" s="179" t="s">
        <v>185</v>
      </c>
      <c r="H127" s="180">
        <v>1</v>
      </c>
      <c r="I127" s="181"/>
      <c r="J127" s="182">
        <f>ROUND(I127*H127,2)</f>
        <v>0</v>
      </c>
      <c r="K127" s="183"/>
      <c r="L127" s="41"/>
      <c r="M127" s="184" t="s">
        <v>35</v>
      </c>
      <c r="N127" s="185" t="s">
        <v>51</v>
      </c>
      <c r="O127" s="66"/>
      <c r="P127" s="186">
        <f>O127*H127</f>
        <v>0</v>
      </c>
      <c r="Q127" s="186">
        <v>6.4000000000000005E-4</v>
      </c>
      <c r="R127" s="186">
        <f>Q127*H127</f>
        <v>6.4000000000000005E-4</v>
      </c>
      <c r="S127" s="186">
        <v>0</v>
      </c>
      <c r="T127" s="187">
        <f>S127*H127</f>
        <v>0</v>
      </c>
      <c r="U127" s="36"/>
      <c r="V127" s="36"/>
      <c r="W127" s="36"/>
      <c r="X127" s="36"/>
      <c r="Y127" s="36"/>
      <c r="Z127" s="36"/>
      <c r="AA127" s="36"/>
      <c r="AB127" s="36"/>
      <c r="AC127" s="36"/>
      <c r="AD127" s="36"/>
      <c r="AE127" s="36"/>
      <c r="AR127" s="188" t="s">
        <v>168</v>
      </c>
      <c r="AT127" s="188" t="s">
        <v>164</v>
      </c>
      <c r="AU127" s="188" t="s">
        <v>90</v>
      </c>
      <c r="AY127" s="18" t="s">
        <v>161</v>
      </c>
      <c r="BE127" s="189">
        <f>IF(N127="základní",J127,0)</f>
        <v>0</v>
      </c>
      <c r="BF127" s="189">
        <f>IF(N127="snížená",J127,0)</f>
        <v>0</v>
      </c>
      <c r="BG127" s="189">
        <f>IF(N127="zákl. přenesená",J127,0)</f>
        <v>0</v>
      </c>
      <c r="BH127" s="189">
        <f>IF(N127="sníž. přenesená",J127,0)</f>
        <v>0</v>
      </c>
      <c r="BI127" s="189">
        <f>IF(N127="nulová",J127,0)</f>
        <v>0</v>
      </c>
      <c r="BJ127" s="18" t="s">
        <v>88</v>
      </c>
      <c r="BK127" s="189">
        <f>ROUND(I127*H127,2)</f>
        <v>0</v>
      </c>
      <c r="BL127" s="18" t="s">
        <v>168</v>
      </c>
      <c r="BM127" s="188" t="s">
        <v>1172</v>
      </c>
    </row>
    <row r="128" spans="1:65" s="2" customFormat="1" ht="11.25">
      <c r="A128" s="36"/>
      <c r="B128" s="37"/>
      <c r="C128" s="38"/>
      <c r="D128" s="190" t="s">
        <v>170</v>
      </c>
      <c r="E128" s="38"/>
      <c r="F128" s="191" t="s">
        <v>201</v>
      </c>
      <c r="G128" s="38"/>
      <c r="H128" s="38"/>
      <c r="I128" s="192"/>
      <c r="J128" s="38"/>
      <c r="K128" s="38"/>
      <c r="L128" s="41"/>
      <c r="M128" s="193"/>
      <c r="N128" s="194"/>
      <c r="O128" s="66"/>
      <c r="P128" s="66"/>
      <c r="Q128" s="66"/>
      <c r="R128" s="66"/>
      <c r="S128" s="66"/>
      <c r="T128" s="67"/>
      <c r="U128" s="36"/>
      <c r="V128" s="36"/>
      <c r="W128" s="36"/>
      <c r="X128" s="36"/>
      <c r="Y128" s="36"/>
      <c r="Z128" s="36"/>
      <c r="AA128" s="36"/>
      <c r="AB128" s="36"/>
      <c r="AC128" s="36"/>
      <c r="AD128" s="36"/>
      <c r="AE128" s="36"/>
      <c r="AT128" s="18" t="s">
        <v>170</v>
      </c>
      <c r="AU128" s="18" t="s">
        <v>90</v>
      </c>
    </row>
    <row r="129" spans="1:65" s="12" customFormat="1" ht="22.9" customHeight="1">
      <c r="B129" s="160"/>
      <c r="C129" s="161"/>
      <c r="D129" s="162" t="s">
        <v>79</v>
      </c>
      <c r="E129" s="174" t="s">
        <v>202</v>
      </c>
      <c r="F129" s="174" t="s">
        <v>203</v>
      </c>
      <c r="G129" s="161"/>
      <c r="H129" s="161"/>
      <c r="I129" s="164"/>
      <c r="J129" s="175">
        <f>BK129</f>
        <v>0</v>
      </c>
      <c r="K129" s="161"/>
      <c r="L129" s="166"/>
      <c r="M129" s="167"/>
      <c r="N129" s="168"/>
      <c r="O129" s="168"/>
      <c r="P129" s="169">
        <f>SUM(P130:P157)</f>
        <v>0</v>
      </c>
      <c r="Q129" s="168"/>
      <c r="R129" s="169">
        <f>SUM(R130:R157)</f>
        <v>8.2400000000000008E-4</v>
      </c>
      <c r="S129" s="168"/>
      <c r="T129" s="170">
        <f>SUM(T130:T157)</f>
        <v>3.5372809999999997</v>
      </c>
      <c r="AR129" s="171" t="s">
        <v>88</v>
      </c>
      <c r="AT129" s="172" t="s">
        <v>79</v>
      </c>
      <c r="AU129" s="172" t="s">
        <v>88</v>
      </c>
      <c r="AY129" s="171" t="s">
        <v>161</v>
      </c>
      <c r="BK129" s="173">
        <f>SUM(BK130:BK157)</f>
        <v>0</v>
      </c>
    </row>
    <row r="130" spans="1:65" s="2" customFormat="1" ht="21.75" customHeight="1">
      <c r="A130" s="36"/>
      <c r="B130" s="37"/>
      <c r="C130" s="176" t="s">
        <v>202</v>
      </c>
      <c r="D130" s="176" t="s">
        <v>164</v>
      </c>
      <c r="E130" s="177" t="s">
        <v>1387</v>
      </c>
      <c r="F130" s="178" t="s">
        <v>1388</v>
      </c>
      <c r="G130" s="179" t="s">
        <v>480</v>
      </c>
      <c r="H130" s="180">
        <v>1.2</v>
      </c>
      <c r="I130" s="181"/>
      <c r="J130" s="182">
        <f>ROUND(I130*H130,2)</f>
        <v>0</v>
      </c>
      <c r="K130" s="183"/>
      <c r="L130" s="41"/>
      <c r="M130" s="184" t="s">
        <v>35</v>
      </c>
      <c r="N130" s="185" t="s">
        <v>51</v>
      </c>
      <c r="O130" s="66"/>
      <c r="P130" s="186">
        <f>O130*H130</f>
        <v>0</v>
      </c>
      <c r="Q130" s="186">
        <v>2.0000000000000002E-5</v>
      </c>
      <c r="R130" s="186">
        <f>Q130*H130</f>
        <v>2.4000000000000001E-5</v>
      </c>
      <c r="S130" s="186">
        <v>0</v>
      </c>
      <c r="T130" s="187">
        <f>S130*H130</f>
        <v>0</v>
      </c>
      <c r="U130" s="36"/>
      <c r="V130" s="36"/>
      <c r="W130" s="36"/>
      <c r="X130" s="36"/>
      <c r="Y130" s="36"/>
      <c r="Z130" s="36"/>
      <c r="AA130" s="36"/>
      <c r="AB130" s="36"/>
      <c r="AC130" s="36"/>
      <c r="AD130" s="36"/>
      <c r="AE130" s="36"/>
      <c r="AR130" s="188" t="s">
        <v>168</v>
      </c>
      <c r="AT130" s="188" t="s">
        <v>164</v>
      </c>
      <c r="AU130" s="188" t="s">
        <v>90</v>
      </c>
      <c r="AY130" s="18" t="s">
        <v>161</v>
      </c>
      <c r="BE130" s="189">
        <f>IF(N130="základní",J130,0)</f>
        <v>0</v>
      </c>
      <c r="BF130" s="189">
        <f>IF(N130="snížená",J130,0)</f>
        <v>0</v>
      </c>
      <c r="BG130" s="189">
        <f>IF(N130="zákl. přenesená",J130,0)</f>
        <v>0</v>
      </c>
      <c r="BH130" s="189">
        <f>IF(N130="sníž. přenesená",J130,0)</f>
        <v>0</v>
      </c>
      <c r="BI130" s="189">
        <f>IF(N130="nulová",J130,0)</f>
        <v>0</v>
      </c>
      <c r="BJ130" s="18" t="s">
        <v>88</v>
      </c>
      <c r="BK130" s="189">
        <f>ROUND(I130*H130,2)</f>
        <v>0</v>
      </c>
      <c r="BL130" s="18" t="s">
        <v>168</v>
      </c>
      <c r="BM130" s="188" t="s">
        <v>1389</v>
      </c>
    </row>
    <row r="131" spans="1:65" s="2" customFormat="1" ht="11.25">
      <c r="A131" s="36"/>
      <c r="B131" s="37"/>
      <c r="C131" s="38"/>
      <c r="D131" s="190" t="s">
        <v>170</v>
      </c>
      <c r="E131" s="38"/>
      <c r="F131" s="191" t="s">
        <v>1390</v>
      </c>
      <c r="G131" s="38"/>
      <c r="H131" s="38"/>
      <c r="I131" s="192"/>
      <c r="J131" s="38"/>
      <c r="K131" s="38"/>
      <c r="L131" s="41"/>
      <c r="M131" s="193"/>
      <c r="N131" s="194"/>
      <c r="O131" s="66"/>
      <c r="P131" s="66"/>
      <c r="Q131" s="66"/>
      <c r="R131" s="66"/>
      <c r="S131" s="66"/>
      <c r="T131" s="67"/>
      <c r="U131" s="36"/>
      <c r="V131" s="36"/>
      <c r="W131" s="36"/>
      <c r="X131" s="36"/>
      <c r="Y131" s="36"/>
      <c r="Z131" s="36"/>
      <c r="AA131" s="36"/>
      <c r="AB131" s="36"/>
      <c r="AC131" s="36"/>
      <c r="AD131" s="36"/>
      <c r="AE131" s="36"/>
      <c r="AT131" s="18" t="s">
        <v>170</v>
      </c>
      <c r="AU131" s="18" t="s">
        <v>90</v>
      </c>
    </row>
    <row r="132" spans="1:65" s="2" customFormat="1" ht="37.9" customHeight="1">
      <c r="A132" s="36"/>
      <c r="B132" s="37"/>
      <c r="C132" s="176" t="s">
        <v>219</v>
      </c>
      <c r="D132" s="176" t="s">
        <v>164</v>
      </c>
      <c r="E132" s="177" t="s">
        <v>205</v>
      </c>
      <c r="F132" s="178" t="s">
        <v>206</v>
      </c>
      <c r="G132" s="179" t="s">
        <v>167</v>
      </c>
      <c r="H132" s="180">
        <v>20</v>
      </c>
      <c r="I132" s="181"/>
      <c r="J132" s="182">
        <f>ROUND(I132*H132,2)</f>
        <v>0</v>
      </c>
      <c r="K132" s="183"/>
      <c r="L132" s="41"/>
      <c r="M132" s="184" t="s">
        <v>35</v>
      </c>
      <c r="N132" s="185" t="s">
        <v>51</v>
      </c>
      <c r="O132" s="66"/>
      <c r="P132" s="186">
        <f>O132*H132</f>
        <v>0</v>
      </c>
      <c r="Q132" s="186">
        <v>4.0000000000000003E-5</v>
      </c>
      <c r="R132" s="186">
        <f>Q132*H132</f>
        <v>8.0000000000000004E-4</v>
      </c>
      <c r="S132" s="186">
        <v>0</v>
      </c>
      <c r="T132" s="187">
        <f>S132*H132</f>
        <v>0</v>
      </c>
      <c r="U132" s="36"/>
      <c r="V132" s="36"/>
      <c r="W132" s="36"/>
      <c r="X132" s="36"/>
      <c r="Y132" s="36"/>
      <c r="Z132" s="36"/>
      <c r="AA132" s="36"/>
      <c r="AB132" s="36"/>
      <c r="AC132" s="36"/>
      <c r="AD132" s="36"/>
      <c r="AE132" s="36"/>
      <c r="AR132" s="188" t="s">
        <v>168</v>
      </c>
      <c r="AT132" s="188" t="s">
        <v>164</v>
      </c>
      <c r="AU132" s="188" t="s">
        <v>90</v>
      </c>
      <c r="AY132" s="18" t="s">
        <v>161</v>
      </c>
      <c r="BE132" s="189">
        <f>IF(N132="základní",J132,0)</f>
        <v>0</v>
      </c>
      <c r="BF132" s="189">
        <f>IF(N132="snížená",J132,0)</f>
        <v>0</v>
      </c>
      <c r="BG132" s="189">
        <f>IF(N132="zákl. přenesená",J132,0)</f>
        <v>0</v>
      </c>
      <c r="BH132" s="189">
        <f>IF(N132="sníž. přenesená",J132,0)</f>
        <v>0</v>
      </c>
      <c r="BI132" s="189">
        <f>IF(N132="nulová",J132,0)</f>
        <v>0</v>
      </c>
      <c r="BJ132" s="18" t="s">
        <v>88</v>
      </c>
      <c r="BK132" s="189">
        <f>ROUND(I132*H132,2)</f>
        <v>0</v>
      </c>
      <c r="BL132" s="18" t="s">
        <v>168</v>
      </c>
      <c r="BM132" s="188" t="s">
        <v>1173</v>
      </c>
    </row>
    <row r="133" spans="1:65" s="2" customFormat="1" ht="11.25">
      <c r="A133" s="36"/>
      <c r="B133" s="37"/>
      <c r="C133" s="38"/>
      <c r="D133" s="190" t="s">
        <v>170</v>
      </c>
      <c r="E133" s="38"/>
      <c r="F133" s="191" t="s">
        <v>208</v>
      </c>
      <c r="G133" s="38"/>
      <c r="H133" s="38"/>
      <c r="I133" s="192"/>
      <c r="J133" s="38"/>
      <c r="K133" s="38"/>
      <c r="L133" s="41"/>
      <c r="M133" s="193"/>
      <c r="N133" s="194"/>
      <c r="O133" s="66"/>
      <c r="P133" s="66"/>
      <c r="Q133" s="66"/>
      <c r="R133" s="66"/>
      <c r="S133" s="66"/>
      <c r="T133" s="67"/>
      <c r="U133" s="36"/>
      <c r="V133" s="36"/>
      <c r="W133" s="36"/>
      <c r="X133" s="36"/>
      <c r="Y133" s="36"/>
      <c r="Z133" s="36"/>
      <c r="AA133" s="36"/>
      <c r="AB133" s="36"/>
      <c r="AC133" s="36"/>
      <c r="AD133" s="36"/>
      <c r="AE133" s="36"/>
      <c r="AT133" s="18" t="s">
        <v>170</v>
      </c>
      <c r="AU133" s="18" t="s">
        <v>90</v>
      </c>
    </row>
    <row r="134" spans="1:65" s="2" customFormat="1" ht="21.75" customHeight="1">
      <c r="A134" s="36"/>
      <c r="B134" s="37"/>
      <c r="C134" s="176" t="s">
        <v>229</v>
      </c>
      <c r="D134" s="176" t="s">
        <v>164</v>
      </c>
      <c r="E134" s="177" t="s">
        <v>1391</v>
      </c>
      <c r="F134" s="178" t="s">
        <v>1392</v>
      </c>
      <c r="G134" s="179" t="s">
        <v>1383</v>
      </c>
      <c r="H134" s="180">
        <v>0.52200000000000002</v>
      </c>
      <c r="I134" s="181"/>
      <c r="J134" s="182">
        <f>ROUND(I134*H134,2)</f>
        <v>0</v>
      </c>
      <c r="K134" s="183"/>
      <c r="L134" s="41"/>
      <c r="M134" s="184" t="s">
        <v>35</v>
      </c>
      <c r="N134" s="185" t="s">
        <v>51</v>
      </c>
      <c r="O134" s="66"/>
      <c r="P134" s="186">
        <f>O134*H134</f>
        <v>0</v>
      </c>
      <c r="Q134" s="186">
        <v>0</v>
      </c>
      <c r="R134" s="186">
        <f>Q134*H134</f>
        <v>0</v>
      </c>
      <c r="S134" s="186">
        <v>2.2000000000000002</v>
      </c>
      <c r="T134" s="187">
        <f>S134*H134</f>
        <v>1.1484000000000001</v>
      </c>
      <c r="U134" s="36"/>
      <c r="V134" s="36"/>
      <c r="W134" s="36"/>
      <c r="X134" s="36"/>
      <c r="Y134" s="36"/>
      <c r="Z134" s="36"/>
      <c r="AA134" s="36"/>
      <c r="AB134" s="36"/>
      <c r="AC134" s="36"/>
      <c r="AD134" s="36"/>
      <c r="AE134" s="36"/>
      <c r="AR134" s="188" t="s">
        <v>168</v>
      </c>
      <c r="AT134" s="188" t="s">
        <v>164</v>
      </c>
      <c r="AU134" s="188" t="s">
        <v>90</v>
      </c>
      <c r="AY134" s="18" t="s">
        <v>161</v>
      </c>
      <c r="BE134" s="189">
        <f>IF(N134="základní",J134,0)</f>
        <v>0</v>
      </c>
      <c r="BF134" s="189">
        <f>IF(N134="snížená",J134,0)</f>
        <v>0</v>
      </c>
      <c r="BG134" s="189">
        <f>IF(N134="zákl. přenesená",J134,0)</f>
        <v>0</v>
      </c>
      <c r="BH134" s="189">
        <f>IF(N134="sníž. přenesená",J134,0)</f>
        <v>0</v>
      </c>
      <c r="BI134" s="189">
        <f>IF(N134="nulová",J134,0)</f>
        <v>0</v>
      </c>
      <c r="BJ134" s="18" t="s">
        <v>88</v>
      </c>
      <c r="BK134" s="189">
        <f>ROUND(I134*H134,2)</f>
        <v>0</v>
      </c>
      <c r="BL134" s="18" t="s">
        <v>168</v>
      </c>
      <c r="BM134" s="188" t="s">
        <v>1393</v>
      </c>
    </row>
    <row r="135" spans="1:65" s="2" customFormat="1" ht="11.25">
      <c r="A135" s="36"/>
      <c r="B135" s="37"/>
      <c r="C135" s="38"/>
      <c r="D135" s="190" t="s">
        <v>170</v>
      </c>
      <c r="E135" s="38"/>
      <c r="F135" s="191" t="s">
        <v>1394</v>
      </c>
      <c r="G135" s="38"/>
      <c r="H135" s="38"/>
      <c r="I135" s="192"/>
      <c r="J135" s="38"/>
      <c r="K135" s="38"/>
      <c r="L135" s="41"/>
      <c r="M135" s="193"/>
      <c r="N135" s="194"/>
      <c r="O135" s="66"/>
      <c r="P135" s="66"/>
      <c r="Q135" s="66"/>
      <c r="R135" s="66"/>
      <c r="S135" s="66"/>
      <c r="T135" s="67"/>
      <c r="U135" s="36"/>
      <c r="V135" s="36"/>
      <c r="W135" s="36"/>
      <c r="X135" s="36"/>
      <c r="Y135" s="36"/>
      <c r="Z135" s="36"/>
      <c r="AA135" s="36"/>
      <c r="AB135" s="36"/>
      <c r="AC135" s="36"/>
      <c r="AD135" s="36"/>
      <c r="AE135" s="36"/>
      <c r="AT135" s="18" t="s">
        <v>170</v>
      </c>
      <c r="AU135" s="18" t="s">
        <v>90</v>
      </c>
    </row>
    <row r="136" spans="1:65" s="14" customFormat="1" ht="11.25">
      <c r="B136" s="206"/>
      <c r="C136" s="207"/>
      <c r="D136" s="197" t="s">
        <v>176</v>
      </c>
      <c r="E136" s="208" t="s">
        <v>35</v>
      </c>
      <c r="F136" s="209" t="s">
        <v>1386</v>
      </c>
      <c r="G136" s="207"/>
      <c r="H136" s="210">
        <v>0.52200000000000002</v>
      </c>
      <c r="I136" s="211"/>
      <c r="J136" s="207"/>
      <c r="K136" s="207"/>
      <c r="L136" s="212"/>
      <c r="M136" s="213"/>
      <c r="N136" s="214"/>
      <c r="O136" s="214"/>
      <c r="P136" s="214"/>
      <c r="Q136" s="214"/>
      <c r="R136" s="214"/>
      <c r="S136" s="214"/>
      <c r="T136" s="215"/>
      <c r="AT136" s="216" t="s">
        <v>176</v>
      </c>
      <c r="AU136" s="216" t="s">
        <v>90</v>
      </c>
      <c r="AV136" s="14" t="s">
        <v>90</v>
      </c>
      <c r="AW136" s="14" t="s">
        <v>41</v>
      </c>
      <c r="AX136" s="14" t="s">
        <v>88</v>
      </c>
      <c r="AY136" s="216" t="s">
        <v>161</v>
      </c>
    </row>
    <row r="137" spans="1:65" s="2" customFormat="1" ht="24.2" customHeight="1">
      <c r="A137" s="36"/>
      <c r="B137" s="37"/>
      <c r="C137" s="176" t="s">
        <v>235</v>
      </c>
      <c r="D137" s="176" t="s">
        <v>164</v>
      </c>
      <c r="E137" s="177" t="s">
        <v>1395</v>
      </c>
      <c r="F137" s="178" t="s">
        <v>1396</v>
      </c>
      <c r="G137" s="179" t="s">
        <v>167</v>
      </c>
      <c r="H137" s="180">
        <v>1.44</v>
      </c>
      <c r="I137" s="181"/>
      <c r="J137" s="182">
        <f>ROUND(I137*H137,2)</f>
        <v>0</v>
      </c>
      <c r="K137" s="183"/>
      <c r="L137" s="41"/>
      <c r="M137" s="184" t="s">
        <v>35</v>
      </c>
      <c r="N137" s="185" t="s">
        <v>51</v>
      </c>
      <c r="O137" s="66"/>
      <c r="P137" s="186">
        <f>O137*H137</f>
        <v>0</v>
      </c>
      <c r="Q137" s="186">
        <v>0</v>
      </c>
      <c r="R137" s="186">
        <f>Q137*H137</f>
        <v>0</v>
      </c>
      <c r="S137" s="186">
        <v>5.5E-2</v>
      </c>
      <c r="T137" s="187">
        <f>S137*H137</f>
        <v>7.9199999999999993E-2</v>
      </c>
      <c r="U137" s="36"/>
      <c r="V137" s="36"/>
      <c r="W137" s="36"/>
      <c r="X137" s="36"/>
      <c r="Y137" s="36"/>
      <c r="Z137" s="36"/>
      <c r="AA137" s="36"/>
      <c r="AB137" s="36"/>
      <c r="AC137" s="36"/>
      <c r="AD137" s="36"/>
      <c r="AE137" s="36"/>
      <c r="AR137" s="188" t="s">
        <v>168</v>
      </c>
      <c r="AT137" s="188" t="s">
        <v>164</v>
      </c>
      <c r="AU137" s="188" t="s">
        <v>90</v>
      </c>
      <c r="AY137" s="18" t="s">
        <v>161</v>
      </c>
      <c r="BE137" s="189">
        <f>IF(N137="základní",J137,0)</f>
        <v>0</v>
      </c>
      <c r="BF137" s="189">
        <f>IF(N137="snížená",J137,0)</f>
        <v>0</v>
      </c>
      <c r="BG137" s="189">
        <f>IF(N137="zákl. přenesená",J137,0)</f>
        <v>0</v>
      </c>
      <c r="BH137" s="189">
        <f>IF(N137="sníž. přenesená",J137,0)</f>
        <v>0</v>
      </c>
      <c r="BI137" s="189">
        <f>IF(N137="nulová",J137,0)</f>
        <v>0</v>
      </c>
      <c r="BJ137" s="18" t="s">
        <v>88</v>
      </c>
      <c r="BK137" s="189">
        <f>ROUND(I137*H137,2)</f>
        <v>0</v>
      </c>
      <c r="BL137" s="18" t="s">
        <v>168</v>
      </c>
      <c r="BM137" s="188" t="s">
        <v>1397</v>
      </c>
    </row>
    <row r="138" spans="1:65" s="2" customFormat="1" ht="11.25">
      <c r="A138" s="36"/>
      <c r="B138" s="37"/>
      <c r="C138" s="38"/>
      <c r="D138" s="190" t="s">
        <v>170</v>
      </c>
      <c r="E138" s="38"/>
      <c r="F138" s="191" t="s">
        <v>1398</v>
      </c>
      <c r="G138" s="38"/>
      <c r="H138" s="38"/>
      <c r="I138" s="192"/>
      <c r="J138" s="38"/>
      <c r="K138" s="38"/>
      <c r="L138" s="41"/>
      <c r="M138" s="193"/>
      <c r="N138" s="194"/>
      <c r="O138" s="66"/>
      <c r="P138" s="66"/>
      <c r="Q138" s="66"/>
      <c r="R138" s="66"/>
      <c r="S138" s="66"/>
      <c r="T138" s="67"/>
      <c r="U138" s="36"/>
      <c r="V138" s="36"/>
      <c r="W138" s="36"/>
      <c r="X138" s="36"/>
      <c r="Y138" s="36"/>
      <c r="Z138" s="36"/>
      <c r="AA138" s="36"/>
      <c r="AB138" s="36"/>
      <c r="AC138" s="36"/>
      <c r="AD138" s="36"/>
      <c r="AE138" s="36"/>
      <c r="AT138" s="18" t="s">
        <v>170</v>
      </c>
      <c r="AU138" s="18" t="s">
        <v>90</v>
      </c>
    </row>
    <row r="139" spans="1:65" s="14" customFormat="1" ht="11.25">
      <c r="B139" s="206"/>
      <c r="C139" s="207"/>
      <c r="D139" s="197" t="s">
        <v>176</v>
      </c>
      <c r="E139" s="208" t="s">
        <v>35</v>
      </c>
      <c r="F139" s="209" t="s">
        <v>1399</v>
      </c>
      <c r="G139" s="207"/>
      <c r="H139" s="210">
        <v>1.44</v>
      </c>
      <c r="I139" s="211"/>
      <c r="J139" s="207"/>
      <c r="K139" s="207"/>
      <c r="L139" s="212"/>
      <c r="M139" s="213"/>
      <c r="N139" s="214"/>
      <c r="O139" s="214"/>
      <c r="P139" s="214"/>
      <c r="Q139" s="214"/>
      <c r="R139" s="214"/>
      <c r="S139" s="214"/>
      <c r="T139" s="215"/>
      <c r="AT139" s="216" t="s">
        <v>176</v>
      </c>
      <c r="AU139" s="216" t="s">
        <v>90</v>
      </c>
      <c r="AV139" s="14" t="s">
        <v>90</v>
      </c>
      <c r="AW139" s="14" t="s">
        <v>41</v>
      </c>
      <c r="AX139" s="14" t="s">
        <v>88</v>
      </c>
      <c r="AY139" s="216" t="s">
        <v>161</v>
      </c>
    </row>
    <row r="140" spans="1:65" s="2" customFormat="1" ht="37.9" customHeight="1">
      <c r="A140" s="36"/>
      <c r="B140" s="37"/>
      <c r="C140" s="176" t="s">
        <v>240</v>
      </c>
      <c r="D140" s="176" t="s">
        <v>164</v>
      </c>
      <c r="E140" s="177" t="s">
        <v>209</v>
      </c>
      <c r="F140" s="178" t="s">
        <v>210</v>
      </c>
      <c r="G140" s="179" t="s">
        <v>167</v>
      </c>
      <c r="H140" s="180">
        <v>3</v>
      </c>
      <c r="I140" s="181"/>
      <c r="J140" s="182">
        <f>ROUND(I140*H140,2)</f>
        <v>0</v>
      </c>
      <c r="K140" s="183"/>
      <c r="L140" s="41"/>
      <c r="M140" s="184" t="s">
        <v>35</v>
      </c>
      <c r="N140" s="185" t="s">
        <v>51</v>
      </c>
      <c r="O140" s="66"/>
      <c r="P140" s="186">
        <f>O140*H140</f>
        <v>0</v>
      </c>
      <c r="Q140" s="186">
        <v>0</v>
      </c>
      <c r="R140" s="186">
        <f>Q140*H140</f>
        <v>0</v>
      </c>
      <c r="S140" s="186">
        <v>7.5999999999999998E-2</v>
      </c>
      <c r="T140" s="187">
        <f>S140*H140</f>
        <v>0.22799999999999998</v>
      </c>
      <c r="U140" s="36"/>
      <c r="V140" s="36"/>
      <c r="W140" s="36"/>
      <c r="X140" s="36"/>
      <c r="Y140" s="36"/>
      <c r="Z140" s="36"/>
      <c r="AA140" s="36"/>
      <c r="AB140" s="36"/>
      <c r="AC140" s="36"/>
      <c r="AD140" s="36"/>
      <c r="AE140" s="36"/>
      <c r="AR140" s="188" t="s">
        <v>168</v>
      </c>
      <c r="AT140" s="188" t="s">
        <v>164</v>
      </c>
      <c r="AU140" s="188" t="s">
        <v>90</v>
      </c>
      <c r="AY140" s="18" t="s">
        <v>161</v>
      </c>
      <c r="BE140" s="189">
        <f>IF(N140="základní",J140,0)</f>
        <v>0</v>
      </c>
      <c r="BF140" s="189">
        <f>IF(N140="snížená",J140,0)</f>
        <v>0</v>
      </c>
      <c r="BG140" s="189">
        <f>IF(N140="zákl. přenesená",J140,0)</f>
        <v>0</v>
      </c>
      <c r="BH140" s="189">
        <f>IF(N140="sníž. přenesená",J140,0)</f>
        <v>0</v>
      </c>
      <c r="BI140" s="189">
        <f>IF(N140="nulová",J140,0)</f>
        <v>0</v>
      </c>
      <c r="BJ140" s="18" t="s">
        <v>88</v>
      </c>
      <c r="BK140" s="189">
        <f>ROUND(I140*H140,2)</f>
        <v>0</v>
      </c>
      <c r="BL140" s="18" t="s">
        <v>168</v>
      </c>
      <c r="BM140" s="188" t="s">
        <v>1174</v>
      </c>
    </row>
    <row r="141" spans="1:65" s="2" customFormat="1" ht="11.25">
      <c r="A141" s="36"/>
      <c r="B141" s="37"/>
      <c r="C141" s="38"/>
      <c r="D141" s="190" t="s">
        <v>170</v>
      </c>
      <c r="E141" s="38"/>
      <c r="F141" s="191" t="s">
        <v>212</v>
      </c>
      <c r="G141" s="38"/>
      <c r="H141" s="38"/>
      <c r="I141" s="192"/>
      <c r="J141" s="38"/>
      <c r="K141" s="38"/>
      <c r="L141" s="41"/>
      <c r="M141" s="193"/>
      <c r="N141" s="194"/>
      <c r="O141" s="66"/>
      <c r="P141" s="66"/>
      <c r="Q141" s="66"/>
      <c r="R141" s="66"/>
      <c r="S141" s="66"/>
      <c r="T141" s="67"/>
      <c r="U141" s="36"/>
      <c r="V141" s="36"/>
      <c r="W141" s="36"/>
      <c r="X141" s="36"/>
      <c r="Y141" s="36"/>
      <c r="Z141" s="36"/>
      <c r="AA141" s="36"/>
      <c r="AB141" s="36"/>
      <c r="AC141" s="36"/>
      <c r="AD141" s="36"/>
      <c r="AE141" s="36"/>
      <c r="AT141" s="18" t="s">
        <v>170</v>
      </c>
      <c r="AU141" s="18" t="s">
        <v>90</v>
      </c>
    </row>
    <row r="142" spans="1:65" s="2" customFormat="1" ht="49.15" customHeight="1">
      <c r="A142" s="36"/>
      <c r="B142" s="37"/>
      <c r="C142" s="176" t="s">
        <v>246</v>
      </c>
      <c r="D142" s="176" t="s">
        <v>164</v>
      </c>
      <c r="E142" s="177" t="s">
        <v>213</v>
      </c>
      <c r="F142" s="178" t="s">
        <v>214</v>
      </c>
      <c r="G142" s="179" t="s">
        <v>185</v>
      </c>
      <c r="H142" s="180">
        <v>1</v>
      </c>
      <c r="I142" s="181"/>
      <c r="J142" s="182">
        <f>ROUND(I142*H142,2)</f>
        <v>0</v>
      </c>
      <c r="K142" s="183"/>
      <c r="L142" s="41"/>
      <c r="M142" s="184" t="s">
        <v>35</v>
      </c>
      <c r="N142" s="185" t="s">
        <v>51</v>
      </c>
      <c r="O142" s="66"/>
      <c r="P142" s="186">
        <f>O142*H142</f>
        <v>0</v>
      </c>
      <c r="Q142" s="186">
        <v>0</v>
      </c>
      <c r="R142" s="186">
        <f>Q142*H142</f>
        <v>0</v>
      </c>
      <c r="S142" s="186">
        <v>6.9000000000000006E-2</v>
      </c>
      <c r="T142" s="187">
        <f>S142*H142</f>
        <v>6.9000000000000006E-2</v>
      </c>
      <c r="U142" s="36"/>
      <c r="V142" s="36"/>
      <c r="W142" s="36"/>
      <c r="X142" s="36"/>
      <c r="Y142" s="36"/>
      <c r="Z142" s="36"/>
      <c r="AA142" s="36"/>
      <c r="AB142" s="36"/>
      <c r="AC142" s="36"/>
      <c r="AD142" s="36"/>
      <c r="AE142" s="36"/>
      <c r="AR142" s="188" t="s">
        <v>168</v>
      </c>
      <c r="AT142" s="188" t="s">
        <v>164</v>
      </c>
      <c r="AU142" s="188" t="s">
        <v>90</v>
      </c>
      <c r="AY142" s="18" t="s">
        <v>161</v>
      </c>
      <c r="BE142" s="189">
        <f>IF(N142="základní",J142,0)</f>
        <v>0</v>
      </c>
      <c r="BF142" s="189">
        <f>IF(N142="snížená",J142,0)</f>
        <v>0</v>
      </c>
      <c r="BG142" s="189">
        <f>IF(N142="zákl. přenesená",J142,0)</f>
        <v>0</v>
      </c>
      <c r="BH142" s="189">
        <f>IF(N142="sníž. přenesená",J142,0)</f>
        <v>0</v>
      </c>
      <c r="BI142" s="189">
        <f>IF(N142="nulová",J142,0)</f>
        <v>0</v>
      </c>
      <c r="BJ142" s="18" t="s">
        <v>88</v>
      </c>
      <c r="BK142" s="189">
        <f>ROUND(I142*H142,2)</f>
        <v>0</v>
      </c>
      <c r="BL142" s="18" t="s">
        <v>168</v>
      </c>
      <c r="BM142" s="188" t="s">
        <v>1175</v>
      </c>
    </row>
    <row r="143" spans="1:65" s="2" customFormat="1" ht="11.25">
      <c r="A143" s="36"/>
      <c r="B143" s="37"/>
      <c r="C143" s="38"/>
      <c r="D143" s="190" t="s">
        <v>170</v>
      </c>
      <c r="E143" s="38"/>
      <c r="F143" s="191" t="s">
        <v>216</v>
      </c>
      <c r="G143" s="38"/>
      <c r="H143" s="38"/>
      <c r="I143" s="192"/>
      <c r="J143" s="38"/>
      <c r="K143" s="38"/>
      <c r="L143" s="41"/>
      <c r="M143" s="193"/>
      <c r="N143" s="194"/>
      <c r="O143" s="66"/>
      <c r="P143" s="66"/>
      <c r="Q143" s="66"/>
      <c r="R143" s="66"/>
      <c r="S143" s="66"/>
      <c r="T143" s="67"/>
      <c r="U143" s="36"/>
      <c r="V143" s="36"/>
      <c r="W143" s="36"/>
      <c r="X143" s="36"/>
      <c r="Y143" s="36"/>
      <c r="Z143" s="36"/>
      <c r="AA143" s="36"/>
      <c r="AB143" s="36"/>
      <c r="AC143" s="36"/>
      <c r="AD143" s="36"/>
      <c r="AE143" s="36"/>
      <c r="AT143" s="18" t="s">
        <v>170</v>
      </c>
      <c r="AU143" s="18" t="s">
        <v>90</v>
      </c>
    </row>
    <row r="144" spans="1:65" s="2" customFormat="1" ht="19.5">
      <c r="A144" s="36"/>
      <c r="B144" s="37"/>
      <c r="C144" s="38"/>
      <c r="D144" s="197" t="s">
        <v>217</v>
      </c>
      <c r="E144" s="38"/>
      <c r="F144" s="239" t="s">
        <v>218</v>
      </c>
      <c r="G144" s="38"/>
      <c r="H144" s="38"/>
      <c r="I144" s="192"/>
      <c r="J144" s="38"/>
      <c r="K144" s="38"/>
      <c r="L144" s="41"/>
      <c r="M144" s="193"/>
      <c r="N144" s="194"/>
      <c r="O144" s="66"/>
      <c r="P144" s="66"/>
      <c r="Q144" s="66"/>
      <c r="R144" s="66"/>
      <c r="S144" s="66"/>
      <c r="T144" s="67"/>
      <c r="U144" s="36"/>
      <c r="V144" s="36"/>
      <c r="W144" s="36"/>
      <c r="X144" s="36"/>
      <c r="Y144" s="36"/>
      <c r="Z144" s="36"/>
      <c r="AA144" s="36"/>
      <c r="AB144" s="36"/>
      <c r="AC144" s="36"/>
      <c r="AD144" s="36"/>
      <c r="AE144" s="36"/>
      <c r="AT144" s="18" t="s">
        <v>217</v>
      </c>
      <c r="AU144" s="18" t="s">
        <v>90</v>
      </c>
    </row>
    <row r="145" spans="1:65" s="2" customFormat="1" ht="37.9" customHeight="1">
      <c r="A145" s="36"/>
      <c r="B145" s="37"/>
      <c r="C145" s="176" t="s">
        <v>8</v>
      </c>
      <c r="D145" s="176" t="s">
        <v>164</v>
      </c>
      <c r="E145" s="177" t="s">
        <v>220</v>
      </c>
      <c r="F145" s="178" t="s">
        <v>221</v>
      </c>
      <c r="G145" s="179" t="s">
        <v>167</v>
      </c>
      <c r="H145" s="180">
        <v>11.045999999999999</v>
      </c>
      <c r="I145" s="181"/>
      <c r="J145" s="182">
        <f>ROUND(I145*H145,2)</f>
        <v>0</v>
      </c>
      <c r="K145" s="183"/>
      <c r="L145" s="41"/>
      <c r="M145" s="184" t="s">
        <v>35</v>
      </c>
      <c r="N145" s="185" t="s">
        <v>51</v>
      </c>
      <c r="O145" s="66"/>
      <c r="P145" s="186">
        <f>O145*H145</f>
        <v>0</v>
      </c>
      <c r="Q145" s="186">
        <v>0</v>
      </c>
      <c r="R145" s="186">
        <f>Q145*H145</f>
        <v>0</v>
      </c>
      <c r="S145" s="186">
        <v>4.5999999999999999E-2</v>
      </c>
      <c r="T145" s="187">
        <f>S145*H145</f>
        <v>0.50811600000000001</v>
      </c>
      <c r="U145" s="36"/>
      <c r="V145" s="36"/>
      <c r="W145" s="36"/>
      <c r="X145" s="36"/>
      <c r="Y145" s="36"/>
      <c r="Z145" s="36"/>
      <c r="AA145" s="36"/>
      <c r="AB145" s="36"/>
      <c r="AC145" s="36"/>
      <c r="AD145" s="36"/>
      <c r="AE145" s="36"/>
      <c r="AR145" s="188" t="s">
        <v>168</v>
      </c>
      <c r="AT145" s="188" t="s">
        <v>164</v>
      </c>
      <c r="AU145" s="188" t="s">
        <v>90</v>
      </c>
      <c r="AY145" s="18" t="s">
        <v>161</v>
      </c>
      <c r="BE145" s="189">
        <f>IF(N145="základní",J145,0)</f>
        <v>0</v>
      </c>
      <c r="BF145" s="189">
        <f>IF(N145="snížená",J145,0)</f>
        <v>0</v>
      </c>
      <c r="BG145" s="189">
        <f>IF(N145="zákl. přenesená",J145,0)</f>
        <v>0</v>
      </c>
      <c r="BH145" s="189">
        <f>IF(N145="sníž. přenesená",J145,0)</f>
        <v>0</v>
      </c>
      <c r="BI145" s="189">
        <f>IF(N145="nulová",J145,0)</f>
        <v>0</v>
      </c>
      <c r="BJ145" s="18" t="s">
        <v>88</v>
      </c>
      <c r="BK145" s="189">
        <f>ROUND(I145*H145,2)</f>
        <v>0</v>
      </c>
      <c r="BL145" s="18" t="s">
        <v>168</v>
      </c>
      <c r="BM145" s="188" t="s">
        <v>1176</v>
      </c>
    </row>
    <row r="146" spans="1:65" s="2" customFormat="1" ht="11.25">
      <c r="A146" s="36"/>
      <c r="B146" s="37"/>
      <c r="C146" s="38"/>
      <c r="D146" s="190" t="s">
        <v>170</v>
      </c>
      <c r="E146" s="38"/>
      <c r="F146" s="191" t="s">
        <v>223</v>
      </c>
      <c r="G146" s="38"/>
      <c r="H146" s="38"/>
      <c r="I146" s="192"/>
      <c r="J146" s="38"/>
      <c r="K146" s="38"/>
      <c r="L146" s="41"/>
      <c r="M146" s="193"/>
      <c r="N146" s="194"/>
      <c r="O146" s="66"/>
      <c r="P146" s="66"/>
      <c r="Q146" s="66"/>
      <c r="R146" s="66"/>
      <c r="S146" s="66"/>
      <c r="T146" s="67"/>
      <c r="U146" s="36"/>
      <c r="V146" s="36"/>
      <c r="W146" s="36"/>
      <c r="X146" s="36"/>
      <c r="Y146" s="36"/>
      <c r="Z146" s="36"/>
      <c r="AA146" s="36"/>
      <c r="AB146" s="36"/>
      <c r="AC146" s="36"/>
      <c r="AD146" s="36"/>
      <c r="AE146" s="36"/>
      <c r="AT146" s="18" t="s">
        <v>170</v>
      </c>
      <c r="AU146" s="18" t="s">
        <v>90</v>
      </c>
    </row>
    <row r="147" spans="1:65" s="14" customFormat="1" ht="11.25">
      <c r="B147" s="206"/>
      <c r="C147" s="207"/>
      <c r="D147" s="197" t="s">
        <v>176</v>
      </c>
      <c r="E147" s="208" t="s">
        <v>35</v>
      </c>
      <c r="F147" s="209" t="s">
        <v>1400</v>
      </c>
      <c r="G147" s="207"/>
      <c r="H147" s="210">
        <v>2.94</v>
      </c>
      <c r="I147" s="211"/>
      <c r="J147" s="207"/>
      <c r="K147" s="207"/>
      <c r="L147" s="212"/>
      <c r="M147" s="213"/>
      <c r="N147" s="214"/>
      <c r="O147" s="214"/>
      <c r="P147" s="214"/>
      <c r="Q147" s="214"/>
      <c r="R147" s="214"/>
      <c r="S147" s="214"/>
      <c r="T147" s="215"/>
      <c r="AT147" s="216" t="s">
        <v>176</v>
      </c>
      <c r="AU147" s="216" t="s">
        <v>90</v>
      </c>
      <c r="AV147" s="14" t="s">
        <v>90</v>
      </c>
      <c r="AW147" s="14" t="s">
        <v>41</v>
      </c>
      <c r="AX147" s="14" t="s">
        <v>80</v>
      </c>
      <c r="AY147" s="216" t="s">
        <v>161</v>
      </c>
    </row>
    <row r="148" spans="1:65" s="14" customFormat="1" ht="11.25">
      <c r="B148" s="206"/>
      <c r="C148" s="207"/>
      <c r="D148" s="197" t="s">
        <v>176</v>
      </c>
      <c r="E148" s="208" t="s">
        <v>35</v>
      </c>
      <c r="F148" s="209" t="s">
        <v>1401</v>
      </c>
      <c r="G148" s="207"/>
      <c r="H148" s="210">
        <v>3.4580000000000002</v>
      </c>
      <c r="I148" s="211"/>
      <c r="J148" s="207"/>
      <c r="K148" s="207"/>
      <c r="L148" s="212"/>
      <c r="M148" s="213"/>
      <c r="N148" s="214"/>
      <c r="O148" s="214"/>
      <c r="P148" s="214"/>
      <c r="Q148" s="214"/>
      <c r="R148" s="214"/>
      <c r="S148" s="214"/>
      <c r="T148" s="215"/>
      <c r="AT148" s="216" t="s">
        <v>176</v>
      </c>
      <c r="AU148" s="216" t="s">
        <v>90</v>
      </c>
      <c r="AV148" s="14" t="s">
        <v>90</v>
      </c>
      <c r="AW148" s="14" t="s">
        <v>41</v>
      </c>
      <c r="AX148" s="14" t="s">
        <v>80</v>
      </c>
      <c r="AY148" s="216" t="s">
        <v>161</v>
      </c>
    </row>
    <row r="149" spans="1:65" s="14" customFormat="1" ht="11.25">
      <c r="B149" s="206"/>
      <c r="C149" s="207"/>
      <c r="D149" s="197" t="s">
        <v>176</v>
      </c>
      <c r="E149" s="208" t="s">
        <v>35</v>
      </c>
      <c r="F149" s="209" t="s">
        <v>1402</v>
      </c>
      <c r="G149" s="207"/>
      <c r="H149" s="210">
        <v>4.6479999999999997</v>
      </c>
      <c r="I149" s="211"/>
      <c r="J149" s="207"/>
      <c r="K149" s="207"/>
      <c r="L149" s="212"/>
      <c r="M149" s="213"/>
      <c r="N149" s="214"/>
      <c r="O149" s="214"/>
      <c r="P149" s="214"/>
      <c r="Q149" s="214"/>
      <c r="R149" s="214"/>
      <c r="S149" s="214"/>
      <c r="T149" s="215"/>
      <c r="AT149" s="216" t="s">
        <v>176</v>
      </c>
      <c r="AU149" s="216" t="s">
        <v>90</v>
      </c>
      <c r="AV149" s="14" t="s">
        <v>90</v>
      </c>
      <c r="AW149" s="14" t="s">
        <v>41</v>
      </c>
      <c r="AX149" s="14" t="s">
        <v>80</v>
      </c>
      <c r="AY149" s="216" t="s">
        <v>161</v>
      </c>
    </row>
    <row r="150" spans="1:65" s="15" customFormat="1" ht="11.25">
      <c r="B150" s="217"/>
      <c r="C150" s="218"/>
      <c r="D150" s="197" t="s">
        <v>176</v>
      </c>
      <c r="E150" s="219" t="s">
        <v>35</v>
      </c>
      <c r="F150" s="220" t="s">
        <v>181</v>
      </c>
      <c r="G150" s="218"/>
      <c r="H150" s="221">
        <v>11.045999999999999</v>
      </c>
      <c r="I150" s="222"/>
      <c r="J150" s="218"/>
      <c r="K150" s="218"/>
      <c r="L150" s="223"/>
      <c r="M150" s="224"/>
      <c r="N150" s="225"/>
      <c r="O150" s="225"/>
      <c r="P150" s="225"/>
      <c r="Q150" s="225"/>
      <c r="R150" s="225"/>
      <c r="S150" s="225"/>
      <c r="T150" s="226"/>
      <c r="AT150" s="227" t="s">
        <v>176</v>
      </c>
      <c r="AU150" s="227" t="s">
        <v>90</v>
      </c>
      <c r="AV150" s="15" t="s">
        <v>168</v>
      </c>
      <c r="AW150" s="15" t="s">
        <v>41</v>
      </c>
      <c r="AX150" s="15" t="s">
        <v>88</v>
      </c>
      <c r="AY150" s="227" t="s">
        <v>161</v>
      </c>
    </row>
    <row r="151" spans="1:65" s="2" customFormat="1" ht="16.5" customHeight="1">
      <c r="A151" s="36"/>
      <c r="B151" s="37"/>
      <c r="C151" s="176" t="s">
        <v>261</v>
      </c>
      <c r="D151" s="176" t="s">
        <v>164</v>
      </c>
      <c r="E151" s="177" t="s">
        <v>1403</v>
      </c>
      <c r="F151" s="178" t="s">
        <v>1404</v>
      </c>
      <c r="G151" s="179" t="s">
        <v>167</v>
      </c>
      <c r="H151" s="180">
        <v>24.664999999999999</v>
      </c>
      <c r="I151" s="181"/>
      <c r="J151" s="182">
        <f>ROUND(I151*H151,2)</f>
        <v>0</v>
      </c>
      <c r="K151" s="183"/>
      <c r="L151" s="41"/>
      <c r="M151" s="184" t="s">
        <v>35</v>
      </c>
      <c r="N151" s="185" t="s">
        <v>51</v>
      </c>
      <c r="O151" s="66"/>
      <c r="P151" s="186">
        <f>O151*H151</f>
        <v>0</v>
      </c>
      <c r="Q151" s="186">
        <v>0</v>
      </c>
      <c r="R151" s="186">
        <f>Q151*H151</f>
        <v>0</v>
      </c>
      <c r="S151" s="186">
        <v>6.0999999999999999E-2</v>
      </c>
      <c r="T151" s="187">
        <f>S151*H151</f>
        <v>1.5045649999999999</v>
      </c>
      <c r="U151" s="36"/>
      <c r="V151" s="36"/>
      <c r="W151" s="36"/>
      <c r="X151" s="36"/>
      <c r="Y151" s="36"/>
      <c r="Z151" s="36"/>
      <c r="AA151" s="36"/>
      <c r="AB151" s="36"/>
      <c r="AC151" s="36"/>
      <c r="AD151" s="36"/>
      <c r="AE151" s="36"/>
      <c r="AR151" s="188" t="s">
        <v>168</v>
      </c>
      <c r="AT151" s="188" t="s">
        <v>164</v>
      </c>
      <c r="AU151" s="188" t="s">
        <v>90</v>
      </c>
      <c r="AY151" s="18" t="s">
        <v>161</v>
      </c>
      <c r="BE151" s="189">
        <f>IF(N151="základní",J151,0)</f>
        <v>0</v>
      </c>
      <c r="BF151" s="189">
        <f>IF(N151="snížená",J151,0)</f>
        <v>0</v>
      </c>
      <c r="BG151" s="189">
        <f>IF(N151="zákl. přenesená",J151,0)</f>
        <v>0</v>
      </c>
      <c r="BH151" s="189">
        <f>IF(N151="sníž. přenesená",J151,0)</f>
        <v>0</v>
      </c>
      <c r="BI151" s="189">
        <f>IF(N151="nulová",J151,0)</f>
        <v>0</v>
      </c>
      <c r="BJ151" s="18" t="s">
        <v>88</v>
      </c>
      <c r="BK151" s="189">
        <f>ROUND(I151*H151,2)</f>
        <v>0</v>
      </c>
      <c r="BL151" s="18" t="s">
        <v>168</v>
      </c>
      <c r="BM151" s="188" t="s">
        <v>1405</v>
      </c>
    </row>
    <row r="152" spans="1:65" s="2" customFormat="1" ht="11.25">
      <c r="A152" s="36"/>
      <c r="B152" s="37"/>
      <c r="C152" s="38"/>
      <c r="D152" s="190" t="s">
        <v>170</v>
      </c>
      <c r="E152" s="38"/>
      <c r="F152" s="191" t="s">
        <v>1406</v>
      </c>
      <c r="G152" s="38"/>
      <c r="H152" s="38"/>
      <c r="I152" s="192"/>
      <c r="J152" s="38"/>
      <c r="K152" s="38"/>
      <c r="L152" s="41"/>
      <c r="M152" s="193"/>
      <c r="N152" s="194"/>
      <c r="O152" s="66"/>
      <c r="P152" s="66"/>
      <c r="Q152" s="66"/>
      <c r="R152" s="66"/>
      <c r="S152" s="66"/>
      <c r="T152" s="67"/>
      <c r="U152" s="36"/>
      <c r="V152" s="36"/>
      <c r="W152" s="36"/>
      <c r="X152" s="36"/>
      <c r="Y152" s="36"/>
      <c r="Z152" s="36"/>
      <c r="AA152" s="36"/>
      <c r="AB152" s="36"/>
      <c r="AC152" s="36"/>
      <c r="AD152" s="36"/>
      <c r="AE152" s="36"/>
      <c r="AT152" s="18" t="s">
        <v>170</v>
      </c>
      <c r="AU152" s="18" t="s">
        <v>90</v>
      </c>
    </row>
    <row r="153" spans="1:65" s="13" customFormat="1" ht="11.25">
      <c r="B153" s="195"/>
      <c r="C153" s="196"/>
      <c r="D153" s="197" t="s">
        <v>176</v>
      </c>
      <c r="E153" s="198" t="s">
        <v>35</v>
      </c>
      <c r="F153" s="199" t="s">
        <v>177</v>
      </c>
      <c r="G153" s="196"/>
      <c r="H153" s="198" t="s">
        <v>35</v>
      </c>
      <c r="I153" s="200"/>
      <c r="J153" s="196"/>
      <c r="K153" s="196"/>
      <c r="L153" s="201"/>
      <c r="M153" s="202"/>
      <c r="N153" s="203"/>
      <c r="O153" s="203"/>
      <c r="P153" s="203"/>
      <c r="Q153" s="203"/>
      <c r="R153" s="203"/>
      <c r="S153" s="203"/>
      <c r="T153" s="204"/>
      <c r="AT153" s="205" t="s">
        <v>176</v>
      </c>
      <c r="AU153" s="205" t="s">
        <v>90</v>
      </c>
      <c r="AV153" s="13" t="s">
        <v>88</v>
      </c>
      <c r="AW153" s="13" t="s">
        <v>41</v>
      </c>
      <c r="AX153" s="13" t="s">
        <v>80</v>
      </c>
      <c r="AY153" s="205" t="s">
        <v>161</v>
      </c>
    </row>
    <row r="154" spans="1:65" s="14" customFormat="1" ht="11.25">
      <c r="B154" s="206"/>
      <c r="C154" s="207"/>
      <c r="D154" s="197" t="s">
        <v>176</v>
      </c>
      <c r="E154" s="208" t="s">
        <v>35</v>
      </c>
      <c r="F154" s="209" t="s">
        <v>1407</v>
      </c>
      <c r="G154" s="207"/>
      <c r="H154" s="210">
        <v>7.0209999999999999</v>
      </c>
      <c r="I154" s="211"/>
      <c r="J154" s="207"/>
      <c r="K154" s="207"/>
      <c r="L154" s="212"/>
      <c r="M154" s="213"/>
      <c r="N154" s="214"/>
      <c r="O154" s="214"/>
      <c r="P154" s="214"/>
      <c r="Q154" s="214"/>
      <c r="R154" s="214"/>
      <c r="S154" s="214"/>
      <c r="T154" s="215"/>
      <c r="AT154" s="216" t="s">
        <v>176</v>
      </c>
      <c r="AU154" s="216" t="s">
        <v>90</v>
      </c>
      <c r="AV154" s="14" t="s">
        <v>90</v>
      </c>
      <c r="AW154" s="14" t="s">
        <v>41</v>
      </c>
      <c r="AX154" s="14" t="s">
        <v>80</v>
      </c>
      <c r="AY154" s="216" t="s">
        <v>161</v>
      </c>
    </row>
    <row r="155" spans="1:65" s="14" customFormat="1" ht="11.25">
      <c r="B155" s="206"/>
      <c r="C155" s="207"/>
      <c r="D155" s="197" t="s">
        <v>176</v>
      </c>
      <c r="E155" s="208" t="s">
        <v>35</v>
      </c>
      <c r="F155" s="209" t="s">
        <v>1408</v>
      </c>
      <c r="G155" s="207"/>
      <c r="H155" s="210">
        <v>7.1219999999999999</v>
      </c>
      <c r="I155" s="211"/>
      <c r="J155" s="207"/>
      <c r="K155" s="207"/>
      <c r="L155" s="212"/>
      <c r="M155" s="213"/>
      <c r="N155" s="214"/>
      <c r="O155" s="214"/>
      <c r="P155" s="214"/>
      <c r="Q155" s="214"/>
      <c r="R155" s="214"/>
      <c r="S155" s="214"/>
      <c r="T155" s="215"/>
      <c r="AT155" s="216" t="s">
        <v>176</v>
      </c>
      <c r="AU155" s="216" t="s">
        <v>90</v>
      </c>
      <c r="AV155" s="14" t="s">
        <v>90</v>
      </c>
      <c r="AW155" s="14" t="s">
        <v>41</v>
      </c>
      <c r="AX155" s="14" t="s">
        <v>80</v>
      </c>
      <c r="AY155" s="216" t="s">
        <v>161</v>
      </c>
    </row>
    <row r="156" spans="1:65" s="14" customFormat="1" ht="11.25">
      <c r="B156" s="206"/>
      <c r="C156" s="207"/>
      <c r="D156" s="197" t="s">
        <v>176</v>
      </c>
      <c r="E156" s="208" t="s">
        <v>35</v>
      </c>
      <c r="F156" s="209" t="s">
        <v>1409</v>
      </c>
      <c r="G156" s="207"/>
      <c r="H156" s="210">
        <v>10.522</v>
      </c>
      <c r="I156" s="211"/>
      <c r="J156" s="207"/>
      <c r="K156" s="207"/>
      <c r="L156" s="212"/>
      <c r="M156" s="213"/>
      <c r="N156" s="214"/>
      <c r="O156" s="214"/>
      <c r="P156" s="214"/>
      <c r="Q156" s="214"/>
      <c r="R156" s="214"/>
      <c r="S156" s="214"/>
      <c r="T156" s="215"/>
      <c r="AT156" s="216" t="s">
        <v>176</v>
      </c>
      <c r="AU156" s="216" t="s">
        <v>90</v>
      </c>
      <c r="AV156" s="14" t="s">
        <v>90</v>
      </c>
      <c r="AW156" s="14" t="s">
        <v>41</v>
      </c>
      <c r="AX156" s="14" t="s">
        <v>80</v>
      </c>
      <c r="AY156" s="216" t="s">
        <v>161</v>
      </c>
    </row>
    <row r="157" spans="1:65" s="15" customFormat="1" ht="11.25">
      <c r="B157" s="217"/>
      <c r="C157" s="218"/>
      <c r="D157" s="197" t="s">
        <v>176</v>
      </c>
      <c r="E157" s="219" t="s">
        <v>35</v>
      </c>
      <c r="F157" s="220" t="s">
        <v>181</v>
      </c>
      <c r="G157" s="218"/>
      <c r="H157" s="221">
        <v>24.664999999999999</v>
      </c>
      <c r="I157" s="222"/>
      <c r="J157" s="218"/>
      <c r="K157" s="218"/>
      <c r="L157" s="223"/>
      <c r="M157" s="224"/>
      <c r="N157" s="225"/>
      <c r="O157" s="225"/>
      <c r="P157" s="225"/>
      <c r="Q157" s="225"/>
      <c r="R157" s="225"/>
      <c r="S157" s="225"/>
      <c r="T157" s="226"/>
      <c r="AT157" s="227" t="s">
        <v>176</v>
      </c>
      <c r="AU157" s="227" t="s">
        <v>90</v>
      </c>
      <c r="AV157" s="15" t="s">
        <v>168</v>
      </c>
      <c r="AW157" s="15" t="s">
        <v>41</v>
      </c>
      <c r="AX157" s="15" t="s">
        <v>88</v>
      </c>
      <c r="AY157" s="227" t="s">
        <v>161</v>
      </c>
    </row>
    <row r="158" spans="1:65" s="12" customFormat="1" ht="22.9" customHeight="1">
      <c r="B158" s="160"/>
      <c r="C158" s="161"/>
      <c r="D158" s="162" t="s">
        <v>79</v>
      </c>
      <c r="E158" s="174" t="s">
        <v>227</v>
      </c>
      <c r="F158" s="174" t="s">
        <v>228</v>
      </c>
      <c r="G158" s="161"/>
      <c r="H158" s="161"/>
      <c r="I158" s="164"/>
      <c r="J158" s="175">
        <f>BK158</f>
        <v>0</v>
      </c>
      <c r="K158" s="161"/>
      <c r="L158" s="166"/>
      <c r="M158" s="167"/>
      <c r="N158" s="168"/>
      <c r="O158" s="168"/>
      <c r="P158" s="169">
        <f>SUM(P159:P166)</f>
        <v>0</v>
      </c>
      <c r="Q158" s="168"/>
      <c r="R158" s="169">
        <f>SUM(R159:R166)</f>
        <v>0</v>
      </c>
      <c r="S158" s="168"/>
      <c r="T158" s="170">
        <f>SUM(T159:T166)</f>
        <v>0</v>
      </c>
      <c r="AR158" s="171" t="s">
        <v>88</v>
      </c>
      <c r="AT158" s="172" t="s">
        <v>79</v>
      </c>
      <c r="AU158" s="172" t="s">
        <v>88</v>
      </c>
      <c r="AY158" s="171" t="s">
        <v>161</v>
      </c>
      <c r="BK158" s="173">
        <f>SUM(BK159:BK166)</f>
        <v>0</v>
      </c>
    </row>
    <row r="159" spans="1:65" s="2" customFormat="1" ht="37.9" customHeight="1">
      <c r="A159" s="36"/>
      <c r="B159" s="37"/>
      <c r="C159" s="176" t="s">
        <v>265</v>
      </c>
      <c r="D159" s="176" t="s">
        <v>164</v>
      </c>
      <c r="E159" s="177" t="s">
        <v>1180</v>
      </c>
      <c r="F159" s="178" t="s">
        <v>1181</v>
      </c>
      <c r="G159" s="179" t="s">
        <v>232</v>
      </c>
      <c r="H159" s="180">
        <v>6.3010000000000002</v>
      </c>
      <c r="I159" s="181"/>
      <c r="J159" s="182">
        <f>ROUND(I159*H159,2)</f>
        <v>0</v>
      </c>
      <c r="K159" s="183"/>
      <c r="L159" s="41"/>
      <c r="M159" s="184" t="s">
        <v>35</v>
      </c>
      <c r="N159" s="185" t="s">
        <v>51</v>
      </c>
      <c r="O159" s="66"/>
      <c r="P159" s="186">
        <f>O159*H159</f>
        <v>0</v>
      </c>
      <c r="Q159" s="186">
        <v>0</v>
      </c>
      <c r="R159" s="186">
        <f>Q159*H159</f>
        <v>0</v>
      </c>
      <c r="S159" s="186">
        <v>0</v>
      </c>
      <c r="T159" s="187">
        <f>S159*H159</f>
        <v>0</v>
      </c>
      <c r="U159" s="36"/>
      <c r="V159" s="36"/>
      <c r="W159" s="36"/>
      <c r="X159" s="36"/>
      <c r="Y159" s="36"/>
      <c r="Z159" s="36"/>
      <c r="AA159" s="36"/>
      <c r="AB159" s="36"/>
      <c r="AC159" s="36"/>
      <c r="AD159" s="36"/>
      <c r="AE159" s="36"/>
      <c r="AR159" s="188" t="s">
        <v>168</v>
      </c>
      <c r="AT159" s="188" t="s">
        <v>164</v>
      </c>
      <c r="AU159" s="188" t="s">
        <v>90</v>
      </c>
      <c r="AY159" s="18" t="s">
        <v>161</v>
      </c>
      <c r="BE159" s="189">
        <f>IF(N159="základní",J159,0)</f>
        <v>0</v>
      </c>
      <c r="BF159" s="189">
        <f>IF(N159="snížená",J159,0)</f>
        <v>0</v>
      </c>
      <c r="BG159" s="189">
        <f>IF(N159="zákl. přenesená",J159,0)</f>
        <v>0</v>
      </c>
      <c r="BH159" s="189">
        <f>IF(N159="sníž. přenesená",J159,0)</f>
        <v>0</v>
      </c>
      <c r="BI159" s="189">
        <f>IF(N159="nulová",J159,0)</f>
        <v>0</v>
      </c>
      <c r="BJ159" s="18" t="s">
        <v>88</v>
      </c>
      <c r="BK159" s="189">
        <f>ROUND(I159*H159,2)</f>
        <v>0</v>
      </c>
      <c r="BL159" s="18" t="s">
        <v>168</v>
      </c>
      <c r="BM159" s="188" t="s">
        <v>1182</v>
      </c>
    </row>
    <row r="160" spans="1:65" s="2" customFormat="1" ht="11.25">
      <c r="A160" s="36"/>
      <c r="B160" s="37"/>
      <c r="C160" s="38"/>
      <c r="D160" s="190" t="s">
        <v>170</v>
      </c>
      <c r="E160" s="38"/>
      <c r="F160" s="191" t="s">
        <v>1183</v>
      </c>
      <c r="G160" s="38"/>
      <c r="H160" s="38"/>
      <c r="I160" s="192"/>
      <c r="J160" s="38"/>
      <c r="K160" s="38"/>
      <c r="L160" s="41"/>
      <c r="M160" s="193"/>
      <c r="N160" s="194"/>
      <c r="O160" s="66"/>
      <c r="P160" s="66"/>
      <c r="Q160" s="66"/>
      <c r="R160" s="66"/>
      <c r="S160" s="66"/>
      <c r="T160" s="67"/>
      <c r="U160" s="36"/>
      <c r="V160" s="36"/>
      <c r="W160" s="36"/>
      <c r="X160" s="36"/>
      <c r="Y160" s="36"/>
      <c r="Z160" s="36"/>
      <c r="AA160" s="36"/>
      <c r="AB160" s="36"/>
      <c r="AC160" s="36"/>
      <c r="AD160" s="36"/>
      <c r="AE160" s="36"/>
      <c r="AT160" s="18" t="s">
        <v>170</v>
      </c>
      <c r="AU160" s="18" t="s">
        <v>90</v>
      </c>
    </row>
    <row r="161" spans="1:65" s="2" customFormat="1" ht="33" customHeight="1">
      <c r="A161" s="36"/>
      <c r="B161" s="37"/>
      <c r="C161" s="176" t="s">
        <v>269</v>
      </c>
      <c r="D161" s="176" t="s">
        <v>164</v>
      </c>
      <c r="E161" s="177" t="s">
        <v>236</v>
      </c>
      <c r="F161" s="178" t="s">
        <v>237</v>
      </c>
      <c r="G161" s="179" t="s">
        <v>232</v>
      </c>
      <c r="H161" s="180">
        <v>6.3010000000000002</v>
      </c>
      <c r="I161" s="181"/>
      <c r="J161" s="182">
        <f>ROUND(I161*H161,2)</f>
        <v>0</v>
      </c>
      <c r="K161" s="183"/>
      <c r="L161" s="41"/>
      <c r="M161" s="184" t="s">
        <v>35</v>
      </c>
      <c r="N161" s="185" t="s">
        <v>51</v>
      </c>
      <c r="O161" s="66"/>
      <c r="P161" s="186">
        <f>O161*H161</f>
        <v>0</v>
      </c>
      <c r="Q161" s="186">
        <v>0</v>
      </c>
      <c r="R161" s="186">
        <f>Q161*H161</f>
        <v>0</v>
      </c>
      <c r="S161" s="186">
        <v>0</v>
      </c>
      <c r="T161" s="187">
        <f>S161*H161</f>
        <v>0</v>
      </c>
      <c r="U161" s="36"/>
      <c r="V161" s="36"/>
      <c r="W161" s="36"/>
      <c r="X161" s="36"/>
      <c r="Y161" s="36"/>
      <c r="Z161" s="36"/>
      <c r="AA161" s="36"/>
      <c r="AB161" s="36"/>
      <c r="AC161" s="36"/>
      <c r="AD161" s="36"/>
      <c r="AE161" s="36"/>
      <c r="AR161" s="188" t="s">
        <v>168</v>
      </c>
      <c r="AT161" s="188" t="s">
        <v>164</v>
      </c>
      <c r="AU161" s="188" t="s">
        <v>90</v>
      </c>
      <c r="AY161" s="18" t="s">
        <v>161</v>
      </c>
      <c r="BE161" s="189">
        <f>IF(N161="základní",J161,0)</f>
        <v>0</v>
      </c>
      <c r="BF161" s="189">
        <f>IF(N161="snížená",J161,0)</f>
        <v>0</v>
      </c>
      <c r="BG161" s="189">
        <f>IF(N161="zákl. přenesená",J161,0)</f>
        <v>0</v>
      </c>
      <c r="BH161" s="189">
        <f>IF(N161="sníž. přenesená",J161,0)</f>
        <v>0</v>
      </c>
      <c r="BI161" s="189">
        <f>IF(N161="nulová",J161,0)</f>
        <v>0</v>
      </c>
      <c r="BJ161" s="18" t="s">
        <v>88</v>
      </c>
      <c r="BK161" s="189">
        <f>ROUND(I161*H161,2)</f>
        <v>0</v>
      </c>
      <c r="BL161" s="18" t="s">
        <v>168</v>
      </c>
      <c r="BM161" s="188" t="s">
        <v>1184</v>
      </c>
    </row>
    <row r="162" spans="1:65" s="2" customFormat="1" ht="11.25">
      <c r="A162" s="36"/>
      <c r="B162" s="37"/>
      <c r="C162" s="38"/>
      <c r="D162" s="190" t="s">
        <v>170</v>
      </c>
      <c r="E162" s="38"/>
      <c r="F162" s="191" t="s">
        <v>239</v>
      </c>
      <c r="G162" s="38"/>
      <c r="H162" s="38"/>
      <c r="I162" s="192"/>
      <c r="J162" s="38"/>
      <c r="K162" s="38"/>
      <c r="L162" s="41"/>
      <c r="M162" s="193"/>
      <c r="N162" s="194"/>
      <c r="O162" s="66"/>
      <c r="P162" s="66"/>
      <c r="Q162" s="66"/>
      <c r="R162" s="66"/>
      <c r="S162" s="66"/>
      <c r="T162" s="67"/>
      <c r="U162" s="36"/>
      <c r="V162" s="36"/>
      <c r="W162" s="36"/>
      <c r="X162" s="36"/>
      <c r="Y162" s="36"/>
      <c r="Z162" s="36"/>
      <c r="AA162" s="36"/>
      <c r="AB162" s="36"/>
      <c r="AC162" s="36"/>
      <c r="AD162" s="36"/>
      <c r="AE162" s="36"/>
      <c r="AT162" s="18" t="s">
        <v>170</v>
      </c>
      <c r="AU162" s="18" t="s">
        <v>90</v>
      </c>
    </row>
    <row r="163" spans="1:65" s="2" customFormat="1" ht="44.25" customHeight="1">
      <c r="A163" s="36"/>
      <c r="B163" s="37"/>
      <c r="C163" s="176" t="s">
        <v>273</v>
      </c>
      <c r="D163" s="176" t="s">
        <v>164</v>
      </c>
      <c r="E163" s="177" t="s">
        <v>241</v>
      </c>
      <c r="F163" s="178" t="s">
        <v>242</v>
      </c>
      <c r="G163" s="179" t="s">
        <v>232</v>
      </c>
      <c r="H163" s="180">
        <v>63.01</v>
      </c>
      <c r="I163" s="181"/>
      <c r="J163" s="182">
        <f>ROUND(I163*H163,2)</f>
        <v>0</v>
      </c>
      <c r="K163" s="183"/>
      <c r="L163" s="41"/>
      <c r="M163" s="184" t="s">
        <v>35</v>
      </c>
      <c r="N163" s="185" t="s">
        <v>51</v>
      </c>
      <c r="O163" s="66"/>
      <c r="P163" s="186">
        <f>O163*H163</f>
        <v>0</v>
      </c>
      <c r="Q163" s="186">
        <v>0</v>
      </c>
      <c r="R163" s="186">
        <f>Q163*H163</f>
        <v>0</v>
      </c>
      <c r="S163" s="186">
        <v>0</v>
      </c>
      <c r="T163" s="187">
        <f>S163*H163</f>
        <v>0</v>
      </c>
      <c r="U163" s="36"/>
      <c r="V163" s="36"/>
      <c r="W163" s="36"/>
      <c r="X163" s="36"/>
      <c r="Y163" s="36"/>
      <c r="Z163" s="36"/>
      <c r="AA163" s="36"/>
      <c r="AB163" s="36"/>
      <c r="AC163" s="36"/>
      <c r="AD163" s="36"/>
      <c r="AE163" s="36"/>
      <c r="AR163" s="188" t="s">
        <v>168</v>
      </c>
      <c r="AT163" s="188" t="s">
        <v>164</v>
      </c>
      <c r="AU163" s="188" t="s">
        <v>90</v>
      </c>
      <c r="AY163" s="18" t="s">
        <v>161</v>
      </c>
      <c r="BE163" s="189">
        <f>IF(N163="základní",J163,0)</f>
        <v>0</v>
      </c>
      <c r="BF163" s="189">
        <f>IF(N163="snížená",J163,0)</f>
        <v>0</v>
      </c>
      <c r="BG163" s="189">
        <f>IF(N163="zákl. přenesená",J163,0)</f>
        <v>0</v>
      </c>
      <c r="BH163" s="189">
        <f>IF(N163="sníž. přenesená",J163,0)</f>
        <v>0</v>
      </c>
      <c r="BI163" s="189">
        <f>IF(N163="nulová",J163,0)</f>
        <v>0</v>
      </c>
      <c r="BJ163" s="18" t="s">
        <v>88</v>
      </c>
      <c r="BK163" s="189">
        <f>ROUND(I163*H163,2)</f>
        <v>0</v>
      </c>
      <c r="BL163" s="18" t="s">
        <v>168</v>
      </c>
      <c r="BM163" s="188" t="s">
        <v>1185</v>
      </c>
    </row>
    <row r="164" spans="1:65" s="2" customFormat="1" ht="11.25">
      <c r="A164" s="36"/>
      <c r="B164" s="37"/>
      <c r="C164" s="38"/>
      <c r="D164" s="190" t="s">
        <v>170</v>
      </c>
      <c r="E164" s="38"/>
      <c r="F164" s="191" t="s">
        <v>244</v>
      </c>
      <c r="G164" s="38"/>
      <c r="H164" s="38"/>
      <c r="I164" s="192"/>
      <c r="J164" s="38"/>
      <c r="K164" s="38"/>
      <c r="L164" s="41"/>
      <c r="M164" s="193"/>
      <c r="N164" s="194"/>
      <c r="O164" s="66"/>
      <c r="P164" s="66"/>
      <c r="Q164" s="66"/>
      <c r="R164" s="66"/>
      <c r="S164" s="66"/>
      <c r="T164" s="67"/>
      <c r="U164" s="36"/>
      <c r="V164" s="36"/>
      <c r="W164" s="36"/>
      <c r="X164" s="36"/>
      <c r="Y164" s="36"/>
      <c r="Z164" s="36"/>
      <c r="AA164" s="36"/>
      <c r="AB164" s="36"/>
      <c r="AC164" s="36"/>
      <c r="AD164" s="36"/>
      <c r="AE164" s="36"/>
      <c r="AT164" s="18" t="s">
        <v>170</v>
      </c>
      <c r="AU164" s="18" t="s">
        <v>90</v>
      </c>
    </row>
    <row r="165" spans="1:65" s="2" customFormat="1" ht="44.25" customHeight="1">
      <c r="A165" s="36"/>
      <c r="B165" s="37"/>
      <c r="C165" s="176" t="s">
        <v>279</v>
      </c>
      <c r="D165" s="176" t="s">
        <v>164</v>
      </c>
      <c r="E165" s="177" t="s">
        <v>247</v>
      </c>
      <c r="F165" s="178" t="s">
        <v>248</v>
      </c>
      <c r="G165" s="179" t="s">
        <v>232</v>
      </c>
      <c r="H165" s="180">
        <v>6.3010000000000002</v>
      </c>
      <c r="I165" s="181"/>
      <c r="J165" s="182">
        <f>ROUND(I165*H165,2)</f>
        <v>0</v>
      </c>
      <c r="K165" s="183"/>
      <c r="L165" s="41"/>
      <c r="M165" s="184" t="s">
        <v>35</v>
      </c>
      <c r="N165" s="185" t="s">
        <v>51</v>
      </c>
      <c r="O165" s="66"/>
      <c r="P165" s="186">
        <f>O165*H165</f>
        <v>0</v>
      </c>
      <c r="Q165" s="186">
        <v>0</v>
      </c>
      <c r="R165" s="186">
        <f>Q165*H165</f>
        <v>0</v>
      </c>
      <c r="S165" s="186">
        <v>0</v>
      </c>
      <c r="T165" s="187">
        <f>S165*H165</f>
        <v>0</v>
      </c>
      <c r="U165" s="36"/>
      <c r="V165" s="36"/>
      <c r="W165" s="36"/>
      <c r="X165" s="36"/>
      <c r="Y165" s="36"/>
      <c r="Z165" s="36"/>
      <c r="AA165" s="36"/>
      <c r="AB165" s="36"/>
      <c r="AC165" s="36"/>
      <c r="AD165" s="36"/>
      <c r="AE165" s="36"/>
      <c r="AR165" s="188" t="s">
        <v>168</v>
      </c>
      <c r="AT165" s="188" t="s">
        <v>164</v>
      </c>
      <c r="AU165" s="188" t="s">
        <v>90</v>
      </c>
      <c r="AY165" s="18" t="s">
        <v>161</v>
      </c>
      <c r="BE165" s="189">
        <f>IF(N165="základní",J165,0)</f>
        <v>0</v>
      </c>
      <c r="BF165" s="189">
        <f>IF(N165="snížená",J165,0)</f>
        <v>0</v>
      </c>
      <c r="BG165" s="189">
        <f>IF(N165="zákl. přenesená",J165,0)</f>
        <v>0</v>
      </c>
      <c r="BH165" s="189">
        <f>IF(N165="sníž. přenesená",J165,0)</f>
        <v>0</v>
      </c>
      <c r="BI165" s="189">
        <f>IF(N165="nulová",J165,0)</f>
        <v>0</v>
      </c>
      <c r="BJ165" s="18" t="s">
        <v>88</v>
      </c>
      <c r="BK165" s="189">
        <f>ROUND(I165*H165,2)</f>
        <v>0</v>
      </c>
      <c r="BL165" s="18" t="s">
        <v>168</v>
      </c>
      <c r="BM165" s="188" t="s">
        <v>1187</v>
      </c>
    </row>
    <row r="166" spans="1:65" s="2" customFormat="1" ht="11.25">
      <c r="A166" s="36"/>
      <c r="B166" s="37"/>
      <c r="C166" s="38"/>
      <c r="D166" s="190" t="s">
        <v>170</v>
      </c>
      <c r="E166" s="38"/>
      <c r="F166" s="191" t="s">
        <v>250</v>
      </c>
      <c r="G166" s="38"/>
      <c r="H166" s="38"/>
      <c r="I166" s="192"/>
      <c r="J166" s="38"/>
      <c r="K166" s="38"/>
      <c r="L166" s="41"/>
      <c r="M166" s="193"/>
      <c r="N166" s="194"/>
      <c r="O166" s="66"/>
      <c r="P166" s="66"/>
      <c r="Q166" s="66"/>
      <c r="R166" s="66"/>
      <c r="S166" s="66"/>
      <c r="T166" s="67"/>
      <c r="U166" s="36"/>
      <c r="V166" s="36"/>
      <c r="W166" s="36"/>
      <c r="X166" s="36"/>
      <c r="Y166" s="36"/>
      <c r="Z166" s="36"/>
      <c r="AA166" s="36"/>
      <c r="AB166" s="36"/>
      <c r="AC166" s="36"/>
      <c r="AD166" s="36"/>
      <c r="AE166" s="36"/>
      <c r="AT166" s="18" t="s">
        <v>170</v>
      </c>
      <c r="AU166" s="18" t="s">
        <v>90</v>
      </c>
    </row>
    <row r="167" spans="1:65" s="12" customFormat="1" ht="22.9" customHeight="1">
      <c r="B167" s="160"/>
      <c r="C167" s="161"/>
      <c r="D167" s="162" t="s">
        <v>79</v>
      </c>
      <c r="E167" s="174" t="s">
        <v>251</v>
      </c>
      <c r="F167" s="174" t="s">
        <v>252</v>
      </c>
      <c r="G167" s="161"/>
      <c r="H167" s="161"/>
      <c r="I167" s="164"/>
      <c r="J167" s="175">
        <f>BK167</f>
        <v>0</v>
      </c>
      <c r="K167" s="161"/>
      <c r="L167" s="166"/>
      <c r="M167" s="167"/>
      <c r="N167" s="168"/>
      <c r="O167" s="168"/>
      <c r="P167" s="169">
        <f>SUM(P168:P169)</f>
        <v>0</v>
      </c>
      <c r="Q167" s="168"/>
      <c r="R167" s="169">
        <f>SUM(R168:R169)</f>
        <v>0</v>
      </c>
      <c r="S167" s="168"/>
      <c r="T167" s="170">
        <f>SUM(T168:T169)</f>
        <v>0</v>
      </c>
      <c r="AR167" s="171" t="s">
        <v>88</v>
      </c>
      <c r="AT167" s="172" t="s">
        <v>79</v>
      </c>
      <c r="AU167" s="172" t="s">
        <v>88</v>
      </c>
      <c r="AY167" s="171" t="s">
        <v>161</v>
      </c>
      <c r="BK167" s="173">
        <f>SUM(BK168:BK169)</f>
        <v>0</v>
      </c>
    </row>
    <row r="168" spans="1:65" s="2" customFormat="1" ht="55.5" customHeight="1">
      <c r="A168" s="36"/>
      <c r="B168" s="37"/>
      <c r="C168" s="176" t="s">
        <v>7</v>
      </c>
      <c r="D168" s="176" t="s">
        <v>164</v>
      </c>
      <c r="E168" s="177" t="s">
        <v>975</v>
      </c>
      <c r="F168" s="178" t="s">
        <v>976</v>
      </c>
      <c r="G168" s="179" t="s">
        <v>232</v>
      </c>
      <c r="H168" s="180">
        <v>2.4990000000000001</v>
      </c>
      <c r="I168" s="181"/>
      <c r="J168" s="182">
        <f>ROUND(I168*H168,2)</f>
        <v>0</v>
      </c>
      <c r="K168" s="183"/>
      <c r="L168" s="41"/>
      <c r="M168" s="184" t="s">
        <v>35</v>
      </c>
      <c r="N168" s="185" t="s">
        <v>51</v>
      </c>
      <c r="O168" s="66"/>
      <c r="P168" s="186">
        <f>O168*H168</f>
        <v>0</v>
      </c>
      <c r="Q168" s="186">
        <v>0</v>
      </c>
      <c r="R168" s="186">
        <f>Q168*H168</f>
        <v>0</v>
      </c>
      <c r="S168" s="186">
        <v>0</v>
      </c>
      <c r="T168" s="187">
        <f>S168*H168</f>
        <v>0</v>
      </c>
      <c r="U168" s="36"/>
      <c r="V168" s="36"/>
      <c r="W168" s="36"/>
      <c r="X168" s="36"/>
      <c r="Y168" s="36"/>
      <c r="Z168" s="36"/>
      <c r="AA168" s="36"/>
      <c r="AB168" s="36"/>
      <c r="AC168" s="36"/>
      <c r="AD168" s="36"/>
      <c r="AE168" s="36"/>
      <c r="AR168" s="188" t="s">
        <v>168</v>
      </c>
      <c r="AT168" s="188" t="s">
        <v>164</v>
      </c>
      <c r="AU168" s="188" t="s">
        <v>90</v>
      </c>
      <c r="AY168" s="18" t="s">
        <v>161</v>
      </c>
      <c r="BE168" s="189">
        <f>IF(N168="základní",J168,0)</f>
        <v>0</v>
      </c>
      <c r="BF168" s="189">
        <f>IF(N168="snížená",J168,0)</f>
        <v>0</v>
      </c>
      <c r="BG168" s="189">
        <f>IF(N168="zákl. přenesená",J168,0)</f>
        <v>0</v>
      </c>
      <c r="BH168" s="189">
        <f>IF(N168="sníž. přenesená",J168,0)</f>
        <v>0</v>
      </c>
      <c r="BI168" s="189">
        <f>IF(N168="nulová",J168,0)</f>
        <v>0</v>
      </c>
      <c r="BJ168" s="18" t="s">
        <v>88</v>
      </c>
      <c r="BK168" s="189">
        <f>ROUND(I168*H168,2)</f>
        <v>0</v>
      </c>
      <c r="BL168" s="18" t="s">
        <v>168</v>
      </c>
      <c r="BM168" s="188" t="s">
        <v>1188</v>
      </c>
    </row>
    <row r="169" spans="1:65" s="2" customFormat="1" ht="11.25">
      <c r="A169" s="36"/>
      <c r="B169" s="37"/>
      <c r="C169" s="38"/>
      <c r="D169" s="190" t="s">
        <v>170</v>
      </c>
      <c r="E169" s="38"/>
      <c r="F169" s="191" t="s">
        <v>978</v>
      </c>
      <c r="G169" s="38"/>
      <c r="H169" s="38"/>
      <c r="I169" s="192"/>
      <c r="J169" s="38"/>
      <c r="K169" s="38"/>
      <c r="L169" s="41"/>
      <c r="M169" s="193"/>
      <c r="N169" s="194"/>
      <c r="O169" s="66"/>
      <c r="P169" s="66"/>
      <c r="Q169" s="66"/>
      <c r="R169" s="66"/>
      <c r="S169" s="66"/>
      <c r="T169" s="67"/>
      <c r="U169" s="36"/>
      <c r="V169" s="36"/>
      <c r="W169" s="36"/>
      <c r="X169" s="36"/>
      <c r="Y169" s="36"/>
      <c r="Z169" s="36"/>
      <c r="AA169" s="36"/>
      <c r="AB169" s="36"/>
      <c r="AC169" s="36"/>
      <c r="AD169" s="36"/>
      <c r="AE169" s="36"/>
      <c r="AT169" s="18" t="s">
        <v>170</v>
      </c>
      <c r="AU169" s="18" t="s">
        <v>90</v>
      </c>
    </row>
    <row r="170" spans="1:65" s="12" customFormat="1" ht="25.9" customHeight="1">
      <c r="B170" s="160"/>
      <c r="C170" s="161"/>
      <c r="D170" s="162" t="s">
        <v>79</v>
      </c>
      <c r="E170" s="163" t="s">
        <v>257</v>
      </c>
      <c r="F170" s="163" t="s">
        <v>258</v>
      </c>
      <c r="G170" s="161"/>
      <c r="H170" s="161"/>
      <c r="I170" s="164"/>
      <c r="J170" s="165">
        <f>BK170</f>
        <v>0</v>
      </c>
      <c r="K170" s="161"/>
      <c r="L170" s="166"/>
      <c r="M170" s="167"/>
      <c r="N170" s="168"/>
      <c r="O170" s="168"/>
      <c r="P170" s="169">
        <f>P171+P190+P196+P199+P209+P219+P222+P254+P283+P291</f>
        <v>0</v>
      </c>
      <c r="Q170" s="168"/>
      <c r="R170" s="169">
        <f>R171+R190+R196+R199+R209+R219+R222+R254+R283+R291</f>
        <v>1.0891010999999999</v>
      </c>
      <c r="S170" s="168"/>
      <c r="T170" s="170">
        <f>T171+T190+T196+T199+T209+T219+T222+T254+T283+T291</f>
        <v>2.7636954</v>
      </c>
      <c r="AR170" s="171" t="s">
        <v>90</v>
      </c>
      <c r="AT170" s="172" t="s">
        <v>79</v>
      </c>
      <c r="AU170" s="172" t="s">
        <v>80</v>
      </c>
      <c r="AY170" s="171" t="s">
        <v>161</v>
      </c>
      <c r="BK170" s="173">
        <f>BK171+BK190+BK196+BK199+BK209+BK219+BK222+BK254+BK283+BK291</f>
        <v>0</v>
      </c>
    </row>
    <row r="171" spans="1:65" s="12" customFormat="1" ht="22.9" customHeight="1">
      <c r="B171" s="160"/>
      <c r="C171" s="161"/>
      <c r="D171" s="162" t="s">
        <v>79</v>
      </c>
      <c r="E171" s="174" t="s">
        <v>259</v>
      </c>
      <c r="F171" s="174" t="s">
        <v>260</v>
      </c>
      <c r="G171" s="161"/>
      <c r="H171" s="161"/>
      <c r="I171" s="164"/>
      <c r="J171" s="175">
        <f>BK171</f>
        <v>0</v>
      </c>
      <c r="K171" s="161"/>
      <c r="L171" s="166"/>
      <c r="M171" s="167"/>
      <c r="N171" s="168"/>
      <c r="O171" s="168"/>
      <c r="P171" s="169">
        <f>SUM(P172:P189)</f>
        <v>0</v>
      </c>
      <c r="Q171" s="168"/>
      <c r="R171" s="169">
        <f>SUM(R172:R189)</f>
        <v>3.8999999999999998E-3</v>
      </c>
      <c r="S171" s="168"/>
      <c r="T171" s="170">
        <f>SUM(T172:T189)</f>
        <v>4.9860000000000002E-2</v>
      </c>
      <c r="AR171" s="171" t="s">
        <v>90</v>
      </c>
      <c r="AT171" s="172" t="s">
        <v>79</v>
      </c>
      <c r="AU171" s="172" t="s">
        <v>88</v>
      </c>
      <c r="AY171" s="171" t="s">
        <v>161</v>
      </c>
      <c r="BK171" s="173">
        <f>SUM(BK172:BK189)</f>
        <v>0</v>
      </c>
    </row>
    <row r="172" spans="1:65" s="2" customFormat="1" ht="33" customHeight="1">
      <c r="A172" s="36"/>
      <c r="B172" s="37"/>
      <c r="C172" s="176" t="s">
        <v>288</v>
      </c>
      <c r="D172" s="176" t="s">
        <v>164</v>
      </c>
      <c r="E172" s="177" t="s">
        <v>262</v>
      </c>
      <c r="F172" s="178" t="s">
        <v>263</v>
      </c>
      <c r="G172" s="179" t="s">
        <v>185</v>
      </c>
      <c r="H172" s="180">
        <v>1</v>
      </c>
      <c r="I172" s="181"/>
      <c r="J172" s="182">
        <f>ROUND(I172*H172,2)</f>
        <v>0</v>
      </c>
      <c r="K172" s="183"/>
      <c r="L172" s="41"/>
      <c r="M172" s="184" t="s">
        <v>35</v>
      </c>
      <c r="N172" s="185" t="s">
        <v>51</v>
      </c>
      <c r="O172" s="66"/>
      <c r="P172" s="186">
        <f>O172*H172</f>
        <v>0</v>
      </c>
      <c r="Q172" s="186">
        <v>0</v>
      </c>
      <c r="R172" s="186">
        <f>Q172*H172</f>
        <v>0</v>
      </c>
      <c r="S172" s="186">
        <v>0</v>
      </c>
      <c r="T172" s="187">
        <f>S172*H172</f>
        <v>0</v>
      </c>
      <c r="U172" s="36"/>
      <c r="V172" s="36"/>
      <c r="W172" s="36"/>
      <c r="X172" s="36"/>
      <c r="Y172" s="36"/>
      <c r="Z172" s="36"/>
      <c r="AA172" s="36"/>
      <c r="AB172" s="36"/>
      <c r="AC172" s="36"/>
      <c r="AD172" s="36"/>
      <c r="AE172" s="36"/>
      <c r="AR172" s="188" t="s">
        <v>261</v>
      </c>
      <c r="AT172" s="188" t="s">
        <v>164</v>
      </c>
      <c r="AU172" s="188" t="s">
        <v>90</v>
      </c>
      <c r="AY172" s="18" t="s">
        <v>161</v>
      </c>
      <c r="BE172" s="189">
        <f>IF(N172="základní",J172,0)</f>
        <v>0</v>
      </c>
      <c r="BF172" s="189">
        <f>IF(N172="snížená",J172,0)</f>
        <v>0</v>
      </c>
      <c r="BG172" s="189">
        <f>IF(N172="zákl. přenesená",J172,0)</f>
        <v>0</v>
      </c>
      <c r="BH172" s="189">
        <f>IF(N172="sníž. přenesená",J172,0)</f>
        <v>0</v>
      </c>
      <c r="BI172" s="189">
        <f>IF(N172="nulová",J172,0)</f>
        <v>0</v>
      </c>
      <c r="BJ172" s="18" t="s">
        <v>88</v>
      </c>
      <c r="BK172" s="189">
        <f>ROUND(I172*H172,2)</f>
        <v>0</v>
      </c>
      <c r="BL172" s="18" t="s">
        <v>261</v>
      </c>
      <c r="BM172" s="188" t="s">
        <v>1189</v>
      </c>
    </row>
    <row r="173" spans="1:65" s="2" customFormat="1" ht="24.2" customHeight="1">
      <c r="A173" s="36"/>
      <c r="B173" s="37"/>
      <c r="C173" s="176" t="s">
        <v>292</v>
      </c>
      <c r="D173" s="176" t="s">
        <v>164</v>
      </c>
      <c r="E173" s="177" t="s">
        <v>266</v>
      </c>
      <c r="F173" s="178" t="s">
        <v>267</v>
      </c>
      <c r="G173" s="179" t="s">
        <v>185</v>
      </c>
      <c r="H173" s="180">
        <v>1</v>
      </c>
      <c r="I173" s="181"/>
      <c r="J173" s="182">
        <f>ROUND(I173*H173,2)</f>
        <v>0</v>
      </c>
      <c r="K173" s="183"/>
      <c r="L173" s="41"/>
      <c r="M173" s="184" t="s">
        <v>35</v>
      </c>
      <c r="N173" s="185" t="s">
        <v>51</v>
      </c>
      <c r="O173" s="66"/>
      <c r="P173" s="186">
        <f>O173*H173</f>
        <v>0</v>
      </c>
      <c r="Q173" s="186">
        <v>0</v>
      </c>
      <c r="R173" s="186">
        <f>Q173*H173</f>
        <v>0</v>
      </c>
      <c r="S173" s="186">
        <v>0</v>
      </c>
      <c r="T173" s="187">
        <f>S173*H173</f>
        <v>0</v>
      </c>
      <c r="U173" s="36"/>
      <c r="V173" s="36"/>
      <c r="W173" s="36"/>
      <c r="X173" s="36"/>
      <c r="Y173" s="36"/>
      <c r="Z173" s="36"/>
      <c r="AA173" s="36"/>
      <c r="AB173" s="36"/>
      <c r="AC173" s="36"/>
      <c r="AD173" s="36"/>
      <c r="AE173" s="36"/>
      <c r="AR173" s="188" t="s">
        <v>261</v>
      </c>
      <c r="AT173" s="188" t="s">
        <v>164</v>
      </c>
      <c r="AU173" s="188" t="s">
        <v>90</v>
      </c>
      <c r="AY173" s="18" t="s">
        <v>161</v>
      </c>
      <c r="BE173" s="189">
        <f>IF(N173="základní",J173,0)</f>
        <v>0</v>
      </c>
      <c r="BF173" s="189">
        <f>IF(N173="snížená",J173,0)</f>
        <v>0</v>
      </c>
      <c r="BG173" s="189">
        <f>IF(N173="zákl. přenesená",J173,0)</f>
        <v>0</v>
      </c>
      <c r="BH173" s="189">
        <f>IF(N173="sníž. přenesená",J173,0)</f>
        <v>0</v>
      </c>
      <c r="BI173" s="189">
        <f>IF(N173="nulová",J173,0)</f>
        <v>0</v>
      </c>
      <c r="BJ173" s="18" t="s">
        <v>88</v>
      </c>
      <c r="BK173" s="189">
        <f>ROUND(I173*H173,2)</f>
        <v>0</v>
      </c>
      <c r="BL173" s="18" t="s">
        <v>261</v>
      </c>
      <c r="BM173" s="188" t="s">
        <v>1190</v>
      </c>
    </row>
    <row r="174" spans="1:65" s="2" customFormat="1" ht="24.2" customHeight="1">
      <c r="A174" s="36"/>
      <c r="B174" s="37"/>
      <c r="C174" s="176" t="s">
        <v>296</v>
      </c>
      <c r="D174" s="176" t="s">
        <v>164</v>
      </c>
      <c r="E174" s="177" t="s">
        <v>270</v>
      </c>
      <c r="F174" s="178" t="s">
        <v>271</v>
      </c>
      <c r="G174" s="179" t="s">
        <v>185</v>
      </c>
      <c r="H174" s="180">
        <v>1</v>
      </c>
      <c r="I174" s="181"/>
      <c r="J174" s="182">
        <f>ROUND(I174*H174,2)</f>
        <v>0</v>
      </c>
      <c r="K174" s="183"/>
      <c r="L174" s="41"/>
      <c r="M174" s="184" t="s">
        <v>35</v>
      </c>
      <c r="N174" s="185" t="s">
        <v>51</v>
      </c>
      <c r="O174" s="66"/>
      <c r="P174" s="186">
        <f>O174*H174</f>
        <v>0</v>
      </c>
      <c r="Q174" s="186">
        <v>0</v>
      </c>
      <c r="R174" s="186">
        <f>Q174*H174</f>
        <v>0</v>
      </c>
      <c r="S174" s="186">
        <v>0</v>
      </c>
      <c r="T174" s="187">
        <f>S174*H174</f>
        <v>0</v>
      </c>
      <c r="U174" s="36"/>
      <c r="V174" s="36"/>
      <c r="W174" s="36"/>
      <c r="X174" s="36"/>
      <c r="Y174" s="36"/>
      <c r="Z174" s="36"/>
      <c r="AA174" s="36"/>
      <c r="AB174" s="36"/>
      <c r="AC174" s="36"/>
      <c r="AD174" s="36"/>
      <c r="AE174" s="36"/>
      <c r="AR174" s="188" t="s">
        <v>261</v>
      </c>
      <c r="AT174" s="188" t="s">
        <v>164</v>
      </c>
      <c r="AU174" s="188" t="s">
        <v>90</v>
      </c>
      <c r="AY174" s="18" t="s">
        <v>161</v>
      </c>
      <c r="BE174" s="189">
        <f>IF(N174="základní",J174,0)</f>
        <v>0</v>
      </c>
      <c r="BF174" s="189">
        <f>IF(N174="snížená",J174,0)</f>
        <v>0</v>
      </c>
      <c r="BG174" s="189">
        <f>IF(N174="zákl. přenesená",J174,0)</f>
        <v>0</v>
      </c>
      <c r="BH174" s="189">
        <f>IF(N174="sníž. přenesená",J174,0)</f>
        <v>0</v>
      </c>
      <c r="BI174" s="189">
        <f>IF(N174="nulová",J174,0)</f>
        <v>0</v>
      </c>
      <c r="BJ174" s="18" t="s">
        <v>88</v>
      </c>
      <c r="BK174" s="189">
        <f>ROUND(I174*H174,2)</f>
        <v>0</v>
      </c>
      <c r="BL174" s="18" t="s">
        <v>261</v>
      </c>
      <c r="BM174" s="188" t="s">
        <v>1191</v>
      </c>
    </row>
    <row r="175" spans="1:65" s="2" customFormat="1" ht="16.5" customHeight="1">
      <c r="A175" s="36"/>
      <c r="B175" s="37"/>
      <c r="C175" s="176" t="s">
        <v>300</v>
      </c>
      <c r="D175" s="176" t="s">
        <v>164</v>
      </c>
      <c r="E175" s="177" t="s">
        <v>274</v>
      </c>
      <c r="F175" s="178" t="s">
        <v>275</v>
      </c>
      <c r="G175" s="179" t="s">
        <v>276</v>
      </c>
      <c r="H175" s="180">
        <v>1</v>
      </c>
      <c r="I175" s="181"/>
      <c r="J175" s="182">
        <f>ROUND(I175*H175,2)</f>
        <v>0</v>
      </c>
      <c r="K175" s="183"/>
      <c r="L175" s="41"/>
      <c r="M175" s="184" t="s">
        <v>35</v>
      </c>
      <c r="N175" s="185" t="s">
        <v>51</v>
      </c>
      <c r="O175" s="66"/>
      <c r="P175" s="186">
        <f>O175*H175</f>
        <v>0</v>
      </c>
      <c r="Q175" s="186">
        <v>0</v>
      </c>
      <c r="R175" s="186">
        <f>Q175*H175</f>
        <v>0</v>
      </c>
      <c r="S175" s="186">
        <v>1.933E-2</v>
      </c>
      <c r="T175" s="187">
        <f>S175*H175</f>
        <v>1.933E-2</v>
      </c>
      <c r="U175" s="36"/>
      <c r="V175" s="36"/>
      <c r="W175" s="36"/>
      <c r="X175" s="36"/>
      <c r="Y175" s="36"/>
      <c r="Z175" s="36"/>
      <c r="AA175" s="36"/>
      <c r="AB175" s="36"/>
      <c r="AC175" s="36"/>
      <c r="AD175" s="36"/>
      <c r="AE175" s="36"/>
      <c r="AR175" s="188" t="s">
        <v>261</v>
      </c>
      <c r="AT175" s="188" t="s">
        <v>164</v>
      </c>
      <c r="AU175" s="188" t="s">
        <v>90</v>
      </c>
      <c r="AY175" s="18" t="s">
        <v>161</v>
      </c>
      <c r="BE175" s="189">
        <f>IF(N175="základní",J175,0)</f>
        <v>0</v>
      </c>
      <c r="BF175" s="189">
        <f>IF(N175="snížená",J175,0)</f>
        <v>0</v>
      </c>
      <c r="BG175" s="189">
        <f>IF(N175="zákl. přenesená",J175,0)</f>
        <v>0</v>
      </c>
      <c r="BH175" s="189">
        <f>IF(N175="sníž. přenesená",J175,0)</f>
        <v>0</v>
      </c>
      <c r="BI175" s="189">
        <f>IF(N175="nulová",J175,0)</f>
        <v>0</v>
      </c>
      <c r="BJ175" s="18" t="s">
        <v>88</v>
      </c>
      <c r="BK175" s="189">
        <f>ROUND(I175*H175,2)</f>
        <v>0</v>
      </c>
      <c r="BL175" s="18" t="s">
        <v>261</v>
      </c>
      <c r="BM175" s="188" t="s">
        <v>1192</v>
      </c>
    </row>
    <row r="176" spans="1:65" s="2" customFormat="1" ht="11.25">
      <c r="A176" s="36"/>
      <c r="B176" s="37"/>
      <c r="C176" s="38"/>
      <c r="D176" s="190" t="s">
        <v>170</v>
      </c>
      <c r="E176" s="38"/>
      <c r="F176" s="191" t="s">
        <v>278</v>
      </c>
      <c r="G176" s="38"/>
      <c r="H176" s="38"/>
      <c r="I176" s="192"/>
      <c r="J176" s="38"/>
      <c r="K176" s="38"/>
      <c r="L176" s="41"/>
      <c r="M176" s="193"/>
      <c r="N176" s="194"/>
      <c r="O176" s="66"/>
      <c r="P176" s="66"/>
      <c r="Q176" s="66"/>
      <c r="R176" s="66"/>
      <c r="S176" s="66"/>
      <c r="T176" s="67"/>
      <c r="U176" s="36"/>
      <c r="V176" s="36"/>
      <c r="W176" s="36"/>
      <c r="X176" s="36"/>
      <c r="Y176" s="36"/>
      <c r="Z176" s="36"/>
      <c r="AA176" s="36"/>
      <c r="AB176" s="36"/>
      <c r="AC176" s="36"/>
      <c r="AD176" s="36"/>
      <c r="AE176" s="36"/>
      <c r="AT176" s="18" t="s">
        <v>170</v>
      </c>
      <c r="AU176" s="18" t="s">
        <v>90</v>
      </c>
    </row>
    <row r="177" spans="1:65" s="2" customFormat="1" ht="24.2" customHeight="1">
      <c r="A177" s="36"/>
      <c r="B177" s="37"/>
      <c r="C177" s="176" t="s">
        <v>304</v>
      </c>
      <c r="D177" s="176" t="s">
        <v>164</v>
      </c>
      <c r="E177" s="177" t="s">
        <v>280</v>
      </c>
      <c r="F177" s="178" t="s">
        <v>281</v>
      </c>
      <c r="G177" s="179" t="s">
        <v>276</v>
      </c>
      <c r="H177" s="180">
        <v>1</v>
      </c>
      <c r="I177" s="181"/>
      <c r="J177" s="182">
        <f>ROUND(I177*H177,2)</f>
        <v>0</v>
      </c>
      <c r="K177" s="183"/>
      <c r="L177" s="41"/>
      <c r="M177" s="184" t="s">
        <v>35</v>
      </c>
      <c r="N177" s="185" t="s">
        <v>51</v>
      </c>
      <c r="O177" s="66"/>
      <c r="P177" s="186">
        <f>O177*H177</f>
        <v>0</v>
      </c>
      <c r="Q177" s="186">
        <v>0</v>
      </c>
      <c r="R177" s="186">
        <f>Q177*H177</f>
        <v>0</v>
      </c>
      <c r="S177" s="186">
        <v>1.107E-2</v>
      </c>
      <c r="T177" s="187">
        <f>S177*H177</f>
        <v>1.107E-2</v>
      </c>
      <c r="U177" s="36"/>
      <c r="V177" s="36"/>
      <c r="W177" s="36"/>
      <c r="X177" s="36"/>
      <c r="Y177" s="36"/>
      <c r="Z177" s="36"/>
      <c r="AA177" s="36"/>
      <c r="AB177" s="36"/>
      <c r="AC177" s="36"/>
      <c r="AD177" s="36"/>
      <c r="AE177" s="36"/>
      <c r="AR177" s="188" t="s">
        <v>261</v>
      </c>
      <c r="AT177" s="188" t="s">
        <v>164</v>
      </c>
      <c r="AU177" s="188" t="s">
        <v>90</v>
      </c>
      <c r="AY177" s="18" t="s">
        <v>161</v>
      </c>
      <c r="BE177" s="189">
        <f>IF(N177="základní",J177,0)</f>
        <v>0</v>
      </c>
      <c r="BF177" s="189">
        <f>IF(N177="snížená",J177,0)</f>
        <v>0</v>
      </c>
      <c r="BG177" s="189">
        <f>IF(N177="zákl. přenesená",J177,0)</f>
        <v>0</v>
      </c>
      <c r="BH177" s="189">
        <f>IF(N177="sníž. přenesená",J177,0)</f>
        <v>0</v>
      </c>
      <c r="BI177" s="189">
        <f>IF(N177="nulová",J177,0)</f>
        <v>0</v>
      </c>
      <c r="BJ177" s="18" t="s">
        <v>88</v>
      </c>
      <c r="BK177" s="189">
        <f>ROUND(I177*H177,2)</f>
        <v>0</v>
      </c>
      <c r="BL177" s="18" t="s">
        <v>261</v>
      </c>
      <c r="BM177" s="188" t="s">
        <v>1193</v>
      </c>
    </row>
    <row r="178" spans="1:65" s="2" customFormat="1" ht="11.25">
      <c r="A178" s="36"/>
      <c r="B178" s="37"/>
      <c r="C178" s="38"/>
      <c r="D178" s="190" t="s">
        <v>170</v>
      </c>
      <c r="E178" s="38"/>
      <c r="F178" s="191" t="s">
        <v>1410</v>
      </c>
      <c r="G178" s="38"/>
      <c r="H178" s="38"/>
      <c r="I178" s="192"/>
      <c r="J178" s="38"/>
      <c r="K178" s="38"/>
      <c r="L178" s="41"/>
      <c r="M178" s="193"/>
      <c r="N178" s="194"/>
      <c r="O178" s="66"/>
      <c r="P178" s="66"/>
      <c r="Q178" s="66"/>
      <c r="R178" s="66"/>
      <c r="S178" s="66"/>
      <c r="T178" s="67"/>
      <c r="U178" s="36"/>
      <c r="V178" s="36"/>
      <c r="W178" s="36"/>
      <c r="X178" s="36"/>
      <c r="Y178" s="36"/>
      <c r="Z178" s="36"/>
      <c r="AA178" s="36"/>
      <c r="AB178" s="36"/>
      <c r="AC178" s="36"/>
      <c r="AD178" s="36"/>
      <c r="AE178" s="36"/>
      <c r="AT178" s="18" t="s">
        <v>170</v>
      </c>
      <c r="AU178" s="18" t="s">
        <v>90</v>
      </c>
    </row>
    <row r="179" spans="1:65" s="2" customFormat="1" ht="16.5" customHeight="1">
      <c r="A179" s="36"/>
      <c r="B179" s="37"/>
      <c r="C179" s="176" t="s">
        <v>308</v>
      </c>
      <c r="D179" s="176" t="s">
        <v>164</v>
      </c>
      <c r="E179" s="177" t="s">
        <v>284</v>
      </c>
      <c r="F179" s="178" t="s">
        <v>285</v>
      </c>
      <c r="G179" s="179" t="s">
        <v>276</v>
      </c>
      <c r="H179" s="180">
        <v>1</v>
      </c>
      <c r="I179" s="181"/>
      <c r="J179" s="182">
        <f>ROUND(I179*H179,2)</f>
        <v>0</v>
      </c>
      <c r="K179" s="183"/>
      <c r="L179" s="41"/>
      <c r="M179" s="184" t="s">
        <v>35</v>
      </c>
      <c r="N179" s="185" t="s">
        <v>51</v>
      </c>
      <c r="O179" s="66"/>
      <c r="P179" s="186">
        <f>O179*H179</f>
        <v>0</v>
      </c>
      <c r="Q179" s="186">
        <v>0</v>
      </c>
      <c r="R179" s="186">
        <f>Q179*H179</f>
        <v>0</v>
      </c>
      <c r="S179" s="186">
        <v>1.9460000000000002E-2</v>
      </c>
      <c r="T179" s="187">
        <f>S179*H179</f>
        <v>1.9460000000000002E-2</v>
      </c>
      <c r="U179" s="36"/>
      <c r="V179" s="36"/>
      <c r="W179" s="36"/>
      <c r="X179" s="36"/>
      <c r="Y179" s="36"/>
      <c r="Z179" s="36"/>
      <c r="AA179" s="36"/>
      <c r="AB179" s="36"/>
      <c r="AC179" s="36"/>
      <c r="AD179" s="36"/>
      <c r="AE179" s="36"/>
      <c r="AR179" s="188" t="s">
        <v>261</v>
      </c>
      <c r="AT179" s="188" t="s">
        <v>164</v>
      </c>
      <c r="AU179" s="188" t="s">
        <v>90</v>
      </c>
      <c r="AY179" s="18" t="s">
        <v>161</v>
      </c>
      <c r="BE179" s="189">
        <f>IF(N179="základní",J179,0)</f>
        <v>0</v>
      </c>
      <c r="BF179" s="189">
        <f>IF(N179="snížená",J179,0)</f>
        <v>0</v>
      </c>
      <c r="BG179" s="189">
        <f>IF(N179="zákl. přenesená",J179,0)</f>
        <v>0</v>
      </c>
      <c r="BH179" s="189">
        <f>IF(N179="sníž. přenesená",J179,0)</f>
        <v>0</v>
      </c>
      <c r="BI179" s="189">
        <f>IF(N179="nulová",J179,0)</f>
        <v>0</v>
      </c>
      <c r="BJ179" s="18" t="s">
        <v>88</v>
      </c>
      <c r="BK179" s="189">
        <f>ROUND(I179*H179,2)</f>
        <v>0</v>
      </c>
      <c r="BL179" s="18" t="s">
        <v>261</v>
      </c>
      <c r="BM179" s="188" t="s">
        <v>1194</v>
      </c>
    </row>
    <row r="180" spans="1:65" s="2" customFormat="1" ht="11.25">
      <c r="A180" s="36"/>
      <c r="B180" s="37"/>
      <c r="C180" s="38"/>
      <c r="D180" s="190" t="s">
        <v>170</v>
      </c>
      <c r="E180" s="38"/>
      <c r="F180" s="191" t="s">
        <v>287</v>
      </c>
      <c r="G180" s="38"/>
      <c r="H180" s="38"/>
      <c r="I180" s="192"/>
      <c r="J180" s="38"/>
      <c r="K180" s="38"/>
      <c r="L180" s="41"/>
      <c r="M180" s="193"/>
      <c r="N180" s="194"/>
      <c r="O180" s="66"/>
      <c r="P180" s="66"/>
      <c r="Q180" s="66"/>
      <c r="R180" s="66"/>
      <c r="S180" s="66"/>
      <c r="T180" s="67"/>
      <c r="U180" s="36"/>
      <c r="V180" s="36"/>
      <c r="W180" s="36"/>
      <c r="X180" s="36"/>
      <c r="Y180" s="36"/>
      <c r="Z180" s="36"/>
      <c r="AA180" s="36"/>
      <c r="AB180" s="36"/>
      <c r="AC180" s="36"/>
      <c r="AD180" s="36"/>
      <c r="AE180" s="36"/>
      <c r="AT180" s="18" t="s">
        <v>170</v>
      </c>
      <c r="AU180" s="18" t="s">
        <v>90</v>
      </c>
    </row>
    <row r="181" spans="1:65" s="2" customFormat="1" ht="16.5" customHeight="1">
      <c r="A181" s="36"/>
      <c r="B181" s="37"/>
      <c r="C181" s="176" t="s">
        <v>313</v>
      </c>
      <c r="D181" s="176" t="s">
        <v>164</v>
      </c>
      <c r="E181" s="177" t="s">
        <v>289</v>
      </c>
      <c r="F181" s="178" t="s">
        <v>290</v>
      </c>
      <c r="G181" s="179" t="s">
        <v>185</v>
      </c>
      <c r="H181" s="180">
        <v>1</v>
      </c>
      <c r="I181" s="181"/>
      <c r="J181" s="182">
        <f t="shared" ref="J181:J186" si="0">ROUND(I181*H181,2)</f>
        <v>0</v>
      </c>
      <c r="K181" s="183"/>
      <c r="L181" s="41"/>
      <c r="M181" s="184" t="s">
        <v>35</v>
      </c>
      <c r="N181" s="185" t="s">
        <v>51</v>
      </c>
      <c r="O181" s="66"/>
      <c r="P181" s="186">
        <f t="shared" ref="P181:P186" si="1">O181*H181</f>
        <v>0</v>
      </c>
      <c r="Q181" s="186">
        <v>0</v>
      </c>
      <c r="R181" s="186">
        <f t="shared" ref="R181:R186" si="2">Q181*H181</f>
        <v>0</v>
      </c>
      <c r="S181" s="186">
        <v>0</v>
      </c>
      <c r="T181" s="187">
        <f t="shared" ref="T181:T186" si="3">S181*H181</f>
        <v>0</v>
      </c>
      <c r="U181" s="36"/>
      <c r="V181" s="36"/>
      <c r="W181" s="36"/>
      <c r="X181" s="36"/>
      <c r="Y181" s="36"/>
      <c r="Z181" s="36"/>
      <c r="AA181" s="36"/>
      <c r="AB181" s="36"/>
      <c r="AC181" s="36"/>
      <c r="AD181" s="36"/>
      <c r="AE181" s="36"/>
      <c r="AR181" s="188" t="s">
        <v>261</v>
      </c>
      <c r="AT181" s="188" t="s">
        <v>164</v>
      </c>
      <c r="AU181" s="188" t="s">
        <v>90</v>
      </c>
      <c r="AY181" s="18" t="s">
        <v>161</v>
      </c>
      <c r="BE181" s="189">
        <f t="shared" ref="BE181:BE186" si="4">IF(N181="základní",J181,0)</f>
        <v>0</v>
      </c>
      <c r="BF181" s="189">
        <f t="shared" ref="BF181:BF186" si="5">IF(N181="snížená",J181,0)</f>
        <v>0</v>
      </c>
      <c r="BG181" s="189">
        <f t="shared" ref="BG181:BG186" si="6">IF(N181="zákl. přenesená",J181,0)</f>
        <v>0</v>
      </c>
      <c r="BH181" s="189">
        <f t="shared" ref="BH181:BH186" si="7">IF(N181="sníž. přenesená",J181,0)</f>
        <v>0</v>
      </c>
      <c r="BI181" s="189">
        <f t="shared" ref="BI181:BI186" si="8">IF(N181="nulová",J181,0)</f>
        <v>0</v>
      </c>
      <c r="BJ181" s="18" t="s">
        <v>88</v>
      </c>
      <c r="BK181" s="189">
        <f t="shared" ref="BK181:BK186" si="9">ROUND(I181*H181,2)</f>
        <v>0</v>
      </c>
      <c r="BL181" s="18" t="s">
        <v>261</v>
      </c>
      <c r="BM181" s="188" t="s">
        <v>1195</v>
      </c>
    </row>
    <row r="182" spans="1:65" s="2" customFormat="1" ht="16.5" customHeight="1">
      <c r="A182" s="36"/>
      <c r="B182" s="37"/>
      <c r="C182" s="176" t="s">
        <v>320</v>
      </c>
      <c r="D182" s="176" t="s">
        <v>164</v>
      </c>
      <c r="E182" s="177" t="s">
        <v>293</v>
      </c>
      <c r="F182" s="178" t="s">
        <v>294</v>
      </c>
      <c r="G182" s="179" t="s">
        <v>185</v>
      </c>
      <c r="H182" s="180">
        <v>1</v>
      </c>
      <c r="I182" s="181"/>
      <c r="J182" s="182">
        <f t="shared" si="0"/>
        <v>0</v>
      </c>
      <c r="K182" s="183"/>
      <c r="L182" s="41"/>
      <c r="M182" s="184" t="s">
        <v>35</v>
      </c>
      <c r="N182" s="185" t="s">
        <v>51</v>
      </c>
      <c r="O182" s="66"/>
      <c r="P182" s="186">
        <f t="shared" si="1"/>
        <v>0</v>
      </c>
      <c r="Q182" s="186">
        <v>0</v>
      </c>
      <c r="R182" s="186">
        <f t="shared" si="2"/>
        <v>0</v>
      </c>
      <c r="S182" s="186">
        <v>0</v>
      </c>
      <c r="T182" s="187">
        <f t="shared" si="3"/>
        <v>0</v>
      </c>
      <c r="U182" s="36"/>
      <c r="V182" s="36"/>
      <c r="W182" s="36"/>
      <c r="X182" s="36"/>
      <c r="Y182" s="36"/>
      <c r="Z182" s="36"/>
      <c r="AA182" s="36"/>
      <c r="AB182" s="36"/>
      <c r="AC182" s="36"/>
      <c r="AD182" s="36"/>
      <c r="AE182" s="36"/>
      <c r="AR182" s="188" t="s">
        <v>261</v>
      </c>
      <c r="AT182" s="188" t="s">
        <v>164</v>
      </c>
      <c r="AU182" s="188" t="s">
        <v>90</v>
      </c>
      <c r="AY182" s="18" t="s">
        <v>161</v>
      </c>
      <c r="BE182" s="189">
        <f t="shared" si="4"/>
        <v>0</v>
      </c>
      <c r="BF182" s="189">
        <f t="shared" si="5"/>
        <v>0</v>
      </c>
      <c r="BG182" s="189">
        <f t="shared" si="6"/>
        <v>0</v>
      </c>
      <c r="BH182" s="189">
        <f t="shared" si="7"/>
        <v>0</v>
      </c>
      <c r="BI182" s="189">
        <f t="shared" si="8"/>
        <v>0</v>
      </c>
      <c r="BJ182" s="18" t="s">
        <v>88</v>
      </c>
      <c r="BK182" s="189">
        <f t="shared" si="9"/>
        <v>0</v>
      </c>
      <c r="BL182" s="18" t="s">
        <v>261</v>
      </c>
      <c r="BM182" s="188" t="s">
        <v>1196</v>
      </c>
    </row>
    <row r="183" spans="1:65" s="2" customFormat="1" ht="16.5" customHeight="1">
      <c r="A183" s="36"/>
      <c r="B183" s="37"/>
      <c r="C183" s="176" t="s">
        <v>324</v>
      </c>
      <c r="D183" s="176" t="s">
        <v>164</v>
      </c>
      <c r="E183" s="177" t="s">
        <v>297</v>
      </c>
      <c r="F183" s="178" t="s">
        <v>298</v>
      </c>
      <c r="G183" s="179" t="s">
        <v>185</v>
      </c>
      <c r="H183" s="180">
        <v>1</v>
      </c>
      <c r="I183" s="181"/>
      <c r="J183" s="182">
        <f t="shared" si="0"/>
        <v>0</v>
      </c>
      <c r="K183" s="183"/>
      <c r="L183" s="41"/>
      <c r="M183" s="184" t="s">
        <v>35</v>
      </c>
      <c r="N183" s="185" t="s">
        <v>51</v>
      </c>
      <c r="O183" s="66"/>
      <c r="P183" s="186">
        <f t="shared" si="1"/>
        <v>0</v>
      </c>
      <c r="Q183" s="186">
        <v>0</v>
      </c>
      <c r="R183" s="186">
        <f t="shared" si="2"/>
        <v>0</v>
      </c>
      <c r="S183" s="186">
        <v>0</v>
      </c>
      <c r="T183" s="187">
        <f t="shared" si="3"/>
        <v>0</v>
      </c>
      <c r="U183" s="36"/>
      <c r="V183" s="36"/>
      <c r="W183" s="36"/>
      <c r="X183" s="36"/>
      <c r="Y183" s="36"/>
      <c r="Z183" s="36"/>
      <c r="AA183" s="36"/>
      <c r="AB183" s="36"/>
      <c r="AC183" s="36"/>
      <c r="AD183" s="36"/>
      <c r="AE183" s="36"/>
      <c r="AR183" s="188" t="s">
        <v>261</v>
      </c>
      <c r="AT183" s="188" t="s">
        <v>164</v>
      </c>
      <c r="AU183" s="188" t="s">
        <v>90</v>
      </c>
      <c r="AY183" s="18" t="s">
        <v>161</v>
      </c>
      <c r="BE183" s="189">
        <f t="shared" si="4"/>
        <v>0</v>
      </c>
      <c r="BF183" s="189">
        <f t="shared" si="5"/>
        <v>0</v>
      </c>
      <c r="BG183" s="189">
        <f t="shared" si="6"/>
        <v>0</v>
      </c>
      <c r="BH183" s="189">
        <f t="shared" si="7"/>
        <v>0</v>
      </c>
      <c r="BI183" s="189">
        <f t="shared" si="8"/>
        <v>0</v>
      </c>
      <c r="BJ183" s="18" t="s">
        <v>88</v>
      </c>
      <c r="BK183" s="189">
        <f t="shared" si="9"/>
        <v>0</v>
      </c>
      <c r="BL183" s="18" t="s">
        <v>261</v>
      </c>
      <c r="BM183" s="188" t="s">
        <v>1197</v>
      </c>
    </row>
    <row r="184" spans="1:65" s="2" customFormat="1" ht="16.5" customHeight="1">
      <c r="A184" s="36"/>
      <c r="B184" s="37"/>
      <c r="C184" s="176" t="s">
        <v>329</v>
      </c>
      <c r="D184" s="176" t="s">
        <v>164</v>
      </c>
      <c r="E184" s="177" t="s">
        <v>301</v>
      </c>
      <c r="F184" s="178" t="s">
        <v>302</v>
      </c>
      <c r="G184" s="179" t="s">
        <v>185</v>
      </c>
      <c r="H184" s="180">
        <v>1</v>
      </c>
      <c r="I184" s="181"/>
      <c r="J184" s="182">
        <f t="shared" si="0"/>
        <v>0</v>
      </c>
      <c r="K184" s="183"/>
      <c r="L184" s="41"/>
      <c r="M184" s="184" t="s">
        <v>35</v>
      </c>
      <c r="N184" s="185" t="s">
        <v>51</v>
      </c>
      <c r="O184" s="66"/>
      <c r="P184" s="186">
        <f t="shared" si="1"/>
        <v>0</v>
      </c>
      <c r="Q184" s="186">
        <v>0</v>
      </c>
      <c r="R184" s="186">
        <f t="shared" si="2"/>
        <v>0</v>
      </c>
      <c r="S184" s="186">
        <v>0</v>
      </c>
      <c r="T184" s="187">
        <f t="shared" si="3"/>
        <v>0</v>
      </c>
      <c r="U184" s="36"/>
      <c r="V184" s="36"/>
      <c r="W184" s="36"/>
      <c r="X184" s="36"/>
      <c r="Y184" s="36"/>
      <c r="Z184" s="36"/>
      <c r="AA184" s="36"/>
      <c r="AB184" s="36"/>
      <c r="AC184" s="36"/>
      <c r="AD184" s="36"/>
      <c r="AE184" s="36"/>
      <c r="AR184" s="188" t="s">
        <v>261</v>
      </c>
      <c r="AT184" s="188" t="s">
        <v>164</v>
      </c>
      <c r="AU184" s="188" t="s">
        <v>90</v>
      </c>
      <c r="AY184" s="18" t="s">
        <v>161</v>
      </c>
      <c r="BE184" s="189">
        <f t="shared" si="4"/>
        <v>0</v>
      </c>
      <c r="BF184" s="189">
        <f t="shared" si="5"/>
        <v>0</v>
      </c>
      <c r="BG184" s="189">
        <f t="shared" si="6"/>
        <v>0</v>
      </c>
      <c r="BH184" s="189">
        <f t="shared" si="7"/>
        <v>0</v>
      </c>
      <c r="BI184" s="189">
        <f t="shared" si="8"/>
        <v>0</v>
      </c>
      <c r="BJ184" s="18" t="s">
        <v>88</v>
      </c>
      <c r="BK184" s="189">
        <f t="shared" si="9"/>
        <v>0</v>
      </c>
      <c r="BL184" s="18" t="s">
        <v>261</v>
      </c>
      <c r="BM184" s="188" t="s">
        <v>1198</v>
      </c>
    </row>
    <row r="185" spans="1:65" s="2" customFormat="1" ht="16.5" customHeight="1">
      <c r="A185" s="36"/>
      <c r="B185" s="37"/>
      <c r="C185" s="176" t="s">
        <v>333</v>
      </c>
      <c r="D185" s="176" t="s">
        <v>164</v>
      </c>
      <c r="E185" s="177" t="s">
        <v>305</v>
      </c>
      <c r="F185" s="178" t="s">
        <v>306</v>
      </c>
      <c r="G185" s="179" t="s">
        <v>185</v>
      </c>
      <c r="H185" s="180">
        <v>1</v>
      </c>
      <c r="I185" s="181"/>
      <c r="J185" s="182">
        <f t="shared" si="0"/>
        <v>0</v>
      </c>
      <c r="K185" s="183"/>
      <c r="L185" s="41"/>
      <c r="M185" s="184" t="s">
        <v>35</v>
      </c>
      <c r="N185" s="185" t="s">
        <v>51</v>
      </c>
      <c r="O185" s="66"/>
      <c r="P185" s="186">
        <f t="shared" si="1"/>
        <v>0</v>
      </c>
      <c r="Q185" s="186">
        <v>0</v>
      </c>
      <c r="R185" s="186">
        <f t="shared" si="2"/>
        <v>0</v>
      </c>
      <c r="S185" s="186">
        <v>0</v>
      </c>
      <c r="T185" s="187">
        <f t="shared" si="3"/>
        <v>0</v>
      </c>
      <c r="U185" s="36"/>
      <c r="V185" s="36"/>
      <c r="W185" s="36"/>
      <c r="X185" s="36"/>
      <c r="Y185" s="36"/>
      <c r="Z185" s="36"/>
      <c r="AA185" s="36"/>
      <c r="AB185" s="36"/>
      <c r="AC185" s="36"/>
      <c r="AD185" s="36"/>
      <c r="AE185" s="36"/>
      <c r="AR185" s="188" t="s">
        <v>261</v>
      </c>
      <c r="AT185" s="188" t="s">
        <v>164</v>
      </c>
      <c r="AU185" s="188" t="s">
        <v>90</v>
      </c>
      <c r="AY185" s="18" t="s">
        <v>161</v>
      </c>
      <c r="BE185" s="189">
        <f t="shared" si="4"/>
        <v>0</v>
      </c>
      <c r="BF185" s="189">
        <f t="shared" si="5"/>
        <v>0</v>
      </c>
      <c r="BG185" s="189">
        <f t="shared" si="6"/>
        <v>0</v>
      </c>
      <c r="BH185" s="189">
        <f t="shared" si="7"/>
        <v>0</v>
      </c>
      <c r="BI185" s="189">
        <f t="shared" si="8"/>
        <v>0</v>
      </c>
      <c r="BJ185" s="18" t="s">
        <v>88</v>
      </c>
      <c r="BK185" s="189">
        <f t="shared" si="9"/>
        <v>0</v>
      </c>
      <c r="BL185" s="18" t="s">
        <v>261</v>
      </c>
      <c r="BM185" s="188" t="s">
        <v>1199</v>
      </c>
    </row>
    <row r="186" spans="1:65" s="2" customFormat="1" ht="33" customHeight="1">
      <c r="A186" s="36"/>
      <c r="B186" s="37"/>
      <c r="C186" s="176" t="s">
        <v>337</v>
      </c>
      <c r="D186" s="176" t="s">
        <v>164</v>
      </c>
      <c r="E186" s="177" t="s">
        <v>309</v>
      </c>
      <c r="F186" s="178" t="s">
        <v>310</v>
      </c>
      <c r="G186" s="179" t="s">
        <v>185</v>
      </c>
      <c r="H186" s="180">
        <v>4</v>
      </c>
      <c r="I186" s="181"/>
      <c r="J186" s="182">
        <f t="shared" si="0"/>
        <v>0</v>
      </c>
      <c r="K186" s="183"/>
      <c r="L186" s="41"/>
      <c r="M186" s="184" t="s">
        <v>35</v>
      </c>
      <c r="N186" s="185" t="s">
        <v>51</v>
      </c>
      <c r="O186" s="66"/>
      <c r="P186" s="186">
        <f t="shared" si="1"/>
        <v>0</v>
      </c>
      <c r="Q186" s="186">
        <v>6.8999999999999997E-4</v>
      </c>
      <c r="R186" s="186">
        <f t="shared" si="2"/>
        <v>2.7599999999999999E-3</v>
      </c>
      <c r="S186" s="186">
        <v>0</v>
      </c>
      <c r="T186" s="187">
        <f t="shared" si="3"/>
        <v>0</v>
      </c>
      <c r="U186" s="36"/>
      <c r="V186" s="36"/>
      <c r="W186" s="36"/>
      <c r="X186" s="36"/>
      <c r="Y186" s="36"/>
      <c r="Z186" s="36"/>
      <c r="AA186" s="36"/>
      <c r="AB186" s="36"/>
      <c r="AC186" s="36"/>
      <c r="AD186" s="36"/>
      <c r="AE186" s="36"/>
      <c r="AR186" s="188" t="s">
        <v>261</v>
      </c>
      <c r="AT186" s="188" t="s">
        <v>164</v>
      </c>
      <c r="AU186" s="188" t="s">
        <v>90</v>
      </c>
      <c r="AY186" s="18" t="s">
        <v>161</v>
      </c>
      <c r="BE186" s="189">
        <f t="shared" si="4"/>
        <v>0</v>
      </c>
      <c r="BF186" s="189">
        <f t="shared" si="5"/>
        <v>0</v>
      </c>
      <c r="BG186" s="189">
        <f t="shared" si="6"/>
        <v>0</v>
      </c>
      <c r="BH186" s="189">
        <f t="shared" si="7"/>
        <v>0</v>
      </c>
      <c r="BI186" s="189">
        <f t="shared" si="8"/>
        <v>0</v>
      </c>
      <c r="BJ186" s="18" t="s">
        <v>88</v>
      </c>
      <c r="BK186" s="189">
        <f t="shared" si="9"/>
        <v>0</v>
      </c>
      <c r="BL186" s="18" t="s">
        <v>261</v>
      </c>
      <c r="BM186" s="188" t="s">
        <v>1200</v>
      </c>
    </row>
    <row r="187" spans="1:65" s="2" customFormat="1" ht="11.25">
      <c r="A187" s="36"/>
      <c r="B187" s="37"/>
      <c r="C187" s="38"/>
      <c r="D187" s="190" t="s">
        <v>170</v>
      </c>
      <c r="E187" s="38"/>
      <c r="F187" s="191" t="s">
        <v>1411</v>
      </c>
      <c r="G187" s="38"/>
      <c r="H187" s="38"/>
      <c r="I187" s="192"/>
      <c r="J187" s="38"/>
      <c r="K187" s="38"/>
      <c r="L187" s="41"/>
      <c r="M187" s="193"/>
      <c r="N187" s="194"/>
      <c r="O187" s="66"/>
      <c r="P187" s="66"/>
      <c r="Q187" s="66"/>
      <c r="R187" s="66"/>
      <c r="S187" s="66"/>
      <c r="T187" s="67"/>
      <c r="U187" s="36"/>
      <c r="V187" s="36"/>
      <c r="W187" s="36"/>
      <c r="X187" s="36"/>
      <c r="Y187" s="36"/>
      <c r="Z187" s="36"/>
      <c r="AA187" s="36"/>
      <c r="AB187" s="36"/>
      <c r="AC187" s="36"/>
      <c r="AD187" s="36"/>
      <c r="AE187" s="36"/>
      <c r="AT187" s="18" t="s">
        <v>170</v>
      </c>
      <c r="AU187" s="18" t="s">
        <v>90</v>
      </c>
    </row>
    <row r="188" spans="1:65" s="2" customFormat="1" ht="24.2" customHeight="1">
      <c r="A188" s="36"/>
      <c r="B188" s="37"/>
      <c r="C188" s="176" t="s">
        <v>344</v>
      </c>
      <c r="D188" s="176" t="s">
        <v>164</v>
      </c>
      <c r="E188" s="177" t="s">
        <v>314</v>
      </c>
      <c r="F188" s="178" t="s">
        <v>315</v>
      </c>
      <c r="G188" s="179" t="s">
        <v>185</v>
      </c>
      <c r="H188" s="180">
        <v>2</v>
      </c>
      <c r="I188" s="181"/>
      <c r="J188" s="182">
        <f>ROUND(I188*H188,2)</f>
        <v>0</v>
      </c>
      <c r="K188" s="183"/>
      <c r="L188" s="41"/>
      <c r="M188" s="184" t="s">
        <v>35</v>
      </c>
      <c r="N188" s="185" t="s">
        <v>51</v>
      </c>
      <c r="O188" s="66"/>
      <c r="P188" s="186">
        <f>O188*H188</f>
        <v>0</v>
      </c>
      <c r="Q188" s="186">
        <v>5.6999999999999998E-4</v>
      </c>
      <c r="R188" s="186">
        <f>Q188*H188</f>
        <v>1.14E-3</v>
      </c>
      <c r="S188" s="186">
        <v>0</v>
      </c>
      <c r="T188" s="187">
        <f>S188*H188</f>
        <v>0</v>
      </c>
      <c r="U188" s="36"/>
      <c r="V188" s="36"/>
      <c r="W188" s="36"/>
      <c r="X188" s="36"/>
      <c r="Y188" s="36"/>
      <c r="Z188" s="36"/>
      <c r="AA188" s="36"/>
      <c r="AB188" s="36"/>
      <c r="AC188" s="36"/>
      <c r="AD188" s="36"/>
      <c r="AE188" s="36"/>
      <c r="AR188" s="188" t="s">
        <v>261</v>
      </c>
      <c r="AT188" s="188" t="s">
        <v>164</v>
      </c>
      <c r="AU188" s="188" t="s">
        <v>90</v>
      </c>
      <c r="AY188" s="18" t="s">
        <v>161</v>
      </c>
      <c r="BE188" s="189">
        <f>IF(N188="základní",J188,0)</f>
        <v>0</v>
      </c>
      <c r="BF188" s="189">
        <f>IF(N188="snížená",J188,0)</f>
        <v>0</v>
      </c>
      <c r="BG188" s="189">
        <f>IF(N188="zákl. přenesená",J188,0)</f>
        <v>0</v>
      </c>
      <c r="BH188" s="189">
        <f>IF(N188="sníž. přenesená",J188,0)</f>
        <v>0</v>
      </c>
      <c r="BI188" s="189">
        <f>IF(N188="nulová",J188,0)</f>
        <v>0</v>
      </c>
      <c r="BJ188" s="18" t="s">
        <v>88</v>
      </c>
      <c r="BK188" s="189">
        <f>ROUND(I188*H188,2)</f>
        <v>0</v>
      </c>
      <c r="BL188" s="18" t="s">
        <v>261</v>
      </c>
      <c r="BM188" s="188" t="s">
        <v>1201</v>
      </c>
    </row>
    <row r="189" spans="1:65" s="2" customFormat="1" ht="11.25">
      <c r="A189" s="36"/>
      <c r="B189" s="37"/>
      <c r="C189" s="38"/>
      <c r="D189" s="190" t="s">
        <v>170</v>
      </c>
      <c r="E189" s="38"/>
      <c r="F189" s="191" t="s">
        <v>1412</v>
      </c>
      <c r="G189" s="38"/>
      <c r="H189" s="38"/>
      <c r="I189" s="192"/>
      <c r="J189" s="38"/>
      <c r="K189" s="38"/>
      <c r="L189" s="41"/>
      <c r="M189" s="193"/>
      <c r="N189" s="194"/>
      <c r="O189" s="66"/>
      <c r="P189" s="66"/>
      <c r="Q189" s="66"/>
      <c r="R189" s="66"/>
      <c r="S189" s="66"/>
      <c r="T189" s="67"/>
      <c r="U189" s="36"/>
      <c r="V189" s="36"/>
      <c r="W189" s="36"/>
      <c r="X189" s="36"/>
      <c r="Y189" s="36"/>
      <c r="Z189" s="36"/>
      <c r="AA189" s="36"/>
      <c r="AB189" s="36"/>
      <c r="AC189" s="36"/>
      <c r="AD189" s="36"/>
      <c r="AE189" s="36"/>
      <c r="AT189" s="18" t="s">
        <v>170</v>
      </c>
      <c r="AU189" s="18" t="s">
        <v>90</v>
      </c>
    </row>
    <row r="190" spans="1:65" s="12" customFormat="1" ht="22.9" customHeight="1">
      <c r="B190" s="160"/>
      <c r="C190" s="161"/>
      <c r="D190" s="162" t="s">
        <v>79</v>
      </c>
      <c r="E190" s="174" t="s">
        <v>318</v>
      </c>
      <c r="F190" s="174" t="s">
        <v>319</v>
      </c>
      <c r="G190" s="161"/>
      <c r="H190" s="161"/>
      <c r="I190" s="164"/>
      <c r="J190" s="175">
        <f>BK190</f>
        <v>0</v>
      </c>
      <c r="K190" s="161"/>
      <c r="L190" s="166"/>
      <c r="M190" s="167"/>
      <c r="N190" s="168"/>
      <c r="O190" s="168"/>
      <c r="P190" s="169">
        <f>SUM(P191:P195)</f>
        <v>0</v>
      </c>
      <c r="Q190" s="168"/>
      <c r="R190" s="169">
        <f>SUM(R191:R195)</f>
        <v>1.16E-3</v>
      </c>
      <c r="S190" s="168"/>
      <c r="T190" s="170">
        <f>SUM(T191:T195)</f>
        <v>0</v>
      </c>
      <c r="AR190" s="171" t="s">
        <v>90</v>
      </c>
      <c r="AT190" s="172" t="s">
        <v>79</v>
      </c>
      <c r="AU190" s="172" t="s">
        <v>88</v>
      </c>
      <c r="AY190" s="171" t="s">
        <v>161</v>
      </c>
      <c r="BK190" s="173">
        <f>SUM(BK191:BK195)</f>
        <v>0</v>
      </c>
    </row>
    <row r="191" spans="1:65" s="2" customFormat="1" ht="16.5" customHeight="1">
      <c r="A191" s="36"/>
      <c r="B191" s="37"/>
      <c r="C191" s="176" t="s">
        <v>351</v>
      </c>
      <c r="D191" s="176" t="s">
        <v>164</v>
      </c>
      <c r="E191" s="177" t="s">
        <v>321</v>
      </c>
      <c r="F191" s="178" t="s">
        <v>322</v>
      </c>
      <c r="G191" s="179" t="s">
        <v>185</v>
      </c>
      <c r="H191" s="180">
        <v>1</v>
      </c>
      <c r="I191" s="181"/>
      <c r="J191" s="182">
        <f>ROUND(I191*H191,2)</f>
        <v>0</v>
      </c>
      <c r="K191" s="183"/>
      <c r="L191" s="41"/>
      <c r="M191" s="184" t="s">
        <v>35</v>
      </c>
      <c r="N191" s="185" t="s">
        <v>51</v>
      </c>
      <c r="O191" s="66"/>
      <c r="P191" s="186">
        <f>O191*H191</f>
        <v>0</v>
      </c>
      <c r="Q191" s="186">
        <v>0</v>
      </c>
      <c r="R191" s="186">
        <f>Q191*H191</f>
        <v>0</v>
      </c>
      <c r="S191" s="186">
        <v>0</v>
      </c>
      <c r="T191" s="187">
        <f>S191*H191</f>
        <v>0</v>
      </c>
      <c r="U191" s="36"/>
      <c r="V191" s="36"/>
      <c r="W191" s="36"/>
      <c r="X191" s="36"/>
      <c r="Y191" s="36"/>
      <c r="Z191" s="36"/>
      <c r="AA191" s="36"/>
      <c r="AB191" s="36"/>
      <c r="AC191" s="36"/>
      <c r="AD191" s="36"/>
      <c r="AE191" s="36"/>
      <c r="AR191" s="188" t="s">
        <v>261</v>
      </c>
      <c r="AT191" s="188" t="s">
        <v>164</v>
      </c>
      <c r="AU191" s="188" t="s">
        <v>90</v>
      </c>
      <c r="AY191" s="18" t="s">
        <v>161</v>
      </c>
      <c r="BE191" s="189">
        <f>IF(N191="základní",J191,0)</f>
        <v>0</v>
      </c>
      <c r="BF191" s="189">
        <f>IF(N191="snížená",J191,0)</f>
        <v>0</v>
      </c>
      <c r="BG191" s="189">
        <f>IF(N191="zákl. přenesená",J191,0)</f>
        <v>0</v>
      </c>
      <c r="BH191" s="189">
        <f>IF(N191="sníž. přenesená",J191,0)</f>
        <v>0</v>
      </c>
      <c r="BI191" s="189">
        <f>IF(N191="nulová",J191,0)</f>
        <v>0</v>
      </c>
      <c r="BJ191" s="18" t="s">
        <v>88</v>
      </c>
      <c r="BK191" s="189">
        <f>ROUND(I191*H191,2)</f>
        <v>0</v>
      </c>
      <c r="BL191" s="18" t="s">
        <v>261</v>
      </c>
      <c r="BM191" s="188" t="s">
        <v>1202</v>
      </c>
    </row>
    <row r="192" spans="1:65" s="2" customFormat="1" ht="16.5" customHeight="1">
      <c r="A192" s="36"/>
      <c r="B192" s="37"/>
      <c r="C192" s="176" t="s">
        <v>362</v>
      </c>
      <c r="D192" s="176" t="s">
        <v>164</v>
      </c>
      <c r="E192" s="177" t="s">
        <v>330</v>
      </c>
      <c r="F192" s="178" t="s">
        <v>331</v>
      </c>
      <c r="G192" s="179" t="s">
        <v>185</v>
      </c>
      <c r="H192" s="180">
        <v>5</v>
      </c>
      <c r="I192" s="181"/>
      <c r="J192" s="182">
        <f>ROUND(I192*H192,2)</f>
        <v>0</v>
      </c>
      <c r="K192" s="183"/>
      <c r="L192" s="41"/>
      <c r="M192" s="184" t="s">
        <v>35</v>
      </c>
      <c r="N192" s="185" t="s">
        <v>51</v>
      </c>
      <c r="O192" s="66"/>
      <c r="P192" s="186">
        <f>O192*H192</f>
        <v>0</v>
      </c>
      <c r="Q192" s="186">
        <v>0</v>
      </c>
      <c r="R192" s="186">
        <f>Q192*H192</f>
        <v>0</v>
      </c>
      <c r="S192" s="186">
        <v>0</v>
      </c>
      <c r="T192" s="187">
        <f>S192*H192</f>
        <v>0</v>
      </c>
      <c r="U192" s="36"/>
      <c r="V192" s="36"/>
      <c r="W192" s="36"/>
      <c r="X192" s="36"/>
      <c r="Y192" s="36"/>
      <c r="Z192" s="36"/>
      <c r="AA192" s="36"/>
      <c r="AB192" s="36"/>
      <c r="AC192" s="36"/>
      <c r="AD192" s="36"/>
      <c r="AE192" s="36"/>
      <c r="AR192" s="188" t="s">
        <v>261</v>
      </c>
      <c r="AT192" s="188" t="s">
        <v>164</v>
      </c>
      <c r="AU192" s="188" t="s">
        <v>90</v>
      </c>
      <c r="AY192" s="18" t="s">
        <v>161</v>
      </c>
      <c r="BE192" s="189">
        <f>IF(N192="základní",J192,0)</f>
        <v>0</v>
      </c>
      <c r="BF192" s="189">
        <f>IF(N192="snížená",J192,0)</f>
        <v>0</v>
      </c>
      <c r="BG192" s="189">
        <f>IF(N192="zákl. přenesená",J192,0)</f>
        <v>0</v>
      </c>
      <c r="BH192" s="189">
        <f>IF(N192="sníž. přenesená",J192,0)</f>
        <v>0</v>
      </c>
      <c r="BI192" s="189">
        <f>IF(N192="nulová",J192,0)</f>
        <v>0</v>
      </c>
      <c r="BJ192" s="18" t="s">
        <v>88</v>
      </c>
      <c r="BK192" s="189">
        <f>ROUND(I192*H192,2)</f>
        <v>0</v>
      </c>
      <c r="BL192" s="18" t="s">
        <v>261</v>
      </c>
      <c r="BM192" s="188" t="s">
        <v>1204</v>
      </c>
    </row>
    <row r="193" spans="1:65" s="2" customFormat="1" ht="16.5" customHeight="1">
      <c r="A193" s="36"/>
      <c r="B193" s="37"/>
      <c r="C193" s="176" t="s">
        <v>367</v>
      </c>
      <c r="D193" s="176" t="s">
        <v>164</v>
      </c>
      <c r="E193" s="177" t="s">
        <v>334</v>
      </c>
      <c r="F193" s="178" t="s">
        <v>335</v>
      </c>
      <c r="G193" s="179" t="s">
        <v>327</v>
      </c>
      <c r="H193" s="180">
        <v>1</v>
      </c>
      <c r="I193" s="181"/>
      <c r="J193" s="182">
        <f>ROUND(I193*H193,2)</f>
        <v>0</v>
      </c>
      <c r="K193" s="183"/>
      <c r="L193" s="41"/>
      <c r="M193" s="184" t="s">
        <v>35</v>
      </c>
      <c r="N193" s="185" t="s">
        <v>51</v>
      </c>
      <c r="O193" s="66"/>
      <c r="P193" s="186">
        <f>O193*H193</f>
        <v>0</v>
      </c>
      <c r="Q193" s="186">
        <v>0</v>
      </c>
      <c r="R193" s="186">
        <f>Q193*H193</f>
        <v>0</v>
      </c>
      <c r="S193" s="186">
        <v>0</v>
      </c>
      <c r="T193" s="187">
        <f>S193*H193</f>
        <v>0</v>
      </c>
      <c r="U193" s="36"/>
      <c r="V193" s="36"/>
      <c r="W193" s="36"/>
      <c r="X193" s="36"/>
      <c r="Y193" s="36"/>
      <c r="Z193" s="36"/>
      <c r="AA193" s="36"/>
      <c r="AB193" s="36"/>
      <c r="AC193" s="36"/>
      <c r="AD193" s="36"/>
      <c r="AE193" s="36"/>
      <c r="AR193" s="188" t="s">
        <v>261</v>
      </c>
      <c r="AT193" s="188" t="s">
        <v>164</v>
      </c>
      <c r="AU193" s="188" t="s">
        <v>90</v>
      </c>
      <c r="AY193" s="18" t="s">
        <v>161</v>
      </c>
      <c r="BE193" s="189">
        <f>IF(N193="základní",J193,0)</f>
        <v>0</v>
      </c>
      <c r="BF193" s="189">
        <f>IF(N193="snížená",J193,0)</f>
        <v>0</v>
      </c>
      <c r="BG193" s="189">
        <f>IF(N193="zákl. přenesená",J193,0)</f>
        <v>0</v>
      </c>
      <c r="BH193" s="189">
        <f>IF(N193="sníž. přenesená",J193,0)</f>
        <v>0</v>
      </c>
      <c r="BI193" s="189">
        <f>IF(N193="nulová",J193,0)</f>
        <v>0</v>
      </c>
      <c r="BJ193" s="18" t="s">
        <v>88</v>
      </c>
      <c r="BK193" s="189">
        <f>ROUND(I193*H193,2)</f>
        <v>0</v>
      </c>
      <c r="BL193" s="18" t="s">
        <v>261</v>
      </c>
      <c r="BM193" s="188" t="s">
        <v>1205</v>
      </c>
    </row>
    <row r="194" spans="1:65" s="2" customFormat="1" ht="24.2" customHeight="1">
      <c r="A194" s="36"/>
      <c r="B194" s="37"/>
      <c r="C194" s="176" t="s">
        <v>373</v>
      </c>
      <c r="D194" s="176" t="s">
        <v>164</v>
      </c>
      <c r="E194" s="177" t="s">
        <v>338</v>
      </c>
      <c r="F194" s="178" t="s">
        <v>339</v>
      </c>
      <c r="G194" s="179" t="s">
        <v>185</v>
      </c>
      <c r="H194" s="180">
        <v>2</v>
      </c>
      <c r="I194" s="181"/>
      <c r="J194" s="182">
        <f>ROUND(I194*H194,2)</f>
        <v>0</v>
      </c>
      <c r="K194" s="183"/>
      <c r="L194" s="41"/>
      <c r="M194" s="184" t="s">
        <v>35</v>
      </c>
      <c r="N194" s="185" t="s">
        <v>51</v>
      </c>
      <c r="O194" s="66"/>
      <c r="P194" s="186">
        <f>O194*H194</f>
        <v>0</v>
      </c>
      <c r="Q194" s="186">
        <v>5.8E-4</v>
      </c>
      <c r="R194" s="186">
        <f>Q194*H194</f>
        <v>1.16E-3</v>
      </c>
      <c r="S194" s="186">
        <v>0</v>
      </c>
      <c r="T194" s="187">
        <f>S194*H194</f>
        <v>0</v>
      </c>
      <c r="U194" s="36"/>
      <c r="V194" s="36"/>
      <c r="W194" s="36"/>
      <c r="X194" s="36"/>
      <c r="Y194" s="36"/>
      <c r="Z194" s="36"/>
      <c r="AA194" s="36"/>
      <c r="AB194" s="36"/>
      <c r="AC194" s="36"/>
      <c r="AD194" s="36"/>
      <c r="AE194" s="36"/>
      <c r="AR194" s="188" t="s">
        <v>261</v>
      </c>
      <c r="AT194" s="188" t="s">
        <v>164</v>
      </c>
      <c r="AU194" s="188" t="s">
        <v>90</v>
      </c>
      <c r="AY194" s="18" t="s">
        <v>161</v>
      </c>
      <c r="BE194" s="189">
        <f>IF(N194="základní",J194,0)</f>
        <v>0</v>
      </c>
      <c r="BF194" s="189">
        <f>IF(N194="snížená",J194,0)</f>
        <v>0</v>
      </c>
      <c r="BG194" s="189">
        <f>IF(N194="zákl. přenesená",J194,0)</f>
        <v>0</v>
      </c>
      <c r="BH194" s="189">
        <f>IF(N194="sníž. přenesená",J194,0)</f>
        <v>0</v>
      </c>
      <c r="BI194" s="189">
        <f>IF(N194="nulová",J194,0)</f>
        <v>0</v>
      </c>
      <c r="BJ194" s="18" t="s">
        <v>88</v>
      </c>
      <c r="BK194" s="189">
        <f>ROUND(I194*H194,2)</f>
        <v>0</v>
      </c>
      <c r="BL194" s="18" t="s">
        <v>261</v>
      </c>
      <c r="BM194" s="188" t="s">
        <v>1206</v>
      </c>
    </row>
    <row r="195" spans="1:65" s="2" customFormat="1" ht="11.25">
      <c r="A195" s="36"/>
      <c r="B195" s="37"/>
      <c r="C195" s="38"/>
      <c r="D195" s="190" t="s">
        <v>170</v>
      </c>
      <c r="E195" s="38"/>
      <c r="F195" s="191" t="s">
        <v>1413</v>
      </c>
      <c r="G195" s="38"/>
      <c r="H195" s="38"/>
      <c r="I195" s="192"/>
      <c r="J195" s="38"/>
      <c r="K195" s="38"/>
      <c r="L195" s="41"/>
      <c r="M195" s="193"/>
      <c r="N195" s="194"/>
      <c r="O195" s="66"/>
      <c r="P195" s="66"/>
      <c r="Q195" s="66"/>
      <c r="R195" s="66"/>
      <c r="S195" s="66"/>
      <c r="T195" s="67"/>
      <c r="U195" s="36"/>
      <c r="V195" s="36"/>
      <c r="W195" s="36"/>
      <c r="X195" s="36"/>
      <c r="Y195" s="36"/>
      <c r="Z195" s="36"/>
      <c r="AA195" s="36"/>
      <c r="AB195" s="36"/>
      <c r="AC195" s="36"/>
      <c r="AD195" s="36"/>
      <c r="AE195" s="36"/>
      <c r="AT195" s="18" t="s">
        <v>170</v>
      </c>
      <c r="AU195" s="18" t="s">
        <v>90</v>
      </c>
    </row>
    <row r="196" spans="1:65" s="12" customFormat="1" ht="22.9" customHeight="1">
      <c r="B196" s="160"/>
      <c r="C196" s="161"/>
      <c r="D196" s="162" t="s">
        <v>79</v>
      </c>
      <c r="E196" s="174" t="s">
        <v>342</v>
      </c>
      <c r="F196" s="174" t="s">
        <v>343</v>
      </c>
      <c r="G196" s="161"/>
      <c r="H196" s="161"/>
      <c r="I196" s="164"/>
      <c r="J196" s="175">
        <f>BK196</f>
        <v>0</v>
      </c>
      <c r="K196" s="161"/>
      <c r="L196" s="166"/>
      <c r="M196" s="167"/>
      <c r="N196" s="168"/>
      <c r="O196" s="168"/>
      <c r="P196" s="169">
        <f>SUM(P197:P198)</f>
        <v>0</v>
      </c>
      <c r="Q196" s="168"/>
      <c r="R196" s="169">
        <f>SUM(R197:R198)</f>
        <v>0</v>
      </c>
      <c r="S196" s="168"/>
      <c r="T196" s="170">
        <f>SUM(T197:T198)</f>
        <v>0</v>
      </c>
      <c r="AR196" s="171" t="s">
        <v>90</v>
      </c>
      <c r="AT196" s="172" t="s">
        <v>79</v>
      </c>
      <c r="AU196" s="172" t="s">
        <v>88</v>
      </c>
      <c r="AY196" s="171" t="s">
        <v>161</v>
      </c>
      <c r="BK196" s="173">
        <f>SUM(BK197:BK198)</f>
        <v>0</v>
      </c>
    </row>
    <row r="197" spans="1:65" s="2" customFormat="1" ht="55.5" customHeight="1">
      <c r="A197" s="36"/>
      <c r="B197" s="37"/>
      <c r="C197" s="176" t="s">
        <v>1414</v>
      </c>
      <c r="D197" s="176" t="s">
        <v>164</v>
      </c>
      <c r="E197" s="177" t="s">
        <v>1415</v>
      </c>
      <c r="F197" s="178" t="s">
        <v>1416</v>
      </c>
      <c r="G197" s="179" t="s">
        <v>327</v>
      </c>
      <c r="H197" s="180">
        <v>3</v>
      </c>
      <c r="I197" s="181"/>
      <c r="J197" s="182">
        <f>ROUND(I197*H197,2)</f>
        <v>0</v>
      </c>
      <c r="K197" s="183"/>
      <c r="L197" s="41"/>
      <c r="M197" s="184" t="s">
        <v>35</v>
      </c>
      <c r="N197" s="185" t="s">
        <v>51</v>
      </c>
      <c r="O197" s="66"/>
      <c r="P197" s="186">
        <f>O197*H197</f>
        <v>0</v>
      </c>
      <c r="Q197" s="186">
        <v>0</v>
      </c>
      <c r="R197" s="186">
        <f>Q197*H197</f>
        <v>0</v>
      </c>
      <c r="S197" s="186">
        <v>0</v>
      </c>
      <c r="T197" s="187">
        <f>S197*H197</f>
        <v>0</v>
      </c>
      <c r="U197" s="36"/>
      <c r="V197" s="36"/>
      <c r="W197" s="36"/>
      <c r="X197" s="36"/>
      <c r="Y197" s="36"/>
      <c r="Z197" s="36"/>
      <c r="AA197" s="36"/>
      <c r="AB197" s="36"/>
      <c r="AC197" s="36"/>
      <c r="AD197" s="36"/>
      <c r="AE197" s="36"/>
      <c r="AR197" s="188" t="s">
        <v>261</v>
      </c>
      <c r="AT197" s="188" t="s">
        <v>164</v>
      </c>
      <c r="AU197" s="188" t="s">
        <v>90</v>
      </c>
      <c r="AY197" s="18" t="s">
        <v>161</v>
      </c>
      <c r="BE197" s="189">
        <f>IF(N197="základní",J197,0)</f>
        <v>0</v>
      </c>
      <c r="BF197" s="189">
        <f>IF(N197="snížená",J197,0)</f>
        <v>0</v>
      </c>
      <c r="BG197" s="189">
        <f>IF(N197="zákl. přenesená",J197,0)</f>
        <v>0</v>
      </c>
      <c r="BH197" s="189">
        <f>IF(N197="sníž. přenesená",J197,0)</f>
        <v>0</v>
      </c>
      <c r="BI197" s="189">
        <f>IF(N197="nulová",J197,0)</f>
        <v>0</v>
      </c>
      <c r="BJ197" s="18" t="s">
        <v>88</v>
      </c>
      <c r="BK197" s="189">
        <f>ROUND(I197*H197,2)</f>
        <v>0</v>
      </c>
      <c r="BL197" s="18" t="s">
        <v>261</v>
      </c>
      <c r="BM197" s="188" t="s">
        <v>1417</v>
      </c>
    </row>
    <row r="198" spans="1:65" s="2" customFormat="1" ht="24.2" customHeight="1">
      <c r="A198" s="36"/>
      <c r="B198" s="37"/>
      <c r="C198" s="176" t="s">
        <v>1418</v>
      </c>
      <c r="D198" s="176" t="s">
        <v>164</v>
      </c>
      <c r="E198" s="177" t="s">
        <v>1419</v>
      </c>
      <c r="F198" s="178" t="s">
        <v>1420</v>
      </c>
      <c r="G198" s="179" t="s">
        <v>327</v>
      </c>
      <c r="H198" s="180">
        <v>3</v>
      </c>
      <c r="I198" s="181"/>
      <c r="J198" s="182">
        <f>ROUND(I198*H198,2)</f>
        <v>0</v>
      </c>
      <c r="K198" s="183"/>
      <c r="L198" s="41"/>
      <c r="M198" s="184" t="s">
        <v>35</v>
      </c>
      <c r="N198" s="185" t="s">
        <v>51</v>
      </c>
      <c r="O198" s="66"/>
      <c r="P198" s="186">
        <f>O198*H198</f>
        <v>0</v>
      </c>
      <c r="Q198" s="186">
        <v>0</v>
      </c>
      <c r="R198" s="186">
        <f>Q198*H198</f>
        <v>0</v>
      </c>
      <c r="S198" s="186">
        <v>0</v>
      </c>
      <c r="T198" s="187">
        <f>S198*H198</f>
        <v>0</v>
      </c>
      <c r="U198" s="36"/>
      <c r="V198" s="36"/>
      <c r="W198" s="36"/>
      <c r="X198" s="36"/>
      <c r="Y198" s="36"/>
      <c r="Z198" s="36"/>
      <c r="AA198" s="36"/>
      <c r="AB198" s="36"/>
      <c r="AC198" s="36"/>
      <c r="AD198" s="36"/>
      <c r="AE198" s="36"/>
      <c r="AR198" s="188" t="s">
        <v>261</v>
      </c>
      <c r="AT198" s="188" t="s">
        <v>164</v>
      </c>
      <c r="AU198" s="188" t="s">
        <v>90</v>
      </c>
      <c r="AY198" s="18" t="s">
        <v>161</v>
      </c>
      <c r="BE198" s="189">
        <f>IF(N198="základní",J198,0)</f>
        <v>0</v>
      </c>
      <c r="BF198" s="189">
        <f>IF(N198="snížená",J198,0)</f>
        <v>0</v>
      </c>
      <c r="BG198" s="189">
        <f>IF(N198="zákl. přenesená",J198,0)</f>
        <v>0</v>
      </c>
      <c r="BH198" s="189">
        <f>IF(N198="sníž. přenesená",J198,0)</f>
        <v>0</v>
      </c>
      <c r="BI198" s="189">
        <f>IF(N198="nulová",J198,0)</f>
        <v>0</v>
      </c>
      <c r="BJ198" s="18" t="s">
        <v>88</v>
      </c>
      <c r="BK198" s="189">
        <f>ROUND(I198*H198,2)</f>
        <v>0</v>
      </c>
      <c r="BL198" s="18" t="s">
        <v>261</v>
      </c>
      <c r="BM198" s="188" t="s">
        <v>1421</v>
      </c>
    </row>
    <row r="199" spans="1:65" s="12" customFormat="1" ht="22.9" customHeight="1">
      <c r="B199" s="160"/>
      <c r="C199" s="161"/>
      <c r="D199" s="162" t="s">
        <v>79</v>
      </c>
      <c r="E199" s="174" t="s">
        <v>349</v>
      </c>
      <c r="F199" s="174" t="s">
        <v>350</v>
      </c>
      <c r="G199" s="161"/>
      <c r="H199" s="161"/>
      <c r="I199" s="164"/>
      <c r="J199" s="175">
        <f>BK199</f>
        <v>0</v>
      </c>
      <c r="K199" s="161"/>
      <c r="L199" s="166"/>
      <c r="M199" s="167"/>
      <c r="N199" s="168"/>
      <c r="O199" s="168"/>
      <c r="P199" s="169">
        <f>SUM(P200:P208)</f>
        <v>0</v>
      </c>
      <c r="Q199" s="168"/>
      <c r="R199" s="169">
        <f>SUM(R200:R208)</f>
        <v>5.0373000000000001E-2</v>
      </c>
      <c r="S199" s="168"/>
      <c r="T199" s="170">
        <f>SUM(T200:T208)</f>
        <v>0</v>
      </c>
      <c r="AR199" s="171" t="s">
        <v>90</v>
      </c>
      <c r="AT199" s="172" t="s">
        <v>79</v>
      </c>
      <c r="AU199" s="172" t="s">
        <v>88</v>
      </c>
      <c r="AY199" s="171" t="s">
        <v>161</v>
      </c>
      <c r="BK199" s="173">
        <f>SUM(BK200:BK208)</f>
        <v>0</v>
      </c>
    </row>
    <row r="200" spans="1:65" s="2" customFormat="1" ht="37.9" customHeight="1">
      <c r="A200" s="36"/>
      <c r="B200" s="37"/>
      <c r="C200" s="176" t="s">
        <v>385</v>
      </c>
      <c r="D200" s="176" t="s">
        <v>164</v>
      </c>
      <c r="E200" s="177" t="s">
        <v>363</v>
      </c>
      <c r="F200" s="178" t="s">
        <v>364</v>
      </c>
      <c r="G200" s="179" t="s">
        <v>167</v>
      </c>
      <c r="H200" s="180">
        <v>5.22</v>
      </c>
      <c r="I200" s="181"/>
      <c r="J200" s="182">
        <f>ROUND(I200*H200,2)</f>
        <v>0</v>
      </c>
      <c r="K200" s="183"/>
      <c r="L200" s="41"/>
      <c r="M200" s="184" t="s">
        <v>35</v>
      </c>
      <c r="N200" s="185" t="s">
        <v>51</v>
      </c>
      <c r="O200" s="66"/>
      <c r="P200" s="186">
        <f>O200*H200</f>
        <v>0</v>
      </c>
      <c r="Q200" s="186">
        <v>1.25E-3</v>
      </c>
      <c r="R200" s="186">
        <f>Q200*H200</f>
        <v>6.5249999999999996E-3</v>
      </c>
      <c r="S200" s="186">
        <v>0</v>
      </c>
      <c r="T200" s="187">
        <f>S200*H200</f>
        <v>0</v>
      </c>
      <c r="U200" s="36"/>
      <c r="V200" s="36"/>
      <c r="W200" s="36"/>
      <c r="X200" s="36"/>
      <c r="Y200" s="36"/>
      <c r="Z200" s="36"/>
      <c r="AA200" s="36"/>
      <c r="AB200" s="36"/>
      <c r="AC200" s="36"/>
      <c r="AD200" s="36"/>
      <c r="AE200" s="36"/>
      <c r="AR200" s="188" t="s">
        <v>261</v>
      </c>
      <c r="AT200" s="188" t="s">
        <v>164</v>
      </c>
      <c r="AU200" s="188" t="s">
        <v>90</v>
      </c>
      <c r="AY200" s="18" t="s">
        <v>161</v>
      </c>
      <c r="BE200" s="189">
        <f>IF(N200="základní",J200,0)</f>
        <v>0</v>
      </c>
      <c r="BF200" s="189">
        <f>IF(N200="snížená",J200,0)</f>
        <v>0</v>
      </c>
      <c r="BG200" s="189">
        <f>IF(N200="zákl. přenesená",J200,0)</f>
        <v>0</v>
      </c>
      <c r="BH200" s="189">
        <f>IF(N200="sníž. přenesená",J200,0)</f>
        <v>0</v>
      </c>
      <c r="BI200" s="189">
        <f>IF(N200="nulová",J200,0)</f>
        <v>0</v>
      </c>
      <c r="BJ200" s="18" t="s">
        <v>88</v>
      </c>
      <c r="BK200" s="189">
        <f>ROUND(I200*H200,2)</f>
        <v>0</v>
      </c>
      <c r="BL200" s="18" t="s">
        <v>261</v>
      </c>
      <c r="BM200" s="188" t="s">
        <v>1210</v>
      </c>
    </row>
    <row r="201" spans="1:65" s="2" customFormat="1" ht="11.25">
      <c r="A201" s="36"/>
      <c r="B201" s="37"/>
      <c r="C201" s="38"/>
      <c r="D201" s="190" t="s">
        <v>170</v>
      </c>
      <c r="E201" s="38"/>
      <c r="F201" s="191" t="s">
        <v>366</v>
      </c>
      <c r="G201" s="38"/>
      <c r="H201" s="38"/>
      <c r="I201" s="192"/>
      <c r="J201" s="38"/>
      <c r="K201" s="38"/>
      <c r="L201" s="41"/>
      <c r="M201" s="193"/>
      <c r="N201" s="194"/>
      <c r="O201" s="66"/>
      <c r="P201" s="66"/>
      <c r="Q201" s="66"/>
      <c r="R201" s="66"/>
      <c r="S201" s="66"/>
      <c r="T201" s="67"/>
      <c r="U201" s="36"/>
      <c r="V201" s="36"/>
      <c r="W201" s="36"/>
      <c r="X201" s="36"/>
      <c r="Y201" s="36"/>
      <c r="Z201" s="36"/>
      <c r="AA201" s="36"/>
      <c r="AB201" s="36"/>
      <c r="AC201" s="36"/>
      <c r="AD201" s="36"/>
      <c r="AE201" s="36"/>
      <c r="AT201" s="18" t="s">
        <v>170</v>
      </c>
      <c r="AU201" s="18" t="s">
        <v>90</v>
      </c>
    </row>
    <row r="202" spans="1:65" s="2" customFormat="1" ht="24.2" customHeight="1">
      <c r="A202" s="36"/>
      <c r="B202" s="37"/>
      <c r="C202" s="228" t="s">
        <v>390</v>
      </c>
      <c r="D202" s="228" t="s">
        <v>188</v>
      </c>
      <c r="E202" s="229" t="s">
        <v>368</v>
      </c>
      <c r="F202" s="230" t="s">
        <v>369</v>
      </c>
      <c r="G202" s="231" t="s">
        <v>167</v>
      </c>
      <c r="H202" s="232">
        <v>5.4809999999999999</v>
      </c>
      <c r="I202" s="233"/>
      <c r="J202" s="234">
        <f>ROUND(I202*H202,2)</f>
        <v>0</v>
      </c>
      <c r="K202" s="235"/>
      <c r="L202" s="236"/>
      <c r="M202" s="237" t="s">
        <v>35</v>
      </c>
      <c r="N202" s="238" t="s">
        <v>51</v>
      </c>
      <c r="O202" s="66"/>
      <c r="P202" s="186">
        <f>O202*H202</f>
        <v>0</v>
      </c>
      <c r="Q202" s="186">
        <v>8.0000000000000002E-3</v>
      </c>
      <c r="R202" s="186">
        <f>Q202*H202</f>
        <v>4.3847999999999998E-2</v>
      </c>
      <c r="S202" s="186">
        <v>0</v>
      </c>
      <c r="T202" s="187">
        <f>S202*H202</f>
        <v>0</v>
      </c>
      <c r="U202" s="36"/>
      <c r="V202" s="36"/>
      <c r="W202" s="36"/>
      <c r="X202" s="36"/>
      <c r="Y202" s="36"/>
      <c r="Z202" s="36"/>
      <c r="AA202" s="36"/>
      <c r="AB202" s="36"/>
      <c r="AC202" s="36"/>
      <c r="AD202" s="36"/>
      <c r="AE202" s="36"/>
      <c r="AR202" s="188" t="s">
        <v>333</v>
      </c>
      <c r="AT202" s="188" t="s">
        <v>188</v>
      </c>
      <c r="AU202" s="188" t="s">
        <v>90</v>
      </c>
      <c r="AY202" s="18" t="s">
        <v>161</v>
      </c>
      <c r="BE202" s="189">
        <f>IF(N202="základní",J202,0)</f>
        <v>0</v>
      </c>
      <c r="BF202" s="189">
        <f>IF(N202="snížená",J202,0)</f>
        <v>0</v>
      </c>
      <c r="BG202" s="189">
        <f>IF(N202="zákl. přenesená",J202,0)</f>
        <v>0</v>
      </c>
      <c r="BH202" s="189">
        <f>IF(N202="sníž. přenesená",J202,0)</f>
        <v>0</v>
      </c>
      <c r="BI202" s="189">
        <f>IF(N202="nulová",J202,0)</f>
        <v>0</v>
      </c>
      <c r="BJ202" s="18" t="s">
        <v>88</v>
      </c>
      <c r="BK202" s="189">
        <f>ROUND(I202*H202,2)</f>
        <v>0</v>
      </c>
      <c r="BL202" s="18" t="s">
        <v>261</v>
      </c>
      <c r="BM202" s="188" t="s">
        <v>1211</v>
      </c>
    </row>
    <row r="203" spans="1:65" s="2" customFormat="1" ht="11.25">
      <c r="A203" s="36"/>
      <c r="B203" s="37"/>
      <c r="C203" s="38"/>
      <c r="D203" s="190" t="s">
        <v>170</v>
      </c>
      <c r="E203" s="38"/>
      <c r="F203" s="191" t="s">
        <v>371</v>
      </c>
      <c r="G203" s="38"/>
      <c r="H203" s="38"/>
      <c r="I203" s="192"/>
      <c r="J203" s="38"/>
      <c r="K203" s="38"/>
      <c r="L203" s="41"/>
      <c r="M203" s="193"/>
      <c r="N203" s="194"/>
      <c r="O203" s="66"/>
      <c r="P203" s="66"/>
      <c r="Q203" s="66"/>
      <c r="R203" s="66"/>
      <c r="S203" s="66"/>
      <c r="T203" s="67"/>
      <c r="U203" s="36"/>
      <c r="V203" s="36"/>
      <c r="W203" s="36"/>
      <c r="X203" s="36"/>
      <c r="Y203" s="36"/>
      <c r="Z203" s="36"/>
      <c r="AA203" s="36"/>
      <c r="AB203" s="36"/>
      <c r="AC203" s="36"/>
      <c r="AD203" s="36"/>
      <c r="AE203" s="36"/>
      <c r="AT203" s="18" t="s">
        <v>170</v>
      </c>
      <c r="AU203" s="18" t="s">
        <v>90</v>
      </c>
    </row>
    <row r="204" spans="1:65" s="14" customFormat="1" ht="11.25">
      <c r="B204" s="206"/>
      <c r="C204" s="207"/>
      <c r="D204" s="197" t="s">
        <v>176</v>
      </c>
      <c r="E204" s="207"/>
      <c r="F204" s="209" t="s">
        <v>1422</v>
      </c>
      <c r="G204" s="207"/>
      <c r="H204" s="210">
        <v>5.4809999999999999</v>
      </c>
      <c r="I204" s="211"/>
      <c r="J204" s="207"/>
      <c r="K204" s="207"/>
      <c r="L204" s="212"/>
      <c r="M204" s="213"/>
      <c r="N204" s="214"/>
      <c r="O204" s="214"/>
      <c r="P204" s="214"/>
      <c r="Q204" s="214"/>
      <c r="R204" s="214"/>
      <c r="S204" s="214"/>
      <c r="T204" s="215"/>
      <c r="AT204" s="216" t="s">
        <v>176</v>
      </c>
      <c r="AU204" s="216" t="s">
        <v>90</v>
      </c>
      <c r="AV204" s="14" t="s">
        <v>90</v>
      </c>
      <c r="AW204" s="14" t="s">
        <v>4</v>
      </c>
      <c r="AX204" s="14" t="s">
        <v>88</v>
      </c>
      <c r="AY204" s="216" t="s">
        <v>161</v>
      </c>
    </row>
    <row r="205" spans="1:65" s="2" customFormat="1" ht="37.9" customHeight="1">
      <c r="A205" s="36"/>
      <c r="B205" s="37"/>
      <c r="C205" s="176" t="s">
        <v>395</v>
      </c>
      <c r="D205" s="176" t="s">
        <v>164</v>
      </c>
      <c r="E205" s="177" t="s">
        <v>1004</v>
      </c>
      <c r="F205" s="178" t="s">
        <v>1423</v>
      </c>
      <c r="G205" s="179" t="s">
        <v>232</v>
      </c>
      <c r="H205" s="180">
        <v>0.05</v>
      </c>
      <c r="I205" s="181"/>
      <c r="J205" s="182">
        <f>ROUND(I205*H205,2)</f>
        <v>0</v>
      </c>
      <c r="K205" s="183"/>
      <c r="L205" s="41"/>
      <c r="M205" s="184" t="s">
        <v>35</v>
      </c>
      <c r="N205" s="185" t="s">
        <v>51</v>
      </c>
      <c r="O205" s="66"/>
      <c r="P205" s="186">
        <f>O205*H205</f>
        <v>0</v>
      </c>
      <c r="Q205" s="186">
        <v>0</v>
      </c>
      <c r="R205" s="186">
        <f>Q205*H205</f>
        <v>0</v>
      </c>
      <c r="S205" s="186">
        <v>0</v>
      </c>
      <c r="T205" s="187">
        <f>S205*H205</f>
        <v>0</v>
      </c>
      <c r="U205" s="36"/>
      <c r="V205" s="36"/>
      <c r="W205" s="36"/>
      <c r="X205" s="36"/>
      <c r="Y205" s="36"/>
      <c r="Z205" s="36"/>
      <c r="AA205" s="36"/>
      <c r="AB205" s="36"/>
      <c r="AC205" s="36"/>
      <c r="AD205" s="36"/>
      <c r="AE205" s="36"/>
      <c r="AR205" s="188" t="s">
        <v>261</v>
      </c>
      <c r="AT205" s="188" t="s">
        <v>164</v>
      </c>
      <c r="AU205" s="188" t="s">
        <v>90</v>
      </c>
      <c r="AY205" s="18" t="s">
        <v>161</v>
      </c>
      <c r="BE205" s="189">
        <f>IF(N205="základní",J205,0)</f>
        <v>0</v>
      </c>
      <c r="BF205" s="189">
        <f>IF(N205="snížená",J205,0)</f>
        <v>0</v>
      </c>
      <c r="BG205" s="189">
        <f>IF(N205="zákl. přenesená",J205,0)</f>
        <v>0</v>
      </c>
      <c r="BH205" s="189">
        <f>IF(N205="sníž. přenesená",J205,0)</f>
        <v>0</v>
      </c>
      <c r="BI205" s="189">
        <f>IF(N205="nulová",J205,0)</f>
        <v>0</v>
      </c>
      <c r="BJ205" s="18" t="s">
        <v>88</v>
      </c>
      <c r="BK205" s="189">
        <f>ROUND(I205*H205,2)</f>
        <v>0</v>
      </c>
      <c r="BL205" s="18" t="s">
        <v>261</v>
      </c>
      <c r="BM205" s="188" t="s">
        <v>1213</v>
      </c>
    </row>
    <row r="206" spans="1:65" s="2" customFormat="1" ht="11.25">
      <c r="A206" s="36"/>
      <c r="B206" s="37"/>
      <c r="C206" s="38"/>
      <c r="D206" s="190" t="s">
        <v>170</v>
      </c>
      <c r="E206" s="38"/>
      <c r="F206" s="191" t="s">
        <v>1424</v>
      </c>
      <c r="G206" s="38"/>
      <c r="H206" s="38"/>
      <c r="I206" s="192"/>
      <c r="J206" s="38"/>
      <c r="K206" s="38"/>
      <c r="L206" s="41"/>
      <c r="M206" s="193"/>
      <c r="N206" s="194"/>
      <c r="O206" s="66"/>
      <c r="P206" s="66"/>
      <c r="Q206" s="66"/>
      <c r="R206" s="66"/>
      <c r="S206" s="66"/>
      <c r="T206" s="67"/>
      <c r="U206" s="36"/>
      <c r="V206" s="36"/>
      <c r="W206" s="36"/>
      <c r="X206" s="36"/>
      <c r="Y206" s="36"/>
      <c r="Z206" s="36"/>
      <c r="AA206" s="36"/>
      <c r="AB206" s="36"/>
      <c r="AC206" s="36"/>
      <c r="AD206" s="36"/>
      <c r="AE206" s="36"/>
      <c r="AT206" s="18" t="s">
        <v>170</v>
      </c>
      <c r="AU206" s="18" t="s">
        <v>90</v>
      </c>
    </row>
    <row r="207" spans="1:65" s="2" customFormat="1" ht="49.15" customHeight="1">
      <c r="A207" s="36"/>
      <c r="B207" s="37"/>
      <c r="C207" s="176" t="s">
        <v>400</v>
      </c>
      <c r="D207" s="176" t="s">
        <v>164</v>
      </c>
      <c r="E207" s="177" t="s">
        <v>379</v>
      </c>
      <c r="F207" s="178" t="s">
        <v>380</v>
      </c>
      <c r="G207" s="179" t="s">
        <v>232</v>
      </c>
      <c r="H207" s="180">
        <v>0.05</v>
      </c>
      <c r="I207" s="181"/>
      <c r="J207" s="182">
        <f>ROUND(I207*H207,2)</f>
        <v>0</v>
      </c>
      <c r="K207" s="183"/>
      <c r="L207" s="41"/>
      <c r="M207" s="184" t="s">
        <v>35</v>
      </c>
      <c r="N207" s="185" t="s">
        <v>51</v>
      </c>
      <c r="O207" s="66"/>
      <c r="P207" s="186">
        <f>O207*H207</f>
        <v>0</v>
      </c>
      <c r="Q207" s="186">
        <v>0</v>
      </c>
      <c r="R207" s="186">
        <f>Q207*H207</f>
        <v>0</v>
      </c>
      <c r="S207" s="186">
        <v>0</v>
      </c>
      <c r="T207" s="187">
        <f>S207*H207</f>
        <v>0</v>
      </c>
      <c r="U207" s="36"/>
      <c r="V207" s="36"/>
      <c r="W207" s="36"/>
      <c r="X207" s="36"/>
      <c r="Y207" s="36"/>
      <c r="Z207" s="36"/>
      <c r="AA207" s="36"/>
      <c r="AB207" s="36"/>
      <c r="AC207" s="36"/>
      <c r="AD207" s="36"/>
      <c r="AE207" s="36"/>
      <c r="AR207" s="188" t="s">
        <v>261</v>
      </c>
      <c r="AT207" s="188" t="s">
        <v>164</v>
      </c>
      <c r="AU207" s="188" t="s">
        <v>90</v>
      </c>
      <c r="AY207" s="18" t="s">
        <v>161</v>
      </c>
      <c r="BE207" s="189">
        <f>IF(N207="základní",J207,0)</f>
        <v>0</v>
      </c>
      <c r="BF207" s="189">
        <f>IF(N207="snížená",J207,0)</f>
        <v>0</v>
      </c>
      <c r="BG207" s="189">
        <f>IF(N207="zákl. přenesená",J207,0)</f>
        <v>0</v>
      </c>
      <c r="BH207" s="189">
        <f>IF(N207="sníž. přenesená",J207,0)</f>
        <v>0</v>
      </c>
      <c r="BI207" s="189">
        <f>IF(N207="nulová",J207,0)</f>
        <v>0</v>
      </c>
      <c r="BJ207" s="18" t="s">
        <v>88</v>
      </c>
      <c r="BK207" s="189">
        <f>ROUND(I207*H207,2)</f>
        <v>0</v>
      </c>
      <c r="BL207" s="18" t="s">
        <v>261</v>
      </c>
      <c r="BM207" s="188" t="s">
        <v>1214</v>
      </c>
    </row>
    <row r="208" spans="1:65" s="2" customFormat="1" ht="11.25">
      <c r="A208" s="36"/>
      <c r="B208" s="37"/>
      <c r="C208" s="38"/>
      <c r="D208" s="190" t="s">
        <v>170</v>
      </c>
      <c r="E208" s="38"/>
      <c r="F208" s="191" t="s">
        <v>382</v>
      </c>
      <c r="G208" s="38"/>
      <c r="H208" s="38"/>
      <c r="I208" s="192"/>
      <c r="J208" s="38"/>
      <c r="K208" s="38"/>
      <c r="L208" s="41"/>
      <c r="M208" s="193"/>
      <c r="N208" s="194"/>
      <c r="O208" s="66"/>
      <c r="P208" s="66"/>
      <c r="Q208" s="66"/>
      <c r="R208" s="66"/>
      <c r="S208" s="66"/>
      <c r="T208" s="67"/>
      <c r="U208" s="36"/>
      <c r="V208" s="36"/>
      <c r="W208" s="36"/>
      <c r="X208" s="36"/>
      <c r="Y208" s="36"/>
      <c r="Z208" s="36"/>
      <c r="AA208" s="36"/>
      <c r="AB208" s="36"/>
      <c r="AC208" s="36"/>
      <c r="AD208" s="36"/>
      <c r="AE208" s="36"/>
      <c r="AT208" s="18" t="s">
        <v>170</v>
      </c>
      <c r="AU208" s="18" t="s">
        <v>90</v>
      </c>
    </row>
    <row r="209" spans="1:65" s="12" customFormat="1" ht="22.9" customHeight="1">
      <c r="B209" s="160"/>
      <c r="C209" s="161"/>
      <c r="D209" s="162" t="s">
        <v>79</v>
      </c>
      <c r="E209" s="174" t="s">
        <v>383</v>
      </c>
      <c r="F209" s="174" t="s">
        <v>384</v>
      </c>
      <c r="G209" s="161"/>
      <c r="H209" s="161"/>
      <c r="I209" s="164"/>
      <c r="J209" s="175">
        <f>BK209</f>
        <v>0</v>
      </c>
      <c r="K209" s="161"/>
      <c r="L209" s="166"/>
      <c r="M209" s="167"/>
      <c r="N209" s="168"/>
      <c r="O209" s="168"/>
      <c r="P209" s="169">
        <f>SUM(P210:P218)</f>
        <v>0</v>
      </c>
      <c r="Q209" s="168"/>
      <c r="R209" s="169">
        <f>SUM(R210:R218)</f>
        <v>4.65E-2</v>
      </c>
      <c r="S209" s="168"/>
      <c r="T209" s="170">
        <f>SUM(T210:T218)</f>
        <v>7.2000000000000008E-2</v>
      </c>
      <c r="AR209" s="171" t="s">
        <v>90</v>
      </c>
      <c r="AT209" s="172" t="s">
        <v>79</v>
      </c>
      <c r="AU209" s="172" t="s">
        <v>88</v>
      </c>
      <c r="AY209" s="171" t="s">
        <v>161</v>
      </c>
      <c r="BK209" s="173">
        <f>SUM(BK210:BK218)</f>
        <v>0</v>
      </c>
    </row>
    <row r="210" spans="1:65" s="2" customFormat="1" ht="49.15" customHeight="1">
      <c r="A210" s="36"/>
      <c r="B210" s="37"/>
      <c r="C210" s="176" t="s">
        <v>404</v>
      </c>
      <c r="D210" s="176" t="s">
        <v>164</v>
      </c>
      <c r="E210" s="177" t="s">
        <v>386</v>
      </c>
      <c r="F210" s="178" t="s">
        <v>387</v>
      </c>
      <c r="G210" s="179" t="s">
        <v>185</v>
      </c>
      <c r="H210" s="180">
        <v>3</v>
      </c>
      <c r="I210" s="181"/>
      <c r="J210" s="182">
        <f>ROUND(I210*H210,2)</f>
        <v>0</v>
      </c>
      <c r="K210" s="183"/>
      <c r="L210" s="41"/>
      <c r="M210" s="184" t="s">
        <v>35</v>
      </c>
      <c r="N210" s="185" t="s">
        <v>51</v>
      </c>
      <c r="O210" s="66"/>
      <c r="P210" s="186">
        <f>O210*H210</f>
        <v>0</v>
      </c>
      <c r="Q210" s="186">
        <v>0</v>
      </c>
      <c r="R210" s="186">
        <f>Q210*H210</f>
        <v>0</v>
      </c>
      <c r="S210" s="186">
        <v>2.4E-2</v>
      </c>
      <c r="T210" s="187">
        <f>S210*H210</f>
        <v>7.2000000000000008E-2</v>
      </c>
      <c r="U210" s="36"/>
      <c r="V210" s="36"/>
      <c r="W210" s="36"/>
      <c r="X210" s="36"/>
      <c r="Y210" s="36"/>
      <c r="Z210" s="36"/>
      <c r="AA210" s="36"/>
      <c r="AB210" s="36"/>
      <c r="AC210" s="36"/>
      <c r="AD210" s="36"/>
      <c r="AE210" s="36"/>
      <c r="AR210" s="188" t="s">
        <v>261</v>
      </c>
      <c r="AT210" s="188" t="s">
        <v>164</v>
      </c>
      <c r="AU210" s="188" t="s">
        <v>90</v>
      </c>
      <c r="AY210" s="18" t="s">
        <v>161</v>
      </c>
      <c r="BE210" s="189">
        <f>IF(N210="základní",J210,0)</f>
        <v>0</v>
      </c>
      <c r="BF210" s="189">
        <f>IF(N210="snížená",J210,0)</f>
        <v>0</v>
      </c>
      <c r="BG210" s="189">
        <f>IF(N210="zákl. přenesená",J210,0)</f>
        <v>0</v>
      </c>
      <c r="BH210" s="189">
        <f>IF(N210="sníž. přenesená",J210,0)</f>
        <v>0</v>
      </c>
      <c r="BI210" s="189">
        <f>IF(N210="nulová",J210,0)</f>
        <v>0</v>
      </c>
      <c r="BJ210" s="18" t="s">
        <v>88</v>
      </c>
      <c r="BK210" s="189">
        <f>ROUND(I210*H210,2)</f>
        <v>0</v>
      </c>
      <c r="BL210" s="18" t="s">
        <v>261</v>
      </c>
      <c r="BM210" s="188" t="s">
        <v>1215</v>
      </c>
    </row>
    <row r="211" spans="1:65" s="2" customFormat="1" ht="11.25">
      <c r="A211" s="36"/>
      <c r="B211" s="37"/>
      <c r="C211" s="38"/>
      <c r="D211" s="190" t="s">
        <v>170</v>
      </c>
      <c r="E211" s="38"/>
      <c r="F211" s="191" t="s">
        <v>389</v>
      </c>
      <c r="G211" s="38"/>
      <c r="H211" s="38"/>
      <c r="I211" s="192"/>
      <c r="J211" s="38"/>
      <c r="K211" s="38"/>
      <c r="L211" s="41"/>
      <c r="M211" s="193"/>
      <c r="N211" s="194"/>
      <c r="O211" s="66"/>
      <c r="P211" s="66"/>
      <c r="Q211" s="66"/>
      <c r="R211" s="66"/>
      <c r="S211" s="66"/>
      <c r="T211" s="67"/>
      <c r="U211" s="36"/>
      <c r="V211" s="36"/>
      <c r="W211" s="36"/>
      <c r="X211" s="36"/>
      <c r="Y211" s="36"/>
      <c r="Z211" s="36"/>
      <c r="AA211" s="36"/>
      <c r="AB211" s="36"/>
      <c r="AC211" s="36"/>
      <c r="AD211" s="36"/>
      <c r="AE211" s="36"/>
      <c r="AT211" s="18" t="s">
        <v>170</v>
      </c>
      <c r="AU211" s="18" t="s">
        <v>90</v>
      </c>
    </row>
    <row r="212" spans="1:65" s="2" customFormat="1" ht="33" customHeight="1">
      <c r="A212" s="36"/>
      <c r="B212" s="37"/>
      <c r="C212" s="176" t="s">
        <v>409</v>
      </c>
      <c r="D212" s="176" t="s">
        <v>164</v>
      </c>
      <c r="E212" s="177" t="s">
        <v>1425</v>
      </c>
      <c r="F212" s="178" t="s">
        <v>1426</v>
      </c>
      <c r="G212" s="179" t="s">
        <v>1427</v>
      </c>
      <c r="H212" s="180">
        <v>1</v>
      </c>
      <c r="I212" s="181"/>
      <c r="J212" s="182">
        <f>ROUND(I212*H212,2)</f>
        <v>0</v>
      </c>
      <c r="K212" s="183"/>
      <c r="L212" s="41"/>
      <c r="M212" s="184" t="s">
        <v>35</v>
      </c>
      <c r="N212" s="185" t="s">
        <v>51</v>
      </c>
      <c r="O212" s="66"/>
      <c r="P212" s="186">
        <f>O212*H212</f>
        <v>0</v>
      </c>
      <c r="Q212" s="186">
        <v>1.55E-2</v>
      </c>
      <c r="R212" s="186">
        <f>Q212*H212</f>
        <v>1.55E-2</v>
      </c>
      <c r="S212" s="186">
        <v>0</v>
      </c>
      <c r="T212" s="187">
        <f>S212*H212</f>
        <v>0</v>
      </c>
      <c r="U212" s="36"/>
      <c r="V212" s="36"/>
      <c r="W212" s="36"/>
      <c r="X212" s="36"/>
      <c r="Y212" s="36"/>
      <c r="Z212" s="36"/>
      <c r="AA212" s="36"/>
      <c r="AB212" s="36"/>
      <c r="AC212" s="36"/>
      <c r="AD212" s="36"/>
      <c r="AE212" s="36"/>
      <c r="AR212" s="188" t="s">
        <v>261</v>
      </c>
      <c r="AT212" s="188" t="s">
        <v>164</v>
      </c>
      <c r="AU212" s="188" t="s">
        <v>90</v>
      </c>
      <c r="AY212" s="18" t="s">
        <v>161</v>
      </c>
      <c r="BE212" s="189">
        <f>IF(N212="základní",J212,0)</f>
        <v>0</v>
      </c>
      <c r="BF212" s="189">
        <f>IF(N212="snížená",J212,0)</f>
        <v>0</v>
      </c>
      <c r="BG212" s="189">
        <f>IF(N212="zákl. přenesená",J212,0)</f>
        <v>0</v>
      </c>
      <c r="BH212" s="189">
        <f>IF(N212="sníž. přenesená",J212,0)</f>
        <v>0</v>
      </c>
      <c r="BI212" s="189">
        <f>IF(N212="nulová",J212,0)</f>
        <v>0</v>
      </c>
      <c r="BJ212" s="18" t="s">
        <v>88</v>
      </c>
      <c r="BK212" s="189">
        <f>ROUND(I212*H212,2)</f>
        <v>0</v>
      </c>
      <c r="BL212" s="18" t="s">
        <v>261</v>
      </c>
      <c r="BM212" s="188" t="s">
        <v>1428</v>
      </c>
    </row>
    <row r="213" spans="1:65" s="2" customFormat="1" ht="33" customHeight="1">
      <c r="A213" s="36"/>
      <c r="B213" s="37"/>
      <c r="C213" s="176" t="s">
        <v>416</v>
      </c>
      <c r="D213" s="176" t="s">
        <v>164</v>
      </c>
      <c r="E213" s="177" t="s">
        <v>1429</v>
      </c>
      <c r="F213" s="178" t="s">
        <v>1430</v>
      </c>
      <c r="G213" s="179" t="s">
        <v>1427</v>
      </c>
      <c r="H213" s="180">
        <v>1</v>
      </c>
      <c r="I213" s="181"/>
      <c r="J213" s="182">
        <f>ROUND(I213*H213,2)</f>
        <v>0</v>
      </c>
      <c r="K213" s="183"/>
      <c r="L213" s="41"/>
      <c r="M213" s="184" t="s">
        <v>35</v>
      </c>
      <c r="N213" s="185" t="s">
        <v>51</v>
      </c>
      <c r="O213" s="66"/>
      <c r="P213" s="186">
        <f>O213*H213</f>
        <v>0</v>
      </c>
      <c r="Q213" s="186">
        <v>1.55E-2</v>
      </c>
      <c r="R213" s="186">
        <f>Q213*H213</f>
        <v>1.55E-2</v>
      </c>
      <c r="S213" s="186">
        <v>0</v>
      </c>
      <c r="T213" s="187">
        <f>S213*H213</f>
        <v>0</v>
      </c>
      <c r="U213" s="36"/>
      <c r="V213" s="36"/>
      <c r="W213" s="36"/>
      <c r="X213" s="36"/>
      <c r="Y213" s="36"/>
      <c r="Z213" s="36"/>
      <c r="AA213" s="36"/>
      <c r="AB213" s="36"/>
      <c r="AC213" s="36"/>
      <c r="AD213" s="36"/>
      <c r="AE213" s="36"/>
      <c r="AR213" s="188" t="s">
        <v>261</v>
      </c>
      <c r="AT213" s="188" t="s">
        <v>164</v>
      </c>
      <c r="AU213" s="188" t="s">
        <v>90</v>
      </c>
      <c r="AY213" s="18" t="s">
        <v>161</v>
      </c>
      <c r="BE213" s="189">
        <f>IF(N213="základní",J213,0)</f>
        <v>0</v>
      </c>
      <c r="BF213" s="189">
        <f>IF(N213="snížená",J213,0)</f>
        <v>0</v>
      </c>
      <c r="BG213" s="189">
        <f>IF(N213="zákl. přenesená",J213,0)</f>
        <v>0</v>
      </c>
      <c r="BH213" s="189">
        <f>IF(N213="sníž. přenesená",J213,0)</f>
        <v>0</v>
      </c>
      <c r="BI213" s="189">
        <f>IF(N213="nulová",J213,0)</f>
        <v>0</v>
      </c>
      <c r="BJ213" s="18" t="s">
        <v>88</v>
      </c>
      <c r="BK213" s="189">
        <f>ROUND(I213*H213,2)</f>
        <v>0</v>
      </c>
      <c r="BL213" s="18" t="s">
        <v>261</v>
      </c>
      <c r="BM213" s="188" t="s">
        <v>1431</v>
      </c>
    </row>
    <row r="214" spans="1:65" s="2" customFormat="1" ht="33" customHeight="1">
      <c r="A214" s="36"/>
      <c r="B214" s="37"/>
      <c r="C214" s="176" t="s">
        <v>421</v>
      </c>
      <c r="D214" s="176" t="s">
        <v>164</v>
      </c>
      <c r="E214" s="177" t="s">
        <v>1432</v>
      </c>
      <c r="F214" s="178" t="s">
        <v>1433</v>
      </c>
      <c r="G214" s="179" t="s">
        <v>1427</v>
      </c>
      <c r="H214" s="180">
        <v>1</v>
      </c>
      <c r="I214" s="181"/>
      <c r="J214" s="182">
        <f>ROUND(I214*H214,2)</f>
        <v>0</v>
      </c>
      <c r="K214" s="183"/>
      <c r="L214" s="41"/>
      <c r="M214" s="184" t="s">
        <v>35</v>
      </c>
      <c r="N214" s="185" t="s">
        <v>51</v>
      </c>
      <c r="O214" s="66"/>
      <c r="P214" s="186">
        <f>O214*H214</f>
        <v>0</v>
      </c>
      <c r="Q214" s="186">
        <v>1.55E-2</v>
      </c>
      <c r="R214" s="186">
        <f>Q214*H214</f>
        <v>1.55E-2</v>
      </c>
      <c r="S214" s="186">
        <v>0</v>
      </c>
      <c r="T214" s="187">
        <f>S214*H214</f>
        <v>0</v>
      </c>
      <c r="U214" s="36"/>
      <c r="V214" s="36"/>
      <c r="W214" s="36"/>
      <c r="X214" s="36"/>
      <c r="Y214" s="36"/>
      <c r="Z214" s="36"/>
      <c r="AA214" s="36"/>
      <c r="AB214" s="36"/>
      <c r="AC214" s="36"/>
      <c r="AD214" s="36"/>
      <c r="AE214" s="36"/>
      <c r="AR214" s="188" t="s">
        <v>261</v>
      </c>
      <c r="AT214" s="188" t="s">
        <v>164</v>
      </c>
      <c r="AU214" s="188" t="s">
        <v>90</v>
      </c>
      <c r="AY214" s="18" t="s">
        <v>161</v>
      </c>
      <c r="BE214" s="189">
        <f>IF(N214="základní",J214,0)</f>
        <v>0</v>
      </c>
      <c r="BF214" s="189">
        <f>IF(N214="snížená",J214,0)</f>
        <v>0</v>
      </c>
      <c r="BG214" s="189">
        <f>IF(N214="zákl. přenesená",J214,0)</f>
        <v>0</v>
      </c>
      <c r="BH214" s="189">
        <f>IF(N214="sníž. přenesená",J214,0)</f>
        <v>0</v>
      </c>
      <c r="BI214" s="189">
        <f>IF(N214="nulová",J214,0)</f>
        <v>0</v>
      </c>
      <c r="BJ214" s="18" t="s">
        <v>88</v>
      </c>
      <c r="BK214" s="189">
        <f>ROUND(I214*H214,2)</f>
        <v>0</v>
      </c>
      <c r="BL214" s="18" t="s">
        <v>261</v>
      </c>
      <c r="BM214" s="188" t="s">
        <v>1434</v>
      </c>
    </row>
    <row r="215" spans="1:65" s="2" customFormat="1" ht="37.9" customHeight="1">
      <c r="A215" s="36"/>
      <c r="B215" s="37"/>
      <c r="C215" s="176" t="s">
        <v>425</v>
      </c>
      <c r="D215" s="176" t="s">
        <v>164</v>
      </c>
      <c r="E215" s="177" t="s">
        <v>1013</v>
      </c>
      <c r="F215" s="178" t="s">
        <v>1014</v>
      </c>
      <c r="G215" s="179" t="s">
        <v>232</v>
      </c>
      <c r="H215" s="180">
        <v>4.7E-2</v>
      </c>
      <c r="I215" s="181"/>
      <c r="J215" s="182">
        <f>ROUND(I215*H215,2)</f>
        <v>0</v>
      </c>
      <c r="K215" s="183"/>
      <c r="L215" s="41"/>
      <c r="M215" s="184" t="s">
        <v>35</v>
      </c>
      <c r="N215" s="185" t="s">
        <v>51</v>
      </c>
      <c r="O215" s="66"/>
      <c r="P215" s="186">
        <f>O215*H215</f>
        <v>0</v>
      </c>
      <c r="Q215" s="186">
        <v>0</v>
      </c>
      <c r="R215" s="186">
        <f>Q215*H215</f>
        <v>0</v>
      </c>
      <c r="S215" s="186">
        <v>0</v>
      </c>
      <c r="T215" s="187">
        <f>S215*H215</f>
        <v>0</v>
      </c>
      <c r="U215" s="36"/>
      <c r="V215" s="36"/>
      <c r="W215" s="36"/>
      <c r="X215" s="36"/>
      <c r="Y215" s="36"/>
      <c r="Z215" s="36"/>
      <c r="AA215" s="36"/>
      <c r="AB215" s="36"/>
      <c r="AC215" s="36"/>
      <c r="AD215" s="36"/>
      <c r="AE215" s="36"/>
      <c r="AR215" s="188" t="s">
        <v>261</v>
      </c>
      <c r="AT215" s="188" t="s">
        <v>164</v>
      </c>
      <c r="AU215" s="188" t="s">
        <v>90</v>
      </c>
      <c r="AY215" s="18" t="s">
        <v>161</v>
      </c>
      <c r="BE215" s="189">
        <f>IF(N215="základní",J215,0)</f>
        <v>0</v>
      </c>
      <c r="BF215" s="189">
        <f>IF(N215="snížená",J215,0)</f>
        <v>0</v>
      </c>
      <c r="BG215" s="189">
        <f>IF(N215="zákl. přenesená",J215,0)</f>
        <v>0</v>
      </c>
      <c r="BH215" s="189">
        <f>IF(N215="sníž. přenesená",J215,0)</f>
        <v>0</v>
      </c>
      <c r="BI215" s="189">
        <f>IF(N215="nulová",J215,0)</f>
        <v>0</v>
      </c>
      <c r="BJ215" s="18" t="s">
        <v>88</v>
      </c>
      <c r="BK215" s="189">
        <f>ROUND(I215*H215,2)</f>
        <v>0</v>
      </c>
      <c r="BL215" s="18" t="s">
        <v>261</v>
      </c>
      <c r="BM215" s="188" t="s">
        <v>1219</v>
      </c>
    </row>
    <row r="216" spans="1:65" s="2" customFormat="1" ht="11.25">
      <c r="A216" s="36"/>
      <c r="B216" s="37"/>
      <c r="C216" s="38"/>
      <c r="D216" s="190" t="s">
        <v>170</v>
      </c>
      <c r="E216" s="38"/>
      <c r="F216" s="191" t="s">
        <v>1016</v>
      </c>
      <c r="G216" s="38"/>
      <c r="H216" s="38"/>
      <c r="I216" s="192"/>
      <c r="J216" s="38"/>
      <c r="K216" s="38"/>
      <c r="L216" s="41"/>
      <c r="M216" s="193"/>
      <c r="N216" s="194"/>
      <c r="O216" s="66"/>
      <c r="P216" s="66"/>
      <c r="Q216" s="66"/>
      <c r="R216" s="66"/>
      <c r="S216" s="66"/>
      <c r="T216" s="67"/>
      <c r="U216" s="36"/>
      <c r="V216" s="36"/>
      <c r="W216" s="36"/>
      <c r="X216" s="36"/>
      <c r="Y216" s="36"/>
      <c r="Z216" s="36"/>
      <c r="AA216" s="36"/>
      <c r="AB216" s="36"/>
      <c r="AC216" s="36"/>
      <c r="AD216" s="36"/>
      <c r="AE216" s="36"/>
      <c r="AT216" s="18" t="s">
        <v>170</v>
      </c>
      <c r="AU216" s="18" t="s">
        <v>90</v>
      </c>
    </row>
    <row r="217" spans="1:65" s="2" customFormat="1" ht="49.15" customHeight="1">
      <c r="A217" s="36"/>
      <c r="B217" s="37"/>
      <c r="C217" s="176" t="s">
        <v>432</v>
      </c>
      <c r="D217" s="176" t="s">
        <v>164</v>
      </c>
      <c r="E217" s="177" t="s">
        <v>410</v>
      </c>
      <c r="F217" s="178" t="s">
        <v>411</v>
      </c>
      <c r="G217" s="179" t="s">
        <v>232</v>
      </c>
      <c r="H217" s="180">
        <v>4.7E-2</v>
      </c>
      <c r="I217" s="181"/>
      <c r="J217" s="182">
        <f>ROUND(I217*H217,2)</f>
        <v>0</v>
      </c>
      <c r="K217" s="183"/>
      <c r="L217" s="41"/>
      <c r="M217" s="184" t="s">
        <v>35</v>
      </c>
      <c r="N217" s="185" t="s">
        <v>51</v>
      </c>
      <c r="O217" s="66"/>
      <c r="P217" s="186">
        <f>O217*H217</f>
        <v>0</v>
      </c>
      <c r="Q217" s="186">
        <v>0</v>
      </c>
      <c r="R217" s="186">
        <f>Q217*H217</f>
        <v>0</v>
      </c>
      <c r="S217" s="186">
        <v>0</v>
      </c>
      <c r="T217" s="187">
        <f>S217*H217</f>
        <v>0</v>
      </c>
      <c r="U217" s="36"/>
      <c r="V217" s="36"/>
      <c r="W217" s="36"/>
      <c r="X217" s="36"/>
      <c r="Y217" s="36"/>
      <c r="Z217" s="36"/>
      <c r="AA217" s="36"/>
      <c r="AB217" s="36"/>
      <c r="AC217" s="36"/>
      <c r="AD217" s="36"/>
      <c r="AE217" s="36"/>
      <c r="AR217" s="188" t="s">
        <v>261</v>
      </c>
      <c r="AT217" s="188" t="s">
        <v>164</v>
      </c>
      <c r="AU217" s="188" t="s">
        <v>90</v>
      </c>
      <c r="AY217" s="18" t="s">
        <v>161</v>
      </c>
      <c r="BE217" s="189">
        <f>IF(N217="základní",J217,0)</f>
        <v>0</v>
      </c>
      <c r="BF217" s="189">
        <f>IF(N217="snížená",J217,0)</f>
        <v>0</v>
      </c>
      <c r="BG217" s="189">
        <f>IF(N217="zákl. přenesená",J217,0)</f>
        <v>0</v>
      </c>
      <c r="BH217" s="189">
        <f>IF(N217="sníž. přenesená",J217,0)</f>
        <v>0</v>
      </c>
      <c r="BI217" s="189">
        <f>IF(N217="nulová",J217,0)</f>
        <v>0</v>
      </c>
      <c r="BJ217" s="18" t="s">
        <v>88</v>
      </c>
      <c r="BK217" s="189">
        <f>ROUND(I217*H217,2)</f>
        <v>0</v>
      </c>
      <c r="BL217" s="18" t="s">
        <v>261</v>
      </c>
      <c r="BM217" s="188" t="s">
        <v>1220</v>
      </c>
    </row>
    <row r="218" spans="1:65" s="2" customFormat="1" ht="11.25">
      <c r="A218" s="36"/>
      <c r="B218" s="37"/>
      <c r="C218" s="38"/>
      <c r="D218" s="190" t="s">
        <v>170</v>
      </c>
      <c r="E218" s="38"/>
      <c r="F218" s="191" t="s">
        <v>413</v>
      </c>
      <c r="G218" s="38"/>
      <c r="H218" s="38"/>
      <c r="I218" s="192"/>
      <c r="J218" s="38"/>
      <c r="K218" s="38"/>
      <c r="L218" s="41"/>
      <c r="M218" s="193"/>
      <c r="N218" s="194"/>
      <c r="O218" s="66"/>
      <c r="P218" s="66"/>
      <c r="Q218" s="66"/>
      <c r="R218" s="66"/>
      <c r="S218" s="66"/>
      <c r="T218" s="67"/>
      <c r="U218" s="36"/>
      <c r="V218" s="36"/>
      <c r="W218" s="36"/>
      <c r="X218" s="36"/>
      <c r="Y218" s="36"/>
      <c r="Z218" s="36"/>
      <c r="AA218" s="36"/>
      <c r="AB218" s="36"/>
      <c r="AC218" s="36"/>
      <c r="AD218" s="36"/>
      <c r="AE218" s="36"/>
      <c r="AT218" s="18" t="s">
        <v>170</v>
      </c>
      <c r="AU218" s="18" t="s">
        <v>90</v>
      </c>
    </row>
    <row r="219" spans="1:65" s="12" customFormat="1" ht="22.9" customHeight="1">
      <c r="B219" s="160"/>
      <c r="C219" s="161"/>
      <c r="D219" s="162" t="s">
        <v>79</v>
      </c>
      <c r="E219" s="174" t="s">
        <v>414</v>
      </c>
      <c r="F219" s="174" t="s">
        <v>415</v>
      </c>
      <c r="G219" s="161"/>
      <c r="H219" s="161"/>
      <c r="I219" s="164"/>
      <c r="J219" s="175">
        <f>BK219</f>
        <v>0</v>
      </c>
      <c r="K219" s="161"/>
      <c r="L219" s="166"/>
      <c r="M219" s="167"/>
      <c r="N219" s="168"/>
      <c r="O219" s="168"/>
      <c r="P219" s="169">
        <f>SUM(P220:P221)</f>
        <v>0</v>
      </c>
      <c r="Q219" s="168"/>
      <c r="R219" s="169">
        <f>SUM(R220:R221)</f>
        <v>0</v>
      </c>
      <c r="S219" s="168"/>
      <c r="T219" s="170">
        <f>SUM(T220:T221)</f>
        <v>2.0879999999999999E-2</v>
      </c>
      <c r="AR219" s="171" t="s">
        <v>90</v>
      </c>
      <c r="AT219" s="172" t="s">
        <v>79</v>
      </c>
      <c r="AU219" s="172" t="s">
        <v>88</v>
      </c>
      <c r="AY219" s="171" t="s">
        <v>161</v>
      </c>
      <c r="BK219" s="173">
        <f>SUM(BK220:BK221)</f>
        <v>0</v>
      </c>
    </row>
    <row r="220" spans="1:65" s="2" customFormat="1" ht="16.5" customHeight="1">
      <c r="A220" s="36"/>
      <c r="B220" s="37"/>
      <c r="C220" s="176" t="s">
        <v>437</v>
      </c>
      <c r="D220" s="176" t="s">
        <v>164</v>
      </c>
      <c r="E220" s="177" t="s">
        <v>426</v>
      </c>
      <c r="F220" s="178" t="s">
        <v>427</v>
      </c>
      <c r="G220" s="179" t="s">
        <v>167</v>
      </c>
      <c r="H220" s="180">
        <v>5.22</v>
      </c>
      <c r="I220" s="181"/>
      <c r="J220" s="182">
        <f>ROUND(I220*H220,2)</f>
        <v>0</v>
      </c>
      <c r="K220" s="183"/>
      <c r="L220" s="41"/>
      <c r="M220" s="184" t="s">
        <v>35</v>
      </c>
      <c r="N220" s="185" t="s">
        <v>51</v>
      </c>
      <c r="O220" s="66"/>
      <c r="P220" s="186">
        <f>O220*H220</f>
        <v>0</v>
      </c>
      <c r="Q220" s="186">
        <v>0</v>
      </c>
      <c r="R220" s="186">
        <f>Q220*H220</f>
        <v>0</v>
      </c>
      <c r="S220" s="186">
        <v>4.0000000000000001E-3</v>
      </c>
      <c r="T220" s="187">
        <f>S220*H220</f>
        <v>2.0879999999999999E-2</v>
      </c>
      <c r="U220" s="36"/>
      <c r="V220" s="36"/>
      <c r="W220" s="36"/>
      <c r="X220" s="36"/>
      <c r="Y220" s="36"/>
      <c r="Z220" s="36"/>
      <c r="AA220" s="36"/>
      <c r="AB220" s="36"/>
      <c r="AC220" s="36"/>
      <c r="AD220" s="36"/>
      <c r="AE220" s="36"/>
      <c r="AR220" s="188" t="s">
        <v>261</v>
      </c>
      <c r="AT220" s="188" t="s">
        <v>164</v>
      </c>
      <c r="AU220" s="188" t="s">
        <v>90</v>
      </c>
      <c r="AY220" s="18" t="s">
        <v>161</v>
      </c>
      <c r="BE220" s="189">
        <f>IF(N220="základní",J220,0)</f>
        <v>0</v>
      </c>
      <c r="BF220" s="189">
        <f>IF(N220="snížená",J220,0)</f>
        <v>0</v>
      </c>
      <c r="BG220" s="189">
        <f>IF(N220="zákl. přenesená",J220,0)</f>
        <v>0</v>
      </c>
      <c r="BH220" s="189">
        <f>IF(N220="sníž. přenesená",J220,0)</f>
        <v>0</v>
      </c>
      <c r="BI220" s="189">
        <f>IF(N220="nulová",J220,0)</f>
        <v>0</v>
      </c>
      <c r="BJ220" s="18" t="s">
        <v>88</v>
      </c>
      <c r="BK220" s="189">
        <f>ROUND(I220*H220,2)</f>
        <v>0</v>
      </c>
      <c r="BL220" s="18" t="s">
        <v>261</v>
      </c>
      <c r="BM220" s="188" t="s">
        <v>1223</v>
      </c>
    </row>
    <row r="221" spans="1:65" s="2" customFormat="1" ht="11.25">
      <c r="A221" s="36"/>
      <c r="B221" s="37"/>
      <c r="C221" s="38"/>
      <c r="D221" s="190" t="s">
        <v>170</v>
      </c>
      <c r="E221" s="38"/>
      <c r="F221" s="191" t="s">
        <v>429</v>
      </c>
      <c r="G221" s="38"/>
      <c r="H221" s="38"/>
      <c r="I221" s="192"/>
      <c r="J221" s="38"/>
      <c r="K221" s="38"/>
      <c r="L221" s="41"/>
      <c r="M221" s="193"/>
      <c r="N221" s="194"/>
      <c r="O221" s="66"/>
      <c r="P221" s="66"/>
      <c r="Q221" s="66"/>
      <c r="R221" s="66"/>
      <c r="S221" s="66"/>
      <c r="T221" s="67"/>
      <c r="U221" s="36"/>
      <c r="V221" s="36"/>
      <c r="W221" s="36"/>
      <c r="X221" s="36"/>
      <c r="Y221" s="36"/>
      <c r="Z221" s="36"/>
      <c r="AA221" s="36"/>
      <c r="AB221" s="36"/>
      <c r="AC221" s="36"/>
      <c r="AD221" s="36"/>
      <c r="AE221" s="36"/>
      <c r="AT221" s="18" t="s">
        <v>170</v>
      </c>
      <c r="AU221" s="18" t="s">
        <v>90</v>
      </c>
    </row>
    <row r="222" spans="1:65" s="12" customFormat="1" ht="22.9" customHeight="1">
      <c r="B222" s="160"/>
      <c r="C222" s="161"/>
      <c r="D222" s="162" t="s">
        <v>79</v>
      </c>
      <c r="E222" s="174" t="s">
        <v>430</v>
      </c>
      <c r="F222" s="174" t="s">
        <v>431</v>
      </c>
      <c r="G222" s="161"/>
      <c r="H222" s="161"/>
      <c r="I222" s="164"/>
      <c r="J222" s="175">
        <f>BK222</f>
        <v>0</v>
      </c>
      <c r="K222" s="161"/>
      <c r="L222" s="166"/>
      <c r="M222" s="167"/>
      <c r="N222" s="168"/>
      <c r="O222" s="168"/>
      <c r="P222" s="169">
        <f>SUM(P223:P253)</f>
        <v>0</v>
      </c>
      <c r="Q222" s="168"/>
      <c r="R222" s="169">
        <f>SUM(R223:R253)</f>
        <v>0.23123450000000001</v>
      </c>
      <c r="S222" s="168"/>
      <c r="T222" s="170">
        <f>SUM(T223:T253)</f>
        <v>0.43414739999999996</v>
      </c>
      <c r="AR222" s="171" t="s">
        <v>90</v>
      </c>
      <c r="AT222" s="172" t="s">
        <v>79</v>
      </c>
      <c r="AU222" s="172" t="s">
        <v>88</v>
      </c>
      <c r="AY222" s="171" t="s">
        <v>161</v>
      </c>
      <c r="BK222" s="173">
        <f>SUM(BK223:BK253)</f>
        <v>0</v>
      </c>
    </row>
    <row r="223" spans="1:65" s="2" customFormat="1" ht="24.2" customHeight="1">
      <c r="A223" s="36"/>
      <c r="B223" s="37"/>
      <c r="C223" s="176" t="s">
        <v>442</v>
      </c>
      <c r="D223" s="176" t="s">
        <v>164</v>
      </c>
      <c r="E223" s="177" t="s">
        <v>433</v>
      </c>
      <c r="F223" s="178" t="s">
        <v>434</v>
      </c>
      <c r="G223" s="179" t="s">
        <v>167</v>
      </c>
      <c r="H223" s="180">
        <v>5.22</v>
      </c>
      <c r="I223" s="181"/>
      <c r="J223" s="182">
        <f>ROUND(I223*H223,2)</f>
        <v>0</v>
      </c>
      <c r="K223" s="183"/>
      <c r="L223" s="41"/>
      <c r="M223" s="184" t="s">
        <v>35</v>
      </c>
      <c r="N223" s="185" t="s">
        <v>51</v>
      </c>
      <c r="O223" s="66"/>
      <c r="P223" s="186">
        <f>O223*H223</f>
        <v>0</v>
      </c>
      <c r="Q223" s="186">
        <v>0</v>
      </c>
      <c r="R223" s="186">
        <f>Q223*H223</f>
        <v>0</v>
      </c>
      <c r="S223" s="186">
        <v>0</v>
      </c>
      <c r="T223" s="187">
        <f>S223*H223</f>
        <v>0</v>
      </c>
      <c r="U223" s="36"/>
      <c r="V223" s="36"/>
      <c r="W223" s="36"/>
      <c r="X223" s="36"/>
      <c r="Y223" s="36"/>
      <c r="Z223" s="36"/>
      <c r="AA223" s="36"/>
      <c r="AB223" s="36"/>
      <c r="AC223" s="36"/>
      <c r="AD223" s="36"/>
      <c r="AE223" s="36"/>
      <c r="AR223" s="188" t="s">
        <v>261</v>
      </c>
      <c r="AT223" s="188" t="s">
        <v>164</v>
      </c>
      <c r="AU223" s="188" t="s">
        <v>90</v>
      </c>
      <c r="AY223" s="18" t="s">
        <v>161</v>
      </c>
      <c r="BE223" s="189">
        <f>IF(N223="základní",J223,0)</f>
        <v>0</v>
      </c>
      <c r="BF223" s="189">
        <f>IF(N223="snížená",J223,0)</f>
        <v>0</v>
      </c>
      <c r="BG223" s="189">
        <f>IF(N223="zákl. přenesená",J223,0)</f>
        <v>0</v>
      </c>
      <c r="BH223" s="189">
        <f>IF(N223="sníž. přenesená",J223,0)</f>
        <v>0</v>
      </c>
      <c r="BI223" s="189">
        <f>IF(N223="nulová",J223,0)</f>
        <v>0</v>
      </c>
      <c r="BJ223" s="18" t="s">
        <v>88</v>
      </c>
      <c r="BK223" s="189">
        <f>ROUND(I223*H223,2)</f>
        <v>0</v>
      </c>
      <c r="BL223" s="18" t="s">
        <v>261</v>
      </c>
      <c r="BM223" s="188" t="s">
        <v>1224</v>
      </c>
    </row>
    <row r="224" spans="1:65" s="2" customFormat="1" ht="11.25">
      <c r="A224" s="36"/>
      <c r="B224" s="37"/>
      <c r="C224" s="38"/>
      <c r="D224" s="190" t="s">
        <v>170</v>
      </c>
      <c r="E224" s="38"/>
      <c r="F224" s="191" t="s">
        <v>436</v>
      </c>
      <c r="G224" s="38"/>
      <c r="H224" s="38"/>
      <c r="I224" s="192"/>
      <c r="J224" s="38"/>
      <c r="K224" s="38"/>
      <c r="L224" s="41"/>
      <c r="M224" s="193"/>
      <c r="N224" s="194"/>
      <c r="O224" s="66"/>
      <c r="P224" s="66"/>
      <c r="Q224" s="66"/>
      <c r="R224" s="66"/>
      <c r="S224" s="66"/>
      <c r="T224" s="67"/>
      <c r="U224" s="36"/>
      <c r="V224" s="36"/>
      <c r="W224" s="36"/>
      <c r="X224" s="36"/>
      <c r="Y224" s="36"/>
      <c r="Z224" s="36"/>
      <c r="AA224" s="36"/>
      <c r="AB224" s="36"/>
      <c r="AC224" s="36"/>
      <c r="AD224" s="36"/>
      <c r="AE224" s="36"/>
      <c r="AT224" s="18" t="s">
        <v>170</v>
      </c>
      <c r="AU224" s="18" t="s">
        <v>90</v>
      </c>
    </row>
    <row r="225" spans="1:65" s="2" customFormat="1" ht="24.2" customHeight="1">
      <c r="A225" s="36"/>
      <c r="B225" s="37"/>
      <c r="C225" s="176" t="s">
        <v>447</v>
      </c>
      <c r="D225" s="176" t="s">
        <v>164</v>
      </c>
      <c r="E225" s="177" t="s">
        <v>438</v>
      </c>
      <c r="F225" s="178" t="s">
        <v>439</v>
      </c>
      <c r="G225" s="179" t="s">
        <v>167</v>
      </c>
      <c r="H225" s="180">
        <v>5.22</v>
      </c>
      <c r="I225" s="181"/>
      <c r="J225" s="182">
        <f>ROUND(I225*H225,2)</f>
        <v>0</v>
      </c>
      <c r="K225" s="183"/>
      <c r="L225" s="41"/>
      <c r="M225" s="184" t="s">
        <v>35</v>
      </c>
      <c r="N225" s="185" t="s">
        <v>51</v>
      </c>
      <c r="O225" s="66"/>
      <c r="P225" s="186">
        <f>O225*H225</f>
        <v>0</v>
      </c>
      <c r="Q225" s="186">
        <v>2.9999999999999997E-4</v>
      </c>
      <c r="R225" s="186">
        <f>Q225*H225</f>
        <v>1.5659999999999997E-3</v>
      </c>
      <c r="S225" s="186">
        <v>0</v>
      </c>
      <c r="T225" s="187">
        <f>S225*H225</f>
        <v>0</v>
      </c>
      <c r="U225" s="36"/>
      <c r="V225" s="36"/>
      <c r="W225" s="36"/>
      <c r="X225" s="36"/>
      <c r="Y225" s="36"/>
      <c r="Z225" s="36"/>
      <c r="AA225" s="36"/>
      <c r="AB225" s="36"/>
      <c r="AC225" s="36"/>
      <c r="AD225" s="36"/>
      <c r="AE225" s="36"/>
      <c r="AR225" s="188" t="s">
        <v>261</v>
      </c>
      <c r="AT225" s="188" t="s">
        <v>164</v>
      </c>
      <c r="AU225" s="188" t="s">
        <v>90</v>
      </c>
      <c r="AY225" s="18" t="s">
        <v>161</v>
      </c>
      <c r="BE225" s="189">
        <f>IF(N225="základní",J225,0)</f>
        <v>0</v>
      </c>
      <c r="BF225" s="189">
        <f>IF(N225="snížená",J225,0)</f>
        <v>0</v>
      </c>
      <c r="BG225" s="189">
        <f>IF(N225="zákl. přenesená",J225,0)</f>
        <v>0</v>
      </c>
      <c r="BH225" s="189">
        <f>IF(N225="sníž. přenesená",J225,0)</f>
        <v>0</v>
      </c>
      <c r="BI225" s="189">
        <f>IF(N225="nulová",J225,0)</f>
        <v>0</v>
      </c>
      <c r="BJ225" s="18" t="s">
        <v>88</v>
      </c>
      <c r="BK225" s="189">
        <f>ROUND(I225*H225,2)</f>
        <v>0</v>
      </c>
      <c r="BL225" s="18" t="s">
        <v>261</v>
      </c>
      <c r="BM225" s="188" t="s">
        <v>1225</v>
      </c>
    </row>
    <row r="226" spans="1:65" s="2" customFormat="1" ht="11.25">
      <c r="A226" s="36"/>
      <c r="B226" s="37"/>
      <c r="C226" s="38"/>
      <c r="D226" s="190" t="s">
        <v>170</v>
      </c>
      <c r="E226" s="38"/>
      <c r="F226" s="191" t="s">
        <v>441</v>
      </c>
      <c r="G226" s="38"/>
      <c r="H226" s="38"/>
      <c r="I226" s="192"/>
      <c r="J226" s="38"/>
      <c r="K226" s="38"/>
      <c r="L226" s="41"/>
      <c r="M226" s="193"/>
      <c r="N226" s="194"/>
      <c r="O226" s="66"/>
      <c r="P226" s="66"/>
      <c r="Q226" s="66"/>
      <c r="R226" s="66"/>
      <c r="S226" s="66"/>
      <c r="T226" s="67"/>
      <c r="U226" s="36"/>
      <c r="V226" s="36"/>
      <c r="W226" s="36"/>
      <c r="X226" s="36"/>
      <c r="Y226" s="36"/>
      <c r="Z226" s="36"/>
      <c r="AA226" s="36"/>
      <c r="AB226" s="36"/>
      <c r="AC226" s="36"/>
      <c r="AD226" s="36"/>
      <c r="AE226" s="36"/>
      <c r="AT226" s="18" t="s">
        <v>170</v>
      </c>
      <c r="AU226" s="18" t="s">
        <v>90</v>
      </c>
    </row>
    <row r="227" spans="1:65" s="2" customFormat="1" ht="37.9" customHeight="1">
      <c r="A227" s="36"/>
      <c r="B227" s="37"/>
      <c r="C227" s="176" t="s">
        <v>453</v>
      </c>
      <c r="D227" s="176" t="s">
        <v>164</v>
      </c>
      <c r="E227" s="177" t="s">
        <v>443</v>
      </c>
      <c r="F227" s="178" t="s">
        <v>444</v>
      </c>
      <c r="G227" s="179" t="s">
        <v>167</v>
      </c>
      <c r="H227" s="180">
        <v>5.22</v>
      </c>
      <c r="I227" s="181"/>
      <c r="J227" s="182">
        <f>ROUND(I227*H227,2)</f>
        <v>0</v>
      </c>
      <c r="K227" s="183"/>
      <c r="L227" s="41"/>
      <c r="M227" s="184" t="s">
        <v>35</v>
      </c>
      <c r="N227" s="185" t="s">
        <v>51</v>
      </c>
      <c r="O227" s="66"/>
      <c r="P227" s="186">
        <f>O227*H227</f>
        <v>0</v>
      </c>
      <c r="Q227" s="186">
        <v>1.4999999999999999E-2</v>
      </c>
      <c r="R227" s="186">
        <f>Q227*H227</f>
        <v>7.8299999999999995E-2</v>
      </c>
      <c r="S227" s="186">
        <v>0</v>
      </c>
      <c r="T227" s="187">
        <f>S227*H227</f>
        <v>0</v>
      </c>
      <c r="U227" s="36"/>
      <c r="V227" s="36"/>
      <c r="W227" s="36"/>
      <c r="X227" s="36"/>
      <c r="Y227" s="36"/>
      <c r="Z227" s="36"/>
      <c r="AA227" s="36"/>
      <c r="AB227" s="36"/>
      <c r="AC227" s="36"/>
      <c r="AD227" s="36"/>
      <c r="AE227" s="36"/>
      <c r="AR227" s="188" t="s">
        <v>261</v>
      </c>
      <c r="AT227" s="188" t="s">
        <v>164</v>
      </c>
      <c r="AU227" s="188" t="s">
        <v>90</v>
      </c>
      <c r="AY227" s="18" t="s">
        <v>161</v>
      </c>
      <c r="BE227" s="189">
        <f>IF(N227="základní",J227,0)</f>
        <v>0</v>
      </c>
      <c r="BF227" s="189">
        <f>IF(N227="snížená",J227,0)</f>
        <v>0</v>
      </c>
      <c r="BG227" s="189">
        <f>IF(N227="zákl. přenesená",J227,0)</f>
        <v>0</v>
      </c>
      <c r="BH227" s="189">
        <f>IF(N227="sníž. přenesená",J227,0)</f>
        <v>0</v>
      </c>
      <c r="BI227" s="189">
        <f>IF(N227="nulová",J227,0)</f>
        <v>0</v>
      </c>
      <c r="BJ227" s="18" t="s">
        <v>88</v>
      </c>
      <c r="BK227" s="189">
        <f>ROUND(I227*H227,2)</f>
        <v>0</v>
      </c>
      <c r="BL227" s="18" t="s">
        <v>261</v>
      </c>
      <c r="BM227" s="188" t="s">
        <v>1226</v>
      </c>
    </row>
    <row r="228" spans="1:65" s="2" customFormat="1" ht="11.25">
      <c r="A228" s="36"/>
      <c r="B228" s="37"/>
      <c r="C228" s="38"/>
      <c r="D228" s="190" t="s">
        <v>170</v>
      </c>
      <c r="E228" s="38"/>
      <c r="F228" s="191" t="s">
        <v>446</v>
      </c>
      <c r="G228" s="38"/>
      <c r="H228" s="38"/>
      <c r="I228" s="192"/>
      <c r="J228" s="38"/>
      <c r="K228" s="38"/>
      <c r="L228" s="41"/>
      <c r="M228" s="193"/>
      <c r="N228" s="194"/>
      <c r="O228" s="66"/>
      <c r="P228" s="66"/>
      <c r="Q228" s="66"/>
      <c r="R228" s="66"/>
      <c r="S228" s="66"/>
      <c r="T228" s="67"/>
      <c r="U228" s="36"/>
      <c r="V228" s="36"/>
      <c r="W228" s="36"/>
      <c r="X228" s="36"/>
      <c r="Y228" s="36"/>
      <c r="Z228" s="36"/>
      <c r="AA228" s="36"/>
      <c r="AB228" s="36"/>
      <c r="AC228" s="36"/>
      <c r="AD228" s="36"/>
      <c r="AE228" s="36"/>
      <c r="AT228" s="18" t="s">
        <v>170</v>
      </c>
      <c r="AU228" s="18" t="s">
        <v>90</v>
      </c>
    </row>
    <row r="229" spans="1:65" s="2" customFormat="1" ht="24.2" customHeight="1">
      <c r="A229" s="36"/>
      <c r="B229" s="37"/>
      <c r="C229" s="176" t="s">
        <v>458</v>
      </c>
      <c r="D229" s="176" t="s">
        <v>164</v>
      </c>
      <c r="E229" s="177" t="s">
        <v>448</v>
      </c>
      <c r="F229" s="178" t="s">
        <v>449</v>
      </c>
      <c r="G229" s="179" t="s">
        <v>167</v>
      </c>
      <c r="H229" s="180">
        <v>5.22</v>
      </c>
      <c r="I229" s="181"/>
      <c r="J229" s="182">
        <f>ROUND(I229*H229,2)</f>
        <v>0</v>
      </c>
      <c r="K229" s="183"/>
      <c r="L229" s="41"/>
      <c r="M229" s="184" t="s">
        <v>35</v>
      </c>
      <c r="N229" s="185" t="s">
        <v>51</v>
      </c>
      <c r="O229" s="66"/>
      <c r="P229" s="186">
        <f>O229*H229</f>
        <v>0</v>
      </c>
      <c r="Q229" s="186">
        <v>0</v>
      </c>
      <c r="R229" s="186">
        <f>Q229*H229</f>
        <v>0</v>
      </c>
      <c r="S229" s="186">
        <v>8.3169999999999994E-2</v>
      </c>
      <c r="T229" s="187">
        <f>S229*H229</f>
        <v>0.43414739999999996</v>
      </c>
      <c r="U229" s="36"/>
      <c r="V229" s="36"/>
      <c r="W229" s="36"/>
      <c r="X229" s="36"/>
      <c r="Y229" s="36"/>
      <c r="Z229" s="36"/>
      <c r="AA229" s="36"/>
      <c r="AB229" s="36"/>
      <c r="AC229" s="36"/>
      <c r="AD229" s="36"/>
      <c r="AE229" s="36"/>
      <c r="AR229" s="188" t="s">
        <v>261</v>
      </c>
      <c r="AT229" s="188" t="s">
        <v>164</v>
      </c>
      <c r="AU229" s="188" t="s">
        <v>90</v>
      </c>
      <c r="AY229" s="18" t="s">
        <v>161</v>
      </c>
      <c r="BE229" s="189">
        <f>IF(N229="základní",J229,0)</f>
        <v>0</v>
      </c>
      <c r="BF229" s="189">
        <f>IF(N229="snížená",J229,0)</f>
        <v>0</v>
      </c>
      <c r="BG229" s="189">
        <f>IF(N229="zákl. přenesená",J229,0)</f>
        <v>0</v>
      </c>
      <c r="BH229" s="189">
        <f>IF(N229="sníž. přenesená",J229,0)</f>
        <v>0</v>
      </c>
      <c r="BI229" s="189">
        <f>IF(N229="nulová",J229,0)</f>
        <v>0</v>
      </c>
      <c r="BJ229" s="18" t="s">
        <v>88</v>
      </c>
      <c r="BK229" s="189">
        <f>ROUND(I229*H229,2)</f>
        <v>0</v>
      </c>
      <c r="BL229" s="18" t="s">
        <v>261</v>
      </c>
      <c r="BM229" s="188" t="s">
        <v>1227</v>
      </c>
    </row>
    <row r="230" spans="1:65" s="2" customFormat="1" ht="11.25">
      <c r="A230" s="36"/>
      <c r="B230" s="37"/>
      <c r="C230" s="38"/>
      <c r="D230" s="190" t="s">
        <v>170</v>
      </c>
      <c r="E230" s="38"/>
      <c r="F230" s="191" t="s">
        <v>451</v>
      </c>
      <c r="G230" s="38"/>
      <c r="H230" s="38"/>
      <c r="I230" s="192"/>
      <c r="J230" s="38"/>
      <c r="K230" s="38"/>
      <c r="L230" s="41"/>
      <c r="M230" s="193"/>
      <c r="N230" s="194"/>
      <c r="O230" s="66"/>
      <c r="P230" s="66"/>
      <c r="Q230" s="66"/>
      <c r="R230" s="66"/>
      <c r="S230" s="66"/>
      <c r="T230" s="67"/>
      <c r="U230" s="36"/>
      <c r="V230" s="36"/>
      <c r="W230" s="36"/>
      <c r="X230" s="36"/>
      <c r="Y230" s="36"/>
      <c r="Z230" s="36"/>
      <c r="AA230" s="36"/>
      <c r="AB230" s="36"/>
      <c r="AC230" s="36"/>
      <c r="AD230" s="36"/>
      <c r="AE230" s="36"/>
      <c r="AT230" s="18" t="s">
        <v>170</v>
      </c>
      <c r="AU230" s="18" t="s">
        <v>90</v>
      </c>
    </row>
    <row r="231" spans="1:65" s="2" customFormat="1" ht="33" customHeight="1">
      <c r="A231" s="36"/>
      <c r="B231" s="37"/>
      <c r="C231" s="176" t="s">
        <v>464</v>
      </c>
      <c r="D231" s="176" t="s">
        <v>164</v>
      </c>
      <c r="E231" s="177" t="s">
        <v>454</v>
      </c>
      <c r="F231" s="178" t="s">
        <v>455</v>
      </c>
      <c r="G231" s="179" t="s">
        <v>167</v>
      </c>
      <c r="H231" s="180">
        <v>5.22</v>
      </c>
      <c r="I231" s="181"/>
      <c r="J231" s="182">
        <f>ROUND(I231*H231,2)</f>
        <v>0</v>
      </c>
      <c r="K231" s="183"/>
      <c r="L231" s="41"/>
      <c r="M231" s="184" t="s">
        <v>35</v>
      </c>
      <c r="N231" s="185" t="s">
        <v>51</v>
      </c>
      <c r="O231" s="66"/>
      <c r="P231" s="186">
        <f>O231*H231</f>
        <v>0</v>
      </c>
      <c r="Q231" s="186">
        <v>5.4000000000000003E-3</v>
      </c>
      <c r="R231" s="186">
        <f>Q231*H231</f>
        <v>2.8188000000000001E-2</v>
      </c>
      <c r="S231" s="186">
        <v>0</v>
      </c>
      <c r="T231" s="187">
        <f>S231*H231</f>
        <v>0</v>
      </c>
      <c r="U231" s="36"/>
      <c r="V231" s="36"/>
      <c r="W231" s="36"/>
      <c r="X231" s="36"/>
      <c r="Y231" s="36"/>
      <c r="Z231" s="36"/>
      <c r="AA231" s="36"/>
      <c r="AB231" s="36"/>
      <c r="AC231" s="36"/>
      <c r="AD231" s="36"/>
      <c r="AE231" s="36"/>
      <c r="AR231" s="188" t="s">
        <v>261</v>
      </c>
      <c r="AT231" s="188" t="s">
        <v>164</v>
      </c>
      <c r="AU231" s="188" t="s">
        <v>90</v>
      </c>
      <c r="AY231" s="18" t="s">
        <v>161</v>
      </c>
      <c r="BE231" s="189">
        <f>IF(N231="základní",J231,0)</f>
        <v>0</v>
      </c>
      <c r="BF231" s="189">
        <f>IF(N231="snížená",J231,0)</f>
        <v>0</v>
      </c>
      <c r="BG231" s="189">
        <f>IF(N231="zákl. přenesená",J231,0)</f>
        <v>0</v>
      </c>
      <c r="BH231" s="189">
        <f>IF(N231="sníž. přenesená",J231,0)</f>
        <v>0</v>
      </c>
      <c r="BI231" s="189">
        <f>IF(N231="nulová",J231,0)</f>
        <v>0</v>
      </c>
      <c r="BJ231" s="18" t="s">
        <v>88</v>
      </c>
      <c r="BK231" s="189">
        <f>ROUND(I231*H231,2)</f>
        <v>0</v>
      </c>
      <c r="BL231" s="18" t="s">
        <v>261</v>
      </c>
      <c r="BM231" s="188" t="s">
        <v>1229</v>
      </c>
    </row>
    <row r="232" spans="1:65" s="2" customFormat="1" ht="11.25">
      <c r="A232" s="36"/>
      <c r="B232" s="37"/>
      <c r="C232" s="38"/>
      <c r="D232" s="190" t="s">
        <v>170</v>
      </c>
      <c r="E232" s="38"/>
      <c r="F232" s="191" t="s">
        <v>457</v>
      </c>
      <c r="G232" s="38"/>
      <c r="H232" s="38"/>
      <c r="I232" s="192"/>
      <c r="J232" s="38"/>
      <c r="K232" s="38"/>
      <c r="L232" s="41"/>
      <c r="M232" s="193"/>
      <c r="N232" s="194"/>
      <c r="O232" s="66"/>
      <c r="P232" s="66"/>
      <c r="Q232" s="66"/>
      <c r="R232" s="66"/>
      <c r="S232" s="66"/>
      <c r="T232" s="67"/>
      <c r="U232" s="36"/>
      <c r="V232" s="36"/>
      <c r="W232" s="36"/>
      <c r="X232" s="36"/>
      <c r="Y232" s="36"/>
      <c r="Z232" s="36"/>
      <c r="AA232" s="36"/>
      <c r="AB232" s="36"/>
      <c r="AC232" s="36"/>
      <c r="AD232" s="36"/>
      <c r="AE232" s="36"/>
      <c r="AT232" s="18" t="s">
        <v>170</v>
      </c>
      <c r="AU232" s="18" t="s">
        <v>90</v>
      </c>
    </row>
    <row r="233" spans="1:65" s="2" customFormat="1" ht="37.9" customHeight="1">
      <c r="A233" s="36"/>
      <c r="B233" s="37"/>
      <c r="C233" s="228" t="s">
        <v>470</v>
      </c>
      <c r="D233" s="228" t="s">
        <v>188</v>
      </c>
      <c r="E233" s="229" t="s">
        <v>459</v>
      </c>
      <c r="F233" s="230" t="s">
        <v>460</v>
      </c>
      <c r="G233" s="231" t="s">
        <v>167</v>
      </c>
      <c r="H233" s="232">
        <v>5.742</v>
      </c>
      <c r="I233" s="233"/>
      <c r="J233" s="234">
        <f>ROUND(I233*H233,2)</f>
        <v>0</v>
      </c>
      <c r="K233" s="235"/>
      <c r="L233" s="236"/>
      <c r="M233" s="237" t="s">
        <v>35</v>
      </c>
      <c r="N233" s="238" t="s">
        <v>51</v>
      </c>
      <c r="O233" s="66"/>
      <c r="P233" s="186">
        <f>O233*H233</f>
        <v>0</v>
      </c>
      <c r="Q233" s="186">
        <v>1.9199999999999998E-2</v>
      </c>
      <c r="R233" s="186">
        <f>Q233*H233</f>
        <v>0.11024639999999999</v>
      </c>
      <c r="S233" s="186">
        <v>0</v>
      </c>
      <c r="T233" s="187">
        <f>S233*H233</f>
        <v>0</v>
      </c>
      <c r="U233" s="36"/>
      <c r="V233" s="36"/>
      <c r="W233" s="36"/>
      <c r="X233" s="36"/>
      <c r="Y233" s="36"/>
      <c r="Z233" s="36"/>
      <c r="AA233" s="36"/>
      <c r="AB233" s="36"/>
      <c r="AC233" s="36"/>
      <c r="AD233" s="36"/>
      <c r="AE233" s="36"/>
      <c r="AR233" s="188" t="s">
        <v>333</v>
      </c>
      <c r="AT233" s="188" t="s">
        <v>188</v>
      </c>
      <c r="AU233" s="188" t="s">
        <v>90</v>
      </c>
      <c r="AY233" s="18" t="s">
        <v>161</v>
      </c>
      <c r="BE233" s="189">
        <f>IF(N233="základní",J233,0)</f>
        <v>0</v>
      </c>
      <c r="BF233" s="189">
        <f>IF(N233="snížená",J233,0)</f>
        <v>0</v>
      </c>
      <c r="BG233" s="189">
        <f>IF(N233="zákl. přenesená",J233,0)</f>
        <v>0</v>
      </c>
      <c r="BH233" s="189">
        <f>IF(N233="sníž. přenesená",J233,0)</f>
        <v>0</v>
      </c>
      <c r="BI233" s="189">
        <f>IF(N233="nulová",J233,0)</f>
        <v>0</v>
      </c>
      <c r="BJ233" s="18" t="s">
        <v>88</v>
      </c>
      <c r="BK233" s="189">
        <f>ROUND(I233*H233,2)</f>
        <v>0</v>
      </c>
      <c r="BL233" s="18" t="s">
        <v>261</v>
      </c>
      <c r="BM233" s="188" t="s">
        <v>1230</v>
      </c>
    </row>
    <row r="234" spans="1:65" s="2" customFormat="1" ht="11.25">
      <c r="A234" s="36"/>
      <c r="B234" s="37"/>
      <c r="C234" s="38"/>
      <c r="D234" s="190" t="s">
        <v>170</v>
      </c>
      <c r="E234" s="38"/>
      <c r="F234" s="191" t="s">
        <v>462</v>
      </c>
      <c r="G234" s="38"/>
      <c r="H234" s="38"/>
      <c r="I234" s="192"/>
      <c r="J234" s="38"/>
      <c r="K234" s="38"/>
      <c r="L234" s="41"/>
      <c r="M234" s="193"/>
      <c r="N234" s="194"/>
      <c r="O234" s="66"/>
      <c r="P234" s="66"/>
      <c r="Q234" s="66"/>
      <c r="R234" s="66"/>
      <c r="S234" s="66"/>
      <c r="T234" s="67"/>
      <c r="U234" s="36"/>
      <c r="V234" s="36"/>
      <c r="W234" s="36"/>
      <c r="X234" s="36"/>
      <c r="Y234" s="36"/>
      <c r="Z234" s="36"/>
      <c r="AA234" s="36"/>
      <c r="AB234" s="36"/>
      <c r="AC234" s="36"/>
      <c r="AD234" s="36"/>
      <c r="AE234" s="36"/>
      <c r="AT234" s="18" t="s">
        <v>170</v>
      </c>
      <c r="AU234" s="18" t="s">
        <v>90</v>
      </c>
    </row>
    <row r="235" spans="1:65" s="14" customFormat="1" ht="11.25">
      <c r="B235" s="206"/>
      <c r="C235" s="207"/>
      <c r="D235" s="197" t="s">
        <v>176</v>
      </c>
      <c r="E235" s="207"/>
      <c r="F235" s="209" t="s">
        <v>1435</v>
      </c>
      <c r="G235" s="207"/>
      <c r="H235" s="210">
        <v>5.742</v>
      </c>
      <c r="I235" s="211"/>
      <c r="J235" s="207"/>
      <c r="K235" s="207"/>
      <c r="L235" s="212"/>
      <c r="M235" s="213"/>
      <c r="N235" s="214"/>
      <c r="O235" s="214"/>
      <c r="P235" s="214"/>
      <c r="Q235" s="214"/>
      <c r="R235" s="214"/>
      <c r="S235" s="214"/>
      <c r="T235" s="215"/>
      <c r="AT235" s="216" t="s">
        <v>176</v>
      </c>
      <c r="AU235" s="216" t="s">
        <v>90</v>
      </c>
      <c r="AV235" s="14" t="s">
        <v>90</v>
      </c>
      <c r="AW235" s="14" t="s">
        <v>4</v>
      </c>
      <c r="AX235" s="14" t="s">
        <v>88</v>
      </c>
      <c r="AY235" s="216" t="s">
        <v>161</v>
      </c>
    </row>
    <row r="236" spans="1:65" s="2" customFormat="1" ht="37.9" customHeight="1">
      <c r="A236" s="36"/>
      <c r="B236" s="37"/>
      <c r="C236" s="176" t="s">
        <v>477</v>
      </c>
      <c r="D236" s="176" t="s">
        <v>164</v>
      </c>
      <c r="E236" s="177" t="s">
        <v>465</v>
      </c>
      <c r="F236" s="178" t="s">
        <v>466</v>
      </c>
      <c r="G236" s="179" t="s">
        <v>167</v>
      </c>
      <c r="H236" s="180">
        <v>5.22</v>
      </c>
      <c r="I236" s="181"/>
      <c r="J236" s="182">
        <f>ROUND(I236*H236,2)</f>
        <v>0</v>
      </c>
      <c r="K236" s="183"/>
      <c r="L236" s="41"/>
      <c r="M236" s="184" t="s">
        <v>35</v>
      </c>
      <c r="N236" s="185" t="s">
        <v>51</v>
      </c>
      <c r="O236" s="66"/>
      <c r="P236" s="186">
        <f>O236*H236</f>
        <v>0</v>
      </c>
      <c r="Q236" s="186">
        <v>0</v>
      </c>
      <c r="R236" s="186">
        <f>Q236*H236</f>
        <v>0</v>
      </c>
      <c r="S236" s="186">
        <v>0</v>
      </c>
      <c r="T236" s="187">
        <f>S236*H236</f>
        <v>0</v>
      </c>
      <c r="U236" s="36"/>
      <c r="V236" s="36"/>
      <c r="W236" s="36"/>
      <c r="X236" s="36"/>
      <c r="Y236" s="36"/>
      <c r="Z236" s="36"/>
      <c r="AA236" s="36"/>
      <c r="AB236" s="36"/>
      <c r="AC236" s="36"/>
      <c r="AD236" s="36"/>
      <c r="AE236" s="36"/>
      <c r="AR236" s="188" t="s">
        <v>261</v>
      </c>
      <c r="AT236" s="188" t="s">
        <v>164</v>
      </c>
      <c r="AU236" s="188" t="s">
        <v>90</v>
      </c>
      <c r="AY236" s="18" t="s">
        <v>161</v>
      </c>
      <c r="BE236" s="189">
        <f>IF(N236="základní",J236,0)</f>
        <v>0</v>
      </c>
      <c r="BF236" s="189">
        <f>IF(N236="snížená",J236,0)</f>
        <v>0</v>
      </c>
      <c r="BG236" s="189">
        <f>IF(N236="zákl. přenesená",J236,0)</f>
        <v>0</v>
      </c>
      <c r="BH236" s="189">
        <f>IF(N236="sníž. přenesená",J236,0)</f>
        <v>0</v>
      </c>
      <c r="BI236" s="189">
        <f>IF(N236="nulová",J236,0)</f>
        <v>0</v>
      </c>
      <c r="BJ236" s="18" t="s">
        <v>88</v>
      </c>
      <c r="BK236" s="189">
        <f>ROUND(I236*H236,2)</f>
        <v>0</v>
      </c>
      <c r="BL236" s="18" t="s">
        <v>261</v>
      </c>
      <c r="BM236" s="188" t="s">
        <v>1232</v>
      </c>
    </row>
    <row r="237" spans="1:65" s="2" customFormat="1" ht="11.25">
      <c r="A237" s="36"/>
      <c r="B237" s="37"/>
      <c r="C237" s="38"/>
      <c r="D237" s="190" t="s">
        <v>170</v>
      </c>
      <c r="E237" s="38"/>
      <c r="F237" s="191" t="s">
        <v>468</v>
      </c>
      <c r="G237" s="38"/>
      <c r="H237" s="38"/>
      <c r="I237" s="192"/>
      <c r="J237" s="38"/>
      <c r="K237" s="38"/>
      <c r="L237" s="41"/>
      <c r="M237" s="193"/>
      <c r="N237" s="194"/>
      <c r="O237" s="66"/>
      <c r="P237" s="66"/>
      <c r="Q237" s="66"/>
      <c r="R237" s="66"/>
      <c r="S237" s="66"/>
      <c r="T237" s="67"/>
      <c r="U237" s="36"/>
      <c r="V237" s="36"/>
      <c r="W237" s="36"/>
      <c r="X237" s="36"/>
      <c r="Y237" s="36"/>
      <c r="Z237" s="36"/>
      <c r="AA237" s="36"/>
      <c r="AB237" s="36"/>
      <c r="AC237" s="36"/>
      <c r="AD237" s="36"/>
      <c r="AE237" s="36"/>
      <c r="AT237" s="18" t="s">
        <v>170</v>
      </c>
      <c r="AU237" s="18" t="s">
        <v>90</v>
      </c>
    </row>
    <row r="238" spans="1:65" s="2" customFormat="1" ht="24.2" customHeight="1">
      <c r="A238" s="36"/>
      <c r="B238" s="37"/>
      <c r="C238" s="176" t="s">
        <v>486</v>
      </c>
      <c r="D238" s="176" t="s">
        <v>164</v>
      </c>
      <c r="E238" s="177" t="s">
        <v>471</v>
      </c>
      <c r="F238" s="178" t="s">
        <v>472</v>
      </c>
      <c r="G238" s="179" t="s">
        <v>167</v>
      </c>
      <c r="H238" s="180">
        <v>6.0030000000000001</v>
      </c>
      <c r="I238" s="181"/>
      <c r="J238" s="182">
        <f>ROUND(I238*H238,2)</f>
        <v>0</v>
      </c>
      <c r="K238" s="183"/>
      <c r="L238" s="41"/>
      <c r="M238" s="184" t="s">
        <v>35</v>
      </c>
      <c r="N238" s="185" t="s">
        <v>51</v>
      </c>
      <c r="O238" s="66"/>
      <c r="P238" s="186">
        <f>O238*H238</f>
        <v>0</v>
      </c>
      <c r="Q238" s="186">
        <v>1.5E-3</v>
      </c>
      <c r="R238" s="186">
        <f>Q238*H238</f>
        <v>9.0045000000000004E-3</v>
      </c>
      <c r="S238" s="186">
        <v>0</v>
      </c>
      <c r="T238" s="187">
        <f>S238*H238</f>
        <v>0</v>
      </c>
      <c r="U238" s="36"/>
      <c r="V238" s="36"/>
      <c r="W238" s="36"/>
      <c r="X238" s="36"/>
      <c r="Y238" s="36"/>
      <c r="Z238" s="36"/>
      <c r="AA238" s="36"/>
      <c r="AB238" s="36"/>
      <c r="AC238" s="36"/>
      <c r="AD238" s="36"/>
      <c r="AE238" s="36"/>
      <c r="AR238" s="188" t="s">
        <v>261</v>
      </c>
      <c r="AT238" s="188" t="s">
        <v>164</v>
      </c>
      <c r="AU238" s="188" t="s">
        <v>90</v>
      </c>
      <c r="AY238" s="18" t="s">
        <v>161</v>
      </c>
      <c r="BE238" s="189">
        <f>IF(N238="základní",J238,0)</f>
        <v>0</v>
      </c>
      <c r="BF238" s="189">
        <f>IF(N238="snížená",J238,0)</f>
        <v>0</v>
      </c>
      <c r="BG238" s="189">
        <f>IF(N238="zákl. přenesená",J238,0)</f>
        <v>0</v>
      </c>
      <c r="BH238" s="189">
        <f>IF(N238="sníž. přenesená",J238,0)</f>
        <v>0</v>
      </c>
      <c r="BI238" s="189">
        <f>IF(N238="nulová",J238,0)</f>
        <v>0</v>
      </c>
      <c r="BJ238" s="18" t="s">
        <v>88</v>
      </c>
      <c r="BK238" s="189">
        <f>ROUND(I238*H238,2)</f>
        <v>0</v>
      </c>
      <c r="BL238" s="18" t="s">
        <v>261</v>
      </c>
      <c r="BM238" s="188" t="s">
        <v>1234</v>
      </c>
    </row>
    <row r="239" spans="1:65" s="2" customFormat="1" ht="11.25">
      <c r="A239" s="36"/>
      <c r="B239" s="37"/>
      <c r="C239" s="38"/>
      <c r="D239" s="190" t="s">
        <v>170</v>
      </c>
      <c r="E239" s="38"/>
      <c r="F239" s="191" t="s">
        <v>474</v>
      </c>
      <c r="G239" s="38"/>
      <c r="H239" s="38"/>
      <c r="I239" s="192"/>
      <c r="J239" s="38"/>
      <c r="K239" s="38"/>
      <c r="L239" s="41"/>
      <c r="M239" s="193"/>
      <c r="N239" s="194"/>
      <c r="O239" s="66"/>
      <c r="P239" s="66"/>
      <c r="Q239" s="66"/>
      <c r="R239" s="66"/>
      <c r="S239" s="66"/>
      <c r="T239" s="67"/>
      <c r="U239" s="36"/>
      <c r="V239" s="36"/>
      <c r="W239" s="36"/>
      <c r="X239" s="36"/>
      <c r="Y239" s="36"/>
      <c r="Z239" s="36"/>
      <c r="AA239" s="36"/>
      <c r="AB239" s="36"/>
      <c r="AC239" s="36"/>
      <c r="AD239" s="36"/>
      <c r="AE239" s="36"/>
      <c r="AT239" s="18" t="s">
        <v>170</v>
      </c>
      <c r="AU239" s="18" t="s">
        <v>90</v>
      </c>
    </row>
    <row r="240" spans="1:65" s="14" customFormat="1" ht="11.25">
      <c r="B240" s="206"/>
      <c r="C240" s="207"/>
      <c r="D240" s="197" t="s">
        <v>176</v>
      </c>
      <c r="E240" s="208" t="s">
        <v>35</v>
      </c>
      <c r="F240" s="209" t="s">
        <v>1436</v>
      </c>
      <c r="G240" s="207"/>
      <c r="H240" s="210">
        <v>5.22</v>
      </c>
      <c r="I240" s="211"/>
      <c r="J240" s="207"/>
      <c r="K240" s="207"/>
      <c r="L240" s="212"/>
      <c r="M240" s="213"/>
      <c r="N240" s="214"/>
      <c r="O240" s="214"/>
      <c r="P240" s="214"/>
      <c r="Q240" s="214"/>
      <c r="R240" s="214"/>
      <c r="S240" s="214"/>
      <c r="T240" s="215"/>
      <c r="AT240" s="216" t="s">
        <v>176</v>
      </c>
      <c r="AU240" s="216" t="s">
        <v>90</v>
      </c>
      <c r="AV240" s="14" t="s">
        <v>90</v>
      </c>
      <c r="AW240" s="14" t="s">
        <v>41</v>
      </c>
      <c r="AX240" s="14" t="s">
        <v>80</v>
      </c>
      <c r="AY240" s="216" t="s">
        <v>161</v>
      </c>
    </row>
    <row r="241" spans="1:65" s="14" customFormat="1" ht="11.25">
      <c r="B241" s="206"/>
      <c r="C241" s="207"/>
      <c r="D241" s="197" t="s">
        <v>176</v>
      </c>
      <c r="E241" s="208" t="s">
        <v>35</v>
      </c>
      <c r="F241" s="209" t="s">
        <v>1437</v>
      </c>
      <c r="G241" s="207"/>
      <c r="H241" s="210">
        <v>0.78300000000000003</v>
      </c>
      <c r="I241" s="211"/>
      <c r="J241" s="207"/>
      <c r="K241" s="207"/>
      <c r="L241" s="212"/>
      <c r="M241" s="213"/>
      <c r="N241" s="214"/>
      <c r="O241" s="214"/>
      <c r="P241" s="214"/>
      <c r="Q241" s="214"/>
      <c r="R241" s="214"/>
      <c r="S241" s="214"/>
      <c r="T241" s="215"/>
      <c r="AT241" s="216" t="s">
        <v>176</v>
      </c>
      <c r="AU241" s="216" t="s">
        <v>90</v>
      </c>
      <c r="AV241" s="14" t="s">
        <v>90</v>
      </c>
      <c r="AW241" s="14" t="s">
        <v>41</v>
      </c>
      <c r="AX241" s="14" t="s">
        <v>80</v>
      </c>
      <c r="AY241" s="216" t="s">
        <v>161</v>
      </c>
    </row>
    <row r="242" spans="1:65" s="15" customFormat="1" ht="11.25">
      <c r="B242" s="217"/>
      <c r="C242" s="218"/>
      <c r="D242" s="197" t="s">
        <v>176</v>
      </c>
      <c r="E242" s="219" t="s">
        <v>35</v>
      </c>
      <c r="F242" s="220" t="s">
        <v>181</v>
      </c>
      <c r="G242" s="218"/>
      <c r="H242" s="221">
        <v>6.0030000000000001</v>
      </c>
      <c r="I242" s="222"/>
      <c r="J242" s="218"/>
      <c r="K242" s="218"/>
      <c r="L242" s="223"/>
      <c r="M242" s="224"/>
      <c r="N242" s="225"/>
      <c r="O242" s="225"/>
      <c r="P242" s="225"/>
      <c r="Q242" s="225"/>
      <c r="R242" s="225"/>
      <c r="S242" s="225"/>
      <c r="T242" s="226"/>
      <c r="AT242" s="227" t="s">
        <v>176</v>
      </c>
      <c r="AU242" s="227" t="s">
        <v>90</v>
      </c>
      <c r="AV242" s="15" t="s">
        <v>168</v>
      </c>
      <c r="AW242" s="15" t="s">
        <v>41</v>
      </c>
      <c r="AX242" s="15" t="s">
        <v>88</v>
      </c>
      <c r="AY242" s="227" t="s">
        <v>161</v>
      </c>
    </row>
    <row r="243" spans="1:65" s="2" customFormat="1" ht="24.2" customHeight="1">
      <c r="A243" s="36"/>
      <c r="B243" s="37"/>
      <c r="C243" s="176" t="s">
        <v>490</v>
      </c>
      <c r="D243" s="176" t="s">
        <v>164</v>
      </c>
      <c r="E243" s="177" t="s">
        <v>478</v>
      </c>
      <c r="F243" s="178" t="s">
        <v>479</v>
      </c>
      <c r="G243" s="179" t="s">
        <v>480</v>
      </c>
      <c r="H243" s="180">
        <v>12.28</v>
      </c>
      <c r="I243" s="181"/>
      <c r="J243" s="182">
        <f>ROUND(I243*H243,2)</f>
        <v>0</v>
      </c>
      <c r="K243" s="183"/>
      <c r="L243" s="41"/>
      <c r="M243" s="184" t="s">
        <v>35</v>
      </c>
      <c r="N243" s="185" t="s">
        <v>51</v>
      </c>
      <c r="O243" s="66"/>
      <c r="P243" s="186">
        <f>O243*H243</f>
        <v>0</v>
      </c>
      <c r="Q243" s="186">
        <v>3.2000000000000003E-4</v>
      </c>
      <c r="R243" s="186">
        <f>Q243*H243</f>
        <v>3.9296000000000001E-3</v>
      </c>
      <c r="S243" s="186">
        <v>0</v>
      </c>
      <c r="T243" s="187">
        <f>S243*H243</f>
        <v>0</v>
      </c>
      <c r="U243" s="36"/>
      <c r="V243" s="36"/>
      <c r="W243" s="36"/>
      <c r="X243" s="36"/>
      <c r="Y243" s="36"/>
      <c r="Z243" s="36"/>
      <c r="AA243" s="36"/>
      <c r="AB243" s="36"/>
      <c r="AC243" s="36"/>
      <c r="AD243" s="36"/>
      <c r="AE243" s="36"/>
      <c r="AR243" s="188" t="s">
        <v>261</v>
      </c>
      <c r="AT243" s="188" t="s">
        <v>164</v>
      </c>
      <c r="AU243" s="188" t="s">
        <v>90</v>
      </c>
      <c r="AY243" s="18" t="s">
        <v>161</v>
      </c>
      <c r="BE243" s="189">
        <f>IF(N243="základní",J243,0)</f>
        <v>0</v>
      </c>
      <c r="BF243" s="189">
        <f>IF(N243="snížená",J243,0)</f>
        <v>0</v>
      </c>
      <c r="BG243" s="189">
        <f>IF(N243="zákl. přenesená",J243,0)</f>
        <v>0</v>
      </c>
      <c r="BH243" s="189">
        <f>IF(N243="sníž. přenesená",J243,0)</f>
        <v>0</v>
      </c>
      <c r="BI243" s="189">
        <f>IF(N243="nulová",J243,0)</f>
        <v>0</v>
      </c>
      <c r="BJ243" s="18" t="s">
        <v>88</v>
      </c>
      <c r="BK243" s="189">
        <f>ROUND(I243*H243,2)</f>
        <v>0</v>
      </c>
      <c r="BL243" s="18" t="s">
        <v>261</v>
      </c>
      <c r="BM243" s="188" t="s">
        <v>1237</v>
      </c>
    </row>
    <row r="244" spans="1:65" s="2" customFormat="1" ht="11.25">
      <c r="A244" s="36"/>
      <c r="B244" s="37"/>
      <c r="C244" s="38"/>
      <c r="D244" s="190" t="s">
        <v>170</v>
      </c>
      <c r="E244" s="38"/>
      <c r="F244" s="191" t="s">
        <v>482</v>
      </c>
      <c r="G244" s="38"/>
      <c r="H244" s="38"/>
      <c r="I244" s="192"/>
      <c r="J244" s="38"/>
      <c r="K244" s="38"/>
      <c r="L244" s="41"/>
      <c r="M244" s="193"/>
      <c r="N244" s="194"/>
      <c r="O244" s="66"/>
      <c r="P244" s="66"/>
      <c r="Q244" s="66"/>
      <c r="R244" s="66"/>
      <c r="S244" s="66"/>
      <c r="T244" s="67"/>
      <c r="U244" s="36"/>
      <c r="V244" s="36"/>
      <c r="W244" s="36"/>
      <c r="X244" s="36"/>
      <c r="Y244" s="36"/>
      <c r="Z244" s="36"/>
      <c r="AA244" s="36"/>
      <c r="AB244" s="36"/>
      <c r="AC244" s="36"/>
      <c r="AD244" s="36"/>
      <c r="AE244" s="36"/>
      <c r="AT244" s="18" t="s">
        <v>170</v>
      </c>
      <c r="AU244" s="18" t="s">
        <v>90</v>
      </c>
    </row>
    <row r="245" spans="1:65" s="13" customFormat="1" ht="11.25">
      <c r="B245" s="195"/>
      <c r="C245" s="196"/>
      <c r="D245" s="197" t="s">
        <v>176</v>
      </c>
      <c r="E245" s="198" t="s">
        <v>35</v>
      </c>
      <c r="F245" s="199" t="s">
        <v>177</v>
      </c>
      <c r="G245" s="196"/>
      <c r="H245" s="198" t="s">
        <v>35</v>
      </c>
      <c r="I245" s="200"/>
      <c r="J245" s="196"/>
      <c r="K245" s="196"/>
      <c r="L245" s="201"/>
      <c r="M245" s="202"/>
      <c r="N245" s="203"/>
      <c r="O245" s="203"/>
      <c r="P245" s="203"/>
      <c r="Q245" s="203"/>
      <c r="R245" s="203"/>
      <c r="S245" s="203"/>
      <c r="T245" s="204"/>
      <c r="AT245" s="205" t="s">
        <v>176</v>
      </c>
      <c r="AU245" s="205" t="s">
        <v>90</v>
      </c>
      <c r="AV245" s="13" t="s">
        <v>88</v>
      </c>
      <c r="AW245" s="13" t="s">
        <v>41</v>
      </c>
      <c r="AX245" s="13" t="s">
        <v>80</v>
      </c>
      <c r="AY245" s="205" t="s">
        <v>161</v>
      </c>
    </row>
    <row r="246" spans="1:65" s="14" customFormat="1" ht="11.25">
      <c r="B246" s="206"/>
      <c r="C246" s="207"/>
      <c r="D246" s="197" t="s">
        <v>176</v>
      </c>
      <c r="E246" s="208" t="s">
        <v>35</v>
      </c>
      <c r="F246" s="209" t="s">
        <v>1438</v>
      </c>
      <c r="G246" s="207"/>
      <c r="H246" s="210">
        <v>3.5</v>
      </c>
      <c r="I246" s="211"/>
      <c r="J246" s="207"/>
      <c r="K246" s="207"/>
      <c r="L246" s="212"/>
      <c r="M246" s="213"/>
      <c r="N246" s="214"/>
      <c r="O246" s="214"/>
      <c r="P246" s="214"/>
      <c r="Q246" s="214"/>
      <c r="R246" s="214"/>
      <c r="S246" s="214"/>
      <c r="T246" s="215"/>
      <c r="AT246" s="216" t="s">
        <v>176</v>
      </c>
      <c r="AU246" s="216" t="s">
        <v>90</v>
      </c>
      <c r="AV246" s="14" t="s">
        <v>90</v>
      </c>
      <c r="AW246" s="14" t="s">
        <v>41</v>
      </c>
      <c r="AX246" s="14" t="s">
        <v>80</v>
      </c>
      <c r="AY246" s="216" t="s">
        <v>161</v>
      </c>
    </row>
    <row r="247" spans="1:65" s="14" customFormat="1" ht="11.25">
      <c r="B247" s="206"/>
      <c r="C247" s="207"/>
      <c r="D247" s="197" t="s">
        <v>176</v>
      </c>
      <c r="E247" s="208" t="s">
        <v>35</v>
      </c>
      <c r="F247" s="209" t="s">
        <v>1439</v>
      </c>
      <c r="G247" s="207"/>
      <c r="H247" s="210">
        <v>3.54</v>
      </c>
      <c r="I247" s="211"/>
      <c r="J247" s="207"/>
      <c r="K247" s="207"/>
      <c r="L247" s="212"/>
      <c r="M247" s="213"/>
      <c r="N247" s="214"/>
      <c r="O247" s="214"/>
      <c r="P247" s="214"/>
      <c r="Q247" s="214"/>
      <c r="R247" s="214"/>
      <c r="S247" s="214"/>
      <c r="T247" s="215"/>
      <c r="AT247" s="216" t="s">
        <v>176</v>
      </c>
      <c r="AU247" s="216" t="s">
        <v>90</v>
      </c>
      <c r="AV247" s="14" t="s">
        <v>90</v>
      </c>
      <c r="AW247" s="14" t="s">
        <v>41</v>
      </c>
      <c r="AX247" s="14" t="s">
        <v>80</v>
      </c>
      <c r="AY247" s="216" t="s">
        <v>161</v>
      </c>
    </row>
    <row r="248" spans="1:65" s="14" customFormat="1" ht="11.25">
      <c r="B248" s="206"/>
      <c r="C248" s="207"/>
      <c r="D248" s="197" t="s">
        <v>176</v>
      </c>
      <c r="E248" s="208" t="s">
        <v>35</v>
      </c>
      <c r="F248" s="209" t="s">
        <v>1440</v>
      </c>
      <c r="G248" s="207"/>
      <c r="H248" s="210">
        <v>5.24</v>
      </c>
      <c r="I248" s="211"/>
      <c r="J248" s="207"/>
      <c r="K248" s="207"/>
      <c r="L248" s="212"/>
      <c r="M248" s="213"/>
      <c r="N248" s="214"/>
      <c r="O248" s="214"/>
      <c r="P248" s="214"/>
      <c r="Q248" s="214"/>
      <c r="R248" s="214"/>
      <c r="S248" s="214"/>
      <c r="T248" s="215"/>
      <c r="AT248" s="216" t="s">
        <v>176</v>
      </c>
      <c r="AU248" s="216" t="s">
        <v>90</v>
      </c>
      <c r="AV248" s="14" t="s">
        <v>90</v>
      </c>
      <c r="AW248" s="14" t="s">
        <v>41</v>
      </c>
      <c r="AX248" s="14" t="s">
        <v>80</v>
      </c>
      <c r="AY248" s="216" t="s">
        <v>161</v>
      </c>
    </row>
    <row r="249" spans="1:65" s="15" customFormat="1" ht="11.25">
      <c r="B249" s="217"/>
      <c r="C249" s="218"/>
      <c r="D249" s="197" t="s">
        <v>176</v>
      </c>
      <c r="E249" s="219" t="s">
        <v>35</v>
      </c>
      <c r="F249" s="220" t="s">
        <v>181</v>
      </c>
      <c r="G249" s="218"/>
      <c r="H249" s="221">
        <v>12.280000000000001</v>
      </c>
      <c r="I249" s="222"/>
      <c r="J249" s="218"/>
      <c r="K249" s="218"/>
      <c r="L249" s="223"/>
      <c r="M249" s="224"/>
      <c r="N249" s="225"/>
      <c r="O249" s="225"/>
      <c r="P249" s="225"/>
      <c r="Q249" s="225"/>
      <c r="R249" s="225"/>
      <c r="S249" s="225"/>
      <c r="T249" s="226"/>
      <c r="AT249" s="227" t="s">
        <v>176</v>
      </c>
      <c r="AU249" s="227" t="s">
        <v>90</v>
      </c>
      <c r="AV249" s="15" t="s">
        <v>168</v>
      </c>
      <c r="AW249" s="15" t="s">
        <v>41</v>
      </c>
      <c r="AX249" s="15" t="s">
        <v>88</v>
      </c>
      <c r="AY249" s="227" t="s">
        <v>161</v>
      </c>
    </row>
    <row r="250" spans="1:65" s="2" customFormat="1" ht="37.9" customHeight="1">
      <c r="A250" s="36"/>
      <c r="B250" s="37"/>
      <c r="C250" s="176" t="s">
        <v>495</v>
      </c>
      <c r="D250" s="176" t="s">
        <v>164</v>
      </c>
      <c r="E250" s="177" t="s">
        <v>1037</v>
      </c>
      <c r="F250" s="178" t="s">
        <v>1038</v>
      </c>
      <c r="G250" s="179" t="s">
        <v>232</v>
      </c>
      <c r="H250" s="180">
        <v>0.23100000000000001</v>
      </c>
      <c r="I250" s="181"/>
      <c r="J250" s="182">
        <f>ROUND(I250*H250,2)</f>
        <v>0</v>
      </c>
      <c r="K250" s="183"/>
      <c r="L250" s="41"/>
      <c r="M250" s="184" t="s">
        <v>35</v>
      </c>
      <c r="N250" s="185" t="s">
        <v>51</v>
      </c>
      <c r="O250" s="66"/>
      <c r="P250" s="186">
        <f>O250*H250</f>
        <v>0</v>
      </c>
      <c r="Q250" s="186">
        <v>0</v>
      </c>
      <c r="R250" s="186">
        <f>Q250*H250</f>
        <v>0</v>
      </c>
      <c r="S250" s="186">
        <v>0</v>
      </c>
      <c r="T250" s="187">
        <f>S250*H250</f>
        <v>0</v>
      </c>
      <c r="U250" s="36"/>
      <c r="V250" s="36"/>
      <c r="W250" s="36"/>
      <c r="X250" s="36"/>
      <c r="Y250" s="36"/>
      <c r="Z250" s="36"/>
      <c r="AA250" s="36"/>
      <c r="AB250" s="36"/>
      <c r="AC250" s="36"/>
      <c r="AD250" s="36"/>
      <c r="AE250" s="36"/>
      <c r="AR250" s="188" t="s">
        <v>261</v>
      </c>
      <c r="AT250" s="188" t="s">
        <v>164</v>
      </c>
      <c r="AU250" s="188" t="s">
        <v>90</v>
      </c>
      <c r="AY250" s="18" t="s">
        <v>161</v>
      </c>
      <c r="BE250" s="189">
        <f>IF(N250="základní",J250,0)</f>
        <v>0</v>
      </c>
      <c r="BF250" s="189">
        <f>IF(N250="snížená",J250,0)</f>
        <v>0</v>
      </c>
      <c r="BG250" s="189">
        <f>IF(N250="zákl. přenesená",J250,0)</f>
        <v>0</v>
      </c>
      <c r="BH250" s="189">
        <f>IF(N250="sníž. přenesená",J250,0)</f>
        <v>0</v>
      </c>
      <c r="BI250" s="189">
        <f>IF(N250="nulová",J250,0)</f>
        <v>0</v>
      </c>
      <c r="BJ250" s="18" t="s">
        <v>88</v>
      </c>
      <c r="BK250" s="189">
        <f>ROUND(I250*H250,2)</f>
        <v>0</v>
      </c>
      <c r="BL250" s="18" t="s">
        <v>261</v>
      </c>
      <c r="BM250" s="188" t="s">
        <v>1241</v>
      </c>
    </row>
    <row r="251" spans="1:65" s="2" customFormat="1" ht="11.25">
      <c r="A251" s="36"/>
      <c r="B251" s="37"/>
      <c r="C251" s="38"/>
      <c r="D251" s="190" t="s">
        <v>170</v>
      </c>
      <c r="E251" s="38"/>
      <c r="F251" s="191" t="s">
        <v>1040</v>
      </c>
      <c r="G251" s="38"/>
      <c r="H251" s="38"/>
      <c r="I251" s="192"/>
      <c r="J251" s="38"/>
      <c r="K251" s="38"/>
      <c r="L251" s="41"/>
      <c r="M251" s="193"/>
      <c r="N251" s="194"/>
      <c r="O251" s="66"/>
      <c r="P251" s="66"/>
      <c r="Q251" s="66"/>
      <c r="R251" s="66"/>
      <c r="S251" s="66"/>
      <c r="T251" s="67"/>
      <c r="U251" s="36"/>
      <c r="V251" s="36"/>
      <c r="W251" s="36"/>
      <c r="X251" s="36"/>
      <c r="Y251" s="36"/>
      <c r="Z251" s="36"/>
      <c r="AA251" s="36"/>
      <c r="AB251" s="36"/>
      <c r="AC251" s="36"/>
      <c r="AD251" s="36"/>
      <c r="AE251" s="36"/>
      <c r="AT251" s="18" t="s">
        <v>170</v>
      </c>
      <c r="AU251" s="18" t="s">
        <v>90</v>
      </c>
    </row>
    <row r="252" spans="1:65" s="2" customFormat="1" ht="49.15" customHeight="1">
      <c r="A252" s="36"/>
      <c r="B252" s="37"/>
      <c r="C252" s="176" t="s">
        <v>502</v>
      </c>
      <c r="D252" s="176" t="s">
        <v>164</v>
      </c>
      <c r="E252" s="177" t="s">
        <v>496</v>
      </c>
      <c r="F252" s="178" t="s">
        <v>497</v>
      </c>
      <c r="G252" s="179" t="s">
        <v>232</v>
      </c>
      <c r="H252" s="180">
        <v>0.23100000000000001</v>
      </c>
      <c r="I252" s="181"/>
      <c r="J252" s="182">
        <f>ROUND(I252*H252,2)</f>
        <v>0</v>
      </c>
      <c r="K252" s="183"/>
      <c r="L252" s="41"/>
      <c r="M252" s="184" t="s">
        <v>35</v>
      </c>
      <c r="N252" s="185" t="s">
        <v>51</v>
      </c>
      <c r="O252" s="66"/>
      <c r="P252" s="186">
        <f>O252*H252</f>
        <v>0</v>
      </c>
      <c r="Q252" s="186">
        <v>0</v>
      </c>
      <c r="R252" s="186">
        <f>Q252*H252</f>
        <v>0</v>
      </c>
      <c r="S252" s="186">
        <v>0</v>
      </c>
      <c r="T252" s="187">
        <f>S252*H252</f>
        <v>0</v>
      </c>
      <c r="U252" s="36"/>
      <c r="V252" s="36"/>
      <c r="W252" s="36"/>
      <c r="X252" s="36"/>
      <c r="Y252" s="36"/>
      <c r="Z252" s="36"/>
      <c r="AA252" s="36"/>
      <c r="AB252" s="36"/>
      <c r="AC252" s="36"/>
      <c r="AD252" s="36"/>
      <c r="AE252" s="36"/>
      <c r="AR252" s="188" t="s">
        <v>261</v>
      </c>
      <c r="AT252" s="188" t="s">
        <v>164</v>
      </c>
      <c r="AU252" s="188" t="s">
        <v>90</v>
      </c>
      <c r="AY252" s="18" t="s">
        <v>161</v>
      </c>
      <c r="BE252" s="189">
        <f>IF(N252="základní",J252,0)</f>
        <v>0</v>
      </c>
      <c r="BF252" s="189">
        <f>IF(N252="snížená",J252,0)</f>
        <v>0</v>
      </c>
      <c r="BG252" s="189">
        <f>IF(N252="zákl. přenesená",J252,0)</f>
        <v>0</v>
      </c>
      <c r="BH252" s="189">
        <f>IF(N252="sníž. přenesená",J252,0)</f>
        <v>0</v>
      </c>
      <c r="BI252" s="189">
        <f>IF(N252="nulová",J252,0)</f>
        <v>0</v>
      </c>
      <c r="BJ252" s="18" t="s">
        <v>88</v>
      </c>
      <c r="BK252" s="189">
        <f>ROUND(I252*H252,2)</f>
        <v>0</v>
      </c>
      <c r="BL252" s="18" t="s">
        <v>261</v>
      </c>
      <c r="BM252" s="188" t="s">
        <v>1242</v>
      </c>
    </row>
    <row r="253" spans="1:65" s="2" customFormat="1" ht="11.25">
      <c r="A253" s="36"/>
      <c r="B253" s="37"/>
      <c r="C253" s="38"/>
      <c r="D253" s="190" t="s">
        <v>170</v>
      </c>
      <c r="E253" s="38"/>
      <c r="F253" s="191" t="s">
        <v>499</v>
      </c>
      <c r="G253" s="38"/>
      <c r="H253" s="38"/>
      <c r="I253" s="192"/>
      <c r="J253" s="38"/>
      <c r="K253" s="38"/>
      <c r="L253" s="41"/>
      <c r="M253" s="193"/>
      <c r="N253" s="194"/>
      <c r="O253" s="66"/>
      <c r="P253" s="66"/>
      <c r="Q253" s="66"/>
      <c r="R253" s="66"/>
      <c r="S253" s="66"/>
      <c r="T253" s="67"/>
      <c r="U253" s="36"/>
      <c r="V253" s="36"/>
      <c r="W253" s="36"/>
      <c r="X253" s="36"/>
      <c r="Y253" s="36"/>
      <c r="Z253" s="36"/>
      <c r="AA253" s="36"/>
      <c r="AB253" s="36"/>
      <c r="AC253" s="36"/>
      <c r="AD253" s="36"/>
      <c r="AE253" s="36"/>
      <c r="AT253" s="18" t="s">
        <v>170</v>
      </c>
      <c r="AU253" s="18" t="s">
        <v>90</v>
      </c>
    </row>
    <row r="254" spans="1:65" s="12" customFormat="1" ht="22.9" customHeight="1">
      <c r="B254" s="160"/>
      <c r="C254" s="161"/>
      <c r="D254" s="162" t="s">
        <v>79</v>
      </c>
      <c r="E254" s="174" t="s">
        <v>500</v>
      </c>
      <c r="F254" s="174" t="s">
        <v>501</v>
      </c>
      <c r="G254" s="161"/>
      <c r="H254" s="161"/>
      <c r="I254" s="164"/>
      <c r="J254" s="175">
        <f>BK254</f>
        <v>0</v>
      </c>
      <c r="K254" s="161"/>
      <c r="L254" s="166"/>
      <c r="M254" s="167"/>
      <c r="N254" s="168"/>
      <c r="O254" s="168"/>
      <c r="P254" s="169">
        <f>SUM(P255:P282)</f>
        <v>0</v>
      </c>
      <c r="Q254" s="168"/>
      <c r="R254" s="169">
        <f>SUM(R255:R282)</f>
        <v>0.75459409999999993</v>
      </c>
      <c r="S254" s="168"/>
      <c r="T254" s="170">
        <f>SUM(T255:T282)</f>
        <v>2.1868080000000001</v>
      </c>
      <c r="AR254" s="171" t="s">
        <v>90</v>
      </c>
      <c r="AT254" s="172" t="s">
        <v>79</v>
      </c>
      <c r="AU254" s="172" t="s">
        <v>88</v>
      </c>
      <c r="AY254" s="171" t="s">
        <v>161</v>
      </c>
      <c r="BK254" s="173">
        <f>SUM(BK255:BK282)</f>
        <v>0</v>
      </c>
    </row>
    <row r="255" spans="1:65" s="2" customFormat="1" ht="24.2" customHeight="1">
      <c r="A255" s="36"/>
      <c r="B255" s="37"/>
      <c r="C255" s="176" t="s">
        <v>507</v>
      </c>
      <c r="D255" s="176" t="s">
        <v>164</v>
      </c>
      <c r="E255" s="177" t="s">
        <v>503</v>
      </c>
      <c r="F255" s="178" t="s">
        <v>504</v>
      </c>
      <c r="G255" s="179" t="s">
        <v>167</v>
      </c>
      <c r="H255" s="180">
        <v>35.710999999999999</v>
      </c>
      <c r="I255" s="181"/>
      <c r="J255" s="182">
        <f>ROUND(I255*H255,2)</f>
        <v>0</v>
      </c>
      <c r="K255" s="183"/>
      <c r="L255" s="41"/>
      <c r="M255" s="184" t="s">
        <v>35</v>
      </c>
      <c r="N255" s="185" t="s">
        <v>51</v>
      </c>
      <c r="O255" s="66"/>
      <c r="P255" s="186">
        <f>O255*H255</f>
        <v>0</v>
      </c>
      <c r="Q255" s="186">
        <v>2.9999999999999997E-4</v>
      </c>
      <c r="R255" s="186">
        <f>Q255*H255</f>
        <v>1.0713299999999999E-2</v>
      </c>
      <c r="S255" s="186">
        <v>0</v>
      </c>
      <c r="T255" s="187">
        <f>S255*H255</f>
        <v>0</v>
      </c>
      <c r="U255" s="36"/>
      <c r="V255" s="36"/>
      <c r="W255" s="36"/>
      <c r="X255" s="36"/>
      <c r="Y255" s="36"/>
      <c r="Z255" s="36"/>
      <c r="AA255" s="36"/>
      <c r="AB255" s="36"/>
      <c r="AC255" s="36"/>
      <c r="AD255" s="36"/>
      <c r="AE255" s="36"/>
      <c r="AR255" s="188" t="s">
        <v>261</v>
      </c>
      <c r="AT255" s="188" t="s">
        <v>164</v>
      </c>
      <c r="AU255" s="188" t="s">
        <v>90</v>
      </c>
      <c r="AY255" s="18" t="s">
        <v>161</v>
      </c>
      <c r="BE255" s="189">
        <f>IF(N255="základní",J255,0)</f>
        <v>0</v>
      </c>
      <c r="BF255" s="189">
        <f>IF(N255="snížená",J255,0)</f>
        <v>0</v>
      </c>
      <c r="BG255" s="189">
        <f>IF(N255="zákl. přenesená",J255,0)</f>
        <v>0</v>
      </c>
      <c r="BH255" s="189">
        <f>IF(N255="sníž. přenesená",J255,0)</f>
        <v>0</v>
      </c>
      <c r="BI255" s="189">
        <f>IF(N255="nulová",J255,0)</f>
        <v>0</v>
      </c>
      <c r="BJ255" s="18" t="s">
        <v>88</v>
      </c>
      <c r="BK255" s="189">
        <f>ROUND(I255*H255,2)</f>
        <v>0</v>
      </c>
      <c r="BL255" s="18" t="s">
        <v>261</v>
      </c>
      <c r="BM255" s="188" t="s">
        <v>1243</v>
      </c>
    </row>
    <row r="256" spans="1:65" s="2" customFormat="1" ht="11.25">
      <c r="A256" s="36"/>
      <c r="B256" s="37"/>
      <c r="C256" s="38"/>
      <c r="D256" s="190" t="s">
        <v>170</v>
      </c>
      <c r="E256" s="38"/>
      <c r="F256" s="191" t="s">
        <v>506</v>
      </c>
      <c r="G256" s="38"/>
      <c r="H256" s="38"/>
      <c r="I256" s="192"/>
      <c r="J256" s="38"/>
      <c r="K256" s="38"/>
      <c r="L256" s="41"/>
      <c r="M256" s="193"/>
      <c r="N256" s="194"/>
      <c r="O256" s="66"/>
      <c r="P256" s="66"/>
      <c r="Q256" s="66"/>
      <c r="R256" s="66"/>
      <c r="S256" s="66"/>
      <c r="T256" s="67"/>
      <c r="U256" s="36"/>
      <c r="V256" s="36"/>
      <c r="W256" s="36"/>
      <c r="X256" s="36"/>
      <c r="Y256" s="36"/>
      <c r="Z256" s="36"/>
      <c r="AA256" s="36"/>
      <c r="AB256" s="36"/>
      <c r="AC256" s="36"/>
      <c r="AD256" s="36"/>
      <c r="AE256" s="36"/>
      <c r="AT256" s="18" t="s">
        <v>170</v>
      </c>
      <c r="AU256" s="18" t="s">
        <v>90</v>
      </c>
    </row>
    <row r="257" spans="1:65" s="2" customFormat="1" ht="24.2" customHeight="1">
      <c r="A257" s="36"/>
      <c r="B257" s="37"/>
      <c r="C257" s="176" t="s">
        <v>512</v>
      </c>
      <c r="D257" s="176" t="s">
        <v>164</v>
      </c>
      <c r="E257" s="177" t="s">
        <v>508</v>
      </c>
      <c r="F257" s="178" t="s">
        <v>509</v>
      </c>
      <c r="G257" s="179" t="s">
        <v>167</v>
      </c>
      <c r="H257" s="180">
        <v>35.710999999999999</v>
      </c>
      <c r="I257" s="181"/>
      <c r="J257" s="182">
        <f>ROUND(I257*H257,2)</f>
        <v>0</v>
      </c>
      <c r="K257" s="183"/>
      <c r="L257" s="41"/>
      <c r="M257" s="184" t="s">
        <v>35</v>
      </c>
      <c r="N257" s="185" t="s">
        <v>51</v>
      </c>
      <c r="O257" s="66"/>
      <c r="P257" s="186">
        <f>O257*H257</f>
        <v>0</v>
      </c>
      <c r="Q257" s="186">
        <v>1.5E-3</v>
      </c>
      <c r="R257" s="186">
        <f>Q257*H257</f>
        <v>5.3566499999999996E-2</v>
      </c>
      <c r="S257" s="186">
        <v>0</v>
      </c>
      <c r="T257" s="187">
        <f>S257*H257</f>
        <v>0</v>
      </c>
      <c r="U257" s="36"/>
      <c r="V257" s="36"/>
      <c r="W257" s="36"/>
      <c r="X257" s="36"/>
      <c r="Y257" s="36"/>
      <c r="Z257" s="36"/>
      <c r="AA257" s="36"/>
      <c r="AB257" s="36"/>
      <c r="AC257" s="36"/>
      <c r="AD257" s="36"/>
      <c r="AE257" s="36"/>
      <c r="AR257" s="188" t="s">
        <v>261</v>
      </c>
      <c r="AT257" s="188" t="s">
        <v>164</v>
      </c>
      <c r="AU257" s="188" t="s">
        <v>90</v>
      </c>
      <c r="AY257" s="18" t="s">
        <v>161</v>
      </c>
      <c r="BE257" s="189">
        <f>IF(N257="základní",J257,0)</f>
        <v>0</v>
      </c>
      <c r="BF257" s="189">
        <f>IF(N257="snížená",J257,0)</f>
        <v>0</v>
      </c>
      <c r="BG257" s="189">
        <f>IF(N257="zákl. přenesená",J257,0)</f>
        <v>0</v>
      </c>
      <c r="BH257" s="189">
        <f>IF(N257="sníž. přenesená",J257,0)</f>
        <v>0</v>
      </c>
      <c r="BI257" s="189">
        <f>IF(N257="nulová",J257,0)</f>
        <v>0</v>
      </c>
      <c r="BJ257" s="18" t="s">
        <v>88</v>
      </c>
      <c r="BK257" s="189">
        <f>ROUND(I257*H257,2)</f>
        <v>0</v>
      </c>
      <c r="BL257" s="18" t="s">
        <v>261</v>
      </c>
      <c r="BM257" s="188" t="s">
        <v>1244</v>
      </c>
    </row>
    <row r="258" spans="1:65" s="2" customFormat="1" ht="11.25">
      <c r="A258" s="36"/>
      <c r="B258" s="37"/>
      <c r="C258" s="38"/>
      <c r="D258" s="190" t="s">
        <v>170</v>
      </c>
      <c r="E258" s="38"/>
      <c r="F258" s="191" t="s">
        <v>511</v>
      </c>
      <c r="G258" s="38"/>
      <c r="H258" s="38"/>
      <c r="I258" s="192"/>
      <c r="J258" s="38"/>
      <c r="K258" s="38"/>
      <c r="L258" s="41"/>
      <c r="M258" s="193"/>
      <c r="N258" s="194"/>
      <c r="O258" s="66"/>
      <c r="P258" s="66"/>
      <c r="Q258" s="66"/>
      <c r="R258" s="66"/>
      <c r="S258" s="66"/>
      <c r="T258" s="67"/>
      <c r="U258" s="36"/>
      <c r="V258" s="36"/>
      <c r="W258" s="36"/>
      <c r="X258" s="36"/>
      <c r="Y258" s="36"/>
      <c r="Z258" s="36"/>
      <c r="AA258" s="36"/>
      <c r="AB258" s="36"/>
      <c r="AC258" s="36"/>
      <c r="AD258" s="36"/>
      <c r="AE258" s="36"/>
      <c r="AT258" s="18" t="s">
        <v>170</v>
      </c>
      <c r="AU258" s="18" t="s">
        <v>90</v>
      </c>
    </row>
    <row r="259" spans="1:65" s="2" customFormat="1" ht="24.2" customHeight="1">
      <c r="A259" s="36"/>
      <c r="B259" s="37"/>
      <c r="C259" s="176" t="s">
        <v>520</v>
      </c>
      <c r="D259" s="176" t="s">
        <v>164</v>
      </c>
      <c r="E259" s="177" t="s">
        <v>513</v>
      </c>
      <c r="F259" s="178" t="s">
        <v>514</v>
      </c>
      <c r="G259" s="179" t="s">
        <v>167</v>
      </c>
      <c r="H259" s="180">
        <v>26.832000000000001</v>
      </c>
      <c r="I259" s="181"/>
      <c r="J259" s="182">
        <f>ROUND(I259*H259,2)</f>
        <v>0</v>
      </c>
      <c r="K259" s="183"/>
      <c r="L259" s="41"/>
      <c r="M259" s="184" t="s">
        <v>35</v>
      </c>
      <c r="N259" s="185" t="s">
        <v>51</v>
      </c>
      <c r="O259" s="66"/>
      <c r="P259" s="186">
        <f>O259*H259</f>
        <v>0</v>
      </c>
      <c r="Q259" s="186">
        <v>0</v>
      </c>
      <c r="R259" s="186">
        <f>Q259*H259</f>
        <v>0</v>
      </c>
      <c r="S259" s="186">
        <v>8.1500000000000003E-2</v>
      </c>
      <c r="T259" s="187">
        <f>S259*H259</f>
        <v>2.1868080000000001</v>
      </c>
      <c r="U259" s="36"/>
      <c r="V259" s="36"/>
      <c r="W259" s="36"/>
      <c r="X259" s="36"/>
      <c r="Y259" s="36"/>
      <c r="Z259" s="36"/>
      <c r="AA259" s="36"/>
      <c r="AB259" s="36"/>
      <c r="AC259" s="36"/>
      <c r="AD259" s="36"/>
      <c r="AE259" s="36"/>
      <c r="AR259" s="188" t="s">
        <v>261</v>
      </c>
      <c r="AT259" s="188" t="s">
        <v>164</v>
      </c>
      <c r="AU259" s="188" t="s">
        <v>90</v>
      </c>
      <c r="AY259" s="18" t="s">
        <v>161</v>
      </c>
      <c r="BE259" s="189">
        <f>IF(N259="základní",J259,0)</f>
        <v>0</v>
      </c>
      <c r="BF259" s="189">
        <f>IF(N259="snížená",J259,0)</f>
        <v>0</v>
      </c>
      <c r="BG259" s="189">
        <f>IF(N259="zákl. přenesená",J259,0)</f>
        <v>0</v>
      </c>
      <c r="BH259" s="189">
        <f>IF(N259="sníž. přenesená",J259,0)</f>
        <v>0</v>
      </c>
      <c r="BI259" s="189">
        <f>IF(N259="nulová",J259,0)</f>
        <v>0</v>
      </c>
      <c r="BJ259" s="18" t="s">
        <v>88</v>
      </c>
      <c r="BK259" s="189">
        <f>ROUND(I259*H259,2)</f>
        <v>0</v>
      </c>
      <c r="BL259" s="18" t="s">
        <v>261</v>
      </c>
      <c r="BM259" s="188" t="s">
        <v>1245</v>
      </c>
    </row>
    <row r="260" spans="1:65" s="2" customFormat="1" ht="11.25">
      <c r="A260" s="36"/>
      <c r="B260" s="37"/>
      <c r="C260" s="38"/>
      <c r="D260" s="190" t="s">
        <v>170</v>
      </c>
      <c r="E260" s="38"/>
      <c r="F260" s="191" t="s">
        <v>516</v>
      </c>
      <c r="G260" s="38"/>
      <c r="H260" s="38"/>
      <c r="I260" s="192"/>
      <c r="J260" s="38"/>
      <c r="K260" s="38"/>
      <c r="L260" s="41"/>
      <c r="M260" s="193"/>
      <c r="N260" s="194"/>
      <c r="O260" s="66"/>
      <c r="P260" s="66"/>
      <c r="Q260" s="66"/>
      <c r="R260" s="66"/>
      <c r="S260" s="66"/>
      <c r="T260" s="67"/>
      <c r="U260" s="36"/>
      <c r="V260" s="36"/>
      <c r="W260" s="36"/>
      <c r="X260" s="36"/>
      <c r="Y260" s="36"/>
      <c r="Z260" s="36"/>
      <c r="AA260" s="36"/>
      <c r="AB260" s="36"/>
      <c r="AC260" s="36"/>
      <c r="AD260" s="36"/>
      <c r="AE260" s="36"/>
      <c r="AT260" s="18" t="s">
        <v>170</v>
      </c>
      <c r="AU260" s="18" t="s">
        <v>90</v>
      </c>
    </row>
    <row r="261" spans="1:65" s="14" customFormat="1" ht="11.25">
      <c r="B261" s="206"/>
      <c r="C261" s="207"/>
      <c r="D261" s="197" t="s">
        <v>176</v>
      </c>
      <c r="E261" s="208" t="s">
        <v>35</v>
      </c>
      <c r="F261" s="209" t="s">
        <v>1441</v>
      </c>
      <c r="G261" s="207"/>
      <c r="H261" s="210">
        <v>7.218</v>
      </c>
      <c r="I261" s="211"/>
      <c r="J261" s="207"/>
      <c r="K261" s="207"/>
      <c r="L261" s="212"/>
      <c r="M261" s="213"/>
      <c r="N261" s="214"/>
      <c r="O261" s="214"/>
      <c r="P261" s="214"/>
      <c r="Q261" s="214"/>
      <c r="R261" s="214"/>
      <c r="S261" s="214"/>
      <c r="T261" s="215"/>
      <c r="AT261" s="216" t="s">
        <v>176</v>
      </c>
      <c r="AU261" s="216" t="s">
        <v>90</v>
      </c>
      <c r="AV261" s="14" t="s">
        <v>90</v>
      </c>
      <c r="AW261" s="14" t="s">
        <v>41</v>
      </c>
      <c r="AX261" s="14" t="s">
        <v>80</v>
      </c>
      <c r="AY261" s="216" t="s">
        <v>161</v>
      </c>
    </row>
    <row r="262" spans="1:65" s="14" customFormat="1" ht="11.25">
      <c r="B262" s="206"/>
      <c r="C262" s="207"/>
      <c r="D262" s="197" t="s">
        <v>176</v>
      </c>
      <c r="E262" s="208" t="s">
        <v>35</v>
      </c>
      <c r="F262" s="209" t="s">
        <v>1442</v>
      </c>
      <c r="G262" s="207"/>
      <c r="H262" s="210">
        <v>7.516</v>
      </c>
      <c r="I262" s="211"/>
      <c r="J262" s="207"/>
      <c r="K262" s="207"/>
      <c r="L262" s="212"/>
      <c r="M262" s="213"/>
      <c r="N262" s="214"/>
      <c r="O262" s="214"/>
      <c r="P262" s="214"/>
      <c r="Q262" s="214"/>
      <c r="R262" s="214"/>
      <c r="S262" s="214"/>
      <c r="T262" s="215"/>
      <c r="AT262" s="216" t="s">
        <v>176</v>
      </c>
      <c r="AU262" s="216" t="s">
        <v>90</v>
      </c>
      <c r="AV262" s="14" t="s">
        <v>90</v>
      </c>
      <c r="AW262" s="14" t="s">
        <v>41</v>
      </c>
      <c r="AX262" s="14" t="s">
        <v>80</v>
      </c>
      <c r="AY262" s="216" t="s">
        <v>161</v>
      </c>
    </row>
    <row r="263" spans="1:65" s="14" customFormat="1" ht="11.25">
      <c r="B263" s="206"/>
      <c r="C263" s="207"/>
      <c r="D263" s="197" t="s">
        <v>176</v>
      </c>
      <c r="E263" s="208" t="s">
        <v>35</v>
      </c>
      <c r="F263" s="209" t="s">
        <v>1443</v>
      </c>
      <c r="G263" s="207"/>
      <c r="H263" s="210">
        <v>12.098000000000001</v>
      </c>
      <c r="I263" s="211"/>
      <c r="J263" s="207"/>
      <c r="K263" s="207"/>
      <c r="L263" s="212"/>
      <c r="M263" s="213"/>
      <c r="N263" s="214"/>
      <c r="O263" s="214"/>
      <c r="P263" s="214"/>
      <c r="Q263" s="214"/>
      <c r="R263" s="214"/>
      <c r="S263" s="214"/>
      <c r="T263" s="215"/>
      <c r="AT263" s="216" t="s">
        <v>176</v>
      </c>
      <c r="AU263" s="216" t="s">
        <v>90</v>
      </c>
      <c r="AV263" s="14" t="s">
        <v>90</v>
      </c>
      <c r="AW263" s="14" t="s">
        <v>41</v>
      </c>
      <c r="AX263" s="14" t="s">
        <v>80</v>
      </c>
      <c r="AY263" s="216" t="s">
        <v>161</v>
      </c>
    </row>
    <row r="264" spans="1:65" s="15" customFormat="1" ht="11.25">
      <c r="B264" s="217"/>
      <c r="C264" s="218"/>
      <c r="D264" s="197" t="s">
        <v>176</v>
      </c>
      <c r="E264" s="219" t="s">
        <v>35</v>
      </c>
      <c r="F264" s="220" t="s">
        <v>181</v>
      </c>
      <c r="G264" s="218"/>
      <c r="H264" s="221">
        <v>26.832000000000001</v>
      </c>
      <c r="I264" s="222"/>
      <c r="J264" s="218"/>
      <c r="K264" s="218"/>
      <c r="L264" s="223"/>
      <c r="M264" s="224"/>
      <c r="N264" s="225"/>
      <c r="O264" s="225"/>
      <c r="P264" s="225"/>
      <c r="Q264" s="225"/>
      <c r="R264" s="225"/>
      <c r="S264" s="225"/>
      <c r="T264" s="226"/>
      <c r="AT264" s="227" t="s">
        <v>176</v>
      </c>
      <c r="AU264" s="227" t="s">
        <v>90</v>
      </c>
      <c r="AV264" s="15" t="s">
        <v>168</v>
      </c>
      <c r="AW264" s="15" t="s">
        <v>41</v>
      </c>
      <c r="AX264" s="15" t="s">
        <v>88</v>
      </c>
      <c r="AY264" s="227" t="s">
        <v>161</v>
      </c>
    </row>
    <row r="265" spans="1:65" s="2" customFormat="1" ht="37.9" customHeight="1">
      <c r="A265" s="36"/>
      <c r="B265" s="37"/>
      <c r="C265" s="176" t="s">
        <v>525</v>
      </c>
      <c r="D265" s="176" t="s">
        <v>164</v>
      </c>
      <c r="E265" s="177" t="s">
        <v>521</v>
      </c>
      <c r="F265" s="178" t="s">
        <v>522</v>
      </c>
      <c r="G265" s="179" t="s">
        <v>167</v>
      </c>
      <c r="H265" s="180">
        <v>35.710999999999999</v>
      </c>
      <c r="I265" s="181"/>
      <c r="J265" s="182">
        <f>ROUND(I265*H265,2)</f>
        <v>0</v>
      </c>
      <c r="K265" s="183"/>
      <c r="L265" s="41"/>
      <c r="M265" s="184" t="s">
        <v>35</v>
      </c>
      <c r="N265" s="185" t="s">
        <v>51</v>
      </c>
      <c r="O265" s="66"/>
      <c r="P265" s="186">
        <f>O265*H265</f>
        <v>0</v>
      </c>
      <c r="Q265" s="186">
        <v>5.1000000000000004E-3</v>
      </c>
      <c r="R265" s="186">
        <f>Q265*H265</f>
        <v>0.18212610000000001</v>
      </c>
      <c r="S265" s="186">
        <v>0</v>
      </c>
      <c r="T265" s="187">
        <f>S265*H265</f>
        <v>0</v>
      </c>
      <c r="U265" s="36"/>
      <c r="V265" s="36"/>
      <c r="W265" s="36"/>
      <c r="X265" s="36"/>
      <c r="Y265" s="36"/>
      <c r="Z265" s="36"/>
      <c r="AA265" s="36"/>
      <c r="AB265" s="36"/>
      <c r="AC265" s="36"/>
      <c r="AD265" s="36"/>
      <c r="AE265" s="36"/>
      <c r="AR265" s="188" t="s">
        <v>261</v>
      </c>
      <c r="AT265" s="188" t="s">
        <v>164</v>
      </c>
      <c r="AU265" s="188" t="s">
        <v>90</v>
      </c>
      <c r="AY265" s="18" t="s">
        <v>161</v>
      </c>
      <c r="BE265" s="189">
        <f>IF(N265="základní",J265,0)</f>
        <v>0</v>
      </c>
      <c r="BF265" s="189">
        <f>IF(N265="snížená",J265,0)</f>
        <v>0</v>
      </c>
      <c r="BG265" s="189">
        <f>IF(N265="zákl. přenesená",J265,0)</f>
        <v>0</v>
      </c>
      <c r="BH265" s="189">
        <f>IF(N265="sníž. přenesená",J265,0)</f>
        <v>0</v>
      </c>
      <c r="BI265" s="189">
        <f>IF(N265="nulová",J265,0)</f>
        <v>0</v>
      </c>
      <c r="BJ265" s="18" t="s">
        <v>88</v>
      </c>
      <c r="BK265" s="189">
        <f>ROUND(I265*H265,2)</f>
        <v>0</v>
      </c>
      <c r="BL265" s="18" t="s">
        <v>261</v>
      </c>
      <c r="BM265" s="188" t="s">
        <v>1248</v>
      </c>
    </row>
    <row r="266" spans="1:65" s="2" customFormat="1" ht="11.25">
      <c r="A266" s="36"/>
      <c r="B266" s="37"/>
      <c r="C266" s="38"/>
      <c r="D266" s="190" t="s">
        <v>170</v>
      </c>
      <c r="E266" s="38"/>
      <c r="F266" s="191" t="s">
        <v>524</v>
      </c>
      <c r="G266" s="38"/>
      <c r="H266" s="38"/>
      <c r="I266" s="192"/>
      <c r="J266" s="38"/>
      <c r="K266" s="38"/>
      <c r="L266" s="41"/>
      <c r="M266" s="193"/>
      <c r="N266" s="194"/>
      <c r="O266" s="66"/>
      <c r="P266" s="66"/>
      <c r="Q266" s="66"/>
      <c r="R266" s="66"/>
      <c r="S266" s="66"/>
      <c r="T266" s="67"/>
      <c r="U266" s="36"/>
      <c r="V266" s="36"/>
      <c r="W266" s="36"/>
      <c r="X266" s="36"/>
      <c r="Y266" s="36"/>
      <c r="Z266" s="36"/>
      <c r="AA266" s="36"/>
      <c r="AB266" s="36"/>
      <c r="AC266" s="36"/>
      <c r="AD266" s="36"/>
      <c r="AE266" s="36"/>
      <c r="AT266" s="18" t="s">
        <v>170</v>
      </c>
      <c r="AU266" s="18" t="s">
        <v>90</v>
      </c>
    </row>
    <row r="267" spans="1:65" s="14" customFormat="1" ht="11.25">
      <c r="B267" s="206"/>
      <c r="C267" s="207"/>
      <c r="D267" s="197" t="s">
        <v>176</v>
      </c>
      <c r="E267" s="208" t="s">
        <v>35</v>
      </c>
      <c r="F267" s="209" t="s">
        <v>1373</v>
      </c>
      <c r="G267" s="207"/>
      <c r="H267" s="210">
        <v>9.9610000000000003</v>
      </c>
      <c r="I267" s="211"/>
      <c r="J267" s="207"/>
      <c r="K267" s="207"/>
      <c r="L267" s="212"/>
      <c r="M267" s="213"/>
      <c r="N267" s="214"/>
      <c r="O267" s="214"/>
      <c r="P267" s="214"/>
      <c r="Q267" s="214"/>
      <c r="R267" s="214"/>
      <c r="S267" s="214"/>
      <c r="T267" s="215"/>
      <c r="AT267" s="216" t="s">
        <v>176</v>
      </c>
      <c r="AU267" s="216" t="s">
        <v>90</v>
      </c>
      <c r="AV267" s="14" t="s">
        <v>90</v>
      </c>
      <c r="AW267" s="14" t="s">
        <v>41</v>
      </c>
      <c r="AX267" s="14" t="s">
        <v>80</v>
      </c>
      <c r="AY267" s="216" t="s">
        <v>161</v>
      </c>
    </row>
    <row r="268" spans="1:65" s="14" customFormat="1" ht="11.25">
      <c r="B268" s="206"/>
      <c r="C268" s="207"/>
      <c r="D268" s="197" t="s">
        <v>176</v>
      </c>
      <c r="E268" s="208" t="s">
        <v>35</v>
      </c>
      <c r="F268" s="209" t="s">
        <v>1374</v>
      </c>
      <c r="G268" s="207"/>
      <c r="H268" s="210">
        <v>10.58</v>
      </c>
      <c r="I268" s="211"/>
      <c r="J268" s="207"/>
      <c r="K268" s="207"/>
      <c r="L268" s="212"/>
      <c r="M268" s="213"/>
      <c r="N268" s="214"/>
      <c r="O268" s="214"/>
      <c r="P268" s="214"/>
      <c r="Q268" s="214"/>
      <c r="R268" s="214"/>
      <c r="S268" s="214"/>
      <c r="T268" s="215"/>
      <c r="AT268" s="216" t="s">
        <v>176</v>
      </c>
      <c r="AU268" s="216" t="s">
        <v>90</v>
      </c>
      <c r="AV268" s="14" t="s">
        <v>90</v>
      </c>
      <c r="AW268" s="14" t="s">
        <v>41</v>
      </c>
      <c r="AX268" s="14" t="s">
        <v>80</v>
      </c>
      <c r="AY268" s="216" t="s">
        <v>161</v>
      </c>
    </row>
    <row r="269" spans="1:65" s="14" customFormat="1" ht="11.25">
      <c r="B269" s="206"/>
      <c r="C269" s="207"/>
      <c r="D269" s="197" t="s">
        <v>176</v>
      </c>
      <c r="E269" s="208" t="s">
        <v>35</v>
      </c>
      <c r="F269" s="209" t="s">
        <v>1375</v>
      </c>
      <c r="G269" s="207"/>
      <c r="H269" s="210">
        <v>15.17</v>
      </c>
      <c r="I269" s="211"/>
      <c r="J269" s="207"/>
      <c r="K269" s="207"/>
      <c r="L269" s="212"/>
      <c r="M269" s="213"/>
      <c r="N269" s="214"/>
      <c r="O269" s="214"/>
      <c r="P269" s="214"/>
      <c r="Q269" s="214"/>
      <c r="R269" s="214"/>
      <c r="S269" s="214"/>
      <c r="T269" s="215"/>
      <c r="AT269" s="216" t="s">
        <v>176</v>
      </c>
      <c r="AU269" s="216" t="s">
        <v>90</v>
      </c>
      <c r="AV269" s="14" t="s">
        <v>90</v>
      </c>
      <c r="AW269" s="14" t="s">
        <v>41</v>
      </c>
      <c r="AX269" s="14" t="s">
        <v>80</v>
      </c>
      <c r="AY269" s="216" t="s">
        <v>161</v>
      </c>
    </row>
    <row r="270" spans="1:65" s="15" customFormat="1" ht="11.25">
      <c r="B270" s="217"/>
      <c r="C270" s="218"/>
      <c r="D270" s="197" t="s">
        <v>176</v>
      </c>
      <c r="E270" s="219" t="s">
        <v>35</v>
      </c>
      <c r="F270" s="220" t="s">
        <v>181</v>
      </c>
      <c r="G270" s="218"/>
      <c r="H270" s="221">
        <v>35.710999999999999</v>
      </c>
      <c r="I270" s="222"/>
      <c r="J270" s="218"/>
      <c r="K270" s="218"/>
      <c r="L270" s="223"/>
      <c r="M270" s="224"/>
      <c r="N270" s="225"/>
      <c r="O270" s="225"/>
      <c r="P270" s="225"/>
      <c r="Q270" s="225"/>
      <c r="R270" s="225"/>
      <c r="S270" s="225"/>
      <c r="T270" s="226"/>
      <c r="AT270" s="227" t="s">
        <v>176</v>
      </c>
      <c r="AU270" s="227" t="s">
        <v>90</v>
      </c>
      <c r="AV270" s="15" t="s">
        <v>168</v>
      </c>
      <c r="AW270" s="15" t="s">
        <v>41</v>
      </c>
      <c r="AX270" s="15" t="s">
        <v>88</v>
      </c>
      <c r="AY270" s="227" t="s">
        <v>161</v>
      </c>
    </row>
    <row r="271" spans="1:65" s="2" customFormat="1" ht="16.5" customHeight="1">
      <c r="A271" s="36"/>
      <c r="B271" s="37"/>
      <c r="C271" s="228" t="s">
        <v>531</v>
      </c>
      <c r="D271" s="228" t="s">
        <v>188</v>
      </c>
      <c r="E271" s="229" t="s">
        <v>526</v>
      </c>
      <c r="F271" s="230" t="s">
        <v>527</v>
      </c>
      <c r="G271" s="231" t="s">
        <v>167</v>
      </c>
      <c r="H271" s="232">
        <v>39.281999999999996</v>
      </c>
      <c r="I271" s="233"/>
      <c r="J271" s="234">
        <f>ROUND(I271*H271,2)</f>
        <v>0</v>
      </c>
      <c r="K271" s="235"/>
      <c r="L271" s="236"/>
      <c r="M271" s="237" t="s">
        <v>35</v>
      </c>
      <c r="N271" s="238" t="s">
        <v>51</v>
      </c>
      <c r="O271" s="66"/>
      <c r="P271" s="186">
        <f>O271*H271</f>
        <v>0</v>
      </c>
      <c r="Q271" s="186">
        <v>1.26E-2</v>
      </c>
      <c r="R271" s="186">
        <f>Q271*H271</f>
        <v>0.49495319999999998</v>
      </c>
      <c r="S271" s="186">
        <v>0</v>
      </c>
      <c r="T271" s="187">
        <f>S271*H271</f>
        <v>0</v>
      </c>
      <c r="U271" s="36"/>
      <c r="V271" s="36"/>
      <c r="W271" s="36"/>
      <c r="X271" s="36"/>
      <c r="Y271" s="36"/>
      <c r="Z271" s="36"/>
      <c r="AA271" s="36"/>
      <c r="AB271" s="36"/>
      <c r="AC271" s="36"/>
      <c r="AD271" s="36"/>
      <c r="AE271" s="36"/>
      <c r="AR271" s="188" t="s">
        <v>333</v>
      </c>
      <c r="AT271" s="188" t="s">
        <v>188</v>
      </c>
      <c r="AU271" s="188" t="s">
        <v>90</v>
      </c>
      <c r="AY271" s="18" t="s">
        <v>161</v>
      </c>
      <c r="BE271" s="189">
        <f>IF(N271="základní",J271,0)</f>
        <v>0</v>
      </c>
      <c r="BF271" s="189">
        <f>IF(N271="snížená",J271,0)</f>
        <v>0</v>
      </c>
      <c r="BG271" s="189">
        <f>IF(N271="zákl. přenesená",J271,0)</f>
        <v>0</v>
      </c>
      <c r="BH271" s="189">
        <f>IF(N271="sníž. přenesená",J271,0)</f>
        <v>0</v>
      </c>
      <c r="BI271" s="189">
        <f>IF(N271="nulová",J271,0)</f>
        <v>0</v>
      </c>
      <c r="BJ271" s="18" t="s">
        <v>88</v>
      </c>
      <c r="BK271" s="189">
        <f>ROUND(I271*H271,2)</f>
        <v>0</v>
      </c>
      <c r="BL271" s="18" t="s">
        <v>261</v>
      </c>
      <c r="BM271" s="188" t="s">
        <v>1249</v>
      </c>
    </row>
    <row r="272" spans="1:65" s="2" customFormat="1" ht="11.25">
      <c r="A272" s="36"/>
      <c r="B272" s="37"/>
      <c r="C272" s="38"/>
      <c r="D272" s="190" t="s">
        <v>170</v>
      </c>
      <c r="E272" s="38"/>
      <c r="F272" s="191" t="s">
        <v>529</v>
      </c>
      <c r="G272" s="38"/>
      <c r="H272" s="38"/>
      <c r="I272" s="192"/>
      <c r="J272" s="38"/>
      <c r="K272" s="38"/>
      <c r="L272" s="41"/>
      <c r="M272" s="193"/>
      <c r="N272" s="194"/>
      <c r="O272" s="66"/>
      <c r="P272" s="66"/>
      <c r="Q272" s="66"/>
      <c r="R272" s="66"/>
      <c r="S272" s="66"/>
      <c r="T272" s="67"/>
      <c r="U272" s="36"/>
      <c r="V272" s="36"/>
      <c r="W272" s="36"/>
      <c r="X272" s="36"/>
      <c r="Y272" s="36"/>
      <c r="Z272" s="36"/>
      <c r="AA272" s="36"/>
      <c r="AB272" s="36"/>
      <c r="AC272" s="36"/>
      <c r="AD272" s="36"/>
      <c r="AE272" s="36"/>
      <c r="AT272" s="18" t="s">
        <v>170</v>
      </c>
      <c r="AU272" s="18" t="s">
        <v>90</v>
      </c>
    </row>
    <row r="273" spans="1:65" s="14" customFormat="1" ht="11.25">
      <c r="B273" s="206"/>
      <c r="C273" s="207"/>
      <c r="D273" s="197" t="s">
        <v>176</v>
      </c>
      <c r="E273" s="207"/>
      <c r="F273" s="209" t="s">
        <v>1444</v>
      </c>
      <c r="G273" s="207"/>
      <c r="H273" s="210">
        <v>39.281999999999996</v>
      </c>
      <c r="I273" s="211"/>
      <c r="J273" s="207"/>
      <c r="K273" s="207"/>
      <c r="L273" s="212"/>
      <c r="M273" s="213"/>
      <c r="N273" s="214"/>
      <c r="O273" s="214"/>
      <c r="P273" s="214"/>
      <c r="Q273" s="214"/>
      <c r="R273" s="214"/>
      <c r="S273" s="214"/>
      <c r="T273" s="215"/>
      <c r="AT273" s="216" t="s">
        <v>176</v>
      </c>
      <c r="AU273" s="216" t="s">
        <v>90</v>
      </c>
      <c r="AV273" s="14" t="s">
        <v>90</v>
      </c>
      <c r="AW273" s="14" t="s">
        <v>4</v>
      </c>
      <c r="AX273" s="14" t="s">
        <v>88</v>
      </c>
      <c r="AY273" s="216" t="s">
        <v>161</v>
      </c>
    </row>
    <row r="274" spans="1:65" s="2" customFormat="1" ht="24.2" customHeight="1">
      <c r="A274" s="36"/>
      <c r="B274" s="37"/>
      <c r="C274" s="176" t="s">
        <v>537</v>
      </c>
      <c r="D274" s="176" t="s">
        <v>164</v>
      </c>
      <c r="E274" s="177" t="s">
        <v>532</v>
      </c>
      <c r="F274" s="178" t="s">
        <v>533</v>
      </c>
      <c r="G274" s="179" t="s">
        <v>480</v>
      </c>
      <c r="H274" s="180">
        <v>2.7</v>
      </c>
      <c r="I274" s="181"/>
      <c r="J274" s="182">
        <f>ROUND(I274*H274,2)</f>
        <v>0</v>
      </c>
      <c r="K274" s="183"/>
      <c r="L274" s="41"/>
      <c r="M274" s="184" t="s">
        <v>35</v>
      </c>
      <c r="N274" s="185" t="s">
        <v>51</v>
      </c>
      <c r="O274" s="66"/>
      <c r="P274" s="186">
        <f>O274*H274</f>
        <v>0</v>
      </c>
      <c r="Q274" s="186">
        <v>5.5000000000000003E-4</v>
      </c>
      <c r="R274" s="186">
        <f>Q274*H274</f>
        <v>1.4850000000000002E-3</v>
      </c>
      <c r="S274" s="186">
        <v>0</v>
      </c>
      <c r="T274" s="187">
        <f>S274*H274</f>
        <v>0</v>
      </c>
      <c r="U274" s="36"/>
      <c r="V274" s="36"/>
      <c r="W274" s="36"/>
      <c r="X274" s="36"/>
      <c r="Y274" s="36"/>
      <c r="Z274" s="36"/>
      <c r="AA274" s="36"/>
      <c r="AB274" s="36"/>
      <c r="AC274" s="36"/>
      <c r="AD274" s="36"/>
      <c r="AE274" s="36"/>
      <c r="AR274" s="188" t="s">
        <v>261</v>
      </c>
      <c r="AT274" s="188" t="s">
        <v>164</v>
      </c>
      <c r="AU274" s="188" t="s">
        <v>90</v>
      </c>
      <c r="AY274" s="18" t="s">
        <v>161</v>
      </c>
      <c r="BE274" s="189">
        <f>IF(N274="základní",J274,0)</f>
        <v>0</v>
      </c>
      <c r="BF274" s="189">
        <f>IF(N274="snížená",J274,0)</f>
        <v>0</v>
      </c>
      <c r="BG274" s="189">
        <f>IF(N274="zákl. přenesená",J274,0)</f>
        <v>0</v>
      </c>
      <c r="BH274" s="189">
        <f>IF(N274="sníž. přenesená",J274,0)</f>
        <v>0</v>
      </c>
      <c r="BI274" s="189">
        <f>IF(N274="nulová",J274,0)</f>
        <v>0</v>
      </c>
      <c r="BJ274" s="18" t="s">
        <v>88</v>
      </c>
      <c r="BK274" s="189">
        <f>ROUND(I274*H274,2)</f>
        <v>0</v>
      </c>
      <c r="BL274" s="18" t="s">
        <v>261</v>
      </c>
      <c r="BM274" s="188" t="s">
        <v>1251</v>
      </c>
    </row>
    <row r="275" spans="1:65" s="2" customFormat="1" ht="11.25">
      <c r="A275" s="36"/>
      <c r="B275" s="37"/>
      <c r="C275" s="38"/>
      <c r="D275" s="190" t="s">
        <v>170</v>
      </c>
      <c r="E275" s="38"/>
      <c r="F275" s="191" t="s">
        <v>535</v>
      </c>
      <c r="G275" s="38"/>
      <c r="H275" s="38"/>
      <c r="I275" s="192"/>
      <c r="J275" s="38"/>
      <c r="K275" s="38"/>
      <c r="L275" s="41"/>
      <c r="M275" s="193"/>
      <c r="N275" s="194"/>
      <c r="O275" s="66"/>
      <c r="P275" s="66"/>
      <c r="Q275" s="66"/>
      <c r="R275" s="66"/>
      <c r="S275" s="66"/>
      <c r="T275" s="67"/>
      <c r="U275" s="36"/>
      <c r="V275" s="36"/>
      <c r="W275" s="36"/>
      <c r="X275" s="36"/>
      <c r="Y275" s="36"/>
      <c r="Z275" s="36"/>
      <c r="AA275" s="36"/>
      <c r="AB275" s="36"/>
      <c r="AC275" s="36"/>
      <c r="AD275" s="36"/>
      <c r="AE275" s="36"/>
      <c r="AT275" s="18" t="s">
        <v>170</v>
      </c>
      <c r="AU275" s="18" t="s">
        <v>90</v>
      </c>
    </row>
    <row r="276" spans="1:65" s="2" customFormat="1" ht="24.2" customHeight="1">
      <c r="A276" s="36"/>
      <c r="B276" s="37"/>
      <c r="C276" s="176" t="s">
        <v>543</v>
      </c>
      <c r="D276" s="176" t="s">
        <v>164</v>
      </c>
      <c r="E276" s="177" t="s">
        <v>538</v>
      </c>
      <c r="F276" s="178" t="s">
        <v>539</v>
      </c>
      <c r="G276" s="179" t="s">
        <v>480</v>
      </c>
      <c r="H276" s="180">
        <v>23.5</v>
      </c>
      <c r="I276" s="181"/>
      <c r="J276" s="182">
        <f>ROUND(I276*H276,2)</f>
        <v>0</v>
      </c>
      <c r="K276" s="183"/>
      <c r="L276" s="41"/>
      <c r="M276" s="184" t="s">
        <v>35</v>
      </c>
      <c r="N276" s="185" t="s">
        <v>51</v>
      </c>
      <c r="O276" s="66"/>
      <c r="P276" s="186">
        <f>O276*H276</f>
        <v>0</v>
      </c>
      <c r="Q276" s="186">
        <v>5.0000000000000001E-4</v>
      </c>
      <c r="R276" s="186">
        <f>Q276*H276</f>
        <v>1.175E-2</v>
      </c>
      <c r="S276" s="186">
        <v>0</v>
      </c>
      <c r="T276" s="187">
        <f>S276*H276</f>
        <v>0</v>
      </c>
      <c r="U276" s="36"/>
      <c r="V276" s="36"/>
      <c r="W276" s="36"/>
      <c r="X276" s="36"/>
      <c r="Y276" s="36"/>
      <c r="Z276" s="36"/>
      <c r="AA276" s="36"/>
      <c r="AB276" s="36"/>
      <c r="AC276" s="36"/>
      <c r="AD276" s="36"/>
      <c r="AE276" s="36"/>
      <c r="AR276" s="188" t="s">
        <v>261</v>
      </c>
      <c r="AT276" s="188" t="s">
        <v>164</v>
      </c>
      <c r="AU276" s="188" t="s">
        <v>90</v>
      </c>
      <c r="AY276" s="18" t="s">
        <v>161</v>
      </c>
      <c r="BE276" s="189">
        <f>IF(N276="základní",J276,0)</f>
        <v>0</v>
      </c>
      <c r="BF276" s="189">
        <f>IF(N276="snížená",J276,0)</f>
        <v>0</v>
      </c>
      <c r="BG276" s="189">
        <f>IF(N276="zákl. přenesená",J276,0)</f>
        <v>0</v>
      </c>
      <c r="BH276" s="189">
        <f>IF(N276="sníž. přenesená",J276,0)</f>
        <v>0</v>
      </c>
      <c r="BI276" s="189">
        <f>IF(N276="nulová",J276,0)</f>
        <v>0</v>
      </c>
      <c r="BJ276" s="18" t="s">
        <v>88</v>
      </c>
      <c r="BK276" s="189">
        <f>ROUND(I276*H276,2)</f>
        <v>0</v>
      </c>
      <c r="BL276" s="18" t="s">
        <v>261</v>
      </c>
      <c r="BM276" s="188" t="s">
        <v>1252</v>
      </c>
    </row>
    <row r="277" spans="1:65" s="2" customFormat="1" ht="11.25">
      <c r="A277" s="36"/>
      <c r="B277" s="37"/>
      <c r="C277" s="38"/>
      <c r="D277" s="190" t="s">
        <v>170</v>
      </c>
      <c r="E277" s="38"/>
      <c r="F277" s="191" t="s">
        <v>541</v>
      </c>
      <c r="G277" s="38"/>
      <c r="H277" s="38"/>
      <c r="I277" s="192"/>
      <c r="J277" s="38"/>
      <c r="K277" s="38"/>
      <c r="L277" s="41"/>
      <c r="M277" s="193"/>
      <c r="N277" s="194"/>
      <c r="O277" s="66"/>
      <c r="P277" s="66"/>
      <c r="Q277" s="66"/>
      <c r="R277" s="66"/>
      <c r="S277" s="66"/>
      <c r="T277" s="67"/>
      <c r="U277" s="36"/>
      <c r="V277" s="36"/>
      <c r="W277" s="36"/>
      <c r="X277" s="36"/>
      <c r="Y277" s="36"/>
      <c r="Z277" s="36"/>
      <c r="AA277" s="36"/>
      <c r="AB277" s="36"/>
      <c r="AC277" s="36"/>
      <c r="AD277" s="36"/>
      <c r="AE277" s="36"/>
      <c r="AT277" s="18" t="s">
        <v>170</v>
      </c>
      <c r="AU277" s="18" t="s">
        <v>90</v>
      </c>
    </row>
    <row r="278" spans="1:65" s="14" customFormat="1" ht="11.25">
      <c r="B278" s="206"/>
      <c r="C278" s="207"/>
      <c r="D278" s="197" t="s">
        <v>176</v>
      </c>
      <c r="E278" s="208" t="s">
        <v>35</v>
      </c>
      <c r="F278" s="209" t="s">
        <v>542</v>
      </c>
      <c r="G278" s="207"/>
      <c r="H278" s="210">
        <v>23.5</v>
      </c>
      <c r="I278" s="211"/>
      <c r="J278" s="207"/>
      <c r="K278" s="207"/>
      <c r="L278" s="212"/>
      <c r="M278" s="213"/>
      <c r="N278" s="214"/>
      <c r="O278" s="214"/>
      <c r="P278" s="214"/>
      <c r="Q278" s="214"/>
      <c r="R278" s="214"/>
      <c r="S278" s="214"/>
      <c r="T278" s="215"/>
      <c r="AT278" s="216" t="s">
        <v>176</v>
      </c>
      <c r="AU278" s="216" t="s">
        <v>90</v>
      </c>
      <c r="AV278" s="14" t="s">
        <v>90</v>
      </c>
      <c r="AW278" s="14" t="s">
        <v>41</v>
      </c>
      <c r="AX278" s="14" t="s">
        <v>88</v>
      </c>
      <c r="AY278" s="216" t="s">
        <v>161</v>
      </c>
    </row>
    <row r="279" spans="1:65" s="2" customFormat="1" ht="37.9" customHeight="1">
      <c r="A279" s="36"/>
      <c r="B279" s="37"/>
      <c r="C279" s="176" t="s">
        <v>548</v>
      </c>
      <c r="D279" s="176" t="s">
        <v>164</v>
      </c>
      <c r="E279" s="177" t="s">
        <v>1051</v>
      </c>
      <c r="F279" s="178" t="s">
        <v>1052</v>
      </c>
      <c r="G279" s="179" t="s">
        <v>232</v>
      </c>
      <c r="H279" s="180">
        <v>0.755</v>
      </c>
      <c r="I279" s="181"/>
      <c r="J279" s="182">
        <f>ROUND(I279*H279,2)</f>
        <v>0</v>
      </c>
      <c r="K279" s="183"/>
      <c r="L279" s="41"/>
      <c r="M279" s="184" t="s">
        <v>35</v>
      </c>
      <c r="N279" s="185" t="s">
        <v>51</v>
      </c>
      <c r="O279" s="66"/>
      <c r="P279" s="186">
        <f>O279*H279</f>
        <v>0</v>
      </c>
      <c r="Q279" s="186">
        <v>0</v>
      </c>
      <c r="R279" s="186">
        <f>Q279*H279</f>
        <v>0</v>
      </c>
      <c r="S279" s="186">
        <v>0</v>
      </c>
      <c r="T279" s="187">
        <f>S279*H279</f>
        <v>0</v>
      </c>
      <c r="U279" s="36"/>
      <c r="V279" s="36"/>
      <c r="W279" s="36"/>
      <c r="X279" s="36"/>
      <c r="Y279" s="36"/>
      <c r="Z279" s="36"/>
      <c r="AA279" s="36"/>
      <c r="AB279" s="36"/>
      <c r="AC279" s="36"/>
      <c r="AD279" s="36"/>
      <c r="AE279" s="36"/>
      <c r="AR279" s="188" t="s">
        <v>261</v>
      </c>
      <c r="AT279" s="188" t="s">
        <v>164</v>
      </c>
      <c r="AU279" s="188" t="s">
        <v>90</v>
      </c>
      <c r="AY279" s="18" t="s">
        <v>161</v>
      </c>
      <c r="BE279" s="189">
        <f>IF(N279="základní",J279,0)</f>
        <v>0</v>
      </c>
      <c r="BF279" s="189">
        <f>IF(N279="snížená",J279,0)</f>
        <v>0</v>
      </c>
      <c r="BG279" s="189">
        <f>IF(N279="zákl. přenesená",J279,0)</f>
        <v>0</v>
      </c>
      <c r="BH279" s="189">
        <f>IF(N279="sníž. přenesená",J279,0)</f>
        <v>0</v>
      </c>
      <c r="BI279" s="189">
        <f>IF(N279="nulová",J279,0)</f>
        <v>0</v>
      </c>
      <c r="BJ279" s="18" t="s">
        <v>88</v>
      </c>
      <c r="BK279" s="189">
        <f>ROUND(I279*H279,2)</f>
        <v>0</v>
      </c>
      <c r="BL279" s="18" t="s">
        <v>261</v>
      </c>
      <c r="BM279" s="188" t="s">
        <v>1253</v>
      </c>
    </row>
    <row r="280" spans="1:65" s="2" customFormat="1" ht="11.25">
      <c r="A280" s="36"/>
      <c r="B280" s="37"/>
      <c r="C280" s="38"/>
      <c r="D280" s="190" t="s">
        <v>170</v>
      </c>
      <c r="E280" s="38"/>
      <c r="F280" s="191" t="s">
        <v>1054</v>
      </c>
      <c r="G280" s="38"/>
      <c r="H280" s="38"/>
      <c r="I280" s="192"/>
      <c r="J280" s="38"/>
      <c r="K280" s="38"/>
      <c r="L280" s="41"/>
      <c r="M280" s="193"/>
      <c r="N280" s="194"/>
      <c r="O280" s="66"/>
      <c r="P280" s="66"/>
      <c r="Q280" s="66"/>
      <c r="R280" s="66"/>
      <c r="S280" s="66"/>
      <c r="T280" s="67"/>
      <c r="U280" s="36"/>
      <c r="V280" s="36"/>
      <c r="W280" s="36"/>
      <c r="X280" s="36"/>
      <c r="Y280" s="36"/>
      <c r="Z280" s="36"/>
      <c r="AA280" s="36"/>
      <c r="AB280" s="36"/>
      <c r="AC280" s="36"/>
      <c r="AD280" s="36"/>
      <c r="AE280" s="36"/>
      <c r="AT280" s="18" t="s">
        <v>170</v>
      </c>
      <c r="AU280" s="18" t="s">
        <v>90</v>
      </c>
    </row>
    <row r="281" spans="1:65" s="2" customFormat="1" ht="49.15" customHeight="1">
      <c r="A281" s="36"/>
      <c r="B281" s="37"/>
      <c r="C281" s="176" t="s">
        <v>555</v>
      </c>
      <c r="D281" s="176" t="s">
        <v>164</v>
      </c>
      <c r="E281" s="177" t="s">
        <v>549</v>
      </c>
      <c r="F281" s="178" t="s">
        <v>550</v>
      </c>
      <c r="G281" s="179" t="s">
        <v>232</v>
      </c>
      <c r="H281" s="180">
        <v>0.755</v>
      </c>
      <c r="I281" s="181"/>
      <c r="J281" s="182">
        <f>ROUND(I281*H281,2)</f>
        <v>0</v>
      </c>
      <c r="K281" s="183"/>
      <c r="L281" s="41"/>
      <c r="M281" s="184" t="s">
        <v>35</v>
      </c>
      <c r="N281" s="185" t="s">
        <v>51</v>
      </c>
      <c r="O281" s="66"/>
      <c r="P281" s="186">
        <f>O281*H281</f>
        <v>0</v>
      </c>
      <c r="Q281" s="186">
        <v>0</v>
      </c>
      <c r="R281" s="186">
        <f>Q281*H281</f>
        <v>0</v>
      </c>
      <c r="S281" s="186">
        <v>0</v>
      </c>
      <c r="T281" s="187">
        <f>S281*H281</f>
        <v>0</v>
      </c>
      <c r="U281" s="36"/>
      <c r="V281" s="36"/>
      <c r="W281" s="36"/>
      <c r="X281" s="36"/>
      <c r="Y281" s="36"/>
      <c r="Z281" s="36"/>
      <c r="AA281" s="36"/>
      <c r="AB281" s="36"/>
      <c r="AC281" s="36"/>
      <c r="AD281" s="36"/>
      <c r="AE281" s="36"/>
      <c r="AR281" s="188" t="s">
        <v>261</v>
      </c>
      <c r="AT281" s="188" t="s">
        <v>164</v>
      </c>
      <c r="AU281" s="188" t="s">
        <v>90</v>
      </c>
      <c r="AY281" s="18" t="s">
        <v>161</v>
      </c>
      <c r="BE281" s="189">
        <f>IF(N281="základní",J281,0)</f>
        <v>0</v>
      </c>
      <c r="BF281" s="189">
        <f>IF(N281="snížená",J281,0)</f>
        <v>0</v>
      </c>
      <c r="BG281" s="189">
        <f>IF(N281="zákl. přenesená",J281,0)</f>
        <v>0</v>
      </c>
      <c r="BH281" s="189">
        <f>IF(N281="sníž. přenesená",J281,0)</f>
        <v>0</v>
      </c>
      <c r="BI281" s="189">
        <f>IF(N281="nulová",J281,0)</f>
        <v>0</v>
      </c>
      <c r="BJ281" s="18" t="s">
        <v>88</v>
      </c>
      <c r="BK281" s="189">
        <f>ROUND(I281*H281,2)</f>
        <v>0</v>
      </c>
      <c r="BL281" s="18" t="s">
        <v>261</v>
      </c>
      <c r="BM281" s="188" t="s">
        <v>1254</v>
      </c>
    </row>
    <row r="282" spans="1:65" s="2" customFormat="1" ht="11.25">
      <c r="A282" s="36"/>
      <c r="B282" s="37"/>
      <c r="C282" s="38"/>
      <c r="D282" s="190" t="s">
        <v>170</v>
      </c>
      <c r="E282" s="38"/>
      <c r="F282" s="191" t="s">
        <v>552</v>
      </c>
      <c r="G282" s="38"/>
      <c r="H282" s="38"/>
      <c r="I282" s="192"/>
      <c r="J282" s="38"/>
      <c r="K282" s="38"/>
      <c r="L282" s="41"/>
      <c r="M282" s="193"/>
      <c r="N282" s="194"/>
      <c r="O282" s="66"/>
      <c r="P282" s="66"/>
      <c r="Q282" s="66"/>
      <c r="R282" s="66"/>
      <c r="S282" s="66"/>
      <c r="T282" s="67"/>
      <c r="U282" s="36"/>
      <c r="V282" s="36"/>
      <c r="W282" s="36"/>
      <c r="X282" s="36"/>
      <c r="Y282" s="36"/>
      <c r="Z282" s="36"/>
      <c r="AA282" s="36"/>
      <c r="AB282" s="36"/>
      <c r="AC282" s="36"/>
      <c r="AD282" s="36"/>
      <c r="AE282" s="36"/>
      <c r="AT282" s="18" t="s">
        <v>170</v>
      </c>
      <c r="AU282" s="18" t="s">
        <v>90</v>
      </c>
    </row>
    <row r="283" spans="1:65" s="12" customFormat="1" ht="22.9" customHeight="1">
      <c r="B283" s="160"/>
      <c r="C283" s="161"/>
      <c r="D283" s="162" t="s">
        <v>79</v>
      </c>
      <c r="E283" s="174" t="s">
        <v>553</v>
      </c>
      <c r="F283" s="174" t="s">
        <v>554</v>
      </c>
      <c r="G283" s="161"/>
      <c r="H283" s="161"/>
      <c r="I283" s="164"/>
      <c r="J283" s="175">
        <f>BK283</f>
        <v>0</v>
      </c>
      <c r="K283" s="161"/>
      <c r="L283" s="166"/>
      <c r="M283" s="167"/>
      <c r="N283" s="168"/>
      <c r="O283" s="168"/>
      <c r="P283" s="169">
        <f>SUM(P284:P290)</f>
        <v>0</v>
      </c>
      <c r="Q283" s="168"/>
      <c r="R283" s="169">
        <f>SUM(R284:R290)</f>
        <v>1.3395E-3</v>
      </c>
      <c r="S283" s="168"/>
      <c r="T283" s="170">
        <f>SUM(T284:T290)</f>
        <v>0</v>
      </c>
      <c r="AR283" s="171" t="s">
        <v>90</v>
      </c>
      <c r="AT283" s="172" t="s">
        <v>79</v>
      </c>
      <c r="AU283" s="172" t="s">
        <v>88</v>
      </c>
      <c r="AY283" s="171" t="s">
        <v>161</v>
      </c>
      <c r="BK283" s="173">
        <f>SUM(BK284:BK290)</f>
        <v>0</v>
      </c>
    </row>
    <row r="284" spans="1:65" s="2" customFormat="1" ht="24.2" customHeight="1">
      <c r="A284" s="36"/>
      <c r="B284" s="37"/>
      <c r="C284" s="176" t="s">
        <v>561</v>
      </c>
      <c r="D284" s="176" t="s">
        <v>164</v>
      </c>
      <c r="E284" s="177" t="s">
        <v>556</v>
      </c>
      <c r="F284" s="178" t="s">
        <v>557</v>
      </c>
      <c r="G284" s="179" t="s">
        <v>167</v>
      </c>
      <c r="H284" s="180">
        <v>3.5249999999999999</v>
      </c>
      <c r="I284" s="181"/>
      <c r="J284" s="182">
        <f>ROUND(I284*H284,2)</f>
        <v>0</v>
      </c>
      <c r="K284" s="183"/>
      <c r="L284" s="41"/>
      <c r="M284" s="184" t="s">
        <v>35</v>
      </c>
      <c r="N284" s="185" t="s">
        <v>51</v>
      </c>
      <c r="O284" s="66"/>
      <c r="P284" s="186">
        <f>O284*H284</f>
        <v>0</v>
      </c>
      <c r="Q284" s="186">
        <v>1.3999999999999999E-4</v>
      </c>
      <c r="R284" s="186">
        <f>Q284*H284</f>
        <v>4.9349999999999991E-4</v>
      </c>
      <c r="S284" s="186">
        <v>0</v>
      </c>
      <c r="T284" s="187">
        <f>S284*H284</f>
        <v>0</v>
      </c>
      <c r="U284" s="36"/>
      <c r="V284" s="36"/>
      <c r="W284" s="36"/>
      <c r="X284" s="36"/>
      <c r="Y284" s="36"/>
      <c r="Z284" s="36"/>
      <c r="AA284" s="36"/>
      <c r="AB284" s="36"/>
      <c r="AC284" s="36"/>
      <c r="AD284" s="36"/>
      <c r="AE284" s="36"/>
      <c r="AR284" s="188" t="s">
        <v>261</v>
      </c>
      <c r="AT284" s="188" t="s">
        <v>164</v>
      </c>
      <c r="AU284" s="188" t="s">
        <v>90</v>
      </c>
      <c r="AY284" s="18" t="s">
        <v>161</v>
      </c>
      <c r="BE284" s="189">
        <f>IF(N284="základní",J284,0)</f>
        <v>0</v>
      </c>
      <c r="BF284" s="189">
        <f>IF(N284="snížená",J284,0)</f>
        <v>0</v>
      </c>
      <c r="BG284" s="189">
        <f>IF(N284="zákl. přenesená",J284,0)</f>
        <v>0</v>
      </c>
      <c r="BH284" s="189">
        <f>IF(N284="sníž. přenesená",J284,0)</f>
        <v>0</v>
      </c>
      <c r="BI284" s="189">
        <f>IF(N284="nulová",J284,0)</f>
        <v>0</v>
      </c>
      <c r="BJ284" s="18" t="s">
        <v>88</v>
      </c>
      <c r="BK284" s="189">
        <f>ROUND(I284*H284,2)</f>
        <v>0</v>
      </c>
      <c r="BL284" s="18" t="s">
        <v>261</v>
      </c>
      <c r="BM284" s="188" t="s">
        <v>1255</v>
      </c>
    </row>
    <row r="285" spans="1:65" s="2" customFormat="1" ht="11.25">
      <c r="A285" s="36"/>
      <c r="B285" s="37"/>
      <c r="C285" s="38"/>
      <c r="D285" s="190" t="s">
        <v>170</v>
      </c>
      <c r="E285" s="38"/>
      <c r="F285" s="191" t="s">
        <v>559</v>
      </c>
      <c r="G285" s="38"/>
      <c r="H285" s="38"/>
      <c r="I285" s="192"/>
      <c r="J285" s="38"/>
      <c r="K285" s="38"/>
      <c r="L285" s="41"/>
      <c r="M285" s="193"/>
      <c r="N285" s="194"/>
      <c r="O285" s="66"/>
      <c r="P285" s="66"/>
      <c r="Q285" s="66"/>
      <c r="R285" s="66"/>
      <c r="S285" s="66"/>
      <c r="T285" s="67"/>
      <c r="U285" s="36"/>
      <c r="V285" s="36"/>
      <c r="W285" s="36"/>
      <c r="X285" s="36"/>
      <c r="Y285" s="36"/>
      <c r="Z285" s="36"/>
      <c r="AA285" s="36"/>
      <c r="AB285" s="36"/>
      <c r="AC285" s="36"/>
      <c r="AD285" s="36"/>
      <c r="AE285" s="36"/>
      <c r="AT285" s="18" t="s">
        <v>170</v>
      </c>
      <c r="AU285" s="18" t="s">
        <v>90</v>
      </c>
    </row>
    <row r="286" spans="1:65" s="14" customFormat="1" ht="11.25">
      <c r="B286" s="206"/>
      <c r="C286" s="207"/>
      <c r="D286" s="197" t="s">
        <v>176</v>
      </c>
      <c r="E286" s="208" t="s">
        <v>35</v>
      </c>
      <c r="F286" s="209" t="s">
        <v>560</v>
      </c>
      <c r="G286" s="207"/>
      <c r="H286" s="210">
        <v>3.5249999999999999</v>
      </c>
      <c r="I286" s="211"/>
      <c r="J286" s="207"/>
      <c r="K286" s="207"/>
      <c r="L286" s="212"/>
      <c r="M286" s="213"/>
      <c r="N286" s="214"/>
      <c r="O286" s="214"/>
      <c r="P286" s="214"/>
      <c r="Q286" s="214"/>
      <c r="R286" s="214"/>
      <c r="S286" s="214"/>
      <c r="T286" s="215"/>
      <c r="AT286" s="216" t="s">
        <v>176</v>
      </c>
      <c r="AU286" s="216" t="s">
        <v>90</v>
      </c>
      <c r="AV286" s="14" t="s">
        <v>90</v>
      </c>
      <c r="AW286" s="14" t="s">
        <v>41</v>
      </c>
      <c r="AX286" s="14" t="s">
        <v>88</v>
      </c>
      <c r="AY286" s="216" t="s">
        <v>161</v>
      </c>
    </row>
    <row r="287" spans="1:65" s="2" customFormat="1" ht="24.2" customHeight="1">
      <c r="A287" s="36"/>
      <c r="B287" s="37"/>
      <c r="C287" s="176" t="s">
        <v>566</v>
      </c>
      <c r="D287" s="176" t="s">
        <v>164</v>
      </c>
      <c r="E287" s="177" t="s">
        <v>562</v>
      </c>
      <c r="F287" s="178" t="s">
        <v>563</v>
      </c>
      <c r="G287" s="179" t="s">
        <v>167</v>
      </c>
      <c r="H287" s="180">
        <v>3.5249999999999999</v>
      </c>
      <c r="I287" s="181"/>
      <c r="J287" s="182">
        <f>ROUND(I287*H287,2)</f>
        <v>0</v>
      </c>
      <c r="K287" s="183"/>
      <c r="L287" s="41"/>
      <c r="M287" s="184" t="s">
        <v>35</v>
      </c>
      <c r="N287" s="185" t="s">
        <v>51</v>
      </c>
      <c r="O287" s="66"/>
      <c r="P287" s="186">
        <f>O287*H287</f>
        <v>0</v>
      </c>
      <c r="Q287" s="186">
        <v>1.2E-4</v>
      </c>
      <c r="R287" s="186">
        <f>Q287*H287</f>
        <v>4.2299999999999998E-4</v>
      </c>
      <c r="S287" s="186">
        <v>0</v>
      </c>
      <c r="T287" s="187">
        <f>S287*H287</f>
        <v>0</v>
      </c>
      <c r="U287" s="36"/>
      <c r="V287" s="36"/>
      <c r="W287" s="36"/>
      <c r="X287" s="36"/>
      <c r="Y287" s="36"/>
      <c r="Z287" s="36"/>
      <c r="AA287" s="36"/>
      <c r="AB287" s="36"/>
      <c r="AC287" s="36"/>
      <c r="AD287" s="36"/>
      <c r="AE287" s="36"/>
      <c r="AR287" s="188" t="s">
        <v>261</v>
      </c>
      <c r="AT287" s="188" t="s">
        <v>164</v>
      </c>
      <c r="AU287" s="188" t="s">
        <v>90</v>
      </c>
      <c r="AY287" s="18" t="s">
        <v>161</v>
      </c>
      <c r="BE287" s="189">
        <f>IF(N287="základní",J287,0)</f>
        <v>0</v>
      </c>
      <c r="BF287" s="189">
        <f>IF(N287="snížená",J287,0)</f>
        <v>0</v>
      </c>
      <c r="BG287" s="189">
        <f>IF(N287="zákl. přenesená",J287,0)</f>
        <v>0</v>
      </c>
      <c r="BH287" s="189">
        <f>IF(N287="sníž. přenesená",J287,0)</f>
        <v>0</v>
      </c>
      <c r="BI287" s="189">
        <f>IF(N287="nulová",J287,0)</f>
        <v>0</v>
      </c>
      <c r="BJ287" s="18" t="s">
        <v>88</v>
      </c>
      <c r="BK287" s="189">
        <f>ROUND(I287*H287,2)</f>
        <v>0</v>
      </c>
      <c r="BL287" s="18" t="s">
        <v>261</v>
      </c>
      <c r="BM287" s="188" t="s">
        <v>1256</v>
      </c>
    </row>
    <row r="288" spans="1:65" s="2" customFormat="1" ht="11.25">
      <c r="A288" s="36"/>
      <c r="B288" s="37"/>
      <c r="C288" s="38"/>
      <c r="D288" s="190" t="s">
        <v>170</v>
      </c>
      <c r="E288" s="38"/>
      <c r="F288" s="191" t="s">
        <v>565</v>
      </c>
      <c r="G288" s="38"/>
      <c r="H288" s="38"/>
      <c r="I288" s="192"/>
      <c r="J288" s="38"/>
      <c r="K288" s="38"/>
      <c r="L288" s="41"/>
      <c r="M288" s="193"/>
      <c r="N288" s="194"/>
      <c r="O288" s="66"/>
      <c r="P288" s="66"/>
      <c r="Q288" s="66"/>
      <c r="R288" s="66"/>
      <c r="S288" s="66"/>
      <c r="T288" s="67"/>
      <c r="U288" s="36"/>
      <c r="V288" s="36"/>
      <c r="W288" s="36"/>
      <c r="X288" s="36"/>
      <c r="Y288" s="36"/>
      <c r="Z288" s="36"/>
      <c r="AA288" s="36"/>
      <c r="AB288" s="36"/>
      <c r="AC288" s="36"/>
      <c r="AD288" s="36"/>
      <c r="AE288" s="36"/>
      <c r="AT288" s="18" t="s">
        <v>170</v>
      </c>
      <c r="AU288" s="18" t="s">
        <v>90</v>
      </c>
    </row>
    <row r="289" spans="1:65" s="2" customFormat="1" ht="24.2" customHeight="1">
      <c r="A289" s="36"/>
      <c r="B289" s="37"/>
      <c r="C289" s="176" t="s">
        <v>575</v>
      </c>
      <c r="D289" s="176" t="s">
        <v>164</v>
      </c>
      <c r="E289" s="177" t="s">
        <v>567</v>
      </c>
      <c r="F289" s="178" t="s">
        <v>568</v>
      </c>
      <c r="G289" s="179" t="s">
        <v>167</v>
      </c>
      <c r="H289" s="180">
        <v>3.5249999999999999</v>
      </c>
      <c r="I289" s="181"/>
      <c r="J289" s="182">
        <f>ROUND(I289*H289,2)</f>
        <v>0</v>
      </c>
      <c r="K289" s="183"/>
      <c r="L289" s="41"/>
      <c r="M289" s="184" t="s">
        <v>35</v>
      </c>
      <c r="N289" s="185" t="s">
        <v>51</v>
      </c>
      <c r="O289" s="66"/>
      <c r="P289" s="186">
        <f>O289*H289</f>
        <v>0</v>
      </c>
      <c r="Q289" s="186">
        <v>1.2E-4</v>
      </c>
      <c r="R289" s="186">
        <f>Q289*H289</f>
        <v>4.2299999999999998E-4</v>
      </c>
      <c r="S289" s="186">
        <v>0</v>
      </c>
      <c r="T289" s="187">
        <f>S289*H289</f>
        <v>0</v>
      </c>
      <c r="U289" s="36"/>
      <c r="V289" s="36"/>
      <c r="W289" s="36"/>
      <c r="X289" s="36"/>
      <c r="Y289" s="36"/>
      <c r="Z289" s="36"/>
      <c r="AA289" s="36"/>
      <c r="AB289" s="36"/>
      <c r="AC289" s="36"/>
      <c r="AD289" s="36"/>
      <c r="AE289" s="36"/>
      <c r="AR289" s="188" t="s">
        <v>261</v>
      </c>
      <c r="AT289" s="188" t="s">
        <v>164</v>
      </c>
      <c r="AU289" s="188" t="s">
        <v>90</v>
      </c>
      <c r="AY289" s="18" t="s">
        <v>161</v>
      </c>
      <c r="BE289" s="189">
        <f>IF(N289="základní",J289,0)</f>
        <v>0</v>
      </c>
      <c r="BF289" s="189">
        <f>IF(N289="snížená",J289,0)</f>
        <v>0</v>
      </c>
      <c r="BG289" s="189">
        <f>IF(N289="zákl. přenesená",J289,0)</f>
        <v>0</v>
      </c>
      <c r="BH289" s="189">
        <f>IF(N289="sníž. přenesená",J289,0)</f>
        <v>0</v>
      </c>
      <c r="BI289" s="189">
        <f>IF(N289="nulová",J289,0)</f>
        <v>0</v>
      </c>
      <c r="BJ289" s="18" t="s">
        <v>88</v>
      </c>
      <c r="BK289" s="189">
        <f>ROUND(I289*H289,2)</f>
        <v>0</v>
      </c>
      <c r="BL289" s="18" t="s">
        <v>261</v>
      </c>
      <c r="BM289" s="188" t="s">
        <v>1257</v>
      </c>
    </row>
    <row r="290" spans="1:65" s="2" customFormat="1" ht="11.25">
      <c r="A290" s="36"/>
      <c r="B290" s="37"/>
      <c r="C290" s="38"/>
      <c r="D290" s="190" t="s">
        <v>170</v>
      </c>
      <c r="E290" s="38"/>
      <c r="F290" s="191" t="s">
        <v>570</v>
      </c>
      <c r="G290" s="38"/>
      <c r="H290" s="38"/>
      <c r="I290" s="192"/>
      <c r="J290" s="38"/>
      <c r="K290" s="38"/>
      <c r="L290" s="41"/>
      <c r="M290" s="193"/>
      <c r="N290" s="194"/>
      <c r="O290" s="66"/>
      <c r="P290" s="66"/>
      <c r="Q290" s="66"/>
      <c r="R290" s="66"/>
      <c r="S290" s="66"/>
      <c r="T290" s="67"/>
      <c r="U290" s="36"/>
      <c r="V290" s="36"/>
      <c r="W290" s="36"/>
      <c r="X290" s="36"/>
      <c r="Y290" s="36"/>
      <c r="Z290" s="36"/>
      <c r="AA290" s="36"/>
      <c r="AB290" s="36"/>
      <c r="AC290" s="36"/>
      <c r="AD290" s="36"/>
      <c r="AE290" s="36"/>
      <c r="AT290" s="18" t="s">
        <v>170</v>
      </c>
      <c r="AU290" s="18" t="s">
        <v>90</v>
      </c>
    </row>
    <row r="291" spans="1:65" s="12" customFormat="1" ht="22.9" customHeight="1">
      <c r="B291" s="160"/>
      <c r="C291" s="161"/>
      <c r="D291" s="162" t="s">
        <v>79</v>
      </c>
      <c r="E291" s="174" t="s">
        <v>1445</v>
      </c>
      <c r="F291" s="174" t="s">
        <v>1446</v>
      </c>
      <c r="G291" s="161"/>
      <c r="H291" s="161"/>
      <c r="I291" s="164"/>
      <c r="J291" s="175">
        <f>BK291</f>
        <v>0</v>
      </c>
      <c r="K291" s="161"/>
      <c r="L291" s="166"/>
      <c r="M291" s="167"/>
      <c r="N291" s="168"/>
      <c r="O291" s="168"/>
      <c r="P291" s="169">
        <f>P292</f>
        <v>0</v>
      </c>
      <c r="Q291" s="168"/>
      <c r="R291" s="169">
        <f>R292</f>
        <v>0</v>
      </c>
      <c r="S291" s="168"/>
      <c r="T291" s="170">
        <f>T292</f>
        <v>0</v>
      </c>
      <c r="AR291" s="171" t="s">
        <v>90</v>
      </c>
      <c r="AT291" s="172" t="s">
        <v>79</v>
      </c>
      <c r="AU291" s="172" t="s">
        <v>88</v>
      </c>
      <c r="AY291" s="171" t="s">
        <v>161</v>
      </c>
      <c r="BK291" s="173">
        <f>BK292</f>
        <v>0</v>
      </c>
    </row>
    <row r="292" spans="1:65" s="2" customFormat="1" ht="16.5" customHeight="1">
      <c r="A292" s="36"/>
      <c r="B292" s="37"/>
      <c r="C292" s="176" t="s">
        <v>583</v>
      </c>
      <c r="D292" s="176" t="s">
        <v>164</v>
      </c>
      <c r="E292" s="177" t="s">
        <v>1447</v>
      </c>
      <c r="F292" s="178" t="s">
        <v>1448</v>
      </c>
      <c r="G292" s="179" t="s">
        <v>327</v>
      </c>
      <c r="H292" s="180">
        <v>1</v>
      </c>
      <c r="I292" s="181"/>
      <c r="J292" s="182">
        <f>ROUND(I292*H292,2)</f>
        <v>0</v>
      </c>
      <c r="K292" s="183"/>
      <c r="L292" s="41"/>
      <c r="M292" s="184" t="s">
        <v>35</v>
      </c>
      <c r="N292" s="185" t="s">
        <v>51</v>
      </c>
      <c r="O292" s="66"/>
      <c r="P292" s="186">
        <f>O292*H292</f>
        <v>0</v>
      </c>
      <c r="Q292" s="186">
        <v>0</v>
      </c>
      <c r="R292" s="186">
        <f>Q292*H292</f>
        <v>0</v>
      </c>
      <c r="S292" s="186">
        <v>0</v>
      </c>
      <c r="T292" s="187">
        <f>S292*H292</f>
        <v>0</v>
      </c>
      <c r="U292" s="36"/>
      <c r="V292" s="36"/>
      <c r="W292" s="36"/>
      <c r="X292" s="36"/>
      <c r="Y292" s="36"/>
      <c r="Z292" s="36"/>
      <c r="AA292" s="36"/>
      <c r="AB292" s="36"/>
      <c r="AC292" s="36"/>
      <c r="AD292" s="36"/>
      <c r="AE292" s="36"/>
      <c r="AR292" s="188" t="s">
        <v>261</v>
      </c>
      <c r="AT292" s="188" t="s">
        <v>164</v>
      </c>
      <c r="AU292" s="188" t="s">
        <v>90</v>
      </c>
      <c r="AY292" s="18" t="s">
        <v>161</v>
      </c>
      <c r="BE292" s="189">
        <f>IF(N292="základní",J292,0)</f>
        <v>0</v>
      </c>
      <c r="BF292" s="189">
        <f>IF(N292="snížená",J292,0)</f>
        <v>0</v>
      </c>
      <c r="BG292" s="189">
        <f>IF(N292="zákl. přenesená",J292,0)</f>
        <v>0</v>
      </c>
      <c r="BH292" s="189">
        <f>IF(N292="sníž. přenesená",J292,0)</f>
        <v>0</v>
      </c>
      <c r="BI292" s="189">
        <f>IF(N292="nulová",J292,0)</f>
        <v>0</v>
      </c>
      <c r="BJ292" s="18" t="s">
        <v>88</v>
      </c>
      <c r="BK292" s="189">
        <f>ROUND(I292*H292,2)</f>
        <v>0</v>
      </c>
      <c r="BL292" s="18" t="s">
        <v>261</v>
      </c>
      <c r="BM292" s="188" t="s">
        <v>1449</v>
      </c>
    </row>
    <row r="293" spans="1:65" s="12" customFormat="1" ht="25.9" customHeight="1">
      <c r="B293" s="160"/>
      <c r="C293" s="161"/>
      <c r="D293" s="162" t="s">
        <v>79</v>
      </c>
      <c r="E293" s="163" t="s">
        <v>571</v>
      </c>
      <c r="F293" s="163" t="s">
        <v>735</v>
      </c>
      <c r="G293" s="161"/>
      <c r="H293" s="161"/>
      <c r="I293" s="164"/>
      <c r="J293" s="165">
        <f>BK293</f>
        <v>0</v>
      </c>
      <c r="K293" s="161"/>
      <c r="L293" s="166"/>
      <c r="M293" s="167"/>
      <c r="N293" s="168"/>
      <c r="O293" s="168"/>
      <c r="P293" s="169">
        <f>P294+P297+P301+P306+P310</f>
        <v>0</v>
      </c>
      <c r="Q293" s="168"/>
      <c r="R293" s="169">
        <f>R294+R297+R301+R306+R310</f>
        <v>0</v>
      </c>
      <c r="S293" s="168"/>
      <c r="T293" s="170">
        <f>T294+T297+T301+T306+T310</f>
        <v>0</v>
      </c>
      <c r="AR293" s="171" t="s">
        <v>194</v>
      </c>
      <c r="AT293" s="172" t="s">
        <v>79</v>
      </c>
      <c r="AU293" s="172" t="s">
        <v>80</v>
      </c>
      <c r="AY293" s="171" t="s">
        <v>161</v>
      </c>
      <c r="BK293" s="173">
        <f>BK294+BK297+BK301+BK306+BK310</f>
        <v>0</v>
      </c>
    </row>
    <row r="294" spans="1:65" s="12" customFormat="1" ht="22.9" customHeight="1">
      <c r="B294" s="160"/>
      <c r="C294" s="161"/>
      <c r="D294" s="162" t="s">
        <v>79</v>
      </c>
      <c r="E294" s="174" t="s">
        <v>573</v>
      </c>
      <c r="F294" s="174" t="s">
        <v>574</v>
      </c>
      <c r="G294" s="161"/>
      <c r="H294" s="161"/>
      <c r="I294" s="164"/>
      <c r="J294" s="175">
        <f>BK294</f>
        <v>0</v>
      </c>
      <c r="K294" s="161"/>
      <c r="L294" s="166"/>
      <c r="M294" s="167"/>
      <c r="N294" s="168"/>
      <c r="O294" s="168"/>
      <c r="P294" s="169">
        <f>SUM(P295:P296)</f>
        <v>0</v>
      </c>
      <c r="Q294" s="168"/>
      <c r="R294" s="169">
        <f>SUM(R295:R296)</f>
        <v>0</v>
      </c>
      <c r="S294" s="168"/>
      <c r="T294" s="170">
        <f>SUM(T295:T296)</f>
        <v>0</v>
      </c>
      <c r="AR294" s="171" t="s">
        <v>88</v>
      </c>
      <c r="AT294" s="172" t="s">
        <v>79</v>
      </c>
      <c r="AU294" s="172" t="s">
        <v>88</v>
      </c>
      <c r="AY294" s="171" t="s">
        <v>161</v>
      </c>
      <c r="BK294" s="173">
        <f>SUM(BK295:BK296)</f>
        <v>0</v>
      </c>
    </row>
    <row r="295" spans="1:65" s="2" customFormat="1" ht="37.9" customHeight="1">
      <c r="A295" s="36"/>
      <c r="B295" s="37"/>
      <c r="C295" s="176" t="s">
        <v>587</v>
      </c>
      <c r="D295" s="176" t="s">
        <v>164</v>
      </c>
      <c r="E295" s="177" t="s">
        <v>576</v>
      </c>
      <c r="F295" s="178" t="s">
        <v>577</v>
      </c>
      <c r="G295" s="179" t="s">
        <v>276</v>
      </c>
      <c r="H295" s="180">
        <v>1</v>
      </c>
      <c r="I295" s="181"/>
      <c r="J295" s="182">
        <f>ROUND(I295*H295,2)</f>
        <v>0</v>
      </c>
      <c r="K295" s="183"/>
      <c r="L295" s="41"/>
      <c r="M295" s="184" t="s">
        <v>35</v>
      </c>
      <c r="N295" s="185" t="s">
        <v>51</v>
      </c>
      <c r="O295" s="66"/>
      <c r="P295" s="186">
        <f>O295*H295</f>
        <v>0</v>
      </c>
      <c r="Q295" s="186">
        <v>0</v>
      </c>
      <c r="R295" s="186">
        <f>Q295*H295</f>
        <v>0</v>
      </c>
      <c r="S295" s="186">
        <v>0</v>
      </c>
      <c r="T295" s="187">
        <f>S295*H295</f>
        <v>0</v>
      </c>
      <c r="U295" s="36"/>
      <c r="V295" s="36"/>
      <c r="W295" s="36"/>
      <c r="X295" s="36"/>
      <c r="Y295" s="36"/>
      <c r="Z295" s="36"/>
      <c r="AA295" s="36"/>
      <c r="AB295" s="36"/>
      <c r="AC295" s="36"/>
      <c r="AD295" s="36"/>
      <c r="AE295" s="36"/>
      <c r="AR295" s="188" t="s">
        <v>578</v>
      </c>
      <c r="AT295" s="188" t="s">
        <v>164</v>
      </c>
      <c r="AU295" s="188" t="s">
        <v>90</v>
      </c>
      <c r="AY295" s="18" t="s">
        <v>161</v>
      </c>
      <c r="BE295" s="189">
        <f>IF(N295="základní",J295,0)</f>
        <v>0</v>
      </c>
      <c r="BF295" s="189">
        <f>IF(N295="snížená",J295,0)</f>
        <v>0</v>
      </c>
      <c r="BG295" s="189">
        <f>IF(N295="zákl. přenesená",J295,0)</f>
        <v>0</v>
      </c>
      <c r="BH295" s="189">
        <f>IF(N295="sníž. přenesená",J295,0)</f>
        <v>0</v>
      </c>
      <c r="BI295" s="189">
        <f>IF(N295="nulová",J295,0)</f>
        <v>0</v>
      </c>
      <c r="BJ295" s="18" t="s">
        <v>88</v>
      </c>
      <c r="BK295" s="189">
        <f>ROUND(I295*H295,2)</f>
        <v>0</v>
      </c>
      <c r="BL295" s="18" t="s">
        <v>578</v>
      </c>
      <c r="BM295" s="188" t="s">
        <v>1258</v>
      </c>
    </row>
    <row r="296" spans="1:65" s="2" customFormat="1" ht="39">
      <c r="A296" s="36"/>
      <c r="B296" s="37"/>
      <c r="C296" s="38"/>
      <c r="D296" s="197" t="s">
        <v>217</v>
      </c>
      <c r="E296" s="38"/>
      <c r="F296" s="239" t="s">
        <v>580</v>
      </c>
      <c r="G296" s="38"/>
      <c r="H296" s="38"/>
      <c r="I296" s="192"/>
      <c r="J296" s="38"/>
      <c r="K296" s="38"/>
      <c r="L296" s="41"/>
      <c r="M296" s="193"/>
      <c r="N296" s="194"/>
      <c r="O296" s="66"/>
      <c r="P296" s="66"/>
      <c r="Q296" s="66"/>
      <c r="R296" s="66"/>
      <c r="S296" s="66"/>
      <c r="T296" s="67"/>
      <c r="U296" s="36"/>
      <c r="V296" s="36"/>
      <c r="W296" s="36"/>
      <c r="X296" s="36"/>
      <c r="Y296" s="36"/>
      <c r="Z296" s="36"/>
      <c r="AA296" s="36"/>
      <c r="AB296" s="36"/>
      <c r="AC296" s="36"/>
      <c r="AD296" s="36"/>
      <c r="AE296" s="36"/>
      <c r="AT296" s="18" t="s">
        <v>217</v>
      </c>
      <c r="AU296" s="18" t="s">
        <v>90</v>
      </c>
    </row>
    <row r="297" spans="1:65" s="12" customFormat="1" ht="22.9" customHeight="1">
      <c r="B297" s="160"/>
      <c r="C297" s="161"/>
      <c r="D297" s="162" t="s">
        <v>79</v>
      </c>
      <c r="E297" s="174" t="s">
        <v>581</v>
      </c>
      <c r="F297" s="174" t="s">
        <v>582</v>
      </c>
      <c r="G297" s="161"/>
      <c r="H297" s="161"/>
      <c r="I297" s="164"/>
      <c r="J297" s="175">
        <f>BK297</f>
        <v>0</v>
      </c>
      <c r="K297" s="161"/>
      <c r="L297" s="166"/>
      <c r="M297" s="167"/>
      <c r="N297" s="168"/>
      <c r="O297" s="168"/>
      <c r="P297" s="169">
        <f>SUM(P298:P300)</f>
        <v>0</v>
      </c>
      <c r="Q297" s="168"/>
      <c r="R297" s="169">
        <f>SUM(R298:R300)</f>
        <v>0</v>
      </c>
      <c r="S297" s="168"/>
      <c r="T297" s="170">
        <f>SUM(T298:T300)</f>
        <v>0</v>
      </c>
      <c r="AR297" s="171" t="s">
        <v>88</v>
      </c>
      <c r="AT297" s="172" t="s">
        <v>79</v>
      </c>
      <c r="AU297" s="172" t="s">
        <v>88</v>
      </c>
      <c r="AY297" s="171" t="s">
        <v>161</v>
      </c>
      <c r="BK297" s="173">
        <f>SUM(BK298:BK300)</f>
        <v>0</v>
      </c>
    </row>
    <row r="298" spans="1:65" s="2" customFormat="1" ht="55.5" customHeight="1">
      <c r="A298" s="36"/>
      <c r="B298" s="37"/>
      <c r="C298" s="176" t="s">
        <v>594</v>
      </c>
      <c r="D298" s="176" t="s">
        <v>164</v>
      </c>
      <c r="E298" s="177" t="s">
        <v>584</v>
      </c>
      <c r="F298" s="178" t="s">
        <v>585</v>
      </c>
      <c r="G298" s="179" t="s">
        <v>276</v>
      </c>
      <c r="H298" s="180">
        <v>1</v>
      </c>
      <c r="I298" s="181"/>
      <c r="J298" s="182">
        <f>ROUND(I298*H298,2)</f>
        <v>0</v>
      </c>
      <c r="K298" s="183"/>
      <c r="L298" s="41"/>
      <c r="M298" s="184" t="s">
        <v>35</v>
      </c>
      <c r="N298" s="185" t="s">
        <v>51</v>
      </c>
      <c r="O298" s="66"/>
      <c r="P298" s="186">
        <f>O298*H298</f>
        <v>0</v>
      </c>
      <c r="Q298" s="186">
        <v>0</v>
      </c>
      <c r="R298" s="186">
        <f>Q298*H298</f>
        <v>0</v>
      </c>
      <c r="S298" s="186">
        <v>0</v>
      </c>
      <c r="T298" s="187">
        <f>S298*H298</f>
        <v>0</v>
      </c>
      <c r="U298" s="36"/>
      <c r="V298" s="36"/>
      <c r="W298" s="36"/>
      <c r="X298" s="36"/>
      <c r="Y298" s="36"/>
      <c r="Z298" s="36"/>
      <c r="AA298" s="36"/>
      <c r="AB298" s="36"/>
      <c r="AC298" s="36"/>
      <c r="AD298" s="36"/>
      <c r="AE298" s="36"/>
      <c r="AR298" s="188" t="s">
        <v>578</v>
      </c>
      <c r="AT298" s="188" t="s">
        <v>164</v>
      </c>
      <c r="AU298" s="188" t="s">
        <v>90</v>
      </c>
      <c r="AY298" s="18" t="s">
        <v>161</v>
      </c>
      <c r="BE298" s="189">
        <f>IF(N298="základní",J298,0)</f>
        <v>0</v>
      </c>
      <c r="BF298" s="189">
        <f>IF(N298="snížená",J298,0)</f>
        <v>0</v>
      </c>
      <c r="BG298" s="189">
        <f>IF(N298="zákl. přenesená",J298,0)</f>
        <v>0</v>
      </c>
      <c r="BH298" s="189">
        <f>IF(N298="sníž. přenesená",J298,0)</f>
        <v>0</v>
      </c>
      <c r="BI298" s="189">
        <f>IF(N298="nulová",J298,0)</f>
        <v>0</v>
      </c>
      <c r="BJ298" s="18" t="s">
        <v>88</v>
      </c>
      <c r="BK298" s="189">
        <f>ROUND(I298*H298,2)</f>
        <v>0</v>
      </c>
      <c r="BL298" s="18" t="s">
        <v>578</v>
      </c>
      <c r="BM298" s="188" t="s">
        <v>1259</v>
      </c>
    </row>
    <row r="299" spans="1:65" s="2" customFormat="1" ht="33" customHeight="1">
      <c r="A299" s="36"/>
      <c r="B299" s="37"/>
      <c r="C299" s="176" t="s">
        <v>599</v>
      </c>
      <c r="D299" s="176" t="s">
        <v>164</v>
      </c>
      <c r="E299" s="177" t="s">
        <v>588</v>
      </c>
      <c r="F299" s="178" t="s">
        <v>589</v>
      </c>
      <c r="G299" s="179" t="s">
        <v>276</v>
      </c>
      <c r="H299" s="180">
        <v>1</v>
      </c>
      <c r="I299" s="181"/>
      <c r="J299" s="182">
        <f>ROUND(I299*H299,2)</f>
        <v>0</v>
      </c>
      <c r="K299" s="183"/>
      <c r="L299" s="41"/>
      <c r="M299" s="184" t="s">
        <v>35</v>
      </c>
      <c r="N299" s="185" t="s">
        <v>51</v>
      </c>
      <c r="O299" s="66"/>
      <c r="P299" s="186">
        <f>O299*H299</f>
        <v>0</v>
      </c>
      <c r="Q299" s="186">
        <v>0</v>
      </c>
      <c r="R299" s="186">
        <f>Q299*H299</f>
        <v>0</v>
      </c>
      <c r="S299" s="186">
        <v>0</v>
      </c>
      <c r="T299" s="187">
        <f>S299*H299</f>
        <v>0</v>
      </c>
      <c r="U299" s="36"/>
      <c r="V299" s="36"/>
      <c r="W299" s="36"/>
      <c r="X299" s="36"/>
      <c r="Y299" s="36"/>
      <c r="Z299" s="36"/>
      <c r="AA299" s="36"/>
      <c r="AB299" s="36"/>
      <c r="AC299" s="36"/>
      <c r="AD299" s="36"/>
      <c r="AE299" s="36"/>
      <c r="AR299" s="188" t="s">
        <v>578</v>
      </c>
      <c r="AT299" s="188" t="s">
        <v>164</v>
      </c>
      <c r="AU299" s="188" t="s">
        <v>90</v>
      </c>
      <c r="AY299" s="18" t="s">
        <v>161</v>
      </c>
      <c r="BE299" s="189">
        <f>IF(N299="základní",J299,0)</f>
        <v>0</v>
      </c>
      <c r="BF299" s="189">
        <f>IF(N299="snížená",J299,0)</f>
        <v>0</v>
      </c>
      <c r="BG299" s="189">
        <f>IF(N299="zákl. přenesená",J299,0)</f>
        <v>0</v>
      </c>
      <c r="BH299" s="189">
        <f>IF(N299="sníž. přenesená",J299,0)</f>
        <v>0</v>
      </c>
      <c r="BI299" s="189">
        <f>IF(N299="nulová",J299,0)</f>
        <v>0</v>
      </c>
      <c r="BJ299" s="18" t="s">
        <v>88</v>
      </c>
      <c r="BK299" s="189">
        <f>ROUND(I299*H299,2)</f>
        <v>0</v>
      </c>
      <c r="BL299" s="18" t="s">
        <v>578</v>
      </c>
      <c r="BM299" s="188" t="s">
        <v>1260</v>
      </c>
    </row>
    <row r="300" spans="1:65" s="2" customFormat="1" ht="29.25">
      <c r="A300" s="36"/>
      <c r="B300" s="37"/>
      <c r="C300" s="38"/>
      <c r="D300" s="197" t="s">
        <v>217</v>
      </c>
      <c r="E300" s="38"/>
      <c r="F300" s="239" t="s">
        <v>591</v>
      </c>
      <c r="G300" s="38"/>
      <c r="H300" s="38"/>
      <c r="I300" s="192"/>
      <c r="J300" s="38"/>
      <c r="K300" s="38"/>
      <c r="L300" s="41"/>
      <c r="M300" s="193"/>
      <c r="N300" s="194"/>
      <c r="O300" s="66"/>
      <c r="P300" s="66"/>
      <c r="Q300" s="66"/>
      <c r="R300" s="66"/>
      <c r="S300" s="66"/>
      <c r="T300" s="67"/>
      <c r="U300" s="36"/>
      <c r="V300" s="36"/>
      <c r="W300" s="36"/>
      <c r="X300" s="36"/>
      <c r="Y300" s="36"/>
      <c r="Z300" s="36"/>
      <c r="AA300" s="36"/>
      <c r="AB300" s="36"/>
      <c r="AC300" s="36"/>
      <c r="AD300" s="36"/>
      <c r="AE300" s="36"/>
      <c r="AT300" s="18" t="s">
        <v>217</v>
      </c>
      <c r="AU300" s="18" t="s">
        <v>90</v>
      </c>
    </row>
    <row r="301" spans="1:65" s="12" customFormat="1" ht="22.9" customHeight="1">
      <c r="B301" s="160"/>
      <c r="C301" s="161"/>
      <c r="D301" s="162" t="s">
        <v>79</v>
      </c>
      <c r="E301" s="174" t="s">
        <v>592</v>
      </c>
      <c r="F301" s="174" t="s">
        <v>593</v>
      </c>
      <c r="G301" s="161"/>
      <c r="H301" s="161"/>
      <c r="I301" s="164"/>
      <c r="J301" s="175">
        <f>BK301</f>
        <v>0</v>
      </c>
      <c r="K301" s="161"/>
      <c r="L301" s="166"/>
      <c r="M301" s="167"/>
      <c r="N301" s="168"/>
      <c r="O301" s="168"/>
      <c r="P301" s="169">
        <f>SUM(P302:P305)</f>
        <v>0</v>
      </c>
      <c r="Q301" s="168"/>
      <c r="R301" s="169">
        <f>SUM(R302:R305)</f>
        <v>0</v>
      </c>
      <c r="S301" s="168"/>
      <c r="T301" s="170">
        <f>SUM(T302:T305)</f>
        <v>0</v>
      </c>
      <c r="AR301" s="171" t="s">
        <v>88</v>
      </c>
      <c r="AT301" s="172" t="s">
        <v>79</v>
      </c>
      <c r="AU301" s="172" t="s">
        <v>88</v>
      </c>
      <c r="AY301" s="171" t="s">
        <v>161</v>
      </c>
      <c r="BK301" s="173">
        <f>SUM(BK302:BK305)</f>
        <v>0</v>
      </c>
    </row>
    <row r="302" spans="1:65" s="2" customFormat="1" ht="49.15" customHeight="1">
      <c r="A302" s="36"/>
      <c r="B302" s="37"/>
      <c r="C302" s="176" t="s">
        <v>606</v>
      </c>
      <c r="D302" s="176" t="s">
        <v>164</v>
      </c>
      <c r="E302" s="177" t="s">
        <v>595</v>
      </c>
      <c r="F302" s="178" t="s">
        <v>596</v>
      </c>
      <c r="G302" s="179" t="s">
        <v>276</v>
      </c>
      <c r="H302" s="180">
        <v>1</v>
      </c>
      <c r="I302" s="181"/>
      <c r="J302" s="182">
        <f>ROUND(I302*H302,2)</f>
        <v>0</v>
      </c>
      <c r="K302" s="183"/>
      <c r="L302" s="41"/>
      <c r="M302" s="184" t="s">
        <v>35</v>
      </c>
      <c r="N302" s="185" t="s">
        <v>51</v>
      </c>
      <c r="O302" s="66"/>
      <c r="P302" s="186">
        <f>O302*H302</f>
        <v>0</v>
      </c>
      <c r="Q302" s="186">
        <v>0</v>
      </c>
      <c r="R302" s="186">
        <f>Q302*H302</f>
        <v>0</v>
      </c>
      <c r="S302" s="186">
        <v>0</v>
      </c>
      <c r="T302" s="187">
        <f>S302*H302</f>
        <v>0</v>
      </c>
      <c r="U302" s="36"/>
      <c r="V302" s="36"/>
      <c r="W302" s="36"/>
      <c r="X302" s="36"/>
      <c r="Y302" s="36"/>
      <c r="Z302" s="36"/>
      <c r="AA302" s="36"/>
      <c r="AB302" s="36"/>
      <c r="AC302" s="36"/>
      <c r="AD302" s="36"/>
      <c r="AE302" s="36"/>
      <c r="AR302" s="188" t="s">
        <v>578</v>
      </c>
      <c r="AT302" s="188" t="s">
        <v>164</v>
      </c>
      <c r="AU302" s="188" t="s">
        <v>90</v>
      </c>
      <c r="AY302" s="18" t="s">
        <v>161</v>
      </c>
      <c r="BE302" s="189">
        <f>IF(N302="základní",J302,0)</f>
        <v>0</v>
      </c>
      <c r="BF302" s="189">
        <f>IF(N302="snížená",J302,0)</f>
        <v>0</v>
      </c>
      <c r="BG302" s="189">
        <f>IF(N302="zákl. přenesená",J302,0)</f>
        <v>0</v>
      </c>
      <c r="BH302" s="189">
        <f>IF(N302="sníž. přenesená",J302,0)</f>
        <v>0</v>
      </c>
      <c r="BI302" s="189">
        <f>IF(N302="nulová",J302,0)</f>
        <v>0</v>
      </c>
      <c r="BJ302" s="18" t="s">
        <v>88</v>
      </c>
      <c r="BK302" s="189">
        <f>ROUND(I302*H302,2)</f>
        <v>0</v>
      </c>
      <c r="BL302" s="18" t="s">
        <v>578</v>
      </c>
      <c r="BM302" s="188" t="s">
        <v>1261</v>
      </c>
    </row>
    <row r="303" spans="1:65" s="2" customFormat="1" ht="19.5">
      <c r="A303" s="36"/>
      <c r="B303" s="37"/>
      <c r="C303" s="38"/>
      <c r="D303" s="197" t="s">
        <v>217</v>
      </c>
      <c r="E303" s="38"/>
      <c r="F303" s="239" t="s">
        <v>598</v>
      </c>
      <c r="G303" s="38"/>
      <c r="H303" s="38"/>
      <c r="I303" s="192"/>
      <c r="J303" s="38"/>
      <c r="K303" s="38"/>
      <c r="L303" s="41"/>
      <c r="M303" s="193"/>
      <c r="N303" s="194"/>
      <c r="O303" s="66"/>
      <c r="P303" s="66"/>
      <c r="Q303" s="66"/>
      <c r="R303" s="66"/>
      <c r="S303" s="66"/>
      <c r="T303" s="67"/>
      <c r="U303" s="36"/>
      <c r="V303" s="36"/>
      <c r="W303" s="36"/>
      <c r="X303" s="36"/>
      <c r="Y303" s="36"/>
      <c r="Z303" s="36"/>
      <c r="AA303" s="36"/>
      <c r="AB303" s="36"/>
      <c r="AC303" s="36"/>
      <c r="AD303" s="36"/>
      <c r="AE303" s="36"/>
      <c r="AT303" s="18" t="s">
        <v>217</v>
      </c>
      <c r="AU303" s="18" t="s">
        <v>90</v>
      </c>
    </row>
    <row r="304" spans="1:65" s="2" customFormat="1" ht="49.15" customHeight="1">
      <c r="A304" s="36"/>
      <c r="B304" s="37"/>
      <c r="C304" s="176" t="s">
        <v>611</v>
      </c>
      <c r="D304" s="176" t="s">
        <v>164</v>
      </c>
      <c r="E304" s="177" t="s">
        <v>600</v>
      </c>
      <c r="F304" s="178" t="s">
        <v>601</v>
      </c>
      <c r="G304" s="179" t="s">
        <v>276</v>
      </c>
      <c r="H304" s="180">
        <v>1</v>
      </c>
      <c r="I304" s="181"/>
      <c r="J304" s="182">
        <f>ROUND(I304*H304,2)</f>
        <v>0</v>
      </c>
      <c r="K304" s="183"/>
      <c r="L304" s="41"/>
      <c r="M304" s="184" t="s">
        <v>35</v>
      </c>
      <c r="N304" s="185" t="s">
        <v>51</v>
      </c>
      <c r="O304" s="66"/>
      <c r="P304" s="186">
        <f>O304*H304</f>
        <v>0</v>
      </c>
      <c r="Q304" s="186">
        <v>0</v>
      </c>
      <c r="R304" s="186">
        <f>Q304*H304</f>
        <v>0</v>
      </c>
      <c r="S304" s="186">
        <v>0</v>
      </c>
      <c r="T304" s="187">
        <f>S304*H304</f>
        <v>0</v>
      </c>
      <c r="U304" s="36"/>
      <c r="V304" s="36"/>
      <c r="W304" s="36"/>
      <c r="X304" s="36"/>
      <c r="Y304" s="36"/>
      <c r="Z304" s="36"/>
      <c r="AA304" s="36"/>
      <c r="AB304" s="36"/>
      <c r="AC304" s="36"/>
      <c r="AD304" s="36"/>
      <c r="AE304" s="36"/>
      <c r="AR304" s="188" t="s">
        <v>578</v>
      </c>
      <c r="AT304" s="188" t="s">
        <v>164</v>
      </c>
      <c r="AU304" s="188" t="s">
        <v>90</v>
      </c>
      <c r="AY304" s="18" t="s">
        <v>161</v>
      </c>
      <c r="BE304" s="189">
        <f>IF(N304="základní",J304,0)</f>
        <v>0</v>
      </c>
      <c r="BF304" s="189">
        <f>IF(N304="snížená",J304,0)</f>
        <v>0</v>
      </c>
      <c r="BG304" s="189">
        <f>IF(N304="zákl. přenesená",J304,0)</f>
        <v>0</v>
      </c>
      <c r="BH304" s="189">
        <f>IF(N304="sníž. přenesená",J304,0)</f>
        <v>0</v>
      </c>
      <c r="BI304" s="189">
        <f>IF(N304="nulová",J304,0)</f>
        <v>0</v>
      </c>
      <c r="BJ304" s="18" t="s">
        <v>88</v>
      </c>
      <c r="BK304" s="189">
        <f>ROUND(I304*H304,2)</f>
        <v>0</v>
      </c>
      <c r="BL304" s="18" t="s">
        <v>578</v>
      </c>
      <c r="BM304" s="188" t="s">
        <v>1262</v>
      </c>
    </row>
    <row r="305" spans="1:65" s="2" customFormat="1" ht="19.5">
      <c r="A305" s="36"/>
      <c r="B305" s="37"/>
      <c r="C305" s="38"/>
      <c r="D305" s="197" t="s">
        <v>217</v>
      </c>
      <c r="E305" s="38"/>
      <c r="F305" s="239" t="s">
        <v>603</v>
      </c>
      <c r="G305" s="38"/>
      <c r="H305" s="38"/>
      <c r="I305" s="192"/>
      <c r="J305" s="38"/>
      <c r="K305" s="38"/>
      <c r="L305" s="41"/>
      <c r="M305" s="193"/>
      <c r="N305" s="194"/>
      <c r="O305" s="66"/>
      <c r="P305" s="66"/>
      <c r="Q305" s="66"/>
      <c r="R305" s="66"/>
      <c r="S305" s="66"/>
      <c r="T305" s="67"/>
      <c r="U305" s="36"/>
      <c r="V305" s="36"/>
      <c r="W305" s="36"/>
      <c r="X305" s="36"/>
      <c r="Y305" s="36"/>
      <c r="Z305" s="36"/>
      <c r="AA305" s="36"/>
      <c r="AB305" s="36"/>
      <c r="AC305" s="36"/>
      <c r="AD305" s="36"/>
      <c r="AE305" s="36"/>
      <c r="AT305" s="18" t="s">
        <v>217</v>
      </c>
      <c r="AU305" s="18" t="s">
        <v>90</v>
      </c>
    </row>
    <row r="306" spans="1:65" s="12" customFormat="1" ht="22.9" customHeight="1">
      <c r="B306" s="160"/>
      <c r="C306" s="161"/>
      <c r="D306" s="162" t="s">
        <v>79</v>
      </c>
      <c r="E306" s="174" t="s">
        <v>604</v>
      </c>
      <c r="F306" s="174" t="s">
        <v>605</v>
      </c>
      <c r="G306" s="161"/>
      <c r="H306" s="161"/>
      <c r="I306" s="164"/>
      <c r="J306" s="175">
        <f>BK306</f>
        <v>0</v>
      </c>
      <c r="K306" s="161"/>
      <c r="L306" s="166"/>
      <c r="M306" s="167"/>
      <c r="N306" s="168"/>
      <c r="O306" s="168"/>
      <c r="P306" s="169">
        <f>SUM(P307:P309)</f>
        <v>0</v>
      </c>
      <c r="Q306" s="168"/>
      <c r="R306" s="169">
        <f>SUM(R307:R309)</f>
        <v>0</v>
      </c>
      <c r="S306" s="168"/>
      <c r="T306" s="170">
        <f>SUM(T307:T309)</f>
        <v>0</v>
      </c>
      <c r="AR306" s="171" t="s">
        <v>88</v>
      </c>
      <c r="AT306" s="172" t="s">
        <v>79</v>
      </c>
      <c r="AU306" s="172" t="s">
        <v>88</v>
      </c>
      <c r="AY306" s="171" t="s">
        <v>161</v>
      </c>
      <c r="BK306" s="173">
        <f>SUM(BK307:BK309)</f>
        <v>0</v>
      </c>
    </row>
    <row r="307" spans="1:65" s="2" customFormat="1" ht="37.9" customHeight="1">
      <c r="A307" s="36"/>
      <c r="B307" s="37"/>
      <c r="C307" s="176" t="s">
        <v>617</v>
      </c>
      <c r="D307" s="176" t="s">
        <v>164</v>
      </c>
      <c r="E307" s="177" t="s">
        <v>607</v>
      </c>
      <c r="F307" s="178" t="s">
        <v>608</v>
      </c>
      <c r="G307" s="179" t="s">
        <v>276</v>
      </c>
      <c r="H307" s="180">
        <v>1</v>
      </c>
      <c r="I307" s="181"/>
      <c r="J307" s="182">
        <f>ROUND(I307*H307,2)</f>
        <v>0</v>
      </c>
      <c r="K307" s="183"/>
      <c r="L307" s="41"/>
      <c r="M307" s="184" t="s">
        <v>35</v>
      </c>
      <c r="N307" s="185" t="s">
        <v>51</v>
      </c>
      <c r="O307" s="66"/>
      <c r="P307" s="186">
        <f>O307*H307</f>
        <v>0</v>
      </c>
      <c r="Q307" s="186">
        <v>0</v>
      </c>
      <c r="R307" s="186">
        <f>Q307*H307</f>
        <v>0</v>
      </c>
      <c r="S307" s="186">
        <v>0</v>
      </c>
      <c r="T307" s="187">
        <f>S307*H307</f>
        <v>0</v>
      </c>
      <c r="U307" s="36"/>
      <c r="V307" s="36"/>
      <c r="W307" s="36"/>
      <c r="X307" s="36"/>
      <c r="Y307" s="36"/>
      <c r="Z307" s="36"/>
      <c r="AA307" s="36"/>
      <c r="AB307" s="36"/>
      <c r="AC307" s="36"/>
      <c r="AD307" s="36"/>
      <c r="AE307" s="36"/>
      <c r="AR307" s="188" t="s">
        <v>578</v>
      </c>
      <c r="AT307" s="188" t="s">
        <v>164</v>
      </c>
      <c r="AU307" s="188" t="s">
        <v>90</v>
      </c>
      <c r="AY307" s="18" t="s">
        <v>161</v>
      </c>
      <c r="BE307" s="189">
        <f>IF(N307="základní",J307,0)</f>
        <v>0</v>
      </c>
      <c r="BF307" s="189">
        <f>IF(N307="snížená",J307,0)</f>
        <v>0</v>
      </c>
      <c r="BG307" s="189">
        <f>IF(N307="zákl. přenesená",J307,0)</f>
        <v>0</v>
      </c>
      <c r="BH307" s="189">
        <f>IF(N307="sníž. přenesená",J307,0)</f>
        <v>0</v>
      </c>
      <c r="BI307" s="189">
        <f>IF(N307="nulová",J307,0)</f>
        <v>0</v>
      </c>
      <c r="BJ307" s="18" t="s">
        <v>88</v>
      </c>
      <c r="BK307" s="189">
        <f>ROUND(I307*H307,2)</f>
        <v>0</v>
      </c>
      <c r="BL307" s="18" t="s">
        <v>578</v>
      </c>
      <c r="BM307" s="188" t="s">
        <v>1263</v>
      </c>
    </row>
    <row r="308" spans="1:65" s="2" customFormat="1" ht="29.25">
      <c r="A308" s="36"/>
      <c r="B308" s="37"/>
      <c r="C308" s="38"/>
      <c r="D308" s="197" t="s">
        <v>217</v>
      </c>
      <c r="E308" s="38"/>
      <c r="F308" s="239" t="s">
        <v>610</v>
      </c>
      <c r="G308" s="38"/>
      <c r="H308" s="38"/>
      <c r="I308" s="192"/>
      <c r="J308" s="38"/>
      <c r="K308" s="38"/>
      <c r="L308" s="41"/>
      <c r="M308" s="193"/>
      <c r="N308" s="194"/>
      <c r="O308" s="66"/>
      <c r="P308" s="66"/>
      <c r="Q308" s="66"/>
      <c r="R308" s="66"/>
      <c r="S308" s="66"/>
      <c r="T308" s="67"/>
      <c r="U308" s="36"/>
      <c r="V308" s="36"/>
      <c r="W308" s="36"/>
      <c r="X308" s="36"/>
      <c r="Y308" s="36"/>
      <c r="Z308" s="36"/>
      <c r="AA308" s="36"/>
      <c r="AB308" s="36"/>
      <c r="AC308" s="36"/>
      <c r="AD308" s="36"/>
      <c r="AE308" s="36"/>
      <c r="AT308" s="18" t="s">
        <v>217</v>
      </c>
      <c r="AU308" s="18" t="s">
        <v>90</v>
      </c>
    </row>
    <row r="309" spans="1:65" s="2" customFormat="1" ht="24.2" customHeight="1">
      <c r="A309" s="36"/>
      <c r="B309" s="37"/>
      <c r="C309" s="176" t="s">
        <v>621</v>
      </c>
      <c r="D309" s="176" t="s">
        <v>164</v>
      </c>
      <c r="E309" s="177" t="s">
        <v>612</v>
      </c>
      <c r="F309" s="178" t="s">
        <v>613</v>
      </c>
      <c r="G309" s="179" t="s">
        <v>276</v>
      </c>
      <c r="H309" s="180">
        <v>1</v>
      </c>
      <c r="I309" s="181"/>
      <c r="J309" s="182">
        <f>ROUND(I309*H309,2)</f>
        <v>0</v>
      </c>
      <c r="K309" s="183"/>
      <c r="L309" s="41"/>
      <c r="M309" s="184" t="s">
        <v>35</v>
      </c>
      <c r="N309" s="185" t="s">
        <v>51</v>
      </c>
      <c r="O309" s="66"/>
      <c r="P309" s="186">
        <f>O309*H309</f>
        <v>0</v>
      </c>
      <c r="Q309" s="186">
        <v>0</v>
      </c>
      <c r="R309" s="186">
        <f>Q309*H309</f>
        <v>0</v>
      </c>
      <c r="S309" s="186">
        <v>0</v>
      </c>
      <c r="T309" s="187">
        <f>S309*H309</f>
        <v>0</v>
      </c>
      <c r="U309" s="36"/>
      <c r="V309" s="36"/>
      <c r="W309" s="36"/>
      <c r="X309" s="36"/>
      <c r="Y309" s="36"/>
      <c r="Z309" s="36"/>
      <c r="AA309" s="36"/>
      <c r="AB309" s="36"/>
      <c r="AC309" s="36"/>
      <c r="AD309" s="36"/>
      <c r="AE309" s="36"/>
      <c r="AR309" s="188" t="s">
        <v>578</v>
      </c>
      <c r="AT309" s="188" t="s">
        <v>164</v>
      </c>
      <c r="AU309" s="188" t="s">
        <v>90</v>
      </c>
      <c r="AY309" s="18" t="s">
        <v>161</v>
      </c>
      <c r="BE309" s="189">
        <f>IF(N309="základní",J309,0)</f>
        <v>0</v>
      </c>
      <c r="BF309" s="189">
        <f>IF(N309="snížená",J309,0)</f>
        <v>0</v>
      </c>
      <c r="BG309" s="189">
        <f>IF(N309="zákl. přenesená",J309,0)</f>
        <v>0</v>
      </c>
      <c r="BH309" s="189">
        <f>IF(N309="sníž. přenesená",J309,0)</f>
        <v>0</v>
      </c>
      <c r="BI309" s="189">
        <f>IF(N309="nulová",J309,0)</f>
        <v>0</v>
      </c>
      <c r="BJ309" s="18" t="s">
        <v>88</v>
      </c>
      <c r="BK309" s="189">
        <f>ROUND(I309*H309,2)</f>
        <v>0</v>
      </c>
      <c r="BL309" s="18" t="s">
        <v>578</v>
      </c>
      <c r="BM309" s="188" t="s">
        <v>1264</v>
      </c>
    </row>
    <row r="310" spans="1:65" s="12" customFormat="1" ht="22.9" customHeight="1">
      <c r="B310" s="160"/>
      <c r="C310" s="161"/>
      <c r="D310" s="162" t="s">
        <v>79</v>
      </c>
      <c r="E310" s="174" t="s">
        <v>615</v>
      </c>
      <c r="F310" s="174" t="s">
        <v>616</v>
      </c>
      <c r="G310" s="161"/>
      <c r="H310" s="161"/>
      <c r="I310" s="164"/>
      <c r="J310" s="175">
        <f>BK310</f>
        <v>0</v>
      </c>
      <c r="K310" s="161"/>
      <c r="L310" s="166"/>
      <c r="M310" s="167"/>
      <c r="N310" s="168"/>
      <c r="O310" s="168"/>
      <c r="P310" s="169">
        <f>SUM(P311:P313)</f>
        <v>0</v>
      </c>
      <c r="Q310" s="168"/>
      <c r="R310" s="169">
        <f>SUM(R311:R313)</f>
        <v>0</v>
      </c>
      <c r="S310" s="168"/>
      <c r="T310" s="170">
        <f>SUM(T311:T313)</f>
        <v>0</v>
      </c>
      <c r="AR310" s="171" t="s">
        <v>88</v>
      </c>
      <c r="AT310" s="172" t="s">
        <v>79</v>
      </c>
      <c r="AU310" s="172" t="s">
        <v>88</v>
      </c>
      <c r="AY310" s="171" t="s">
        <v>161</v>
      </c>
      <c r="BK310" s="173">
        <f>SUM(BK311:BK313)</f>
        <v>0</v>
      </c>
    </row>
    <row r="311" spans="1:65" s="2" customFormat="1" ht="66.75" customHeight="1">
      <c r="A311" s="36"/>
      <c r="B311" s="37"/>
      <c r="C311" s="176" t="s">
        <v>1450</v>
      </c>
      <c r="D311" s="176" t="s">
        <v>164</v>
      </c>
      <c r="E311" s="177" t="s">
        <v>618</v>
      </c>
      <c r="F311" s="178" t="s">
        <v>619</v>
      </c>
      <c r="G311" s="179" t="s">
        <v>276</v>
      </c>
      <c r="H311" s="180">
        <v>1</v>
      </c>
      <c r="I311" s="181"/>
      <c r="J311" s="182">
        <f>ROUND(I311*H311,2)</f>
        <v>0</v>
      </c>
      <c r="K311" s="183"/>
      <c r="L311" s="41"/>
      <c r="M311" s="184" t="s">
        <v>35</v>
      </c>
      <c r="N311" s="185" t="s">
        <v>51</v>
      </c>
      <c r="O311" s="66"/>
      <c r="P311" s="186">
        <f>O311*H311</f>
        <v>0</v>
      </c>
      <c r="Q311" s="186">
        <v>0</v>
      </c>
      <c r="R311" s="186">
        <f>Q311*H311</f>
        <v>0</v>
      </c>
      <c r="S311" s="186">
        <v>0</v>
      </c>
      <c r="T311" s="187">
        <f>S311*H311</f>
        <v>0</v>
      </c>
      <c r="U311" s="36"/>
      <c r="V311" s="36"/>
      <c r="W311" s="36"/>
      <c r="X311" s="36"/>
      <c r="Y311" s="36"/>
      <c r="Z311" s="36"/>
      <c r="AA311" s="36"/>
      <c r="AB311" s="36"/>
      <c r="AC311" s="36"/>
      <c r="AD311" s="36"/>
      <c r="AE311" s="36"/>
      <c r="AR311" s="188" t="s">
        <v>578</v>
      </c>
      <c r="AT311" s="188" t="s">
        <v>164</v>
      </c>
      <c r="AU311" s="188" t="s">
        <v>90</v>
      </c>
      <c r="AY311" s="18" t="s">
        <v>161</v>
      </c>
      <c r="BE311" s="189">
        <f>IF(N311="základní",J311,0)</f>
        <v>0</v>
      </c>
      <c r="BF311" s="189">
        <f>IF(N311="snížená",J311,0)</f>
        <v>0</v>
      </c>
      <c r="BG311" s="189">
        <f>IF(N311="zákl. přenesená",J311,0)</f>
        <v>0</v>
      </c>
      <c r="BH311" s="189">
        <f>IF(N311="sníž. přenesená",J311,0)</f>
        <v>0</v>
      </c>
      <c r="BI311" s="189">
        <f>IF(N311="nulová",J311,0)</f>
        <v>0</v>
      </c>
      <c r="BJ311" s="18" t="s">
        <v>88</v>
      </c>
      <c r="BK311" s="189">
        <f>ROUND(I311*H311,2)</f>
        <v>0</v>
      </c>
      <c r="BL311" s="18" t="s">
        <v>578</v>
      </c>
      <c r="BM311" s="188" t="s">
        <v>1265</v>
      </c>
    </row>
    <row r="312" spans="1:65" s="2" customFormat="1" ht="78" customHeight="1">
      <c r="A312" s="36"/>
      <c r="B312" s="37"/>
      <c r="C312" s="176" t="s">
        <v>1451</v>
      </c>
      <c r="D312" s="176" t="s">
        <v>164</v>
      </c>
      <c r="E312" s="177" t="s">
        <v>622</v>
      </c>
      <c r="F312" s="178" t="s">
        <v>623</v>
      </c>
      <c r="G312" s="179" t="s">
        <v>276</v>
      </c>
      <c r="H312" s="180">
        <v>1</v>
      </c>
      <c r="I312" s="181"/>
      <c r="J312" s="182">
        <f>ROUND(I312*H312,2)</f>
        <v>0</v>
      </c>
      <c r="K312" s="183"/>
      <c r="L312" s="41"/>
      <c r="M312" s="184" t="s">
        <v>35</v>
      </c>
      <c r="N312" s="185" t="s">
        <v>51</v>
      </c>
      <c r="O312" s="66"/>
      <c r="P312" s="186">
        <f>O312*H312</f>
        <v>0</v>
      </c>
      <c r="Q312" s="186">
        <v>0</v>
      </c>
      <c r="R312" s="186">
        <f>Q312*H312</f>
        <v>0</v>
      </c>
      <c r="S312" s="186">
        <v>0</v>
      </c>
      <c r="T312" s="187">
        <f>S312*H312</f>
        <v>0</v>
      </c>
      <c r="U312" s="36"/>
      <c r="V312" s="36"/>
      <c r="W312" s="36"/>
      <c r="X312" s="36"/>
      <c r="Y312" s="36"/>
      <c r="Z312" s="36"/>
      <c r="AA312" s="36"/>
      <c r="AB312" s="36"/>
      <c r="AC312" s="36"/>
      <c r="AD312" s="36"/>
      <c r="AE312" s="36"/>
      <c r="AR312" s="188" t="s">
        <v>578</v>
      </c>
      <c r="AT312" s="188" t="s">
        <v>164</v>
      </c>
      <c r="AU312" s="188" t="s">
        <v>90</v>
      </c>
      <c r="AY312" s="18" t="s">
        <v>161</v>
      </c>
      <c r="BE312" s="189">
        <f>IF(N312="základní",J312,0)</f>
        <v>0</v>
      </c>
      <c r="BF312" s="189">
        <f>IF(N312="snížená",J312,0)</f>
        <v>0</v>
      </c>
      <c r="BG312" s="189">
        <f>IF(N312="zákl. přenesená",J312,0)</f>
        <v>0</v>
      </c>
      <c r="BH312" s="189">
        <f>IF(N312="sníž. přenesená",J312,0)</f>
        <v>0</v>
      </c>
      <c r="BI312" s="189">
        <f>IF(N312="nulová",J312,0)</f>
        <v>0</v>
      </c>
      <c r="BJ312" s="18" t="s">
        <v>88</v>
      </c>
      <c r="BK312" s="189">
        <f>ROUND(I312*H312,2)</f>
        <v>0</v>
      </c>
      <c r="BL312" s="18" t="s">
        <v>578</v>
      </c>
      <c r="BM312" s="188" t="s">
        <v>1266</v>
      </c>
    </row>
    <row r="313" spans="1:65" s="2" customFormat="1" ht="29.25">
      <c r="A313" s="36"/>
      <c r="B313" s="37"/>
      <c r="C313" s="38"/>
      <c r="D313" s="197" t="s">
        <v>217</v>
      </c>
      <c r="E313" s="38"/>
      <c r="F313" s="239" t="s">
        <v>625</v>
      </c>
      <c r="G313" s="38"/>
      <c r="H313" s="38"/>
      <c r="I313" s="192"/>
      <c r="J313" s="38"/>
      <c r="K313" s="38"/>
      <c r="L313" s="41"/>
      <c r="M313" s="240"/>
      <c r="N313" s="241"/>
      <c r="O313" s="242"/>
      <c r="P313" s="242"/>
      <c r="Q313" s="242"/>
      <c r="R313" s="242"/>
      <c r="S313" s="242"/>
      <c r="T313" s="243"/>
      <c r="U313" s="36"/>
      <c r="V313" s="36"/>
      <c r="W313" s="36"/>
      <c r="X313" s="36"/>
      <c r="Y313" s="36"/>
      <c r="Z313" s="36"/>
      <c r="AA313" s="36"/>
      <c r="AB313" s="36"/>
      <c r="AC313" s="36"/>
      <c r="AD313" s="36"/>
      <c r="AE313" s="36"/>
      <c r="AT313" s="18" t="s">
        <v>217</v>
      </c>
      <c r="AU313" s="18" t="s">
        <v>90</v>
      </c>
    </row>
    <row r="314" spans="1:65" s="2" customFormat="1" ht="6.95" customHeight="1">
      <c r="A314" s="36"/>
      <c r="B314" s="49"/>
      <c r="C314" s="50"/>
      <c r="D314" s="50"/>
      <c r="E314" s="50"/>
      <c r="F314" s="50"/>
      <c r="G314" s="50"/>
      <c r="H314" s="50"/>
      <c r="I314" s="50"/>
      <c r="J314" s="50"/>
      <c r="K314" s="50"/>
      <c r="L314" s="41"/>
      <c r="M314" s="36"/>
      <c r="O314" s="36"/>
      <c r="P314" s="36"/>
      <c r="Q314" s="36"/>
      <c r="R314" s="36"/>
      <c r="S314" s="36"/>
      <c r="T314" s="36"/>
      <c r="U314" s="36"/>
      <c r="V314" s="36"/>
      <c r="W314" s="36"/>
      <c r="X314" s="36"/>
      <c r="Y314" s="36"/>
      <c r="Z314" s="36"/>
      <c r="AA314" s="36"/>
      <c r="AB314" s="36"/>
      <c r="AC314" s="36"/>
      <c r="AD314" s="36"/>
      <c r="AE314" s="36"/>
    </row>
  </sheetData>
  <sheetProtection algorithmName="SHA-512" hashValue="hxg+WLWi05e7Qvib1Q26gTOLJepOUJ6OqxS+8BMxXNCt40EzxPhcmPXnjQYD8ltcDYqKS9PnCp/NiCieZ4xmVQ==" saltValue="bNDGmvo783tCp/7mgcg3VZmJNST9smyZTP1ejHZYlDLlousgu5DIWUbtm4q2mwYtKqMODmkD0Dp2GFezTm7kUg==" spinCount="100000" sheet="1" objects="1" scenarios="1" formatColumns="0" formatRows="0" autoFilter="0"/>
  <autoFilter ref="C101:K313" xr:uid="{00000000-0009-0000-0000-000009000000}"/>
  <mergeCells count="9">
    <mergeCell ref="E50:H50"/>
    <mergeCell ref="E92:H92"/>
    <mergeCell ref="E94:H94"/>
    <mergeCell ref="L2:V2"/>
    <mergeCell ref="E7:H7"/>
    <mergeCell ref="E9:H9"/>
    <mergeCell ref="E18:H18"/>
    <mergeCell ref="E27:H27"/>
    <mergeCell ref="E48:H48"/>
  </mergeCells>
  <hyperlinks>
    <hyperlink ref="F106" r:id="rId1" xr:uid="{00000000-0004-0000-0900-000000000000}"/>
    <hyperlink ref="F109" r:id="rId2" xr:uid="{00000000-0004-0000-0900-000001000000}"/>
    <hyperlink ref="F111" r:id="rId3" xr:uid="{00000000-0004-0000-0900-000002000000}"/>
    <hyperlink ref="F118" r:id="rId4" xr:uid="{00000000-0004-0000-0900-000003000000}"/>
    <hyperlink ref="F121" r:id="rId5" xr:uid="{00000000-0004-0000-0900-000004000000}"/>
    <hyperlink ref="F124" r:id="rId6" xr:uid="{00000000-0004-0000-0900-000005000000}"/>
    <hyperlink ref="F126" r:id="rId7" xr:uid="{00000000-0004-0000-0900-000006000000}"/>
    <hyperlink ref="F128" r:id="rId8" xr:uid="{00000000-0004-0000-0900-000007000000}"/>
    <hyperlink ref="F131" r:id="rId9" xr:uid="{00000000-0004-0000-0900-000008000000}"/>
    <hyperlink ref="F133" r:id="rId10" xr:uid="{00000000-0004-0000-0900-000009000000}"/>
    <hyperlink ref="F135" r:id="rId11" xr:uid="{00000000-0004-0000-0900-00000A000000}"/>
    <hyperlink ref="F138" r:id="rId12" xr:uid="{00000000-0004-0000-0900-00000B000000}"/>
    <hyperlink ref="F141" r:id="rId13" xr:uid="{00000000-0004-0000-0900-00000C000000}"/>
    <hyperlink ref="F143" r:id="rId14" xr:uid="{00000000-0004-0000-0900-00000D000000}"/>
    <hyperlink ref="F146" r:id="rId15" xr:uid="{00000000-0004-0000-0900-00000E000000}"/>
    <hyperlink ref="F152" r:id="rId16" xr:uid="{00000000-0004-0000-0900-00000F000000}"/>
    <hyperlink ref="F160" r:id="rId17" xr:uid="{00000000-0004-0000-0900-000010000000}"/>
    <hyperlink ref="F162" r:id="rId18" xr:uid="{00000000-0004-0000-0900-000011000000}"/>
    <hyperlink ref="F164" r:id="rId19" xr:uid="{00000000-0004-0000-0900-000012000000}"/>
    <hyperlink ref="F166" r:id="rId20" xr:uid="{00000000-0004-0000-0900-000013000000}"/>
    <hyperlink ref="F169" r:id="rId21" xr:uid="{00000000-0004-0000-0900-000014000000}"/>
    <hyperlink ref="F176" r:id="rId22" xr:uid="{00000000-0004-0000-0900-000015000000}"/>
    <hyperlink ref="F178" r:id="rId23" xr:uid="{00000000-0004-0000-0900-000016000000}"/>
    <hyperlink ref="F180" r:id="rId24" xr:uid="{00000000-0004-0000-0900-000017000000}"/>
    <hyperlink ref="F187" r:id="rId25" xr:uid="{00000000-0004-0000-0900-000018000000}"/>
    <hyperlink ref="F189" r:id="rId26" xr:uid="{00000000-0004-0000-0900-000019000000}"/>
    <hyperlink ref="F195" r:id="rId27" xr:uid="{00000000-0004-0000-0900-00001A000000}"/>
    <hyperlink ref="F201" r:id="rId28" xr:uid="{00000000-0004-0000-0900-00001B000000}"/>
    <hyperlink ref="F203" r:id="rId29" xr:uid="{00000000-0004-0000-0900-00001C000000}"/>
    <hyperlink ref="F206" r:id="rId30" xr:uid="{00000000-0004-0000-0900-00001D000000}"/>
    <hyperlink ref="F208" r:id="rId31" xr:uid="{00000000-0004-0000-0900-00001E000000}"/>
    <hyperlink ref="F211" r:id="rId32" xr:uid="{00000000-0004-0000-0900-00001F000000}"/>
    <hyperlink ref="F216" r:id="rId33" xr:uid="{00000000-0004-0000-0900-000020000000}"/>
    <hyperlink ref="F218" r:id="rId34" xr:uid="{00000000-0004-0000-0900-000021000000}"/>
    <hyperlink ref="F221" r:id="rId35" xr:uid="{00000000-0004-0000-0900-000022000000}"/>
    <hyperlink ref="F224" r:id="rId36" xr:uid="{00000000-0004-0000-0900-000023000000}"/>
    <hyperlink ref="F226" r:id="rId37" xr:uid="{00000000-0004-0000-0900-000024000000}"/>
    <hyperlink ref="F228" r:id="rId38" xr:uid="{00000000-0004-0000-0900-000025000000}"/>
    <hyperlink ref="F230" r:id="rId39" xr:uid="{00000000-0004-0000-0900-000026000000}"/>
    <hyperlink ref="F232" r:id="rId40" xr:uid="{00000000-0004-0000-0900-000027000000}"/>
    <hyperlink ref="F234" r:id="rId41" xr:uid="{00000000-0004-0000-0900-000028000000}"/>
    <hyperlink ref="F237" r:id="rId42" xr:uid="{00000000-0004-0000-0900-000029000000}"/>
    <hyperlink ref="F239" r:id="rId43" xr:uid="{00000000-0004-0000-0900-00002A000000}"/>
    <hyperlink ref="F244" r:id="rId44" xr:uid="{00000000-0004-0000-0900-00002B000000}"/>
    <hyperlink ref="F251" r:id="rId45" xr:uid="{00000000-0004-0000-0900-00002C000000}"/>
    <hyperlink ref="F253" r:id="rId46" xr:uid="{00000000-0004-0000-0900-00002D000000}"/>
    <hyperlink ref="F256" r:id="rId47" xr:uid="{00000000-0004-0000-0900-00002E000000}"/>
    <hyperlink ref="F258" r:id="rId48" xr:uid="{00000000-0004-0000-0900-00002F000000}"/>
    <hyperlink ref="F260" r:id="rId49" xr:uid="{00000000-0004-0000-0900-000030000000}"/>
    <hyperlink ref="F266" r:id="rId50" xr:uid="{00000000-0004-0000-0900-000031000000}"/>
    <hyperlink ref="F272" r:id="rId51" xr:uid="{00000000-0004-0000-0900-000032000000}"/>
    <hyperlink ref="F275" r:id="rId52" xr:uid="{00000000-0004-0000-0900-000033000000}"/>
    <hyperlink ref="F277" r:id="rId53" xr:uid="{00000000-0004-0000-0900-000034000000}"/>
    <hyperlink ref="F280" r:id="rId54" xr:uid="{00000000-0004-0000-0900-000035000000}"/>
    <hyperlink ref="F282" r:id="rId55" xr:uid="{00000000-0004-0000-0900-000036000000}"/>
    <hyperlink ref="F285" r:id="rId56" xr:uid="{00000000-0004-0000-0900-000037000000}"/>
    <hyperlink ref="F288" r:id="rId57" xr:uid="{00000000-0004-0000-0900-000038000000}"/>
    <hyperlink ref="F290" r:id="rId58" xr:uid="{00000000-0004-0000-0900-000039000000}"/>
  </hyperlinks>
  <pageMargins left="0.39370078740157483" right="0.39370078740157483" top="0.39370078740157483" bottom="0.39370078740157483" header="0" footer="0"/>
  <pageSetup paperSize="9" scale="88" fitToHeight="100" orientation="portrait" r:id="rId59"/>
  <headerFooter>
    <oddFooter>&amp;CStrana &amp;P z &amp;N</oddFooter>
  </headerFooter>
  <drawing r:id="rId6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BM310"/>
  <sheetViews>
    <sheetView showGridLines="0" workbookViewId="0"/>
  </sheetViews>
  <sheetFormatPr defaultRowHeight="16.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51"/>
      <c r="M2" s="351"/>
      <c r="N2" s="351"/>
      <c r="O2" s="351"/>
      <c r="P2" s="351"/>
      <c r="Q2" s="351"/>
      <c r="R2" s="351"/>
      <c r="S2" s="351"/>
      <c r="T2" s="351"/>
      <c r="U2" s="351"/>
      <c r="V2" s="351"/>
      <c r="AT2" s="18" t="s">
        <v>117</v>
      </c>
    </row>
    <row r="3" spans="1:46" s="1" customFormat="1" ht="6.95" customHeight="1">
      <c r="B3" s="103"/>
      <c r="C3" s="104"/>
      <c r="D3" s="104"/>
      <c r="E3" s="104"/>
      <c r="F3" s="104"/>
      <c r="G3" s="104"/>
      <c r="H3" s="104"/>
      <c r="I3" s="104"/>
      <c r="J3" s="104"/>
      <c r="K3" s="104"/>
      <c r="L3" s="21"/>
      <c r="AT3" s="18" t="s">
        <v>90</v>
      </c>
    </row>
    <row r="4" spans="1:46" s="1" customFormat="1" ht="24.95" customHeight="1">
      <c r="B4" s="21"/>
      <c r="D4" s="105" t="s">
        <v>118</v>
      </c>
      <c r="L4" s="21"/>
      <c r="M4" s="106" t="s">
        <v>10</v>
      </c>
      <c r="AT4" s="18" t="s">
        <v>4</v>
      </c>
    </row>
    <row r="5" spans="1:46" s="1" customFormat="1" ht="6.95" customHeight="1">
      <c r="B5" s="21"/>
      <c r="L5" s="21"/>
    </row>
    <row r="6" spans="1:46" s="1" customFormat="1" ht="12" customHeight="1">
      <c r="B6" s="21"/>
      <c r="D6" s="107" t="s">
        <v>16</v>
      </c>
      <c r="L6" s="21"/>
    </row>
    <row r="7" spans="1:46" s="1" customFormat="1" ht="16.5" customHeight="1">
      <c r="B7" s="21"/>
      <c r="E7" s="365" t="str">
        <f>'Rekapitulace stavby'!K6</f>
        <v>Oprava sociálního zařízení v objektu Polikliniky</v>
      </c>
      <c r="F7" s="366"/>
      <c r="G7" s="366"/>
      <c r="H7" s="366"/>
      <c r="L7" s="21"/>
    </row>
    <row r="8" spans="1:46" s="2" customFormat="1" ht="12" customHeight="1">
      <c r="A8" s="36"/>
      <c r="B8" s="41"/>
      <c r="C8" s="36"/>
      <c r="D8" s="107" t="s">
        <v>119</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67" t="s">
        <v>1452</v>
      </c>
      <c r="F9" s="368"/>
      <c r="G9" s="368"/>
      <c r="H9" s="368"/>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35</v>
      </c>
      <c r="G11" s="36"/>
      <c r="H11" s="36"/>
      <c r="I11" s="107" t="s">
        <v>20</v>
      </c>
      <c r="J11" s="109" t="s">
        <v>35</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22</v>
      </c>
      <c r="E12" s="36"/>
      <c r="F12" s="109" t="s">
        <v>23</v>
      </c>
      <c r="G12" s="36"/>
      <c r="H12" s="36"/>
      <c r="I12" s="107" t="s">
        <v>24</v>
      </c>
      <c r="J12" s="110" t="str">
        <f>'Rekapitulace stavby'!AN8</f>
        <v>7. 10. 2021</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30</v>
      </c>
      <c r="E14" s="36"/>
      <c r="F14" s="36"/>
      <c r="G14" s="36"/>
      <c r="H14" s="36"/>
      <c r="I14" s="107" t="s">
        <v>31</v>
      </c>
      <c r="J14" s="109" t="s">
        <v>32</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33</v>
      </c>
      <c r="F15" s="36"/>
      <c r="G15" s="36"/>
      <c r="H15" s="36"/>
      <c r="I15" s="107" t="s">
        <v>34</v>
      </c>
      <c r="J15" s="109" t="s">
        <v>35</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36</v>
      </c>
      <c r="E17" s="36"/>
      <c r="F17" s="36"/>
      <c r="G17" s="36"/>
      <c r="H17" s="36"/>
      <c r="I17" s="107" t="s">
        <v>31</v>
      </c>
      <c r="J17" s="31"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69" t="str">
        <f>'Rekapitulace stavby'!E14</f>
        <v>Vyplň údaj</v>
      </c>
      <c r="F18" s="370"/>
      <c r="G18" s="370"/>
      <c r="H18" s="370"/>
      <c r="I18" s="107" t="s">
        <v>34</v>
      </c>
      <c r="J18" s="31"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38</v>
      </c>
      <c r="E20" s="36"/>
      <c r="F20" s="36"/>
      <c r="G20" s="36"/>
      <c r="H20" s="36"/>
      <c r="I20" s="107" t="s">
        <v>31</v>
      </c>
      <c r="J20" s="109" t="s">
        <v>39</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40</v>
      </c>
      <c r="F21" s="36"/>
      <c r="G21" s="36"/>
      <c r="H21" s="36"/>
      <c r="I21" s="107" t="s">
        <v>34</v>
      </c>
      <c r="J21" s="109" t="s">
        <v>35</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42</v>
      </c>
      <c r="E23" s="36"/>
      <c r="F23" s="36"/>
      <c r="G23" s="36"/>
      <c r="H23" s="36"/>
      <c r="I23" s="107" t="s">
        <v>31</v>
      </c>
      <c r="J23" s="109" t="s">
        <v>35</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43</v>
      </c>
      <c r="F24" s="36"/>
      <c r="G24" s="36"/>
      <c r="H24" s="36"/>
      <c r="I24" s="107" t="s">
        <v>34</v>
      </c>
      <c r="J24" s="109" t="s">
        <v>35</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44</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16.5" customHeight="1">
      <c r="A27" s="111"/>
      <c r="B27" s="112"/>
      <c r="C27" s="111"/>
      <c r="D27" s="111"/>
      <c r="E27" s="371" t="s">
        <v>35</v>
      </c>
      <c r="F27" s="371"/>
      <c r="G27" s="371"/>
      <c r="H27" s="371"/>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46</v>
      </c>
      <c r="E30" s="36"/>
      <c r="F30" s="36"/>
      <c r="G30" s="36"/>
      <c r="H30" s="36"/>
      <c r="I30" s="36"/>
      <c r="J30" s="116">
        <f>ROUND(J102,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48</v>
      </c>
      <c r="G32" s="36"/>
      <c r="H32" s="36"/>
      <c r="I32" s="117" t="s">
        <v>47</v>
      </c>
      <c r="J32" s="117" t="s">
        <v>49</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50</v>
      </c>
      <c r="E33" s="107" t="s">
        <v>51</v>
      </c>
      <c r="F33" s="119">
        <f>ROUND((SUM(BE102:BE309)),  2)</f>
        <v>0</v>
      </c>
      <c r="G33" s="36"/>
      <c r="H33" s="36"/>
      <c r="I33" s="120">
        <v>0.21</v>
      </c>
      <c r="J33" s="119">
        <f>ROUND(((SUM(BE102:BE309))*I33),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52</v>
      </c>
      <c r="F34" s="119">
        <f>ROUND((SUM(BF102:BF309)),  2)</f>
        <v>0</v>
      </c>
      <c r="G34" s="36"/>
      <c r="H34" s="36"/>
      <c r="I34" s="120">
        <v>0.15</v>
      </c>
      <c r="J34" s="119">
        <f>ROUND(((SUM(BF102:BF309))*I34),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53</v>
      </c>
      <c r="F35" s="119">
        <f>ROUND((SUM(BG102:BG309)),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54</v>
      </c>
      <c r="F36" s="119">
        <f>ROUND((SUM(BH102:BH309)),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55</v>
      </c>
      <c r="F37" s="119">
        <f>ROUND((SUM(BI102:BI309)),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56</v>
      </c>
      <c r="E39" s="123"/>
      <c r="F39" s="123"/>
      <c r="G39" s="124" t="s">
        <v>57</v>
      </c>
      <c r="H39" s="125" t="s">
        <v>58</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customHeight="1">
      <c r="A45" s="36"/>
      <c r="B45" s="37"/>
      <c r="C45" s="24" t="s">
        <v>121</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customHeight="1">
      <c r="A47" s="36"/>
      <c r="B47" s="37"/>
      <c r="C47" s="30"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16.5" customHeight="1">
      <c r="A48" s="36"/>
      <c r="B48" s="37"/>
      <c r="C48" s="38"/>
      <c r="D48" s="38"/>
      <c r="E48" s="372" t="str">
        <f>E7</f>
        <v>Oprava sociálního zařízení v objektu Polikliniky</v>
      </c>
      <c r="F48" s="373"/>
      <c r="G48" s="373"/>
      <c r="H48" s="373"/>
      <c r="I48" s="38"/>
      <c r="J48" s="38"/>
      <c r="K48" s="38"/>
      <c r="L48" s="108"/>
      <c r="S48" s="36"/>
      <c r="T48" s="36"/>
      <c r="U48" s="36"/>
      <c r="V48" s="36"/>
      <c r="W48" s="36"/>
      <c r="X48" s="36"/>
      <c r="Y48" s="36"/>
      <c r="Z48" s="36"/>
      <c r="AA48" s="36"/>
      <c r="AB48" s="36"/>
      <c r="AC48" s="36"/>
      <c r="AD48" s="36"/>
      <c r="AE48" s="36"/>
    </row>
    <row r="49" spans="1:47" s="2" customFormat="1" ht="12" customHeight="1">
      <c r="A49" s="36"/>
      <c r="B49" s="37"/>
      <c r="C49" s="30" t="s">
        <v>119</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customHeight="1">
      <c r="A50" s="36"/>
      <c r="B50" s="37"/>
      <c r="C50" s="38"/>
      <c r="D50" s="38"/>
      <c r="E50" s="329" t="str">
        <f>E9</f>
        <v>6.NP - Ž - 6.NP - sociální zázemí - ženy</v>
      </c>
      <c r="F50" s="374"/>
      <c r="G50" s="374"/>
      <c r="H50" s="374"/>
      <c r="I50" s="38"/>
      <c r="J50" s="38"/>
      <c r="K50" s="38"/>
      <c r="L50" s="108"/>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customHeight="1">
      <c r="A52" s="36"/>
      <c r="B52" s="37"/>
      <c r="C52" s="30" t="s">
        <v>22</v>
      </c>
      <c r="D52" s="38"/>
      <c r="E52" s="38"/>
      <c r="F52" s="28" t="str">
        <f>F12</f>
        <v>Objekt Polikliniky</v>
      </c>
      <c r="G52" s="38"/>
      <c r="H52" s="38"/>
      <c r="I52" s="30" t="s">
        <v>24</v>
      </c>
      <c r="J52" s="61" t="str">
        <f>IF(J12="","",J12)</f>
        <v>7. 10. 2021</v>
      </c>
      <c r="K52" s="38"/>
      <c r="L52" s="108"/>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15.2" customHeight="1">
      <c r="A54" s="36"/>
      <c r="B54" s="37"/>
      <c r="C54" s="30" t="s">
        <v>30</v>
      </c>
      <c r="D54" s="38"/>
      <c r="E54" s="38"/>
      <c r="F54" s="28" t="str">
        <f>E15</f>
        <v>Nemocnice s poliklinikou Česká Lípa,a.s.,Purkyňova</v>
      </c>
      <c r="G54" s="38"/>
      <c r="H54" s="38"/>
      <c r="I54" s="30" t="s">
        <v>38</v>
      </c>
      <c r="J54" s="34" t="str">
        <f>E21</f>
        <v>STORING spol. s r.o.</v>
      </c>
      <c r="K54" s="38"/>
      <c r="L54" s="108"/>
      <c r="S54" s="36"/>
      <c r="T54" s="36"/>
      <c r="U54" s="36"/>
      <c r="V54" s="36"/>
      <c r="W54" s="36"/>
      <c r="X54" s="36"/>
      <c r="Y54" s="36"/>
      <c r="Z54" s="36"/>
      <c r="AA54" s="36"/>
      <c r="AB54" s="36"/>
      <c r="AC54" s="36"/>
      <c r="AD54" s="36"/>
      <c r="AE54" s="36"/>
    </row>
    <row r="55" spans="1:47" s="2" customFormat="1" ht="15.2" customHeight="1">
      <c r="A55" s="36"/>
      <c r="B55" s="37"/>
      <c r="C55" s="30" t="s">
        <v>36</v>
      </c>
      <c r="D55" s="38"/>
      <c r="E55" s="38"/>
      <c r="F55" s="28" t="str">
        <f>IF(E18="","",E18)</f>
        <v>Vyplň údaj</v>
      </c>
      <c r="G55" s="38"/>
      <c r="H55" s="38"/>
      <c r="I55" s="30" t="s">
        <v>42</v>
      </c>
      <c r="J55" s="34" t="str">
        <f>E24</f>
        <v>Zuzana Morávková</v>
      </c>
      <c r="K55" s="38"/>
      <c r="L55" s="108"/>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customHeight="1">
      <c r="A57" s="36"/>
      <c r="B57" s="37"/>
      <c r="C57" s="132" t="s">
        <v>122</v>
      </c>
      <c r="D57" s="133"/>
      <c r="E57" s="133"/>
      <c r="F57" s="133"/>
      <c r="G57" s="133"/>
      <c r="H57" s="133"/>
      <c r="I57" s="133"/>
      <c r="J57" s="134" t="s">
        <v>123</v>
      </c>
      <c r="K57" s="133"/>
      <c r="L57" s="108"/>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customHeight="1">
      <c r="A59" s="36"/>
      <c r="B59" s="37"/>
      <c r="C59" s="135" t="s">
        <v>78</v>
      </c>
      <c r="D59" s="38"/>
      <c r="E59" s="38"/>
      <c r="F59" s="38"/>
      <c r="G59" s="38"/>
      <c r="H59" s="38"/>
      <c r="I59" s="38"/>
      <c r="J59" s="79">
        <f>J102</f>
        <v>0</v>
      </c>
      <c r="K59" s="38"/>
      <c r="L59" s="108"/>
      <c r="S59" s="36"/>
      <c r="T59" s="36"/>
      <c r="U59" s="36"/>
      <c r="V59" s="36"/>
      <c r="W59" s="36"/>
      <c r="X59" s="36"/>
      <c r="Y59" s="36"/>
      <c r="Z59" s="36"/>
      <c r="AA59" s="36"/>
      <c r="AB59" s="36"/>
      <c r="AC59" s="36"/>
      <c r="AD59" s="36"/>
      <c r="AE59" s="36"/>
      <c r="AU59" s="18" t="s">
        <v>124</v>
      </c>
    </row>
    <row r="60" spans="1:47" s="9" customFormat="1" ht="24.95" customHeight="1">
      <c r="B60" s="136"/>
      <c r="C60" s="137"/>
      <c r="D60" s="138" t="s">
        <v>125</v>
      </c>
      <c r="E60" s="139"/>
      <c r="F60" s="139"/>
      <c r="G60" s="139"/>
      <c r="H60" s="139"/>
      <c r="I60" s="139"/>
      <c r="J60" s="140">
        <f>J103</f>
        <v>0</v>
      </c>
      <c r="K60" s="137"/>
      <c r="L60" s="141"/>
    </row>
    <row r="61" spans="1:47" s="10" customFormat="1" ht="19.899999999999999" customHeight="1">
      <c r="B61" s="142"/>
      <c r="C61" s="143"/>
      <c r="D61" s="144" t="s">
        <v>1366</v>
      </c>
      <c r="E61" s="145"/>
      <c r="F61" s="145"/>
      <c r="G61" s="145"/>
      <c r="H61" s="145"/>
      <c r="I61" s="145"/>
      <c r="J61" s="146">
        <f>J104</f>
        <v>0</v>
      </c>
      <c r="K61" s="143"/>
      <c r="L61" s="147"/>
    </row>
    <row r="62" spans="1:47" s="10" customFormat="1" ht="19.899999999999999" customHeight="1">
      <c r="B62" s="142"/>
      <c r="C62" s="143"/>
      <c r="D62" s="144" t="s">
        <v>126</v>
      </c>
      <c r="E62" s="145"/>
      <c r="F62" s="145"/>
      <c r="G62" s="145"/>
      <c r="H62" s="145"/>
      <c r="I62" s="145"/>
      <c r="J62" s="146">
        <f>J107</f>
        <v>0</v>
      </c>
      <c r="K62" s="143"/>
      <c r="L62" s="147"/>
    </row>
    <row r="63" spans="1:47" s="10" customFormat="1" ht="19.899999999999999" customHeight="1">
      <c r="B63" s="142"/>
      <c r="C63" s="143"/>
      <c r="D63" s="144" t="s">
        <v>127</v>
      </c>
      <c r="E63" s="145"/>
      <c r="F63" s="145"/>
      <c r="G63" s="145"/>
      <c r="H63" s="145"/>
      <c r="I63" s="145"/>
      <c r="J63" s="146">
        <f>J129</f>
        <v>0</v>
      </c>
      <c r="K63" s="143"/>
      <c r="L63" s="147"/>
    </row>
    <row r="64" spans="1:47" s="10" customFormat="1" ht="19.899999999999999" customHeight="1">
      <c r="B64" s="142"/>
      <c r="C64" s="143"/>
      <c r="D64" s="144" t="s">
        <v>128</v>
      </c>
      <c r="E64" s="145"/>
      <c r="F64" s="145"/>
      <c r="G64" s="145"/>
      <c r="H64" s="145"/>
      <c r="I64" s="145"/>
      <c r="J64" s="146">
        <f>J159</f>
        <v>0</v>
      </c>
      <c r="K64" s="143"/>
      <c r="L64" s="147"/>
    </row>
    <row r="65" spans="2:12" s="10" customFormat="1" ht="19.899999999999999" customHeight="1">
      <c r="B65" s="142"/>
      <c r="C65" s="143"/>
      <c r="D65" s="144" t="s">
        <v>129</v>
      </c>
      <c r="E65" s="145"/>
      <c r="F65" s="145"/>
      <c r="G65" s="145"/>
      <c r="H65" s="145"/>
      <c r="I65" s="145"/>
      <c r="J65" s="146">
        <f>J168</f>
        <v>0</v>
      </c>
      <c r="K65" s="143"/>
      <c r="L65" s="147"/>
    </row>
    <row r="66" spans="2:12" s="9" customFormat="1" ht="24.95" customHeight="1">
      <c r="B66" s="136"/>
      <c r="C66" s="137"/>
      <c r="D66" s="138" t="s">
        <v>130</v>
      </c>
      <c r="E66" s="139"/>
      <c r="F66" s="139"/>
      <c r="G66" s="139"/>
      <c r="H66" s="139"/>
      <c r="I66" s="139"/>
      <c r="J66" s="140">
        <f>J171</f>
        <v>0</v>
      </c>
      <c r="K66" s="137"/>
      <c r="L66" s="141"/>
    </row>
    <row r="67" spans="2:12" s="10" customFormat="1" ht="19.899999999999999" customHeight="1">
      <c r="B67" s="142"/>
      <c r="C67" s="143"/>
      <c r="D67" s="144" t="s">
        <v>131</v>
      </c>
      <c r="E67" s="145"/>
      <c r="F67" s="145"/>
      <c r="G67" s="145"/>
      <c r="H67" s="145"/>
      <c r="I67" s="145"/>
      <c r="J67" s="146">
        <f>J172</f>
        <v>0</v>
      </c>
      <c r="K67" s="143"/>
      <c r="L67" s="147"/>
    </row>
    <row r="68" spans="2:12" s="10" customFormat="1" ht="19.899999999999999" customHeight="1">
      <c r="B68" s="142"/>
      <c r="C68" s="143"/>
      <c r="D68" s="144" t="s">
        <v>132</v>
      </c>
      <c r="E68" s="145"/>
      <c r="F68" s="145"/>
      <c r="G68" s="145"/>
      <c r="H68" s="145"/>
      <c r="I68" s="145"/>
      <c r="J68" s="146">
        <f>J188</f>
        <v>0</v>
      </c>
      <c r="K68" s="143"/>
      <c r="L68" s="147"/>
    </row>
    <row r="69" spans="2:12" s="10" customFormat="1" ht="19.899999999999999" customHeight="1">
      <c r="B69" s="142"/>
      <c r="C69" s="143"/>
      <c r="D69" s="144" t="s">
        <v>133</v>
      </c>
      <c r="E69" s="145"/>
      <c r="F69" s="145"/>
      <c r="G69" s="145"/>
      <c r="H69" s="145"/>
      <c r="I69" s="145"/>
      <c r="J69" s="146">
        <f>J194</f>
        <v>0</v>
      </c>
      <c r="K69" s="143"/>
      <c r="L69" s="147"/>
    </row>
    <row r="70" spans="2:12" s="10" customFormat="1" ht="19.899999999999999" customHeight="1">
      <c r="B70" s="142"/>
      <c r="C70" s="143"/>
      <c r="D70" s="144" t="s">
        <v>134</v>
      </c>
      <c r="E70" s="145"/>
      <c r="F70" s="145"/>
      <c r="G70" s="145"/>
      <c r="H70" s="145"/>
      <c r="I70" s="145"/>
      <c r="J70" s="146">
        <f>J197</f>
        <v>0</v>
      </c>
      <c r="K70" s="143"/>
      <c r="L70" s="147"/>
    </row>
    <row r="71" spans="2:12" s="10" customFormat="1" ht="19.899999999999999" customHeight="1">
      <c r="B71" s="142"/>
      <c r="C71" s="143"/>
      <c r="D71" s="144" t="s">
        <v>135</v>
      </c>
      <c r="E71" s="145"/>
      <c r="F71" s="145"/>
      <c r="G71" s="145"/>
      <c r="H71" s="145"/>
      <c r="I71" s="145"/>
      <c r="J71" s="146">
        <f>J207</f>
        <v>0</v>
      </c>
      <c r="K71" s="143"/>
      <c r="L71" s="147"/>
    </row>
    <row r="72" spans="2:12" s="10" customFormat="1" ht="19.899999999999999" customHeight="1">
      <c r="B72" s="142"/>
      <c r="C72" s="143"/>
      <c r="D72" s="144" t="s">
        <v>136</v>
      </c>
      <c r="E72" s="145"/>
      <c r="F72" s="145"/>
      <c r="G72" s="145"/>
      <c r="H72" s="145"/>
      <c r="I72" s="145"/>
      <c r="J72" s="146">
        <f>J217</f>
        <v>0</v>
      </c>
      <c r="K72" s="143"/>
      <c r="L72" s="147"/>
    </row>
    <row r="73" spans="2:12" s="10" customFormat="1" ht="19.899999999999999" customHeight="1">
      <c r="B73" s="142"/>
      <c r="C73" s="143"/>
      <c r="D73" s="144" t="s">
        <v>137</v>
      </c>
      <c r="E73" s="145"/>
      <c r="F73" s="145"/>
      <c r="G73" s="145"/>
      <c r="H73" s="145"/>
      <c r="I73" s="145"/>
      <c r="J73" s="146">
        <f>J220</f>
        <v>0</v>
      </c>
      <c r="K73" s="143"/>
      <c r="L73" s="147"/>
    </row>
    <row r="74" spans="2:12" s="10" customFormat="1" ht="19.899999999999999" customHeight="1">
      <c r="B74" s="142"/>
      <c r="C74" s="143"/>
      <c r="D74" s="144" t="s">
        <v>138</v>
      </c>
      <c r="E74" s="145"/>
      <c r="F74" s="145"/>
      <c r="G74" s="145"/>
      <c r="H74" s="145"/>
      <c r="I74" s="145"/>
      <c r="J74" s="146">
        <f>J252</f>
        <v>0</v>
      </c>
      <c r="K74" s="143"/>
      <c r="L74" s="147"/>
    </row>
    <row r="75" spans="2:12" s="10" customFormat="1" ht="19.899999999999999" customHeight="1">
      <c r="B75" s="142"/>
      <c r="C75" s="143"/>
      <c r="D75" s="144" t="s">
        <v>139</v>
      </c>
      <c r="E75" s="145"/>
      <c r="F75" s="145"/>
      <c r="G75" s="145"/>
      <c r="H75" s="145"/>
      <c r="I75" s="145"/>
      <c r="J75" s="146">
        <f>J279</f>
        <v>0</v>
      </c>
      <c r="K75" s="143"/>
      <c r="L75" s="147"/>
    </row>
    <row r="76" spans="2:12" s="10" customFormat="1" ht="19.899999999999999" customHeight="1">
      <c r="B76" s="142"/>
      <c r="C76" s="143"/>
      <c r="D76" s="144" t="s">
        <v>1367</v>
      </c>
      <c r="E76" s="145"/>
      <c r="F76" s="145"/>
      <c r="G76" s="145"/>
      <c r="H76" s="145"/>
      <c r="I76" s="145"/>
      <c r="J76" s="146">
        <f>J287</f>
        <v>0</v>
      </c>
      <c r="K76" s="143"/>
      <c r="L76" s="147"/>
    </row>
    <row r="77" spans="2:12" s="10" customFormat="1" ht="19.899999999999999" customHeight="1">
      <c r="B77" s="142"/>
      <c r="C77" s="143"/>
      <c r="D77" s="144" t="s">
        <v>141</v>
      </c>
      <c r="E77" s="145"/>
      <c r="F77" s="145"/>
      <c r="G77" s="145"/>
      <c r="H77" s="145"/>
      <c r="I77" s="145"/>
      <c r="J77" s="146">
        <f>J289</f>
        <v>0</v>
      </c>
      <c r="K77" s="143"/>
      <c r="L77" s="147"/>
    </row>
    <row r="78" spans="2:12" s="9" customFormat="1" ht="24.95" customHeight="1">
      <c r="B78" s="136"/>
      <c r="C78" s="137"/>
      <c r="D78" s="138" t="s">
        <v>627</v>
      </c>
      <c r="E78" s="139"/>
      <c r="F78" s="139"/>
      <c r="G78" s="139"/>
      <c r="H78" s="139"/>
      <c r="I78" s="139"/>
      <c r="J78" s="140">
        <f>J292</f>
        <v>0</v>
      </c>
      <c r="K78" s="137"/>
      <c r="L78" s="141"/>
    </row>
    <row r="79" spans="2:12" s="10" customFormat="1" ht="19.899999999999999" customHeight="1">
      <c r="B79" s="142"/>
      <c r="C79" s="143"/>
      <c r="D79" s="144" t="s">
        <v>142</v>
      </c>
      <c r="E79" s="145"/>
      <c r="F79" s="145"/>
      <c r="G79" s="145"/>
      <c r="H79" s="145"/>
      <c r="I79" s="145"/>
      <c r="J79" s="146">
        <f>J293</f>
        <v>0</v>
      </c>
      <c r="K79" s="143"/>
      <c r="L79" s="147"/>
    </row>
    <row r="80" spans="2:12" s="10" customFormat="1" ht="19.899999999999999" customHeight="1">
      <c r="B80" s="142"/>
      <c r="C80" s="143"/>
      <c r="D80" s="144" t="s">
        <v>143</v>
      </c>
      <c r="E80" s="145"/>
      <c r="F80" s="145"/>
      <c r="G80" s="145"/>
      <c r="H80" s="145"/>
      <c r="I80" s="145"/>
      <c r="J80" s="146">
        <f>J297</f>
        <v>0</v>
      </c>
      <c r="K80" s="143"/>
      <c r="L80" s="147"/>
    </row>
    <row r="81" spans="1:31" s="10" customFormat="1" ht="19.899999999999999" customHeight="1">
      <c r="B81" s="142"/>
      <c r="C81" s="143"/>
      <c r="D81" s="144" t="s">
        <v>144</v>
      </c>
      <c r="E81" s="145"/>
      <c r="F81" s="145"/>
      <c r="G81" s="145"/>
      <c r="H81" s="145"/>
      <c r="I81" s="145"/>
      <c r="J81" s="146">
        <f>J302</f>
        <v>0</v>
      </c>
      <c r="K81" s="143"/>
      <c r="L81" s="147"/>
    </row>
    <row r="82" spans="1:31" s="10" customFormat="1" ht="19.899999999999999" customHeight="1">
      <c r="B82" s="142"/>
      <c r="C82" s="143"/>
      <c r="D82" s="144" t="s">
        <v>145</v>
      </c>
      <c r="E82" s="145"/>
      <c r="F82" s="145"/>
      <c r="G82" s="145"/>
      <c r="H82" s="145"/>
      <c r="I82" s="145"/>
      <c r="J82" s="146">
        <f>J306</f>
        <v>0</v>
      </c>
      <c r="K82" s="143"/>
      <c r="L82" s="147"/>
    </row>
    <row r="83" spans="1:31" s="2" customFormat="1" ht="21.75" customHeight="1">
      <c r="A83" s="36"/>
      <c r="B83" s="37"/>
      <c r="C83" s="38"/>
      <c r="D83" s="38"/>
      <c r="E83" s="38"/>
      <c r="F83" s="38"/>
      <c r="G83" s="38"/>
      <c r="H83" s="38"/>
      <c r="I83" s="38"/>
      <c r="J83" s="38"/>
      <c r="K83" s="38"/>
      <c r="L83" s="108"/>
      <c r="S83" s="36"/>
      <c r="T83" s="36"/>
      <c r="U83" s="36"/>
      <c r="V83" s="36"/>
      <c r="W83" s="36"/>
      <c r="X83" s="36"/>
      <c r="Y83" s="36"/>
      <c r="Z83" s="36"/>
      <c r="AA83" s="36"/>
      <c r="AB83" s="36"/>
      <c r="AC83" s="36"/>
      <c r="AD83" s="36"/>
      <c r="AE83" s="36"/>
    </row>
    <row r="84" spans="1:31" s="2" customFormat="1" ht="6.95" customHeight="1">
      <c r="A84" s="36"/>
      <c r="B84" s="49"/>
      <c r="C84" s="50"/>
      <c r="D84" s="50"/>
      <c r="E84" s="50"/>
      <c r="F84" s="50"/>
      <c r="G84" s="50"/>
      <c r="H84" s="50"/>
      <c r="I84" s="50"/>
      <c r="J84" s="50"/>
      <c r="K84" s="50"/>
      <c r="L84" s="108"/>
      <c r="S84" s="36"/>
      <c r="T84" s="36"/>
      <c r="U84" s="36"/>
      <c r="V84" s="36"/>
      <c r="W84" s="36"/>
      <c r="X84" s="36"/>
      <c r="Y84" s="36"/>
      <c r="Z84" s="36"/>
      <c r="AA84" s="36"/>
      <c r="AB84" s="36"/>
      <c r="AC84" s="36"/>
      <c r="AD84" s="36"/>
      <c r="AE84" s="36"/>
    </row>
    <row r="88" spans="1:31" s="2" customFormat="1" ht="6.95" customHeight="1">
      <c r="A88" s="36"/>
      <c r="B88" s="51"/>
      <c r="C88" s="52"/>
      <c r="D88" s="52"/>
      <c r="E88" s="52"/>
      <c r="F88" s="52"/>
      <c r="G88" s="52"/>
      <c r="H88" s="52"/>
      <c r="I88" s="52"/>
      <c r="J88" s="52"/>
      <c r="K88" s="52"/>
      <c r="L88" s="108"/>
      <c r="S88" s="36"/>
      <c r="T88" s="36"/>
      <c r="U88" s="36"/>
      <c r="V88" s="36"/>
      <c r="W88" s="36"/>
      <c r="X88" s="36"/>
      <c r="Y88" s="36"/>
      <c r="Z88" s="36"/>
      <c r="AA88" s="36"/>
      <c r="AB88" s="36"/>
      <c r="AC88" s="36"/>
      <c r="AD88" s="36"/>
      <c r="AE88" s="36"/>
    </row>
    <row r="89" spans="1:31" s="2" customFormat="1" ht="24.95" customHeight="1">
      <c r="A89" s="36"/>
      <c r="B89" s="37"/>
      <c r="C89" s="24" t="s">
        <v>146</v>
      </c>
      <c r="D89" s="38"/>
      <c r="E89" s="38"/>
      <c r="F89" s="38"/>
      <c r="G89" s="38"/>
      <c r="H89" s="38"/>
      <c r="I89" s="38"/>
      <c r="J89" s="38"/>
      <c r="K89" s="38"/>
      <c r="L89" s="108"/>
      <c r="S89" s="36"/>
      <c r="T89" s="36"/>
      <c r="U89" s="36"/>
      <c r="V89" s="36"/>
      <c r="W89" s="36"/>
      <c r="X89" s="36"/>
      <c r="Y89" s="36"/>
      <c r="Z89" s="36"/>
      <c r="AA89" s="36"/>
      <c r="AB89" s="36"/>
      <c r="AC89" s="36"/>
      <c r="AD89" s="36"/>
      <c r="AE89" s="36"/>
    </row>
    <row r="90" spans="1:31" s="2" customFormat="1" ht="6.95" customHeight="1">
      <c r="A90" s="36"/>
      <c r="B90" s="37"/>
      <c r="C90" s="38"/>
      <c r="D90" s="38"/>
      <c r="E90" s="38"/>
      <c r="F90" s="38"/>
      <c r="G90" s="38"/>
      <c r="H90" s="38"/>
      <c r="I90" s="38"/>
      <c r="J90" s="38"/>
      <c r="K90" s="38"/>
      <c r="L90" s="108"/>
      <c r="S90" s="36"/>
      <c r="T90" s="36"/>
      <c r="U90" s="36"/>
      <c r="V90" s="36"/>
      <c r="W90" s="36"/>
      <c r="X90" s="36"/>
      <c r="Y90" s="36"/>
      <c r="Z90" s="36"/>
      <c r="AA90" s="36"/>
      <c r="AB90" s="36"/>
      <c r="AC90" s="36"/>
      <c r="AD90" s="36"/>
      <c r="AE90" s="36"/>
    </row>
    <row r="91" spans="1:31" s="2" customFormat="1" ht="12" customHeight="1">
      <c r="A91" s="36"/>
      <c r="B91" s="37"/>
      <c r="C91" s="30" t="s">
        <v>16</v>
      </c>
      <c r="D91" s="38"/>
      <c r="E91" s="38"/>
      <c r="F91" s="38"/>
      <c r="G91" s="38"/>
      <c r="H91" s="38"/>
      <c r="I91" s="38"/>
      <c r="J91" s="38"/>
      <c r="K91" s="38"/>
      <c r="L91" s="108"/>
      <c r="S91" s="36"/>
      <c r="T91" s="36"/>
      <c r="U91" s="36"/>
      <c r="V91" s="36"/>
      <c r="W91" s="36"/>
      <c r="X91" s="36"/>
      <c r="Y91" s="36"/>
      <c r="Z91" s="36"/>
      <c r="AA91" s="36"/>
      <c r="AB91" s="36"/>
      <c r="AC91" s="36"/>
      <c r="AD91" s="36"/>
      <c r="AE91" s="36"/>
    </row>
    <row r="92" spans="1:31" s="2" customFormat="1" ht="16.5" customHeight="1">
      <c r="A92" s="36"/>
      <c r="B92" s="37"/>
      <c r="C92" s="38"/>
      <c r="D92" s="38"/>
      <c r="E92" s="372" t="str">
        <f>E7</f>
        <v>Oprava sociálního zařízení v objektu Polikliniky</v>
      </c>
      <c r="F92" s="373"/>
      <c r="G92" s="373"/>
      <c r="H92" s="373"/>
      <c r="I92" s="38"/>
      <c r="J92" s="38"/>
      <c r="K92" s="38"/>
      <c r="L92" s="108"/>
      <c r="S92" s="36"/>
      <c r="T92" s="36"/>
      <c r="U92" s="36"/>
      <c r="V92" s="36"/>
      <c r="W92" s="36"/>
      <c r="X92" s="36"/>
      <c r="Y92" s="36"/>
      <c r="Z92" s="36"/>
      <c r="AA92" s="36"/>
      <c r="AB92" s="36"/>
      <c r="AC92" s="36"/>
      <c r="AD92" s="36"/>
      <c r="AE92" s="36"/>
    </row>
    <row r="93" spans="1:31" s="2" customFormat="1" ht="12" customHeight="1">
      <c r="A93" s="36"/>
      <c r="B93" s="37"/>
      <c r="C93" s="30" t="s">
        <v>119</v>
      </c>
      <c r="D93" s="38"/>
      <c r="E93" s="38"/>
      <c r="F93" s="38"/>
      <c r="G93" s="38"/>
      <c r="H93" s="38"/>
      <c r="I93" s="38"/>
      <c r="J93" s="38"/>
      <c r="K93" s="38"/>
      <c r="L93" s="108"/>
      <c r="S93" s="36"/>
      <c r="T93" s="36"/>
      <c r="U93" s="36"/>
      <c r="V93" s="36"/>
      <c r="W93" s="36"/>
      <c r="X93" s="36"/>
      <c r="Y93" s="36"/>
      <c r="Z93" s="36"/>
      <c r="AA93" s="36"/>
      <c r="AB93" s="36"/>
      <c r="AC93" s="36"/>
      <c r="AD93" s="36"/>
      <c r="AE93" s="36"/>
    </row>
    <row r="94" spans="1:31" s="2" customFormat="1" ht="16.5" customHeight="1">
      <c r="A94" s="36"/>
      <c r="B94" s="37"/>
      <c r="C94" s="38"/>
      <c r="D94" s="38"/>
      <c r="E94" s="329" t="str">
        <f>E9</f>
        <v>6.NP - Ž - 6.NP - sociální zázemí - ženy</v>
      </c>
      <c r="F94" s="374"/>
      <c r="G94" s="374"/>
      <c r="H94" s="374"/>
      <c r="I94" s="38"/>
      <c r="J94" s="38"/>
      <c r="K94" s="38"/>
      <c r="L94" s="108"/>
      <c r="S94" s="36"/>
      <c r="T94" s="36"/>
      <c r="U94" s="36"/>
      <c r="V94" s="36"/>
      <c r="W94" s="36"/>
      <c r="X94" s="36"/>
      <c r="Y94" s="36"/>
      <c r="Z94" s="36"/>
      <c r="AA94" s="36"/>
      <c r="AB94" s="36"/>
      <c r="AC94" s="36"/>
      <c r="AD94" s="36"/>
      <c r="AE94" s="36"/>
    </row>
    <row r="95" spans="1:31" s="2" customFormat="1" ht="6.95" customHeight="1">
      <c r="A95" s="36"/>
      <c r="B95" s="37"/>
      <c r="C95" s="38"/>
      <c r="D95" s="38"/>
      <c r="E95" s="38"/>
      <c r="F95" s="38"/>
      <c r="G95" s="38"/>
      <c r="H95" s="38"/>
      <c r="I95" s="38"/>
      <c r="J95" s="38"/>
      <c r="K95" s="38"/>
      <c r="L95" s="108"/>
      <c r="S95" s="36"/>
      <c r="T95" s="36"/>
      <c r="U95" s="36"/>
      <c r="V95" s="36"/>
      <c r="W95" s="36"/>
      <c r="X95" s="36"/>
      <c r="Y95" s="36"/>
      <c r="Z95" s="36"/>
      <c r="AA95" s="36"/>
      <c r="AB95" s="36"/>
      <c r="AC95" s="36"/>
      <c r="AD95" s="36"/>
      <c r="AE95" s="36"/>
    </row>
    <row r="96" spans="1:31" s="2" customFormat="1" ht="12" customHeight="1">
      <c r="A96" s="36"/>
      <c r="B96" s="37"/>
      <c r="C96" s="30" t="s">
        <v>22</v>
      </c>
      <c r="D96" s="38"/>
      <c r="E96" s="38"/>
      <c r="F96" s="28" t="str">
        <f>F12</f>
        <v>Objekt Polikliniky</v>
      </c>
      <c r="G96" s="38"/>
      <c r="H96" s="38"/>
      <c r="I96" s="30" t="s">
        <v>24</v>
      </c>
      <c r="J96" s="61" t="str">
        <f>IF(J12="","",J12)</f>
        <v>7. 10. 2021</v>
      </c>
      <c r="K96" s="38"/>
      <c r="L96" s="108"/>
      <c r="S96" s="36"/>
      <c r="T96" s="36"/>
      <c r="U96" s="36"/>
      <c r="V96" s="36"/>
      <c r="W96" s="36"/>
      <c r="X96" s="36"/>
      <c r="Y96" s="36"/>
      <c r="Z96" s="36"/>
      <c r="AA96" s="36"/>
      <c r="AB96" s="36"/>
      <c r="AC96" s="36"/>
      <c r="AD96" s="36"/>
      <c r="AE96" s="36"/>
    </row>
    <row r="97" spans="1:65" s="2" customFormat="1" ht="6.95" customHeight="1">
      <c r="A97" s="36"/>
      <c r="B97" s="37"/>
      <c r="C97" s="38"/>
      <c r="D97" s="38"/>
      <c r="E97" s="38"/>
      <c r="F97" s="38"/>
      <c r="G97" s="38"/>
      <c r="H97" s="38"/>
      <c r="I97" s="38"/>
      <c r="J97" s="38"/>
      <c r="K97" s="38"/>
      <c r="L97" s="108"/>
      <c r="S97" s="36"/>
      <c r="T97" s="36"/>
      <c r="U97" s="36"/>
      <c r="V97" s="36"/>
      <c r="W97" s="36"/>
      <c r="X97" s="36"/>
      <c r="Y97" s="36"/>
      <c r="Z97" s="36"/>
      <c r="AA97" s="36"/>
      <c r="AB97" s="36"/>
      <c r="AC97" s="36"/>
      <c r="AD97" s="36"/>
      <c r="AE97" s="36"/>
    </row>
    <row r="98" spans="1:65" s="2" customFormat="1" ht="15.2" customHeight="1">
      <c r="A98" s="36"/>
      <c r="B98" s="37"/>
      <c r="C98" s="30" t="s">
        <v>30</v>
      </c>
      <c r="D98" s="38"/>
      <c r="E98" s="38"/>
      <c r="F98" s="28" t="str">
        <f>E15</f>
        <v>Nemocnice s poliklinikou Česká Lípa,a.s.,Purkyňova</v>
      </c>
      <c r="G98" s="38"/>
      <c r="H98" s="38"/>
      <c r="I98" s="30" t="s">
        <v>38</v>
      </c>
      <c r="J98" s="34" t="str">
        <f>E21</f>
        <v>STORING spol. s r.o.</v>
      </c>
      <c r="K98" s="38"/>
      <c r="L98" s="108"/>
      <c r="S98" s="36"/>
      <c r="T98" s="36"/>
      <c r="U98" s="36"/>
      <c r="V98" s="36"/>
      <c r="W98" s="36"/>
      <c r="X98" s="36"/>
      <c r="Y98" s="36"/>
      <c r="Z98" s="36"/>
      <c r="AA98" s="36"/>
      <c r="AB98" s="36"/>
      <c r="AC98" s="36"/>
      <c r="AD98" s="36"/>
      <c r="AE98" s="36"/>
    </row>
    <row r="99" spans="1:65" s="2" customFormat="1" ht="15.2" customHeight="1">
      <c r="A99" s="36"/>
      <c r="B99" s="37"/>
      <c r="C99" s="30" t="s">
        <v>36</v>
      </c>
      <c r="D99" s="38"/>
      <c r="E99" s="38"/>
      <c r="F99" s="28" t="str">
        <f>IF(E18="","",E18)</f>
        <v>Vyplň údaj</v>
      </c>
      <c r="G99" s="38"/>
      <c r="H99" s="38"/>
      <c r="I99" s="30" t="s">
        <v>42</v>
      </c>
      <c r="J99" s="34" t="str">
        <f>E24</f>
        <v>Zuzana Morávková</v>
      </c>
      <c r="K99" s="38"/>
      <c r="L99" s="108"/>
      <c r="S99" s="36"/>
      <c r="T99" s="36"/>
      <c r="U99" s="36"/>
      <c r="V99" s="36"/>
      <c r="W99" s="36"/>
      <c r="X99" s="36"/>
      <c r="Y99" s="36"/>
      <c r="Z99" s="36"/>
      <c r="AA99" s="36"/>
      <c r="AB99" s="36"/>
      <c r="AC99" s="36"/>
      <c r="AD99" s="36"/>
      <c r="AE99" s="36"/>
    </row>
    <row r="100" spans="1:65" s="2" customFormat="1" ht="10.35" customHeight="1">
      <c r="A100" s="36"/>
      <c r="B100" s="37"/>
      <c r="C100" s="38"/>
      <c r="D100" s="38"/>
      <c r="E100" s="38"/>
      <c r="F100" s="38"/>
      <c r="G100" s="38"/>
      <c r="H100" s="38"/>
      <c r="I100" s="38"/>
      <c r="J100" s="38"/>
      <c r="K100" s="38"/>
      <c r="L100" s="108"/>
      <c r="S100" s="36"/>
      <c r="T100" s="36"/>
      <c r="U100" s="36"/>
      <c r="V100" s="36"/>
      <c r="W100" s="36"/>
      <c r="X100" s="36"/>
      <c r="Y100" s="36"/>
      <c r="Z100" s="36"/>
      <c r="AA100" s="36"/>
      <c r="AB100" s="36"/>
      <c r="AC100" s="36"/>
      <c r="AD100" s="36"/>
      <c r="AE100" s="36"/>
    </row>
    <row r="101" spans="1:65" s="11" customFormat="1" ht="29.25" customHeight="1">
      <c r="A101" s="148"/>
      <c r="B101" s="149"/>
      <c r="C101" s="150" t="s">
        <v>147</v>
      </c>
      <c r="D101" s="151" t="s">
        <v>65</v>
      </c>
      <c r="E101" s="151" t="s">
        <v>61</v>
      </c>
      <c r="F101" s="151" t="s">
        <v>62</v>
      </c>
      <c r="G101" s="151" t="s">
        <v>148</v>
      </c>
      <c r="H101" s="151" t="s">
        <v>149</v>
      </c>
      <c r="I101" s="151" t="s">
        <v>150</v>
      </c>
      <c r="J101" s="152" t="s">
        <v>123</v>
      </c>
      <c r="K101" s="153" t="s">
        <v>151</v>
      </c>
      <c r="L101" s="154"/>
      <c r="M101" s="70" t="s">
        <v>35</v>
      </c>
      <c r="N101" s="71" t="s">
        <v>50</v>
      </c>
      <c r="O101" s="71" t="s">
        <v>152</v>
      </c>
      <c r="P101" s="71" t="s">
        <v>153</v>
      </c>
      <c r="Q101" s="71" t="s">
        <v>154</v>
      </c>
      <c r="R101" s="71" t="s">
        <v>155</v>
      </c>
      <c r="S101" s="71" t="s">
        <v>156</v>
      </c>
      <c r="T101" s="72" t="s">
        <v>157</v>
      </c>
      <c r="U101" s="148"/>
      <c r="V101" s="148"/>
      <c r="W101" s="148"/>
      <c r="X101" s="148"/>
      <c r="Y101" s="148"/>
      <c r="Z101" s="148"/>
      <c r="AA101" s="148"/>
      <c r="AB101" s="148"/>
      <c r="AC101" s="148"/>
      <c r="AD101" s="148"/>
      <c r="AE101" s="148"/>
    </row>
    <row r="102" spans="1:65" s="2" customFormat="1" ht="22.9" customHeight="1">
      <c r="A102" s="36"/>
      <c r="B102" s="37"/>
      <c r="C102" s="77" t="s">
        <v>158</v>
      </c>
      <c r="D102" s="38"/>
      <c r="E102" s="38"/>
      <c r="F102" s="38"/>
      <c r="G102" s="38"/>
      <c r="H102" s="38"/>
      <c r="I102" s="38"/>
      <c r="J102" s="155">
        <f>BK102</f>
        <v>0</v>
      </c>
      <c r="K102" s="38"/>
      <c r="L102" s="41"/>
      <c r="M102" s="73"/>
      <c r="N102" s="156"/>
      <c r="O102" s="74"/>
      <c r="P102" s="157">
        <f>P103+P171+P292</f>
        <v>0</v>
      </c>
      <c r="Q102" s="74"/>
      <c r="R102" s="157">
        <f>R103+R171+R292</f>
        <v>4.0616448400000005</v>
      </c>
      <c r="S102" s="74"/>
      <c r="T102" s="158">
        <f>T103+T171+T292</f>
        <v>6.9029826999999999</v>
      </c>
      <c r="U102" s="36"/>
      <c r="V102" s="36"/>
      <c r="W102" s="36"/>
      <c r="X102" s="36"/>
      <c r="Y102" s="36"/>
      <c r="Z102" s="36"/>
      <c r="AA102" s="36"/>
      <c r="AB102" s="36"/>
      <c r="AC102" s="36"/>
      <c r="AD102" s="36"/>
      <c r="AE102" s="36"/>
      <c r="AT102" s="18" t="s">
        <v>79</v>
      </c>
      <c r="AU102" s="18" t="s">
        <v>124</v>
      </c>
      <c r="BK102" s="159">
        <f>BK103+BK171+BK292</f>
        <v>0</v>
      </c>
    </row>
    <row r="103" spans="1:65" s="12" customFormat="1" ht="25.9" customHeight="1">
      <c r="B103" s="160"/>
      <c r="C103" s="161"/>
      <c r="D103" s="162" t="s">
        <v>79</v>
      </c>
      <c r="E103" s="163" t="s">
        <v>159</v>
      </c>
      <c r="F103" s="163" t="s">
        <v>160</v>
      </c>
      <c r="G103" s="161"/>
      <c r="H103" s="161"/>
      <c r="I103" s="164"/>
      <c r="J103" s="165">
        <f>BK103</f>
        <v>0</v>
      </c>
      <c r="K103" s="161"/>
      <c r="L103" s="166"/>
      <c r="M103" s="167"/>
      <c r="N103" s="168"/>
      <c r="O103" s="168"/>
      <c r="P103" s="169">
        <f>P104+P107+P129+P159+P168</f>
        <v>0</v>
      </c>
      <c r="Q103" s="168"/>
      <c r="R103" s="169">
        <f>R104+R107+R129+R159+R168</f>
        <v>2.8528972400000003</v>
      </c>
      <c r="S103" s="168"/>
      <c r="T103" s="170">
        <f>T104+T107+T129+T159+T168</f>
        <v>3.9497849999999999</v>
      </c>
      <c r="AR103" s="171" t="s">
        <v>88</v>
      </c>
      <c r="AT103" s="172" t="s">
        <v>79</v>
      </c>
      <c r="AU103" s="172" t="s">
        <v>80</v>
      </c>
      <c r="AY103" s="171" t="s">
        <v>161</v>
      </c>
      <c r="BK103" s="173">
        <f>BK104+BK107+BK129+BK159+BK168</f>
        <v>0</v>
      </c>
    </row>
    <row r="104" spans="1:65" s="12" customFormat="1" ht="22.9" customHeight="1">
      <c r="B104" s="160"/>
      <c r="C104" s="161"/>
      <c r="D104" s="162" t="s">
        <v>79</v>
      </c>
      <c r="E104" s="174" t="s">
        <v>182</v>
      </c>
      <c r="F104" s="174" t="s">
        <v>1368</v>
      </c>
      <c r="G104" s="161"/>
      <c r="H104" s="161"/>
      <c r="I104" s="164"/>
      <c r="J104" s="175">
        <f>BK104</f>
        <v>0</v>
      </c>
      <c r="K104" s="161"/>
      <c r="L104" s="166"/>
      <c r="M104" s="167"/>
      <c r="N104" s="168"/>
      <c r="O104" s="168"/>
      <c r="P104" s="169">
        <f>SUM(P105:P106)</f>
        <v>0</v>
      </c>
      <c r="Q104" s="168"/>
      <c r="R104" s="169">
        <f>SUM(R105:R106)</f>
        <v>1.218E-2</v>
      </c>
      <c r="S104" s="168"/>
      <c r="T104" s="170">
        <f>SUM(T105:T106)</f>
        <v>0</v>
      </c>
      <c r="AR104" s="171" t="s">
        <v>88</v>
      </c>
      <c r="AT104" s="172" t="s">
        <v>79</v>
      </c>
      <c r="AU104" s="172" t="s">
        <v>88</v>
      </c>
      <c r="AY104" s="171" t="s">
        <v>161</v>
      </c>
      <c r="BK104" s="173">
        <f>SUM(BK105:BK106)</f>
        <v>0</v>
      </c>
    </row>
    <row r="105" spans="1:65" s="2" customFormat="1" ht="24.2" customHeight="1">
      <c r="A105" s="36"/>
      <c r="B105" s="37"/>
      <c r="C105" s="176" t="s">
        <v>88</v>
      </c>
      <c r="D105" s="176" t="s">
        <v>164</v>
      </c>
      <c r="E105" s="177" t="s">
        <v>1369</v>
      </c>
      <c r="F105" s="178" t="s">
        <v>1370</v>
      </c>
      <c r="G105" s="179" t="s">
        <v>185</v>
      </c>
      <c r="H105" s="180">
        <v>1</v>
      </c>
      <c r="I105" s="181"/>
      <c r="J105" s="182">
        <f>ROUND(I105*H105,2)</f>
        <v>0</v>
      </c>
      <c r="K105" s="183"/>
      <c r="L105" s="41"/>
      <c r="M105" s="184" t="s">
        <v>35</v>
      </c>
      <c r="N105" s="185" t="s">
        <v>51</v>
      </c>
      <c r="O105" s="66"/>
      <c r="P105" s="186">
        <f>O105*H105</f>
        <v>0</v>
      </c>
      <c r="Q105" s="186">
        <v>1.218E-2</v>
      </c>
      <c r="R105" s="186">
        <f>Q105*H105</f>
        <v>1.218E-2</v>
      </c>
      <c r="S105" s="186">
        <v>0</v>
      </c>
      <c r="T105" s="187">
        <f>S105*H105</f>
        <v>0</v>
      </c>
      <c r="U105" s="36"/>
      <c r="V105" s="36"/>
      <c r="W105" s="36"/>
      <c r="X105" s="36"/>
      <c r="Y105" s="36"/>
      <c r="Z105" s="36"/>
      <c r="AA105" s="36"/>
      <c r="AB105" s="36"/>
      <c r="AC105" s="36"/>
      <c r="AD105" s="36"/>
      <c r="AE105" s="36"/>
      <c r="AR105" s="188" t="s">
        <v>168</v>
      </c>
      <c r="AT105" s="188" t="s">
        <v>164</v>
      </c>
      <c r="AU105" s="188" t="s">
        <v>90</v>
      </c>
      <c r="AY105" s="18" t="s">
        <v>161</v>
      </c>
      <c r="BE105" s="189">
        <f>IF(N105="základní",J105,0)</f>
        <v>0</v>
      </c>
      <c r="BF105" s="189">
        <f>IF(N105="snížená",J105,0)</f>
        <v>0</v>
      </c>
      <c r="BG105" s="189">
        <f>IF(N105="zákl. přenesená",J105,0)</f>
        <v>0</v>
      </c>
      <c r="BH105" s="189">
        <f>IF(N105="sníž. přenesená",J105,0)</f>
        <v>0</v>
      </c>
      <c r="BI105" s="189">
        <f>IF(N105="nulová",J105,0)</f>
        <v>0</v>
      </c>
      <c r="BJ105" s="18" t="s">
        <v>88</v>
      </c>
      <c r="BK105" s="189">
        <f>ROUND(I105*H105,2)</f>
        <v>0</v>
      </c>
      <c r="BL105" s="18" t="s">
        <v>168</v>
      </c>
      <c r="BM105" s="188" t="s">
        <v>1453</v>
      </c>
    </row>
    <row r="106" spans="1:65" s="2" customFormat="1" ht="11.25">
      <c r="A106" s="36"/>
      <c r="B106" s="37"/>
      <c r="C106" s="38"/>
      <c r="D106" s="190" t="s">
        <v>170</v>
      </c>
      <c r="E106" s="38"/>
      <c r="F106" s="191" t="s">
        <v>1372</v>
      </c>
      <c r="G106" s="38"/>
      <c r="H106" s="38"/>
      <c r="I106" s="192"/>
      <c r="J106" s="38"/>
      <c r="K106" s="38"/>
      <c r="L106" s="41"/>
      <c r="M106" s="193"/>
      <c r="N106" s="194"/>
      <c r="O106" s="66"/>
      <c r="P106" s="66"/>
      <c r="Q106" s="66"/>
      <c r="R106" s="66"/>
      <c r="S106" s="66"/>
      <c r="T106" s="67"/>
      <c r="U106" s="36"/>
      <c r="V106" s="36"/>
      <c r="W106" s="36"/>
      <c r="X106" s="36"/>
      <c r="Y106" s="36"/>
      <c r="Z106" s="36"/>
      <c r="AA106" s="36"/>
      <c r="AB106" s="36"/>
      <c r="AC106" s="36"/>
      <c r="AD106" s="36"/>
      <c r="AE106" s="36"/>
      <c r="AT106" s="18" t="s">
        <v>170</v>
      </c>
      <c r="AU106" s="18" t="s">
        <v>90</v>
      </c>
    </row>
    <row r="107" spans="1:65" s="12" customFormat="1" ht="22.9" customHeight="1">
      <c r="B107" s="160"/>
      <c r="C107" s="161"/>
      <c r="D107" s="162" t="s">
        <v>79</v>
      </c>
      <c r="E107" s="174" t="s">
        <v>162</v>
      </c>
      <c r="F107" s="174" t="s">
        <v>163</v>
      </c>
      <c r="G107" s="161"/>
      <c r="H107" s="161"/>
      <c r="I107" s="164"/>
      <c r="J107" s="175">
        <f>BK107</f>
        <v>0</v>
      </c>
      <c r="K107" s="161"/>
      <c r="L107" s="166"/>
      <c r="M107" s="167"/>
      <c r="N107" s="168"/>
      <c r="O107" s="168"/>
      <c r="P107" s="169">
        <f>SUM(P108:P128)</f>
        <v>0</v>
      </c>
      <c r="Q107" s="168"/>
      <c r="R107" s="169">
        <f>SUM(R108:R128)</f>
        <v>2.8394932400000004</v>
      </c>
      <c r="S107" s="168"/>
      <c r="T107" s="170">
        <f>SUM(T108:T128)</f>
        <v>0</v>
      </c>
      <c r="AR107" s="171" t="s">
        <v>88</v>
      </c>
      <c r="AT107" s="172" t="s">
        <v>79</v>
      </c>
      <c r="AU107" s="172" t="s">
        <v>88</v>
      </c>
      <c r="AY107" s="171" t="s">
        <v>161</v>
      </c>
      <c r="BK107" s="173">
        <f>SUM(BK108:BK128)</f>
        <v>0</v>
      </c>
    </row>
    <row r="108" spans="1:65" s="2" customFormat="1" ht="33" customHeight="1">
      <c r="A108" s="36"/>
      <c r="B108" s="37"/>
      <c r="C108" s="176" t="s">
        <v>90</v>
      </c>
      <c r="D108" s="176" t="s">
        <v>164</v>
      </c>
      <c r="E108" s="177" t="s">
        <v>165</v>
      </c>
      <c r="F108" s="178" t="s">
        <v>166</v>
      </c>
      <c r="G108" s="179" t="s">
        <v>167</v>
      </c>
      <c r="H108" s="180">
        <v>38.734999999999999</v>
      </c>
      <c r="I108" s="181"/>
      <c r="J108" s="182">
        <f>ROUND(I108*H108,2)</f>
        <v>0</v>
      </c>
      <c r="K108" s="183"/>
      <c r="L108" s="41"/>
      <c r="M108" s="184" t="s">
        <v>35</v>
      </c>
      <c r="N108" s="185" t="s">
        <v>51</v>
      </c>
      <c r="O108" s="66"/>
      <c r="P108" s="186">
        <f>O108*H108</f>
        <v>0</v>
      </c>
      <c r="Q108" s="186">
        <v>7.3499999999999998E-3</v>
      </c>
      <c r="R108" s="186">
        <f>Q108*H108</f>
        <v>0.28470224999999999</v>
      </c>
      <c r="S108" s="186">
        <v>0</v>
      </c>
      <c r="T108" s="187">
        <f>S108*H108</f>
        <v>0</v>
      </c>
      <c r="U108" s="36"/>
      <c r="V108" s="36"/>
      <c r="W108" s="36"/>
      <c r="X108" s="36"/>
      <c r="Y108" s="36"/>
      <c r="Z108" s="36"/>
      <c r="AA108" s="36"/>
      <c r="AB108" s="36"/>
      <c r="AC108" s="36"/>
      <c r="AD108" s="36"/>
      <c r="AE108" s="36"/>
      <c r="AR108" s="188" t="s">
        <v>168</v>
      </c>
      <c r="AT108" s="188" t="s">
        <v>164</v>
      </c>
      <c r="AU108" s="188" t="s">
        <v>90</v>
      </c>
      <c r="AY108" s="18" t="s">
        <v>161</v>
      </c>
      <c r="BE108" s="189">
        <f>IF(N108="základní",J108,0)</f>
        <v>0</v>
      </c>
      <c r="BF108" s="189">
        <f>IF(N108="snížená",J108,0)</f>
        <v>0</v>
      </c>
      <c r="BG108" s="189">
        <f>IF(N108="zákl. přenesená",J108,0)</f>
        <v>0</v>
      </c>
      <c r="BH108" s="189">
        <f>IF(N108="sníž. přenesená",J108,0)</f>
        <v>0</v>
      </c>
      <c r="BI108" s="189">
        <f>IF(N108="nulová",J108,0)</f>
        <v>0</v>
      </c>
      <c r="BJ108" s="18" t="s">
        <v>88</v>
      </c>
      <c r="BK108" s="189">
        <f>ROUND(I108*H108,2)</f>
        <v>0</v>
      </c>
      <c r="BL108" s="18" t="s">
        <v>168</v>
      </c>
      <c r="BM108" s="188" t="s">
        <v>1454</v>
      </c>
    </row>
    <row r="109" spans="1:65" s="2" customFormat="1" ht="11.25">
      <c r="A109" s="36"/>
      <c r="B109" s="37"/>
      <c r="C109" s="38"/>
      <c r="D109" s="190" t="s">
        <v>170</v>
      </c>
      <c r="E109" s="38"/>
      <c r="F109" s="191" t="s">
        <v>171</v>
      </c>
      <c r="G109" s="38"/>
      <c r="H109" s="38"/>
      <c r="I109" s="192"/>
      <c r="J109" s="38"/>
      <c r="K109" s="38"/>
      <c r="L109" s="41"/>
      <c r="M109" s="193"/>
      <c r="N109" s="194"/>
      <c r="O109" s="66"/>
      <c r="P109" s="66"/>
      <c r="Q109" s="66"/>
      <c r="R109" s="66"/>
      <c r="S109" s="66"/>
      <c r="T109" s="67"/>
      <c r="U109" s="36"/>
      <c r="V109" s="36"/>
      <c r="W109" s="36"/>
      <c r="X109" s="36"/>
      <c r="Y109" s="36"/>
      <c r="Z109" s="36"/>
      <c r="AA109" s="36"/>
      <c r="AB109" s="36"/>
      <c r="AC109" s="36"/>
      <c r="AD109" s="36"/>
      <c r="AE109" s="36"/>
      <c r="AT109" s="18" t="s">
        <v>170</v>
      </c>
      <c r="AU109" s="18" t="s">
        <v>90</v>
      </c>
    </row>
    <row r="110" spans="1:65" s="2" customFormat="1" ht="24.2" customHeight="1">
      <c r="A110" s="36"/>
      <c r="B110" s="37"/>
      <c r="C110" s="176" t="s">
        <v>182</v>
      </c>
      <c r="D110" s="176" t="s">
        <v>164</v>
      </c>
      <c r="E110" s="177" t="s">
        <v>172</v>
      </c>
      <c r="F110" s="178" t="s">
        <v>173</v>
      </c>
      <c r="G110" s="179" t="s">
        <v>167</v>
      </c>
      <c r="H110" s="180">
        <v>38.734999999999999</v>
      </c>
      <c r="I110" s="181"/>
      <c r="J110" s="182">
        <f>ROUND(I110*H110,2)</f>
        <v>0</v>
      </c>
      <c r="K110" s="183"/>
      <c r="L110" s="41"/>
      <c r="M110" s="184" t="s">
        <v>35</v>
      </c>
      <c r="N110" s="185" t="s">
        <v>51</v>
      </c>
      <c r="O110" s="66"/>
      <c r="P110" s="186">
        <f>O110*H110</f>
        <v>0</v>
      </c>
      <c r="Q110" s="186">
        <v>2.1000000000000001E-2</v>
      </c>
      <c r="R110" s="186">
        <f>Q110*H110</f>
        <v>0.81343500000000002</v>
      </c>
      <c r="S110" s="186">
        <v>0</v>
      </c>
      <c r="T110" s="187">
        <f>S110*H110</f>
        <v>0</v>
      </c>
      <c r="U110" s="36"/>
      <c r="V110" s="36"/>
      <c r="W110" s="36"/>
      <c r="X110" s="36"/>
      <c r="Y110" s="36"/>
      <c r="Z110" s="36"/>
      <c r="AA110" s="36"/>
      <c r="AB110" s="36"/>
      <c r="AC110" s="36"/>
      <c r="AD110" s="36"/>
      <c r="AE110" s="36"/>
      <c r="AR110" s="188" t="s">
        <v>168</v>
      </c>
      <c r="AT110" s="188" t="s">
        <v>164</v>
      </c>
      <c r="AU110" s="188" t="s">
        <v>90</v>
      </c>
      <c r="AY110" s="18" t="s">
        <v>161</v>
      </c>
      <c r="BE110" s="189">
        <f>IF(N110="základní",J110,0)</f>
        <v>0</v>
      </c>
      <c r="BF110" s="189">
        <f>IF(N110="snížená",J110,0)</f>
        <v>0</v>
      </c>
      <c r="BG110" s="189">
        <f>IF(N110="zákl. přenesená",J110,0)</f>
        <v>0</v>
      </c>
      <c r="BH110" s="189">
        <f>IF(N110="sníž. přenesená",J110,0)</f>
        <v>0</v>
      </c>
      <c r="BI110" s="189">
        <f>IF(N110="nulová",J110,0)</f>
        <v>0</v>
      </c>
      <c r="BJ110" s="18" t="s">
        <v>88</v>
      </c>
      <c r="BK110" s="189">
        <f>ROUND(I110*H110,2)</f>
        <v>0</v>
      </c>
      <c r="BL110" s="18" t="s">
        <v>168</v>
      </c>
      <c r="BM110" s="188" t="s">
        <v>1455</v>
      </c>
    </row>
    <row r="111" spans="1:65" s="2" customFormat="1" ht="11.25">
      <c r="A111" s="36"/>
      <c r="B111" s="37"/>
      <c r="C111" s="38"/>
      <c r="D111" s="190" t="s">
        <v>170</v>
      </c>
      <c r="E111" s="38"/>
      <c r="F111" s="191" t="s">
        <v>175</v>
      </c>
      <c r="G111" s="38"/>
      <c r="H111" s="38"/>
      <c r="I111" s="192"/>
      <c r="J111" s="38"/>
      <c r="K111" s="38"/>
      <c r="L111" s="41"/>
      <c r="M111" s="193"/>
      <c r="N111" s="194"/>
      <c r="O111" s="66"/>
      <c r="P111" s="66"/>
      <c r="Q111" s="66"/>
      <c r="R111" s="66"/>
      <c r="S111" s="66"/>
      <c r="T111" s="67"/>
      <c r="U111" s="36"/>
      <c r="V111" s="36"/>
      <c r="W111" s="36"/>
      <c r="X111" s="36"/>
      <c r="Y111" s="36"/>
      <c r="Z111" s="36"/>
      <c r="AA111" s="36"/>
      <c r="AB111" s="36"/>
      <c r="AC111" s="36"/>
      <c r="AD111" s="36"/>
      <c r="AE111" s="36"/>
      <c r="AT111" s="18" t="s">
        <v>170</v>
      </c>
      <c r="AU111" s="18" t="s">
        <v>90</v>
      </c>
    </row>
    <row r="112" spans="1:65" s="13" customFormat="1" ht="11.25">
      <c r="B112" s="195"/>
      <c r="C112" s="196"/>
      <c r="D112" s="197" t="s">
        <v>176</v>
      </c>
      <c r="E112" s="198" t="s">
        <v>35</v>
      </c>
      <c r="F112" s="199" t="s">
        <v>177</v>
      </c>
      <c r="G112" s="196"/>
      <c r="H112" s="198" t="s">
        <v>35</v>
      </c>
      <c r="I112" s="200"/>
      <c r="J112" s="196"/>
      <c r="K112" s="196"/>
      <c r="L112" s="201"/>
      <c r="M112" s="202"/>
      <c r="N112" s="203"/>
      <c r="O112" s="203"/>
      <c r="P112" s="203"/>
      <c r="Q112" s="203"/>
      <c r="R112" s="203"/>
      <c r="S112" s="203"/>
      <c r="T112" s="204"/>
      <c r="AT112" s="205" t="s">
        <v>176</v>
      </c>
      <c r="AU112" s="205" t="s">
        <v>90</v>
      </c>
      <c r="AV112" s="13" t="s">
        <v>88</v>
      </c>
      <c r="AW112" s="13" t="s">
        <v>41</v>
      </c>
      <c r="AX112" s="13" t="s">
        <v>80</v>
      </c>
      <c r="AY112" s="205" t="s">
        <v>161</v>
      </c>
    </row>
    <row r="113" spans="1:65" s="14" customFormat="1" ht="11.25">
      <c r="B113" s="206"/>
      <c r="C113" s="207"/>
      <c r="D113" s="197" t="s">
        <v>176</v>
      </c>
      <c r="E113" s="208" t="s">
        <v>35</v>
      </c>
      <c r="F113" s="209" t="s">
        <v>1456</v>
      </c>
      <c r="G113" s="207"/>
      <c r="H113" s="210">
        <v>10.285</v>
      </c>
      <c r="I113" s="211"/>
      <c r="J113" s="207"/>
      <c r="K113" s="207"/>
      <c r="L113" s="212"/>
      <c r="M113" s="213"/>
      <c r="N113" s="214"/>
      <c r="O113" s="214"/>
      <c r="P113" s="214"/>
      <c r="Q113" s="214"/>
      <c r="R113" s="214"/>
      <c r="S113" s="214"/>
      <c r="T113" s="215"/>
      <c r="AT113" s="216" t="s">
        <v>176</v>
      </c>
      <c r="AU113" s="216" t="s">
        <v>90</v>
      </c>
      <c r="AV113" s="14" t="s">
        <v>90</v>
      </c>
      <c r="AW113" s="14" t="s">
        <v>41</v>
      </c>
      <c r="AX113" s="14" t="s">
        <v>80</v>
      </c>
      <c r="AY113" s="216" t="s">
        <v>161</v>
      </c>
    </row>
    <row r="114" spans="1:65" s="14" customFormat="1" ht="11.25">
      <c r="B114" s="206"/>
      <c r="C114" s="207"/>
      <c r="D114" s="197" t="s">
        <v>176</v>
      </c>
      <c r="E114" s="208" t="s">
        <v>35</v>
      </c>
      <c r="F114" s="209" t="s">
        <v>1457</v>
      </c>
      <c r="G114" s="207"/>
      <c r="H114" s="210">
        <v>9.9610000000000003</v>
      </c>
      <c r="I114" s="211"/>
      <c r="J114" s="207"/>
      <c r="K114" s="207"/>
      <c r="L114" s="212"/>
      <c r="M114" s="213"/>
      <c r="N114" s="214"/>
      <c r="O114" s="214"/>
      <c r="P114" s="214"/>
      <c r="Q114" s="214"/>
      <c r="R114" s="214"/>
      <c r="S114" s="214"/>
      <c r="T114" s="215"/>
      <c r="AT114" s="216" t="s">
        <v>176</v>
      </c>
      <c r="AU114" s="216" t="s">
        <v>90</v>
      </c>
      <c r="AV114" s="14" t="s">
        <v>90</v>
      </c>
      <c r="AW114" s="14" t="s">
        <v>41</v>
      </c>
      <c r="AX114" s="14" t="s">
        <v>80</v>
      </c>
      <c r="AY114" s="216" t="s">
        <v>161</v>
      </c>
    </row>
    <row r="115" spans="1:65" s="14" customFormat="1" ht="11.25">
      <c r="B115" s="206"/>
      <c r="C115" s="207"/>
      <c r="D115" s="197" t="s">
        <v>176</v>
      </c>
      <c r="E115" s="208" t="s">
        <v>35</v>
      </c>
      <c r="F115" s="209" t="s">
        <v>1458</v>
      </c>
      <c r="G115" s="207"/>
      <c r="H115" s="210">
        <v>18.489000000000001</v>
      </c>
      <c r="I115" s="211"/>
      <c r="J115" s="207"/>
      <c r="K115" s="207"/>
      <c r="L115" s="212"/>
      <c r="M115" s="213"/>
      <c r="N115" s="214"/>
      <c r="O115" s="214"/>
      <c r="P115" s="214"/>
      <c r="Q115" s="214"/>
      <c r="R115" s="214"/>
      <c r="S115" s="214"/>
      <c r="T115" s="215"/>
      <c r="AT115" s="216" t="s">
        <v>176</v>
      </c>
      <c r="AU115" s="216" t="s">
        <v>90</v>
      </c>
      <c r="AV115" s="14" t="s">
        <v>90</v>
      </c>
      <c r="AW115" s="14" t="s">
        <v>41</v>
      </c>
      <c r="AX115" s="14" t="s">
        <v>80</v>
      </c>
      <c r="AY115" s="216" t="s">
        <v>161</v>
      </c>
    </row>
    <row r="116" spans="1:65" s="15" customFormat="1" ht="11.25">
      <c r="B116" s="217"/>
      <c r="C116" s="218"/>
      <c r="D116" s="197" t="s">
        <v>176</v>
      </c>
      <c r="E116" s="219" t="s">
        <v>35</v>
      </c>
      <c r="F116" s="220" t="s">
        <v>181</v>
      </c>
      <c r="G116" s="218"/>
      <c r="H116" s="221">
        <v>38.734999999999999</v>
      </c>
      <c r="I116" s="222"/>
      <c r="J116" s="218"/>
      <c r="K116" s="218"/>
      <c r="L116" s="223"/>
      <c r="M116" s="224"/>
      <c r="N116" s="225"/>
      <c r="O116" s="225"/>
      <c r="P116" s="225"/>
      <c r="Q116" s="225"/>
      <c r="R116" s="225"/>
      <c r="S116" s="225"/>
      <c r="T116" s="226"/>
      <c r="AT116" s="227" t="s">
        <v>176</v>
      </c>
      <c r="AU116" s="227" t="s">
        <v>90</v>
      </c>
      <c r="AV116" s="15" t="s">
        <v>168</v>
      </c>
      <c r="AW116" s="15" t="s">
        <v>41</v>
      </c>
      <c r="AX116" s="15" t="s">
        <v>88</v>
      </c>
      <c r="AY116" s="227" t="s">
        <v>161</v>
      </c>
    </row>
    <row r="117" spans="1:65" s="2" customFormat="1" ht="24.2" customHeight="1">
      <c r="A117" s="36"/>
      <c r="B117" s="37"/>
      <c r="C117" s="176" t="s">
        <v>168</v>
      </c>
      <c r="D117" s="176" t="s">
        <v>164</v>
      </c>
      <c r="E117" s="177" t="s">
        <v>1376</v>
      </c>
      <c r="F117" s="178" t="s">
        <v>1377</v>
      </c>
      <c r="G117" s="179" t="s">
        <v>480</v>
      </c>
      <c r="H117" s="180">
        <v>5</v>
      </c>
      <c r="I117" s="181"/>
      <c r="J117" s="182">
        <f>ROUND(I117*H117,2)</f>
        <v>0</v>
      </c>
      <c r="K117" s="183"/>
      <c r="L117" s="41"/>
      <c r="M117" s="184" t="s">
        <v>35</v>
      </c>
      <c r="N117" s="185" t="s">
        <v>51</v>
      </c>
      <c r="O117" s="66"/>
      <c r="P117" s="186">
        <f>O117*H117</f>
        <v>0</v>
      </c>
      <c r="Q117" s="186">
        <v>1.5E-3</v>
      </c>
      <c r="R117" s="186">
        <f>Q117*H117</f>
        <v>7.4999999999999997E-3</v>
      </c>
      <c r="S117" s="186">
        <v>0</v>
      </c>
      <c r="T117" s="187">
        <f>S117*H117</f>
        <v>0</v>
      </c>
      <c r="U117" s="36"/>
      <c r="V117" s="36"/>
      <c r="W117" s="36"/>
      <c r="X117" s="36"/>
      <c r="Y117" s="36"/>
      <c r="Z117" s="36"/>
      <c r="AA117" s="36"/>
      <c r="AB117" s="36"/>
      <c r="AC117" s="36"/>
      <c r="AD117" s="36"/>
      <c r="AE117" s="36"/>
      <c r="AR117" s="188" t="s">
        <v>168</v>
      </c>
      <c r="AT117" s="188" t="s">
        <v>164</v>
      </c>
      <c r="AU117" s="188" t="s">
        <v>90</v>
      </c>
      <c r="AY117" s="18" t="s">
        <v>161</v>
      </c>
      <c r="BE117" s="189">
        <f>IF(N117="základní",J117,0)</f>
        <v>0</v>
      </c>
      <c r="BF117" s="189">
        <f>IF(N117="snížená",J117,0)</f>
        <v>0</v>
      </c>
      <c r="BG117" s="189">
        <f>IF(N117="zákl. přenesená",J117,0)</f>
        <v>0</v>
      </c>
      <c r="BH117" s="189">
        <f>IF(N117="sníž. přenesená",J117,0)</f>
        <v>0</v>
      </c>
      <c r="BI117" s="189">
        <f>IF(N117="nulová",J117,0)</f>
        <v>0</v>
      </c>
      <c r="BJ117" s="18" t="s">
        <v>88</v>
      </c>
      <c r="BK117" s="189">
        <f>ROUND(I117*H117,2)</f>
        <v>0</v>
      </c>
      <c r="BL117" s="18" t="s">
        <v>168</v>
      </c>
      <c r="BM117" s="188" t="s">
        <v>1459</v>
      </c>
    </row>
    <row r="118" spans="1:65" s="2" customFormat="1" ht="11.25">
      <c r="A118" s="36"/>
      <c r="B118" s="37"/>
      <c r="C118" s="38"/>
      <c r="D118" s="190" t="s">
        <v>170</v>
      </c>
      <c r="E118" s="38"/>
      <c r="F118" s="191" t="s">
        <v>1379</v>
      </c>
      <c r="G118" s="38"/>
      <c r="H118" s="38"/>
      <c r="I118" s="192"/>
      <c r="J118" s="38"/>
      <c r="K118" s="38"/>
      <c r="L118" s="41"/>
      <c r="M118" s="193"/>
      <c r="N118" s="194"/>
      <c r="O118" s="66"/>
      <c r="P118" s="66"/>
      <c r="Q118" s="66"/>
      <c r="R118" s="66"/>
      <c r="S118" s="66"/>
      <c r="T118" s="67"/>
      <c r="U118" s="36"/>
      <c r="V118" s="36"/>
      <c r="W118" s="36"/>
      <c r="X118" s="36"/>
      <c r="Y118" s="36"/>
      <c r="Z118" s="36"/>
      <c r="AA118" s="36"/>
      <c r="AB118" s="36"/>
      <c r="AC118" s="36"/>
      <c r="AD118" s="36"/>
      <c r="AE118" s="36"/>
      <c r="AT118" s="18" t="s">
        <v>170</v>
      </c>
      <c r="AU118" s="18" t="s">
        <v>90</v>
      </c>
    </row>
    <row r="119" spans="1:65" s="14" customFormat="1" ht="11.25">
      <c r="B119" s="206"/>
      <c r="C119" s="207"/>
      <c r="D119" s="197" t="s">
        <v>176</v>
      </c>
      <c r="E119" s="208" t="s">
        <v>35</v>
      </c>
      <c r="F119" s="209" t="s">
        <v>1380</v>
      </c>
      <c r="G119" s="207"/>
      <c r="H119" s="210">
        <v>5</v>
      </c>
      <c r="I119" s="211"/>
      <c r="J119" s="207"/>
      <c r="K119" s="207"/>
      <c r="L119" s="212"/>
      <c r="M119" s="213"/>
      <c r="N119" s="214"/>
      <c r="O119" s="214"/>
      <c r="P119" s="214"/>
      <c r="Q119" s="214"/>
      <c r="R119" s="214"/>
      <c r="S119" s="214"/>
      <c r="T119" s="215"/>
      <c r="AT119" s="216" t="s">
        <v>176</v>
      </c>
      <c r="AU119" s="216" t="s">
        <v>90</v>
      </c>
      <c r="AV119" s="14" t="s">
        <v>90</v>
      </c>
      <c r="AW119" s="14" t="s">
        <v>41</v>
      </c>
      <c r="AX119" s="14" t="s">
        <v>88</v>
      </c>
      <c r="AY119" s="216" t="s">
        <v>161</v>
      </c>
    </row>
    <row r="120" spans="1:65" s="2" customFormat="1" ht="24.2" customHeight="1">
      <c r="A120" s="36"/>
      <c r="B120" s="37"/>
      <c r="C120" s="176" t="s">
        <v>194</v>
      </c>
      <c r="D120" s="176" t="s">
        <v>164</v>
      </c>
      <c r="E120" s="177" t="s">
        <v>1381</v>
      </c>
      <c r="F120" s="178" t="s">
        <v>1382</v>
      </c>
      <c r="G120" s="179" t="s">
        <v>1383</v>
      </c>
      <c r="H120" s="180">
        <v>0.63100000000000001</v>
      </c>
      <c r="I120" s="181"/>
      <c r="J120" s="182">
        <f>ROUND(I120*H120,2)</f>
        <v>0</v>
      </c>
      <c r="K120" s="183"/>
      <c r="L120" s="41"/>
      <c r="M120" s="184" t="s">
        <v>35</v>
      </c>
      <c r="N120" s="185" t="s">
        <v>51</v>
      </c>
      <c r="O120" s="66"/>
      <c r="P120" s="186">
        <f>O120*H120</f>
        <v>0</v>
      </c>
      <c r="Q120" s="186">
        <v>2.45329</v>
      </c>
      <c r="R120" s="186">
        <f>Q120*H120</f>
        <v>1.54802599</v>
      </c>
      <c r="S120" s="186">
        <v>0</v>
      </c>
      <c r="T120" s="187">
        <f>S120*H120</f>
        <v>0</v>
      </c>
      <c r="U120" s="36"/>
      <c r="V120" s="36"/>
      <c r="W120" s="36"/>
      <c r="X120" s="36"/>
      <c r="Y120" s="36"/>
      <c r="Z120" s="36"/>
      <c r="AA120" s="36"/>
      <c r="AB120" s="36"/>
      <c r="AC120" s="36"/>
      <c r="AD120" s="36"/>
      <c r="AE120" s="36"/>
      <c r="AR120" s="188" t="s">
        <v>168</v>
      </c>
      <c r="AT120" s="188" t="s">
        <v>164</v>
      </c>
      <c r="AU120" s="188" t="s">
        <v>90</v>
      </c>
      <c r="AY120" s="18" t="s">
        <v>161</v>
      </c>
      <c r="BE120" s="189">
        <f>IF(N120="základní",J120,0)</f>
        <v>0</v>
      </c>
      <c r="BF120" s="189">
        <f>IF(N120="snížená",J120,0)</f>
        <v>0</v>
      </c>
      <c r="BG120" s="189">
        <f>IF(N120="zákl. přenesená",J120,0)</f>
        <v>0</v>
      </c>
      <c r="BH120" s="189">
        <f>IF(N120="sníž. přenesená",J120,0)</f>
        <v>0</v>
      </c>
      <c r="BI120" s="189">
        <f>IF(N120="nulová",J120,0)</f>
        <v>0</v>
      </c>
      <c r="BJ120" s="18" t="s">
        <v>88</v>
      </c>
      <c r="BK120" s="189">
        <f>ROUND(I120*H120,2)</f>
        <v>0</v>
      </c>
      <c r="BL120" s="18" t="s">
        <v>168</v>
      </c>
      <c r="BM120" s="188" t="s">
        <v>1460</v>
      </c>
    </row>
    <row r="121" spans="1:65" s="2" customFormat="1" ht="11.25">
      <c r="A121" s="36"/>
      <c r="B121" s="37"/>
      <c r="C121" s="38"/>
      <c r="D121" s="190" t="s">
        <v>170</v>
      </c>
      <c r="E121" s="38"/>
      <c r="F121" s="191" t="s">
        <v>1385</v>
      </c>
      <c r="G121" s="38"/>
      <c r="H121" s="38"/>
      <c r="I121" s="192"/>
      <c r="J121" s="38"/>
      <c r="K121" s="38"/>
      <c r="L121" s="41"/>
      <c r="M121" s="193"/>
      <c r="N121" s="194"/>
      <c r="O121" s="66"/>
      <c r="P121" s="66"/>
      <c r="Q121" s="66"/>
      <c r="R121" s="66"/>
      <c r="S121" s="66"/>
      <c r="T121" s="67"/>
      <c r="U121" s="36"/>
      <c r="V121" s="36"/>
      <c r="W121" s="36"/>
      <c r="X121" s="36"/>
      <c r="Y121" s="36"/>
      <c r="Z121" s="36"/>
      <c r="AA121" s="36"/>
      <c r="AB121" s="36"/>
      <c r="AC121" s="36"/>
      <c r="AD121" s="36"/>
      <c r="AE121" s="36"/>
      <c r="AT121" s="18" t="s">
        <v>170</v>
      </c>
      <c r="AU121" s="18" t="s">
        <v>90</v>
      </c>
    </row>
    <row r="122" spans="1:65" s="14" customFormat="1" ht="11.25">
      <c r="B122" s="206"/>
      <c r="C122" s="207"/>
      <c r="D122" s="197" t="s">
        <v>176</v>
      </c>
      <c r="E122" s="208" t="s">
        <v>35</v>
      </c>
      <c r="F122" s="209" t="s">
        <v>1461</v>
      </c>
      <c r="G122" s="207"/>
      <c r="H122" s="210">
        <v>0.63100000000000001</v>
      </c>
      <c r="I122" s="211"/>
      <c r="J122" s="207"/>
      <c r="K122" s="207"/>
      <c r="L122" s="212"/>
      <c r="M122" s="213"/>
      <c r="N122" s="214"/>
      <c r="O122" s="214"/>
      <c r="P122" s="214"/>
      <c r="Q122" s="214"/>
      <c r="R122" s="214"/>
      <c r="S122" s="214"/>
      <c r="T122" s="215"/>
      <c r="AT122" s="216" t="s">
        <v>176</v>
      </c>
      <c r="AU122" s="216" t="s">
        <v>90</v>
      </c>
      <c r="AV122" s="14" t="s">
        <v>90</v>
      </c>
      <c r="AW122" s="14" t="s">
        <v>41</v>
      </c>
      <c r="AX122" s="14" t="s">
        <v>88</v>
      </c>
      <c r="AY122" s="216" t="s">
        <v>161</v>
      </c>
    </row>
    <row r="123" spans="1:65" s="2" customFormat="1" ht="37.9" customHeight="1">
      <c r="A123" s="36"/>
      <c r="B123" s="37"/>
      <c r="C123" s="176" t="s">
        <v>162</v>
      </c>
      <c r="D123" s="176" t="s">
        <v>164</v>
      </c>
      <c r="E123" s="177" t="s">
        <v>183</v>
      </c>
      <c r="F123" s="178" t="s">
        <v>184</v>
      </c>
      <c r="G123" s="179" t="s">
        <v>185</v>
      </c>
      <c r="H123" s="180">
        <v>3</v>
      </c>
      <c r="I123" s="181"/>
      <c r="J123" s="182">
        <f>ROUND(I123*H123,2)</f>
        <v>0</v>
      </c>
      <c r="K123" s="183"/>
      <c r="L123" s="41"/>
      <c r="M123" s="184" t="s">
        <v>35</v>
      </c>
      <c r="N123" s="185" t="s">
        <v>51</v>
      </c>
      <c r="O123" s="66"/>
      <c r="P123" s="186">
        <f>O123*H123</f>
        <v>0</v>
      </c>
      <c r="Q123" s="186">
        <v>4.684E-2</v>
      </c>
      <c r="R123" s="186">
        <f>Q123*H123</f>
        <v>0.14052000000000001</v>
      </c>
      <c r="S123" s="186">
        <v>0</v>
      </c>
      <c r="T123" s="187">
        <f>S123*H123</f>
        <v>0</v>
      </c>
      <c r="U123" s="36"/>
      <c r="V123" s="36"/>
      <c r="W123" s="36"/>
      <c r="X123" s="36"/>
      <c r="Y123" s="36"/>
      <c r="Z123" s="36"/>
      <c r="AA123" s="36"/>
      <c r="AB123" s="36"/>
      <c r="AC123" s="36"/>
      <c r="AD123" s="36"/>
      <c r="AE123" s="36"/>
      <c r="AR123" s="188" t="s">
        <v>168</v>
      </c>
      <c r="AT123" s="188" t="s">
        <v>164</v>
      </c>
      <c r="AU123" s="188" t="s">
        <v>90</v>
      </c>
      <c r="AY123" s="18" t="s">
        <v>161</v>
      </c>
      <c r="BE123" s="189">
        <f>IF(N123="základní",J123,0)</f>
        <v>0</v>
      </c>
      <c r="BF123" s="189">
        <f>IF(N123="snížená",J123,0)</f>
        <v>0</v>
      </c>
      <c r="BG123" s="189">
        <f>IF(N123="zákl. přenesená",J123,0)</f>
        <v>0</v>
      </c>
      <c r="BH123" s="189">
        <f>IF(N123="sníž. přenesená",J123,0)</f>
        <v>0</v>
      </c>
      <c r="BI123" s="189">
        <f>IF(N123="nulová",J123,0)</f>
        <v>0</v>
      </c>
      <c r="BJ123" s="18" t="s">
        <v>88</v>
      </c>
      <c r="BK123" s="189">
        <f>ROUND(I123*H123,2)</f>
        <v>0</v>
      </c>
      <c r="BL123" s="18" t="s">
        <v>168</v>
      </c>
      <c r="BM123" s="188" t="s">
        <v>1462</v>
      </c>
    </row>
    <row r="124" spans="1:65" s="2" customFormat="1" ht="11.25">
      <c r="A124" s="36"/>
      <c r="B124" s="37"/>
      <c r="C124" s="38"/>
      <c r="D124" s="190" t="s">
        <v>170</v>
      </c>
      <c r="E124" s="38"/>
      <c r="F124" s="191" t="s">
        <v>187</v>
      </c>
      <c r="G124" s="38"/>
      <c r="H124" s="38"/>
      <c r="I124" s="192"/>
      <c r="J124" s="38"/>
      <c r="K124" s="38"/>
      <c r="L124" s="41"/>
      <c r="M124" s="193"/>
      <c r="N124" s="194"/>
      <c r="O124" s="66"/>
      <c r="P124" s="66"/>
      <c r="Q124" s="66"/>
      <c r="R124" s="66"/>
      <c r="S124" s="66"/>
      <c r="T124" s="67"/>
      <c r="U124" s="36"/>
      <c r="V124" s="36"/>
      <c r="W124" s="36"/>
      <c r="X124" s="36"/>
      <c r="Y124" s="36"/>
      <c r="Z124" s="36"/>
      <c r="AA124" s="36"/>
      <c r="AB124" s="36"/>
      <c r="AC124" s="36"/>
      <c r="AD124" s="36"/>
      <c r="AE124" s="36"/>
      <c r="AT124" s="18" t="s">
        <v>170</v>
      </c>
      <c r="AU124" s="18" t="s">
        <v>90</v>
      </c>
    </row>
    <row r="125" spans="1:65" s="2" customFormat="1" ht="24.2" customHeight="1">
      <c r="A125" s="36"/>
      <c r="B125" s="37"/>
      <c r="C125" s="228" t="s">
        <v>204</v>
      </c>
      <c r="D125" s="228" t="s">
        <v>188</v>
      </c>
      <c r="E125" s="229" t="s">
        <v>189</v>
      </c>
      <c r="F125" s="230" t="s">
        <v>190</v>
      </c>
      <c r="G125" s="231" t="s">
        <v>185</v>
      </c>
      <c r="H125" s="232">
        <v>3</v>
      </c>
      <c r="I125" s="233"/>
      <c r="J125" s="234">
        <f>ROUND(I125*H125,2)</f>
        <v>0</v>
      </c>
      <c r="K125" s="235"/>
      <c r="L125" s="236"/>
      <c r="M125" s="237" t="s">
        <v>35</v>
      </c>
      <c r="N125" s="238" t="s">
        <v>51</v>
      </c>
      <c r="O125" s="66"/>
      <c r="P125" s="186">
        <f>O125*H125</f>
        <v>0</v>
      </c>
      <c r="Q125" s="186">
        <v>1.489E-2</v>
      </c>
      <c r="R125" s="186">
        <f>Q125*H125</f>
        <v>4.4670000000000001E-2</v>
      </c>
      <c r="S125" s="186">
        <v>0</v>
      </c>
      <c r="T125" s="187">
        <f>S125*H125</f>
        <v>0</v>
      </c>
      <c r="U125" s="36"/>
      <c r="V125" s="36"/>
      <c r="W125" s="36"/>
      <c r="X125" s="36"/>
      <c r="Y125" s="36"/>
      <c r="Z125" s="36"/>
      <c r="AA125" s="36"/>
      <c r="AB125" s="36"/>
      <c r="AC125" s="36"/>
      <c r="AD125" s="36"/>
      <c r="AE125" s="36"/>
      <c r="AR125" s="188" t="s">
        <v>191</v>
      </c>
      <c r="AT125" s="188" t="s">
        <v>188</v>
      </c>
      <c r="AU125" s="188" t="s">
        <v>90</v>
      </c>
      <c r="AY125" s="18" t="s">
        <v>161</v>
      </c>
      <c r="BE125" s="189">
        <f>IF(N125="základní",J125,0)</f>
        <v>0</v>
      </c>
      <c r="BF125" s="189">
        <f>IF(N125="snížená",J125,0)</f>
        <v>0</v>
      </c>
      <c r="BG125" s="189">
        <f>IF(N125="zákl. přenesená",J125,0)</f>
        <v>0</v>
      </c>
      <c r="BH125" s="189">
        <f>IF(N125="sníž. přenesená",J125,0)</f>
        <v>0</v>
      </c>
      <c r="BI125" s="189">
        <f>IF(N125="nulová",J125,0)</f>
        <v>0</v>
      </c>
      <c r="BJ125" s="18" t="s">
        <v>88</v>
      </c>
      <c r="BK125" s="189">
        <f>ROUND(I125*H125,2)</f>
        <v>0</v>
      </c>
      <c r="BL125" s="18" t="s">
        <v>168</v>
      </c>
      <c r="BM125" s="188" t="s">
        <v>1463</v>
      </c>
    </row>
    <row r="126" spans="1:65" s="2" customFormat="1" ht="11.25">
      <c r="A126" s="36"/>
      <c r="B126" s="37"/>
      <c r="C126" s="38"/>
      <c r="D126" s="190" t="s">
        <v>170</v>
      </c>
      <c r="E126" s="38"/>
      <c r="F126" s="191" t="s">
        <v>193</v>
      </c>
      <c r="G126" s="38"/>
      <c r="H126" s="38"/>
      <c r="I126" s="192"/>
      <c r="J126" s="38"/>
      <c r="K126" s="38"/>
      <c r="L126" s="41"/>
      <c r="M126" s="193"/>
      <c r="N126" s="194"/>
      <c r="O126" s="66"/>
      <c r="P126" s="66"/>
      <c r="Q126" s="66"/>
      <c r="R126" s="66"/>
      <c r="S126" s="66"/>
      <c r="T126" s="67"/>
      <c r="U126" s="36"/>
      <c r="V126" s="36"/>
      <c r="W126" s="36"/>
      <c r="X126" s="36"/>
      <c r="Y126" s="36"/>
      <c r="Z126" s="36"/>
      <c r="AA126" s="36"/>
      <c r="AB126" s="36"/>
      <c r="AC126" s="36"/>
      <c r="AD126" s="36"/>
      <c r="AE126" s="36"/>
      <c r="AT126" s="18" t="s">
        <v>170</v>
      </c>
      <c r="AU126" s="18" t="s">
        <v>90</v>
      </c>
    </row>
    <row r="127" spans="1:65" s="2" customFormat="1" ht="33" customHeight="1">
      <c r="A127" s="36"/>
      <c r="B127" s="37"/>
      <c r="C127" s="176" t="s">
        <v>191</v>
      </c>
      <c r="D127" s="176" t="s">
        <v>164</v>
      </c>
      <c r="E127" s="177" t="s">
        <v>198</v>
      </c>
      <c r="F127" s="178" t="s">
        <v>199</v>
      </c>
      <c r="G127" s="179" t="s">
        <v>185</v>
      </c>
      <c r="H127" s="180">
        <v>1</v>
      </c>
      <c r="I127" s="181"/>
      <c r="J127" s="182">
        <f>ROUND(I127*H127,2)</f>
        <v>0</v>
      </c>
      <c r="K127" s="183"/>
      <c r="L127" s="41"/>
      <c r="M127" s="184" t="s">
        <v>35</v>
      </c>
      <c r="N127" s="185" t="s">
        <v>51</v>
      </c>
      <c r="O127" s="66"/>
      <c r="P127" s="186">
        <f>O127*H127</f>
        <v>0</v>
      </c>
      <c r="Q127" s="186">
        <v>6.4000000000000005E-4</v>
      </c>
      <c r="R127" s="186">
        <f>Q127*H127</f>
        <v>6.4000000000000005E-4</v>
      </c>
      <c r="S127" s="186">
        <v>0</v>
      </c>
      <c r="T127" s="187">
        <f>S127*H127</f>
        <v>0</v>
      </c>
      <c r="U127" s="36"/>
      <c r="V127" s="36"/>
      <c r="W127" s="36"/>
      <c r="X127" s="36"/>
      <c r="Y127" s="36"/>
      <c r="Z127" s="36"/>
      <c r="AA127" s="36"/>
      <c r="AB127" s="36"/>
      <c r="AC127" s="36"/>
      <c r="AD127" s="36"/>
      <c r="AE127" s="36"/>
      <c r="AR127" s="188" t="s">
        <v>168</v>
      </c>
      <c r="AT127" s="188" t="s">
        <v>164</v>
      </c>
      <c r="AU127" s="188" t="s">
        <v>90</v>
      </c>
      <c r="AY127" s="18" t="s">
        <v>161</v>
      </c>
      <c r="BE127" s="189">
        <f>IF(N127="základní",J127,0)</f>
        <v>0</v>
      </c>
      <c r="BF127" s="189">
        <f>IF(N127="snížená",J127,0)</f>
        <v>0</v>
      </c>
      <c r="BG127" s="189">
        <f>IF(N127="zákl. přenesená",J127,0)</f>
        <v>0</v>
      </c>
      <c r="BH127" s="189">
        <f>IF(N127="sníž. přenesená",J127,0)</f>
        <v>0</v>
      </c>
      <c r="BI127" s="189">
        <f>IF(N127="nulová",J127,0)</f>
        <v>0</v>
      </c>
      <c r="BJ127" s="18" t="s">
        <v>88</v>
      </c>
      <c r="BK127" s="189">
        <f>ROUND(I127*H127,2)</f>
        <v>0</v>
      </c>
      <c r="BL127" s="18" t="s">
        <v>168</v>
      </c>
      <c r="BM127" s="188" t="s">
        <v>1464</v>
      </c>
    </row>
    <row r="128" spans="1:65" s="2" customFormat="1" ht="11.25">
      <c r="A128" s="36"/>
      <c r="B128" s="37"/>
      <c r="C128" s="38"/>
      <c r="D128" s="190" t="s">
        <v>170</v>
      </c>
      <c r="E128" s="38"/>
      <c r="F128" s="191" t="s">
        <v>201</v>
      </c>
      <c r="G128" s="38"/>
      <c r="H128" s="38"/>
      <c r="I128" s="192"/>
      <c r="J128" s="38"/>
      <c r="K128" s="38"/>
      <c r="L128" s="41"/>
      <c r="M128" s="193"/>
      <c r="N128" s="194"/>
      <c r="O128" s="66"/>
      <c r="P128" s="66"/>
      <c r="Q128" s="66"/>
      <c r="R128" s="66"/>
      <c r="S128" s="66"/>
      <c r="T128" s="67"/>
      <c r="U128" s="36"/>
      <c r="V128" s="36"/>
      <c r="W128" s="36"/>
      <c r="X128" s="36"/>
      <c r="Y128" s="36"/>
      <c r="Z128" s="36"/>
      <c r="AA128" s="36"/>
      <c r="AB128" s="36"/>
      <c r="AC128" s="36"/>
      <c r="AD128" s="36"/>
      <c r="AE128" s="36"/>
      <c r="AT128" s="18" t="s">
        <v>170</v>
      </c>
      <c r="AU128" s="18" t="s">
        <v>90</v>
      </c>
    </row>
    <row r="129" spans="1:65" s="12" customFormat="1" ht="22.9" customHeight="1">
      <c r="B129" s="160"/>
      <c r="C129" s="161"/>
      <c r="D129" s="162" t="s">
        <v>79</v>
      </c>
      <c r="E129" s="174" t="s">
        <v>202</v>
      </c>
      <c r="F129" s="174" t="s">
        <v>203</v>
      </c>
      <c r="G129" s="161"/>
      <c r="H129" s="161"/>
      <c r="I129" s="164"/>
      <c r="J129" s="175">
        <f>BK129</f>
        <v>0</v>
      </c>
      <c r="K129" s="161"/>
      <c r="L129" s="166"/>
      <c r="M129" s="167"/>
      <c r="N129" s="168"/>
      <c r="O129" s="168"/>
      <c r="P129" s="169">
        <f>SUM(P130:P158)</f>
        <v>0</v>
      </c>
      <c r="Q129" s="168"/>
      <c r="R129" s="169">
        <f>SUM(R130:R158)</f>
        <v>1.224E-3</v>
      </c>
      <c r="S129" s="168"/>
      <c r="T129" s="170">
        <f>SUM(T130:T158)</f>
        <v>3.9497849999999999</v>
      </c>
      <c r="AR129" s="171" t="s">
        <v>88</v>
      </c>
      <c r="AT129" s="172" t="s">
        <v>79</v>
      </c>
      <c r="AU129" s="172" t="s">
        <v>88</v>
      </c>
      <c r="AY129" s="171" t="s">
        <v>161</v>
      </c>
      <c r="BK129" s="173">
        <f>SUM(BK130:BK158)</f>
        <v>0</v>
      </c>
    </row>
    <row r="130" spans="1:65" s="2" customFormat="1" ht="21.75" customHeight="1">
      <c r="A130" s="36"/>
      <c r="B130" s="37"/>
      <c r="C130" s="176" t="s">
        <v>202</v>
      </c>
      <c r="D130" s="176" t="s">
        <v>164</v>
      </c>
      <c r="E130" s="177" t="s">
        <v>1387</v>
      </c>
      <c r="F130" s="178" t="s">
        <v>1388</v>
      </c>
      <c r="G130" s="179" t="s">
        <v>480</v>
      </c>
      <c r="H130" s="180">
        <v>1.2</v>
      </c>
      <c r="I130" s="181"/>
      <c r="J130" s="182">
        <f>ROUND(I130*H130,2)</f>
        <v>0</v>
      </c>
      <c r="K130" s="183"/>
      <c r="L130" s="41"/>
      <c r="M130" s="184" t="s">
        <v>35</v>
      </c>
      <c r="N130" s="185" t="s">
        <v>51</v>
      </c>
      <c r="O130" s="66"/>
      <c r="P130" s="186">
        <f>O130*H130</f>
        <v>0</v>
      </c>
      <c r="Q130" s="186">
        <v>2.0000000000000002E-5</v>
      </c>
      <c r="R130" s="186">
        <f>Q130*H130</f>
        <v>2.4000000000000001E-5</v>
      </c>
      <c r="S130" s="186">
        <v>0</v>
      </c>
      <c r="T130" s="187">
        <f>S130*H130</f>
        <v>0</v>
      </c>
      <c r="U130" s="36"/>
      <c r="V130" s="36"/>
      <c r="W130" s="36"/>
      <c r="X130" s="36"/>
      <c r="Y130" s="36"/>
      <c r="Z130" s="36"/>
      <c r="AA130" s="36"/>
      <c r="AB130" s="36"/>
      <c r="AC130" s="36"/>
      <c r="AD130" s="36"/>
      <c r="AE130" s="36"/>
      <c r="AR130" s="188" t="s">
        <v>168</v>
      </c>
      <c r="AT130" s="188" t="s">
        <v>164</v>
      </c>
      <c r="AU130" s="188" t="s">
        <v>90</v>
      </c>
      <c r="AY130" s="18" t="s">
        <v>161</v>
      </c>
      <c r="BE130" s="189">
        <f>IF(N130="základní",J130,0)</f>
        <v>0</v>
      </c>
      <c r="BF130" s="189">
        <f>IF(N130="snížená",J130,0)</f>
        <v>0</v>
      </c>
      <c r="BG130" s="189">
        <f>IF(N130="zákl. přenesená",J130,0)</f>
        <v>0</v>
      </c>
      <c r="BH130" s="189">
        <f>IF(N130="sníž. přenesená",J130,0)</f>
        <v>0</v>
      </c>
      <c r="BI130" s="189">
        <f>IF(N130="nulová",J130,0)</f>
        <v>0</v>
      </c>
      <c r="BJ130" s="18" t="s">
        <v>88</v>
      </c>
      <c r="BK130" s="189">
        <f>ROUND(I130*H130,2)</f>
        <v>0</v>
      </c>
      <c r="BL130" s="18" t="s">
        <v>168</v>
      </c>
      <c r="BM130" s="188" t="s">
        <v>1465</v>
      </c>
    </row>
    <row r="131" spans="1:65" s="2" customFormat="1" ht="11.25">
      <c r="A131" s="36"/>
      <c r="B131" s="37"/>
      <c r="C131" s="38"/>
      <c r="D131" s="190" t="s">
        <v>170</v>
      </c>
      <c r="E131" s="38"/>
      <c r="F131" s="191" t="s">
        <v>1390</v>
      </c>
      <c r="G131" s="38"/>
      <c r="H131" s="38"/>
      <c r="I131" s="192"/>
      <c r="J131" s="38"/>
      <c r="K131" s="38"/>
      <c r="L131" s="41"/>
      <c r="M131" s="193"/>
      <c r="N131" s="194"/>
      <c r="O131" s="66"/>
      <c r="P131" s="66"/>
      <c r="Q131" s="66"/>
      <c r="R131" s="66"/>
      <c r="S131" s="66"/>
      <c r="T131" s="67"/>
      <c r="U131" s="36"/>
      <c r="V131" s="36"/>
      <c r="W131" s="36"/>
      <c r="X131" s="36"/>
      <c r="Y131" s="36"/>
      <c r="Z131" s="36"/>
      <c r="AA131" s="36"/>
      <c r="AB131" s="36"/>
      <c r="AC131" s="36"/>
      <c r="AD131" s="36"/>
      <c r="AE131" s="36"/>
      <c r="AT131" s="18" t="s">
        <v>170</v>
      </c>
      <c r="AU131" s="18" t="s">
        <v>90</v>
      </c>
    </row>
    <row r="132" spans="1:65" s="2" customFormat="1" ht="37.9" customHeight="1">
      <c r="A132" s="36"/>
      <c r="B132" s="37"/>
      <c r="C132" s="176" t="s">
        <v>219</v>
      </c>
      <c r="D132" s="176" t="s">
        <v>164</v>
      </c>
      <c r="E132" s="177" t="s">
        <v>205</v>
      </c>
      <c r="F132" s="178" t="s">
        <v>206</v>
      </c>
      <c r="G132" s="179" t="s">
        <v>167</v>
      </c>
      <c r="H132" s="180">
        <v>30</v>
      </c>
      <c r="I132" s="181"/>
      <c r="J132" s="182">
        <f>ROUND(I132*H132,2)</f>
        <v>0</v>
      </c>
      <c r="K132" s="183"/>
      <c r="L132" s="41"/>
      <c r="M132" s="184" t="s">
        <v>35</v>
      </c>
      <c r="N132" s="185" t="s">
        <v>51</v>
      </c>
      <c r="O132" s="66"/>
      <c r="P132" s="186">
        <f>O132*H132</f>
        <v>0</v>
      </c>
      <c r="Q132" s="186">
        <v>4.0000000000000003E-5</v>
      </c>
      <c r="R132" s="186">
        <f>Q132*H132</f>
        <v>1.2000000000000001E-3</v>
      </c>
      <c r="S132" s="186">
        <v>0</v>
      </c>
      <c r="T132" s="187">
        <f>S132*H132</f>
        <v>0</v>
      </c>
      <c r="U132" s="36"/>
      <c r="V132" s="36"/>
      <c r="W132" s="36"/>
      <c r="X132" s="36"/>
      <c r="Y132" s="36"/>
      <c r="Z132" s="36"/>
      <c r="AA132" s="36"/>
      <c r="AB132" s="36"/>
      <c r="AC132" s="36"/>
      <c r="AD132" s="36"/>
      <c r="AE132" s="36"/>
      <c r="AR132" s="188" t="s">
        <v>168</v>
      </c>
      <c r="AT132" s="188" t="s">
        <v>164</v>
      </c>
      <c r="AU132" s="188" t="s">
        <v>90</v>
      </c>
      <c r="AY132" s="18" t="s">
        <v>161</v>
      </c>
      <c r="BE132" s="189">
        <f>IF(N132="základní",J132,0)</f>
        <v>0</v>
      </c>
      <c r="BF132" s="189">
        <f>IF(N132="snížená",J132,0)</f>
        <v>0</v>
      </c>
      <c r="BG132" s="189">
        <f>IF(N132="zákl. přenesená",J132,0)</f>
        <v>0</v>
      </c>
      <c r="BH132" s="189">
        <f>IF(N132="sníž. přenesená",J132,0)</f>
        <v>0</v>
      </c>
      <c r="BI132" s="189">
        <f>IF(N132="nulová",J132,0)</f>
        <v>0</v>
      </c>
      <c r="BJ132" s="18" t="s">
        <v>88</v>
      </c>
      <c r="BK132" s="189">
        <f>ROUND(I132*H132,2)</f>
        <v>0</v>
      </c>
      <c r="BL132" s="18" t="s">
        <v>168</v>
      </c>
      <c r="BM132" s="188" t="s">
        <v>1466</v>
      </c>
    </row>
    <row r="133" spans="1:65" s="2" customFormat="1" ht="11.25">
      <c r="A133" s="36"/>
      <c r="B133" s="37"/>
      <c r="C133" s="38"/>
      <c r="D133" s="190" t="s">
        <v>170</v>
      </c>
      <c r="E133" s="38"/>
      <c r="F133" s="191" t="s">
        <v>208</v>
      </c>
      <c r="G133" s="38"/>
      <c r="H133" s="38"/>
      <c r="I133" s="192"/>
      <c r="J133" s="38"/>
      <c r="K133" s="38"/>
      <c r="L133" s="41"/>
      <c r="M133" s="193"/>
      <c r="N133" s="194"/>
      <c r="O133" s="66"/>
      <c r="P133" s="66"/>
      <c r="Q133" s="66"/>
      <c r="R133" s="66"/>
      <c r="S133" s="66"/>
      <c r="T133" s="67"/>
      <c r="U133" s="36"/>
      <c r="V133" s="36"/>
      <c r="W133" s="36"/>
      <c r="X133" s="36"/>
      <c r="Y133" s="36"/>
      <c r="Z133" s="36"/>
      <c r="AA133" s="36"/>
      <c r="AB133" s="36"/>
      <c r="AC133" s="36"/>
      <c r="AD133" s="36"/>
      <c r="AE133" s="36"/>
      <c r="AT133" s="18" t="s">
        <v>170</v>
      </c>
      <c r="AU133" s="18" t="s">
        <v>90</v>
      </c>
    </row>
    <row r="134" spans="1:65" s="2" customFormat="1" ht="21.75" customHeight="1">
      <c r="A134" s="36"/>
      <c r="B134" s="37"/>
      <c r="C134" s="176" t="s">
        <v>229</v>
      </c>
      <c r="D134" s="176" t="s">
        <v>164</v>
      </c>
      <c r="E134" s="177" t="s">
        <v>1391</v>
      </c>
      <c r="F134" s="178" t="s">
        <v>1392</v>
      </c>
      <c r="G134" s="179" t="s">
        <v>1383</v>
      </c>
      <c r="H134" s="180">
        <v>0.63100000000000001</v>
      </c>
      <c r="I134" s="181"/>
      <c r="J134" s="182">
        <f>ROUND(I134*H134,2)</f>
        <v>0</v>
      </c>
      <c r="K134" s="183"/>
      <c r="L134" s="41"/>
      <c r="M134" s="184" t="s">
        <v>35</v>
      </c>
      <c r="N134" s="185" t="s">
        <v>51</v>
      </c>
      <c r="O134" s="66"/>
      <c r="P134" s="186">
        <f>O134*H134</f>
        <v>0</v>
      </c>
      <c r="Q134" s="186">
        <v>0</v>
      </c>
      <c r="R134" s="186">
        <f>Q134*H134</f>
        <v>0</v>
      </c>
      <c r="S134" s="186">
        <v>2.2000000000000002</v>
      </c>
      <c r="T134" s="187">
        <f>S134*H134</f>
        <v>1.3882000000000001</v>
      </c>
      <c r="U134" s="36"/>
      <c r="V134" s="36"/>
      <c r="W134" s="36"/>
      <c r="X134" s="36"/>
      <c r="Y134" s="36"/>
      <c r="Z134" s="36"/>
      <c r="AA134" s="36"/>
      <c r="AB134" s="36"/>
      <c r="AC134" s="36"/>
      <c r="AD134" s="36"/>
      <c r="AE134" s="36"/>
      <c r="AR134" s="188" t="s">
        <v>168</v>
      </c>
      <c r="AT134" s="188" t="s">
        <v>164</v>
      </c>
      <c r="AU134" s="188" t="s">
        <v>90</v>
      </c>
      <c r="AY134" s="18" t="s">
        <v>161</v>
      </c>
      <c r="BE134" s="189">
        <f>IF(N134="základní",J134,0)</f>
        <v>0</v>
      </c>
      <c r="BF134" s="189">
        <f>IF(N134="snížená",J134,0)</f>
        <v>0</v>
      </c>
      <c r="BG134" s="189">
        <f>IF(N134="zákl. přenesená",J134,0)</f>
        <v>0</v>
      </c>
      <c r="BH134" s="189">
        <f>IF(N134="sníž. přenesená",J134,0)</f>
        <v>0</v>
      </c>
      <c r="BI134" s="189">
        <f>IF(N134="nulová",J134,0)</f>
        <v>0</v>
      </c>
      <c r="BJ134" s="18" t="s">
        <v>88</v>
      </c>
      <c r="BK134" s="189">
        <f>ROUND(I134*H134,2)</f>
        <v>0</v>
      </c>
      <c r="BL134" s="18" t="s">
        <v>168</v>
      </c>
      <c r="BM134" s="188" t="s">
        <v>1467</v>
      </c>
    </row>
    <row r="135" spans="1:65" s="2" customFormat="1" ht="11.25">
      <c r="A135" s="36"/>
      <c r="B135" s="37"/>
      <c r="C135" s="38"/>
      <c r="D135" s="190" t="s">
        <v>170</v>
      </c>
      <c r="E135" s="38"/>
      <c r="F135" s="191" t="s">
        <v>1394</v>
      </c>
      <c r="G135" s="38"/>
      <c r="H135" s="38"/>
      <c r="I135" s="192"/>
      <c r="J135" s="38"/>
      <c r="K135" s="38"/>
      <c r="L135" s="41"/>
      <c r="M135" s="193"/>
      <c r="N135" s="194"/>
      <c r="O135" s="66"/>
      <c r="P135" s="66"/>
      <c r="Q135" s="66"/>
      <c r="R135" s="66"/>
      <c r="S135" s="66"/>
      <c r="T135" s="67"/>
      <c r="U135" s="36"/>
      <c r="V135" s="36"/>
      <c r="W135" s="36"/>
      <c r="X135" s="36"/>
      <c r="Y135" s="36"/>
      <c r="Z135" s="36"/>
      <c r="AA135" s="36"/>
      <c r="AB135" s="36"/>
      <c r="AC135" s="36"/>
      <c r="AD135" s="36"/>
      <c r="AE135" s="36"/>
      <c r="AT135" s="18" t="s">
        <v>170</v>
      </c>
      <c r="AU135" s="18" t="s">
        <v>90</v>
      </c>
    </row>
    <row r="136" spans="1:65" s="14" customFormat="1" ht="11.25">
      <c r="B136" s="206"/>
      <c r="C136" s="207"/>
      <c r="D136" s="197" t="s">
        <v>176</v>
      </c>
      <c r="E136" s="208" t="s">
        <v>35</v>
      </c>
      <c r="F136" s="209" t="s">
        <v>1461</v>
      </c>
      <c r="G136" s="207"/>
      <c r="H136" s="210">
        <v>0.63100000000000001</v>
      </c>
      <c r="I136" s="211"/>
      <c r="J136" s="207"/>
      <c r="K136" s="207"/>
      <c r="L136" s="212"/>
      <c r="M136" s="213"/>
      <c r="N136" s="214"/>
      <c r="O136" s="214"/>
      <c r="P136" s="214"/>
      <c r="Q136" s="214"/>
      <c r="R136" s="214"/>
      <c r="S136" s="214"/>
      <c r="T136" s="215"/>
      <c r="AT136" s="216" t="s">
        <v>176</v>
      </c>
      <c r="AU136" s="216" t="s">
        <v>90</v>
      </c>
      <c r="AV136" s="14" t="s">
        <v>90</v>
      </c>
      <c r="AW136" s="14" t="s">
        <v>41</v>
      </c>
      <c r="AX136" s="14" t="s">
        <v>88</v>
      </c>
      <c r="AY136" s="216" t="s">
        <v>161</v>
      </c>
    </row>
    <row r="137" spans="1:65" s="2" customFormat="1" ht="24.2" customHeight="1">
      <c r="A137" s="36"/>
      <c r="B137" s="37"/>
      <c r="C137" s="176" t="s">
        <v>235</v>
      </c>
      <c r="D137" s="176" t="s">
        <v>164</v>
      </c>
      <c r="E137" s="177" t="s">
        <v>1395</v>
      </c>
      <c r="F137" s="178" t="s">
        <v>1396</v>
      </c>
      <c r="G137" s="179" t="s">
        <v>167</v>
      </c>
      <c r="H137" s="180">
        <v>1.44</v>
      </c>
      <c r="I137" s="181"/>
      <c r="J137" s="182">
        <f>ROUND(I137*H137,2)</f>
        <v>0</v>
      </c>
      <c r="K137" s="183"/>
      <c r="L137" s="41"/>
      <c r="M137" s="184" t="s">
        <v>35</v>
      </c>
      <c r="N137" s="185" t="s">
        <v>51</v>
      </c>
      <c r="O137" s="66"/>
      <c r="P137" s="186">
        <f>O137*H137</f>
        <v>0</v>
      </c>
      <c r="Q137" s="186">
        <v>0</v>
      </c>
      <c r="R137" s="186">
        <f>Q137*H137</f>
        <v>0</v>
      </c>
      <c r="S137" s="186">
        <v>5.5E-2</v>
      </c>
      <c r="T137" s="187">
        <f>S137*H137</f>
        <v>7.9199999999999993E-2</v>
      </c>
      <c r="U137" s="36"/>
      <c r="V137" s="36"/>
      <c r="W137" s="36"/>
      <c r="X137" s="36"/>
      <c r="Y137" s="36"/>
      <c r="Z137" s="36"/>
      <c r="AA137" s="36"/>
      <c r="AB137" s="36"/>
      <c r="AC137" s="36"/>
      <c r="AD137" s="36"/>
      <c r="AE137" s="36"/>
      <c r="AR137" s="188" t="s">
        <v>168</v>
      </c>
      <c r="AT137" s="188" t="s">
        <v>164</v>
      </c>
      <c r="AU137" s="188" t="s">
        <v>90</v>
      </c>
      <c r="AY137" s="18" t="s">
        <v>161</v>
      </c>
      <c r="BE137" s="189">
        <f>IF(N137="základní",J137,0)</f>
        <v>0</v>
      </c>
      <c r="BF137" s="189">
        <f>IF(N137="snížená",J137,0)</f>
        <v>0</v>
      </c>
      <c r="BG137" s="189">
        <f>IF(N137="zákl. přenesená",J137,0)</f>
        <v>0</v>
      </c>
      <c r="BH137" s="189">
        <f>IF(N137="sníž. přenesená",J137,0)</f>
        <v>0</v>
      </c>
      <c r="BI137" s="189">
        <f>IF(N137="nulová",J137,0)</f>
        <v>0</v>
      </c>
      <c r="BJ137" s="18" t="s">
        <v>88</v>
      </c>
      <c r="BK137" s="189">
        <f>ROUND(I137*H137,2)</f>
        <v>0</v>
      </c>
      <c r="BL137" s="18" t="s">
        <v>168</v>
      </c>
      <c r="BM137" s="188" t="s">
        <v>1468</v>
      </c>
    </row>
    <row r="138" spans="1:65" s="2" customFormat="1" ht="11.25">
      <c r="A138" s="36"/>
      <c r="B138" s="37"/>
      <c r="C138" s="38"/>
      <c r="D138" s="190" t="s">
        <v>170</v>
      </c>
      <c r="E138" s="38"/>
      <c r="F138" s="191" t="s">
        <v>1398</v>
      </c>
      <c r="G138" s="38"/>
      <c r="H138" s="38"/>
      <c r="I138" s="192"/>
      <c r="J138" s="38"/>
      <c r="K138" s="38"/>
      <c r="L138" s="41"/>
      <c r="M138" s="193"/>
      <c r="N138" s="194"/>
      <c r="O138" s="66"/>
      <c r="P138" s="66"/>
      <c r="Q138" s="66"/>
      <c r="R138" s="66"/>
      <c r="S138" s="66"/>
      <c r="T138" s="67"/>
      <c r="U138" s="36"/>
      <c r="V138" s="36"/>
      <c r="W138" s="36"/>
      <c r="X138" s="36"/>
      <c r="Y138" s="36"/>
      <c r="Z138" s="36"/>
      <c r="AA138" s="36"/>
      <c r="AB138" s="36"/>
      <c r="AC138" s="36"/>
      <c r="AD138" s="36"/>
      <c r="AE138" s="36"/>
      <c r="AT138" s="18" t="s">
        <v>170</v>
      </c>
      <c r="AU138" s="18" t="s">
        <v>90</v>
      </c>
    </row>
    <row r="139" spans="1:65" s="14" customFormat="1" ht="11.25">
      <c r="B139" s="206"/>
      <c r="C139" s="207"/>
      <c r="D139" s="197" t="s">
        <v>176</v>
      </c>
      <c r="E139" s="208" t="s">
        <v>35</v>
      </c>
      <c r="F139" s="209" t="s">
        <v>1399</v>
      </c>
      <c r="G139" s="207"/>
      <c r="H139" s="210">
        <v>1.44</v>
      </c>
      <c r="I139" s="211"/>
      <c r="J139" s="207"/>
      <c r="K139" s="207"/>
      <c r="L139" s="212"/>
      <c r="M139" s="213"/>
      <c r="N139" s="214"/>
      <c r="O139" s="214"/>
      <c r="P139" s="214"/>
      <c r="Q139" s="214"/>
      <c r="R139" s="214"/>
      <c r="S139" s="214"/>
      <c r="T139" s="215"/>
      <c r="AT139" s="216" t="s">
        <v>176</v>
      </c>
      <c r="AU139" s="216" t="s">
        <v>90</v>
      </c>
      <c r="AV139" s="14" t="s">
        <v>90</v>
      </c>
      <c r="AW139" s="14" t="s">
        <v>41</v>
      </c>
      <c r="AX139" s="14" t="s">
        <v>88</v>
      </c>
      <c r="AY139" s="216" t="s">
        <v>161</v>
      </c>
    </row>
    <row r="140" spans="1:65" s="2" customFormat="1" ht="37.9" customHeight="1">
      <c r="A140" s="36"/>
      <c r="B140" s="37"/>
      <c r="C140" s="176" t="s">
        <v>240</v>
      </c>
      <c r="D140" s="176" t="s">
        <v>164</v>
      </c>
      <c r="E140" s="177" t="s">
        <v>209</v>
      </c>
      <c r="F140" s="178" t="s">
        <v>210</v>
      </c>
      <c r="G140" s="179" t="s">
        <v>167</v>
      </c>
      <c r="H140" s="180">
        <v>3</v>
      </c>
      <c r="I140" s="181"/>
      <c r="J140" s="182">
        <f>ROUND(I140*H140,2)</f>
        <v>0</v>
      </c>
      <c r="K140" s="183"/>
      <c r="L140" s="41"/>
      <c r="M140" s="184" t="s">
        <v>35</v>
      </c>
      <c r="N140" s="185" t="s">
        <v>51</v>
      </c>
      <c r="O140" s="66"/>
      <c r="P140" s="186">
        <f>O140*H140</f>
        <v>0</v>
      </c>
      <c r="Q140" s="186">
        <v>0</v>
      </c>
      <c r="R140" s="186">
        <f>Q140*H140</f>
        <v>0</v>
      </c>
      <c r="S140" s="186">
        <v>7.5999999999999998E-2</v>
      </c>
      <c r="T140" s="187">
        <f>S140*H140</f>
        <v>0.22799999999999998</v>
      </c>
      <c r="U140" s="36"/>
      <c r="V140" s="36"/>
      <c r="W140" s="36"/>
      <c r="X140" s="36"/>
      <c r="Y140" s="36"/>
      <c r="Z140" s="36"/>
      <c r="AA140" s="36"/>
      <c r="AB140" s="36"/>
      <c r="AC140" s="36"/>
      <c r="AD140" s="36"/>
      <c r="AE140" s="36"/>
      <c r="AR140" s="188" t="s">
        <v>168</v>
      </c>
      <c r="AT140" s="188" t="s">
        <v>164</v>
      </c>
      <c r="AU140" s="188" t="s">
        <v>90</v>
      </c>
      <c r="AY140" s="18" t="s">
        <v>161</v>
      </c>
      <c r="BE140" s="189">
        <f>IF(N140="základní",J140,0)</f>
        <v>0</v>
      </c>
      <c r="BF140" s="189">
        <f>IF(N140="snížená",J140,0)</f>
        <v>0</v>
      </c>
      <c r="BG140" s="189">
        <f>IF(N140="zákl. přenesená",J140,0)</f>
        <v>0</v>
      </c>
      <c r="BH140" s="189">
        <f>IF(N140="sníž. přenesená",J140,0)</f>
        <v>0</v>
      </c>
      <c r="BI140" s="189">
        <f>IF(N140="nulová",J140,0)</f>
        <v>0</v>
      </c>
      <c r="BJ140" s="18" t="s">
        <v>88</v>
      </c>
      <c r="BK140" s="189">
        <f>ROUND(I140*H140,2)</f>
        <v>0</v>
      </c>
      <c r="BL140" s="18" t="s">
        <v>168</v>
      </c>
      <c r="BM140" s="188" t="s">
        <v>1469</v>
      </c>
    </row>
    <row r="141" spans="1:65" s="2" customFormat="1" ht="11.25">
      <c r="A141" s="36"/>
      <c r="B141" s="37"/>
      <c r="C141" s="38"/>
      <c r="D141" s="190" t="s">
        <v>170</v>
      </c>
      <c r="E141" s="38"/>
      <c r="F141" s="191" t="s">
        <v>212</v>
      </c>
      <c r="G141" s="38"/>
      <c r="H141" s="38"/>
      <c r="I141" s="192"/>
      <c r="J141" s="38"/>
      <c r="K141" s="38"/>
      <c r="L141" s="41"/>
      <c r="M141" s="193"/>
      <c r="N141" s="194"/>
      <c r="O141" s="66"/>
      <c r="P141" s="66"/>
      <c r="Q141" s="66"/>
      <c r="R141" s="66"/>
      <c r="S141" s="66"/>
      <c r="T141" s="67"/>
      <c r="U141" s="36"/>
      <c r="V141" s="36"/>
      <c r="W141" s="36"/>
      <c r="X141" s="36"/>
      <c r="Y141" s="36"/>
      <c r="Z141" s="36"/>
      <c r="AA141" s="36"/>
      <c r="AB141" s="36"/>
      <c r="AC141" s="36"/>
      <c r="AD141" s="36"/>
      <c r="AE141" s="36"/>
      <c r="AT141" s="18" t="s">
        <v>170</v>
      </c>
      <c r="AU141" s="18" t="s">
        <v>90</v>
      </c>
    </row>
    <row r="142" spans="1:65" s="2" customFormat="1" ht="49.15" customHeight="1">
      <c r="A142" s="36"/>
      <c r="B142" s="37"/>
      <c r="C142" s="176" t="s">
        <v>246</v>
      </c>
      <c r="D142" s="176" t="s">
        <v>164</v>
      </c>
      <c r="E142" s="177" t="s">
        <v>213</v>
      </c>
      <c r="F142" s="178" t="s">
        <v>214</v>
      </c>
      <c r="G142" s="179" t="s">
        <v>185</v>
      </c>
      <c r="H142" s="180">
        <v>1</v>
      </c>
      <c r="I142" s="181"/>
      <c r="J142" s="182">
        <f>ROUND(I142*H142,2)</f>
        <v>0</v>
      </c>
      <c r="K142" s="183"/>
      <c r="L142" s="41"/>
      <c r="M142" s="184" t="s">
        <v>35</v>
      </c>
      <c r="N142" s="185" t="s">
        <v>51</v>
      </c>
      <c r="O142" s="66"/>
      <c r="P142" s="186">
        <f>O142*H142</f>
        <v>0</v>
      </c>
      <c r="Q142" s="186">
        <v>0</v>
      </c>
      <c r="R142" s="186">
        <f>Q142*H142</f>
        <v>0</v>
      </c>
      <c r="S142" s="186">
        <v>6.9000000000000006E-2</v>
      </c>
      <c r="T142" s="187">
        <f>S142*H142</f>
        <v>6.9000000000000006E-2</v>
      </c>
      <c r="U142" s="36"/>
      <c r="V142" s="36"/>
      <c r="W142" s="36"/>
      <c r="X142" s="36"/>
      <c r="Y142" s="36"/>
      <c r="Z142" s="36"/>
      <c r="AA142" s="36"/>
      <c r="AB142" s="36"/>
      <c r="AC142" s="36"/>
      <c r="AD142" s="36"/>
      <c r="AE142" s="36"/>
      <c r="AR142" s="188" t="s">
        <v>168</v>
      </c>
      <c r="AT142" s="188" t="s">
        <v>164</v>
      </c>
      <c r="AU142" s="188" t="s">
        <v>90</v>
      </c>
      <c r="AY142" s="18" t="s">
        <v>161</v>
      </c>
      <c r="BE142" s="189">
        <f>IF(N142="základní",J142,0)</f>
        <v>0</v>
      </c>
      <c r="BF142" s="189">
        <f>IF(N142="snížená",J142,0)</f>
        <v>0</v>
      </c>
      <c r="BG142" s="189">
        <f>IF(N142="zákl. přenesená",J142,0)</f>
        <v>0</v>
      </c>
      <c r="BH142" s="189">
        <f>IF(N142="sníž. přenesená",J142,0)</f>
        <v>0</v>
      </c>
      <c r="BI142" s="189">
        <f>IF(N142="nulová",J142,0)</f>
        <v>0</v>
      </c>
      <c r="BJ142" s="18" t="s">
        <v>88</v>
      </c>
      <c r="BK142" s="189">
        <f>ROUND(I142*H142,2)</f>
        <v>0</v>
      </c>
      <c r="BL142" s="18" t="s">
        <v>168</v>
      </c>
      <c r="BM142" s="188" t="s">
        <v>1470</v>
      </c>
    </row>
    <row r="143" spans="1:65" s="2" customFormat="1" ht="11.25">
      <c r="A143" s="36"/>
      <c r="B143" s="37"/>
      <c r="C143" s="38"/>
      <c r="D143" s="190" t="s">
        <v>170</v>
      </c>
      <c r="E143" s="38"/>
      <c r="F143" s="191" t="s">
        <v>216</v>
      </c>
      <c r="G143" s="38"/>
      <c r="H143" s="38"/>
      <c r="I143" s="192"/>
      <c r="J143" s="38"/>
      <c r="K143" s="38"/>
      <c r="L143" s="41"/>
      <c r="M143" s="193"/>
      <c r="N143" s="194"/>
      <c r="O143" s="66"/>
      <c r="P143" s="66"/>
      <c r="Q143" s="66"/>
      <c r="R143" s="66"/>
      <c r="S143" s="66"/>
      <c r="T143" s="67"/>
      <c r="U143" s="36"/>
      <c r="V143" s="36"/>
      <c r="W143" s="36"/>
      <c r="X143" s="36"/>
      <c r="Y143" s="36"/>
      <c r="Z143" s="36"/>
      <c r="AA143" s="36"/>
      <c r="AB143" s="36"/>
      <c r="AC143" s="36"/>
      <c r="AD143" s="36"/>
      <c r="AE143" s="36"/>
      <c r="AT143" s="18" t="s">
        <v>170</v>
      </c>
      <c r="AU143" s="18" t="s">
        <v>90</v>
      </c>
    </row>
    <row r="144" spans="1:65" s="2" customFormat="1" ht="19.5">
      <c r="A144" s="36"/>
      <c r="B144" s="37"/>
      <c r="C144" s="38"/>
      <c r="D144" s="197" t="s">
        <v>217</v>
      </c>
      <c r="E144" s="38"/>
      <c r="F144" s="239" t="s">
        <v>218</v>
      </c>
      <c r="G144" s="38"/>
      <c r="H144" s="38"/>
      <c r="I144" s="192"/>
      <c r="J144" s="38"/>
      <c r="K144" s="38"/>
      <c r="L144" s="41"/>
      <c r="M144" s="193"/>
      <c r="N144" s="194"/>
      <c r="O144" s="66"/>
      <c r="P144" s="66"/>
      <c r="Q144" s="66"/>
      <c r="R144" s="66"/>
      <c r="S144" s="66"/>
      <c r="T144" s="67"/>
      <c r="U144" s="36"/>
      <c r="V144" s="36"/>
      <c r="W144" s="36"/>
      <c r="X144" s="36"/>
      <c r="Y144" s="36"/>
      <c r="Z144" s="36"/>
      <c r="AA144" s="36"/>
      <c r="AB144" s="36"/>
      <c r="AC144" s="36"/>
      <c r="AD144" s="36"/>
      <c r="AE144" s="36"/>
      <c r="AT144" s="18" t="s">
        <v>217</v>
      </c>
      <c r="AU144" s="18" t="s">
        <v>90</v>
      </c>
    </row>
    <row r="145" spans="1:65" s="2" customFormat="1" ht="16.5" customHeight="1">
      <c r="A145" s="36"/>
      <c r="B145" s="37"/>
      <c r="C145" s="176" t="s">
        <v>261</v>
      </c>
      <c r="D145" s="176" t="s">
        <v>164</v>
      </c>
      <c r="E145" s="177" t="s">
        <v>1403</v>
      </c>
      <c r="F145" s="178" t="s">
        <v>1404</v>
      </c>
      <c r="G145" s="179" t="s">
        <v>167</v>
      </c>
      <c r="H145" s="180">
        <v>26.905000000000001</v>
      </c>
      <c r="I145" s="181"/>
      <c r="J145" s="182">
        <f>ROUND(I145*H145,2)</f>
        <v>0</v>
      </c>
      <c r="K145" s="183"/>
      <c r="L145" s="41"/>
      <c r="M145" s="184" t="s">
        <v>35</v>
      </c>
      <c r="N145" s="185" t="s">
        <v>51</v>
      </c>
      <c r="O145" s="66"/>
      <c r="P145" s="186">
        <f>O145*H145</f>
        <v>0</v>
      </c>
      <c r="Q145" s="186">
        <v>0</v>
      </c>
      <c r="R145" s="186">
        <f>Q145*H145</f>
        <v>0</v>
      </c>
      <c r="S145" s="186">
        <v>6.0999999999999999E-2</v>
      </c>
      <c r="T145" s="187">
        <f>S145*H145</f>
        <v>1.641205</v>
      </c>
      <c r="U145" s="36"/>
      <c r="V145" s="36"/>
      <c r="W145" s="36"/>
      <c r="X145" s="36"/>
      <c r="Y145" s="36"/>
      <c r="Z145" s="36"/>
      <c r="AA145" s="36"/>
      <c r="AB145" s="36"/>
      <c r="AC145" s="36"/>
      <c r="AD145" s="36"/>
      <c r="AE145" s="36"/>
      <c r="AR145" s="188" t="s">
        <v>168</v>
      </c>
      <c r="AT145" s="188" t="s">
        <v>164</v>
      </c>
      <c r="AU145" s="188" t="s">
        <v>90</v>
      </c>
      <c r="AY145" s="18" t="s">
        <v>161</v>
      </c>
      <c r="BE145" s="189">
        <f>IF(N145="základní",J145,0)</f>
        <v>0</v>
      </c>
      <c r="BF145" s="189">
        <f>IF(N145="snížená",J145,0)</f>
        <v>0</v>
      </c>
      <c r="BG145" s="189">
        <f>IF(N145="zákl. přenesená",J145,0)</f>
        <v>0</v>
      </c>
      <c r="BH145" s="189">
        <f>IF(N145="sníž. přenesená",J145,0)</f>
        <v>0</v>
      </c>
      <c r="BI145" s="189">
        <f>IF(N145="nulová",J145,0)</f>
        <v>0</v>
      </c>
      <c r="BJ145" s="18" t="s">
        <v>88</v>
      </c>
      <c r="BK145" s="189">
        <f>ROUND(I145*H145,2)</f>
        <v>0</v>
      </c>
      <c r="BL145" s="18" t="s">
        <v>168</v>
      </c>
      <c r="BM145" s="188" t="s">
        <v>1471</v>
      </c>
    </row>
    <row r="146" spans="1:65" s="2" customFormat="1" ht="11.25">
      <c r="A146" s="36"/>
      <c r="B146" s="37"/>
      <c r="C146" s="38"/>
      <c r="D146" s="190" t="s">
        <v>170</v>
      </c>
      <c r="E146" s="38"/>
      <c r="F146" s="191" t="s">
        <v>1406</v>
      </c>
      <c r="G146" s="38"/>
      <c r="H146" s="38"/>
      <c r="I146" s="192"/>
      <c r="J146" s="38"/>
      <c r="K146" s="38"/>
      <c r="L146" s="41"/>
      <c r="M146" s="193"/>
      <c r="N146" s="194"/>
      <c r="O146" s="66"/>
      <c r="P146" s="66"/>
      <c r="Q146" s="66"/>
      <c r="R146" s="66"/>
      <c r="S146" s="66"/>
      <c r="T146" s="67"/>
      <c r="U146" s="36"/>
      <c r="V146" s="36"/>
      <c r="W146" s="36"/>
      <c r="X146" s="36"/>
      <c r="Y146" s="36"/>
      <c r="Z146" s="36"/>
      <c r="AA146" s="36"/>
      <c r="AB146" s="36"/>
      <c r="AC146" s="36"/>
      <c r="AD146" s="36"/>
      <c r="AE146" s="36"/>
      <c r="AT146" s="18" t="s">
        <v>170</v>
      </c>
      <c r="AU146" s="18" t="s">
        <v>90</v>
      </c>
    </row>
    <row r="147" spans="1:65" s="13" customFormat="1" ht="11.25">
      <c r="B147" s="195"/>
      <c r="C147" s="196"/>
      <c r="D147" s="197" t="s">
        <v>176</v>
      </c>
      <c r="E147" s="198" t="s">
        <v>35</v>
      </c>
      <c r="F147" s="199" t="s">
        <v>177</v>
      </c>
      <c r="G147" s="196"/>
      <c r="H147" s="198" t="s">
        <v>35</v>
      </c>
      <c r="I147" s="200"/>
      <c r="J147" s="196"/>
      <c r="K147" s="196"/>
      <c r="L147" s="201"/>
      <c r="M147" s="202"/>
      <c r="N147" s="203"/>
      <c r="O147" s="203"/>
      <c r="P147" s="203"/>
      <c r="Q147" s="203"/>
      <c r="R147" s="203"/>
      <c r="S147" s="203"/>
      <c r="T147" s="204"/>
      <c r="AT147" s="205" t="s">
        <v>176</v>
      </c>
      <c r="AU147" s="205" t="s">
        <v>90</v>
      </c>
      <c r="AV147" s="13" t="s">
        <v>88</v>
      </c>
      <c r="AW147" s="13" t="s">
        <v>41</v>
      </c>
      <c r="AX147" s="13" t="s">
        <v>80</v>
      </c>
      <c r="AY147" s="205" t="s">
        <v>161</v>
      </c>
    </row>
    <row r="148" spans="1:65" s="14" customFormat="1" ht="11.25">
      <c r="B148" s="206"/>
      <c r="C148" s="207"/>
      <c r="D148" s="197" t="s">
        <v>176</v>
      </c>
      <c r="E148" s="208" t="s">
        <v>35</v>
      </c>
      <c r="F148" s="209" t="s">
        <v>1472</v>
      </c>
      <c r="G148" s="207"/>
      <c r="H148" s="210">
        <v>7.2610000000000001</v>
      </c>
      <c r="I148" s="211"/>
      <c r="J148" s="207"/>
      <c r="K148" s="207"/>
      <c r="L148" s="212"/>
      <c r="M148" s="213"/>
      <c r="N148" s="214"/>
      <c r="O148" s="214"/>
      <c r="P148" s="214"/>
      <c r="Q148" s="214"/>
      <c r="R148" s="214"/>
      <c r="S148" s="214"/>
      <c r="T148" s="215"/>
      <c r="AT148" s="216" t="s">
        <v>176</v>
      </c>
      <c r="AU148" s="216" t="s">
        <v>90</v>
      </c>
      <c r="AV148" s="14" t="s">
        <v>90</v>
      </c>
      <c r="AW148" s="14" t="s">
        <v>41</v>
      </c>
      <c r="AX148" s="14" t="s">
        <v>80</v>
      </c>
      <c r="AY148" s="216" t="s">
        <v>161</v>
      </c>
    </row>
    <row r="149" spans="1:65" s="14" customFormat="1" ht="11.25">
      <c r="B149" s="206"/>
      <c r="C149" s="207"/>
      <c r="D149" s="197" t="s">
        <v>176</v>
      </c>
      <c r="E149" s="208" t="s">
        <v>35</v>
      </c>
      <c r="F149" s="209" t="s">
        <v>1473</v>
      </c>
      <c r="G149" s="207"/>
      <c r="H149" s="210">
        <v>7.0209999999999999</v>
      </c>
      <c r="I149" s="211"/>
      <c r="J149" s="207"/>
      <c r="K149" s="207"/>
      <c r="L149" s="212"/>
      <c r="M149" s="213"/>
      <c r="N149" s="214"/>
      <c r="O149" s="214"/>
      <c r="P149" s="214"/>
      <c r="Q149" s="214"/>
      <c r="R149" s="214"/>
      <c r="S149" s="214"/>
      <c r="T149" s="215"/>
      <c r="AT149" s="216" t="s">
        <v>176</v>
      </c>
      <c r="AU149" s="216" t="s">
        <v>90</v>
      </c>
      <c r="AV149" s="14" t="s">
        <v>90</v>
      </c>
      <c r="AW149" s="14" t="s">
        <v>41</v>
      </c>
      <c r="AX149" s="14" t="s">
        <v>80</v>
      </c>
      <c r="AY149" s="216" t="s">
        <v>161</v>
      </c>
    </row>
    <row r="150" spans="1:65" s="14" customFormat="1" ht="11.25">
      <c r="B150" s="206"/>
      <c r="C150" s="207"/>
      <c r="D150" s="197" t="s">
        <v>176</v>
      </c>
      <c r="E150" s="208" t="s">
        <v>35</v>
      </c>
      <c r="F150" s="209" t="s">
        <v>1474</v>
      </c>
      <c r="G150" s="207"/>
      <c r="H150" s="210">
        <v>12.622999999999999</v>
      </c>
      <c r="I150" s="211"/>
      <c r="J150" s="207"/>
      <c r="K150" s="207"/>
      <c r="L150" s="212"/>
      <c r="M150" s="213"/>
      <c r="N150" s="214"/>
      <c r="O150" s="214"/>
      <c r="P150" s="214"/>
      <c r="Q150" s="214"/>
      <c r="R150" s="214"/>
      <c r="S150" s="214"/>
      <c r="T150" s="215"/>
      <c r="AT150" s="216" t="s">
        <v>176</v>
      </c>
      <c r="AU150" s="216" t="s">
        <v>90</v>
      </c>
      <c r="AV150" s="14" t="s">
        <v>90</v>
      </c>
      <c r="AW150" s="14" t="s">
        <v>41</v>
      </c>
      <c r="AX150" s="14" t="s">
        <v>80</v>
      </c>
      <c r="AY150" s="216" t="s">
        <v>161</v>
      </c>
    </row>
    <row r="151" spans="1:65" s="15" customFormat="1" ht="11.25">
      <c r="B151" s="217"/>
      <c r="C151" s="218"/>
      <c r="D151" s="197" t="s">
        <v>176</v>
      </c>
      <c r="E151" s="219" t="s">
        <v>35</v>
      </c>
      <c r="F151" s="220" t="s">
        <v>181</v>
      </c>
      <c r="G151" s="218"/>
      <c r="H151" s="221">
        <v>26.905000000000001</v>
      </c>
      <c r="I151" s="222"/>
      <c r="J151" s="218"/>
      <c r="K151" s="218"/>
      <c r="L151" s="223"/>
      <c r="M151" s="224"/>
      <c r="N151" s="225"/>
      <c r="O151" s="225"/>
      <c r="P151" s="225"/>
      <c r="Q151" s="225"/>
      <c r="R151" s="225"/>
      <c r="S151" s="225"/>
      <c r="T151" s="226"/>
      <c r="AT151" s="227" t="s">
        <v>176</v>
      </c>
      <c r="AU151" s="227" t="s">
        <v>90</v>
      </c>
      <c r="AV151" s="15" t="s">
        <v>168</v>
      </c>
      <c r="AW151" s="15" t="s">
        <v>41</v>
      </c>
      <c r="AX151" s="15" t="s">
        <v>88</v>
      </c>
      <c r="AY151" s="227" t="s">
        <v>161</v>
      </c>
    </row>
    <row r="152" spans="1:65" s="2" customFormat="1" ht="37.9" customHeight="1">
      <c r="A152" s="36"/>
      <c r="B152" s="37"/>
      <c r="C152" s="176" t="s">
        <v>8</v>
      </c>
      <c r="D152" s="176" t="s">
        <v>164</v>
      </c>
      <c r="E152" s="177" t="s">
        <v>220</v>
      </c>
      <c r="F152" s="178" t="s">
        <v>221</v>
      </c>
      <c r="G152" s="179" t="s">
        <v>167</v>
      </c>
      <c r="H152" s="180">
        <v>11.83</v>
      </c>
      <c r="I152" s="181"/>
      <c r="J152" s="182">
        <f>ROUND(I152*H152,2)</f>
        <v>0</v>
      </c>
      <c r="K152" s="183"/>
      <c r="L152" s="41"/>
      <c r="M152" s="184" t="s">
        <v>35</v>
      </c>
      <c r="N152" s="185" t="s">
        <v>51</v>
      </c>
      <c r="O152" s="66"/>
      <c r="P152" s="186">
        <f>O152*H152</f>
        <v>0</v>
      </c>
      <c r="Q152" s="186">
        <v>0</v>
      </c>
      <c r="R152" s="186">
        <f>Q152*H152</f>
        <v>0</v>
      </c>
      <c r="S152" s="186">
        <v>4.5999999999999999E-2</v>
      </c>
      <c r="T152" s="187">
        <f>S152*H152</f>
        <v>0.54418</v>
      </c>
      <c r="U152" s="36"/>
      <c r="V152" s="36"/>
      <c r="W152" s="36"/>
      <c r="X152" s="36"/>
      <c r="Y152" s="36"/>
      <c r="Z152" s="36"/>
      <c r="AA152" s="36"/>
      <c r="AB152" s="36"/>
      <c r="AC152" s="36"/>
      <c r="AD152" s="36"/>
      <c r="AE152" s="36"/>
      <c r="AR152" s="188" t="s">
        <v>168</v>
      </c>
      <c r="AT152" s="188" t="s">
        <v>164</v>
      </c>
      <c r="AU152" s="188" t="s">
        <v>90</v>
      </c>
      <c r="AY152" s="18" t="s">
        <v>161</v>
      </c>
      <c r="BE152" s="189">
        <f>IF(N152="základní",J152,0)</f>
        <v>0</v>
      </c>
      <c r="BF152" s="189">
        <f>IF(N152="snížená",J152,0)</f>
        <v>0</v>
      </c>
      <c r="BG152" s="189">
        <f>IF(N152="zákl. přenesená",J152,0)</f>
        <v>0</v>
      </c>
      <c r="BH152" s="189">
        <f>IF(N152="sníž. přenesená",J152,0)</f>
        <v>0</v>
      </c>
      <c r="BI152" s="189">
        <f>IF(N152="nulová",J152,0)</f>
        <v>0</v>
      </c>
      <c r="BJ152" s="18" t="s">
        <v>88</v>
      </c>
      <c r="BK152" s="189">
        <f>ROUND(I152*H152,2)</f>
        <v>0</v>
      </c>
      <c r="BL152" s="18" t="s">
        <v>168</v>
      </c>
      <c r="BM152" s="188" t="s">
        <v>1475</v>
      </c>
    </row>
    <row r="153" spans="1:65" s="2" customFormat="1" ht="11.25">
      <c r="A153" s="36"/>
      <c r="B153" s="37"/>
      <c r="C153" s="38"/>
      <c r="D153" s="190" t="s">
        <v>170</v>
      </c>
      <c r="E153" s="38"/>
      <c r="F153" s="191" t="s">
        <v>223</v>
      </c>
      <c r="G153" s="38"/>
      <c r="H153" s="38"/>
      <c r="I153" s="192"/>
      <c r="J153" s="38"/>
      <c r="K153" s="38"/>
      <c r="L153" s="41"/>
      <c r="M153" s="193"/>
      <c r="N153" s="194"/>
      <c r="O153" s="66"/>
      <c r="P153" s="66"/>
      <c r="Q153" s="66"/>
      <c r="R153" s="66"/>
      <c r="S153" s="66"/>
      <c r="T153" s="67"/>
      <c r="U153" s="36"/>
      <c r="V153" s="36"/>
      <c r="W153" s="36"/>
      <c r="X153" s="36"/>
      <c r="Y153" s="36"/>
      <c r="Z153" s="36"/>
      <c r="AA153" s="36"/>
      <c r="AB153" s="36"/>
      <c r="AC153" s="36"/>
      <c r="AD153" s="36"/>
      <c r="AE153" s="36"/>
      <c r="AT153" s="18" t="s">
        <v>170</v>
      </c>
      <c r="AU153" s="18" t="s">
        <v>90</v>
      </c>
    </row>
    <row r="154" spans="1:65" s="13" customFormat="1" ht="11.25">
      <c r="B154" s="195"/>
      <c r="C154" s="196"/>
      <c r="D154" s="197" t="s">
        <v>176</v>
      </c>
      <c r="E154" s="198" t="s">
        <v>35</v>
      </c>
      <c r="F154" s="199" t="s">
        <v>177</v>
      </c>
      <c r="G154" s="196"/>
      <c r="H154" s="198" t="s">
        <v>35</v>
      </c>
      <c r="I154" s="200"/>
      <c r="J154" s="196"/>
      <c r="K154" s="196"/>
      <c r="L154" s="201"/>
      <c r="M154" s="202"/>
      <c r="N154" s="203"/>
      <c r="O154" s="203"/>
      <c r="P154" s="203"/>
      <c r="Q154" s="203"/>
      <c r="R154" s="203"/>
      <c r="S154" s="203"/>
      <c r="T154" s="204"/>
      <c r="AT154" s="205" t="s">
        <v>176</v>
      </c>
      <c r="AU154" s="205" t="s">
        <v>90</v>
      </c>
      <c r="AV154" s="13" t="s">
        <v>88</v>
      </c>
      <c r="AW154" s="13" t="s">
        <v>41</v>
      </c>
      <c r="AX154" s="13" t="s">
        <v>80</v>
      </c>
      <c r="AY154" s="205" t="s">
        <v>161</v>
      </c>
    </row>
    <row r="155" spans="1:65" s="14" customFormat="1" ht="11.25">
      <c r="B155" s="206"/>
      <c r="C155" s="207"/>
      <c r="D155" s="197" t="s">
        <v>176</v>
      </c>
      <c r="E155" s="208" t="s">
        <v>35</v>
      </c>
      <c r="F155" s="209" t="s">
        <v>1476</v>
      </c>
      <c r="G155" s="207"/>
      <c r="H155" s="210">
        <v>3.024</v>
      </c>
      <c r="I155" s="211"/>
      <c r="J155" s="207"/>
      <c r="K155" s="207"/>
      <c r="L155" s="212"/>
      <c r="M155" s="213"/>
      <c r="N155" s="214"/>
      <c r="O155" s="214"/>
      <c r="P155" s="214"/>
      <c r="Q155" s="214"/>
      <c r="R155" s="214"/>
      <c r="S155" s="214"/>
      <c r="T155" s="215"/>
      <c r="AT155" s="216" t="s">
        <v>176</v>
      </c>
      <c r="AU155" s="216" t="s">
        <v>90</v>
      </c>
      <c r="AV155" s="14" t="s">
        <v>90</v>
      </c>
      <c r="AW155" s="14" t="s">
        <v>41</v>
      </c>
      <c r="AX155" s="14" t="s">
        <v>80</v>
      </c>
      <c r="AY155" s="216" t="s">
        <v>161</v>
      </c>
    </row>
    <row r="156" spans="1:65" s="14" customFormat="1" ht="11.25">
      <c r="B156" s="206"/>
      <c r="C156" s="207"/>
      <c r="D156" s="197" t="s">
        <v>176</v>
      </c>
      <c r="E156" s="208" t="s">
        <v>35</v>
      </c>
      <c r="F156" s="209" t="s">
        <v>1477</v>
      </c>
      <c r="G156" s="207"/>
      <c r="H156" s="210">
        <v>2.94</v>
      </c>
      <c r="I156" s="211"/>
      <c r="J156" s="207"/>
      <c r="K156" s="207"/>
      <c r="L156" s="212"/>
      <c r="M156" s="213"/>
      <c r="N156" s="214"/>
      <c r="O156" s="214"/>
      <c r="P156" s="214"/>
      <c r="Q156" s="214"/>
      <c r="R156" s="214"/>
      <c r="S156" s="214"/>
      <c r="T156" s="215"/>
      <c r="AT156" s="216" t="s">
        <v>176</v>
      </c>
      <c r="AU156" s="216" t="s">
        <v>90</v>
      </c>
      <c r="AV156" s="14" t="s">
        <v>90</v>
      </c>
      <c r="AW156" s="14" t="s">
        <v>41</v>
      </c>
      <c r="AX156" s="14" t="s">
        <v>80</v>
      </c>
      <c r="AY156" s="216" t="s">
        <v>161</v>
      </c>
    </row>
    <row r="157" spans="1:65" s="14" customFormat="1" ht="11.25">
      <c r="B157" s="206"/>
      <c r="C157" s="207"/>
      <c r="D157" s="197" t="s">
        <v>176</v>
      </c>
      <c r="E157" s="208" t="s">
        <v>35</v>
      </c>
      <c r="F157" s="209" t="s">
        <v>1478</v>
      </c>
      <c r="G157" s="207"/>
      <c r="H157" s="210">
        <v>5.8659999999999997</v>
      </c>
      <c r="I157" s="211"/>
      <c r="J157" s="207"/>
      <c r="K157" s="207"/>
      <c r="L157" s="212"/>
      <c r="M157" s="213"/>
      <c r="N157" s="214"/>
      <c r="O157" s="214"/>
      <c r="P157" s="214"/>
      <c r="Q157" s="214"/>
      <c r="R157" s="214"/>
      <c r="S157" s="214"/>
      <c r="T157" s="215"/>
      <c r="AT157" s="216" t="s">
        <v>176</v>
      </c>
      <c r="AU157" s="216" t="s">
        <v>90</v>
      </c>
      <c r="AV157" s="14" t="s">
        <v>90</v>
      </c>
      <c r="AW157" s="14" t="s">
        <v>41</v>
      </c>
      <c r="AX157" s="14" t="s">
        <v>80</v>
      </c>
      <c r="AY157" s="216" t="s">
        <v>161</v>
      </c>
    </row>
    <row r="158" spans="1:65" s="15" customFormat="1" ht="11.25">
      <c r="B158" s="217"/>
      <c r="C158" s="218"/>
      <c r="D158" s="197" t="s">
        <v>176</v>
      </c>
      <c r="E158" s="219" t="s">
        <v>35</v>
      </c>
      <c r="F158" s="220" t="s">
        <v>181</v>
      </c>
      <c r="G158" s="218"/>
      <c r="H158" s="221">
        <v>11.83</v>
      </c>
      <c r="I158" s="222"/>
      <c r="J158" s="218"/>
      <c r="K158" s="218"/>
      <c r="L158" s="223"/>
      <c r="M158" s="224"/>
      <c r="N158" s="225"/>
      <c r="O158" s="225"/>
      <c r="P158" s="225"/>
      <c r="Q158" s="225"/>
      <c r="R158" s="225"/>
      <c r="S158" s="225"/>
      <c r="T158" s="226"/>
      <c r="AT158" s="227" t="s">
        <v>176</v>
      </c>
      <c r="AU158" s="227" t="s">
        <v>90</v>
      </c>
      <c r="AV158" s="15" t="s">
        <v>168</v>
      </c>
      <c r="AW158" s="15" t="s">
        <v>41</v>
      </c>
      <c r="AX158" s="15" t="s">
        <v>88</v>
      </c>
      <c r="AY158" s="227" t="s">
        <v>161</v>
      </c>
    </row>
    <row r="159" spans="1:65" s="12" customFormat="1" ht="22.9" customHeight="1">
      <c r="B159" s="160"/>
      <c r="C159" s="161"/>
      <c r="D159" s="162" t="s">
        <v>79</v>
      </c>
      <c r="E159" s="174" t="s">
        <v>227</v>
      </c>
      <c r="F159" s="174" t="s">
        <v>228</v>
      </c>
      <c r="G159" s="161"/>
      <c r="H159" s="161"/>
      <c r="I159" s="164"/>
      <c r="J159" s="175">
        <f>BK159</f>
        <v>0</v>
      </c>
      <c r="K159" s="161"/>
      <c r="L159" s="166"/>
      <c r="M159" s="167"/>
      <c r="N159" s="168"/>
      <c r="O159" s="168"/>
      <c r="P159" s="169">
        <f>SUM(P160:P167)</f>
        <v>0</v>
      </c>
      <c r="Q159" s="168"/>
      <c r="R159" s="169">
        <f>SUM(R160:R167)</f>
        <v>0</v>
      </c>
      <c r="S159" s="168"/>
      <c r="T159" s="170">
        <f>SUM(T160:T167)</f>
        <v>0</v>
      </c>
      <c r="AR159" s="171" t="s">
        <v>88</v>
      </c>
      <c r="AT159" s="172" t="s">
        <v>79</v>
      </c>
      <c r="AU159" s="172" t="s">
        <v>88</v>
      </c>
      <c r="AY159" s="171" t="s">
        <v>161</v>
      </c>
      <c r="BK159" s="173">
        <f>SUM(BK160:BK167)</f>
        <v>0</v>
      </c>
    </row>
    <row r="160" spans="1:65" s="2" customFormat="1" ht="37.9" customHeight="1">
      <c r="A160" s="36"/>
      <c r="B160" s="37"/>
      <c r="C160" s="176" t="s">
        <v>265</v>
      </c>
      <c r="D160" s="176" t="s">
        <v>164</v>
      </c>
      <c r="E160" s="177" t="s">
        <v>1180</v>
      </c>
      <c r="F160" s="178" t="s">
        <v>1181</v>
      </c>
      <c r="G160" s="179" t="s">
        <v>232</v>
      </c>
      <c r="H160" s="180">
        <v>6.9029999999999996</v>
      </c>
      <c r="I160" s="181"/>
      <c r="J160" s="182">
        <f>ROUND(I160*H160,2)</f>
        <v>0</v>
      </c>
      <c r="K160" s="183"/>
      <c r="L160" s="41"/>
      <c r="M160" s="184" t="s">
        <v>35</v>
      </c>
      <c r="N160" s="185" t="s">
        <v>51</v>
      </c>
      <c r="O160" s="66"/>
      <c r="P160" s="186">
        <f>O160*H160</f>
        <v>0</v>
      </c>
      <c r="Q160" s="186">
        <v>0</v>
      </c>
      <c r="R160" s="186">
        <f>Q160*H160</f>
        <v>0</v>
      </c>
      <c r="S160" s="186">
        <v>0</v>
      </c>
      <c r="T160" s="187">
        <f>S160*H160</f>
        <v>0</v>
      </c>
      <c r="U160" s="36"/>
      <c r="V160" s="36"/>
      <c r="W160" s="36"/>
      <c r="X160" s="36"/>
      <c r="Y160" s="36"/>
      <c r="Z160" s="36"/>
      <c r="AA160" s="36"/>
      <c r="AB160" s="36"/>
      <c r="AC160" s="36"/>
      <c r="AD160" s="36"/>
      <c r="AE160" s="36"/>
      <c r="AR160" s="188" t="s">
        <v>168</v>
      </c>
      <c r="AT160" s="188" t="s">
        <v>164</v>
      </c>
      <c r="AU160" s="188" t="s">
        <v>90</v>
      </c>
      <c r="AY160" s="18" t="s">
        <v>161</v>
      </c>
      <c r="BE160" s="189">
        <f>IF(N160="základní",J160,0)</f>
        <v>0</v>
      </c>
      <c r="BF160" s="189">
        <f>IF(N160="snížená",J160,0)</f>
        <v>0</v>
      </c>
      <c r="BG160" s="189">
        <f>IF(N160="zákl. přenesená",J160,0)</f>
        <v>0</v>
      </c>
      <c r="BH160" s="189">
        <f>IF(N160="sníž. přenesená",J160,0)</f>
        <v>0</v>
      </c>
      <c r="BI160" s="189">
        <f>IF(N160="nulová",J160,0)</f>
        <v>0</v>
      </c>
      <c r="BJ160" s="18" t="s">
        <v>88</v>
      </c>
      <c r="BK160" s="189">
        <f>ROUND(I160*H160,2)</f>
        <v>0</v>
      </c>
      <c r="BL160" s="18" t="s">
        <v>168</v>
      </c>
      <c r="BM160" s="188" t="s">
        <v>1479</v>
      </c>
    </row>
    <row r="161" spans="1:65" s="2" customFormat="1" ht="11.25">
      <c r="A161" s="36"/>
      <c r="B161" s="37"/>
      <c r="C161" s="38"/>
      <c r="D161" s="190" t="s">
        <v>170</v>
      </c>
      <c r="E161" s="38"/>
      <c r="F161" s="191" t="s">
        <v>1183</v>
      </c>
      <c r="G161" s="38"/>
      <c r="H161" s="38"/>
      <c r="I161" s="192"/>
      <c r="J161" s="38"/>
      <c r="K161" s="38"/>
      <c r="L161" s="41"/>
      <c r="M161" s="193"/>
      <c r="N161" s="194"/>
      <c r="O161" s="66"/>
      <c r="P161" s="66"/>
      <c r="Q161" s="66"/>
      <c r="R161" s="66"/>
      <c r="S161" s="66"/>
      <c r="T161" s="67"/>
      <c r="U161" s="36"/>
      <c r="V161" s="36"/>
      <c r="W161" s="36"/>
      <c r="X161" s="36"/>
      <c r="Y161" s="36"/>
      <c r="Z161" s="36"/>
      <c r="AA161" s="36"/>
      <c r="AB161" s="36"/>
      <c r="AC161" s="36"/>
      <c r="AD161" s="36"/>
      <c r="AE161" s="36"/>
      <c r="AT161" s="18" t="s">
        <v>170</v>
      </c>
      <c r="AU161" s="18" t="s">
        <v>90</v>
      </c>
    </row>
    <row r="162" spans="1:65" s="2" customFormat="1" ht="33" customHeight="1">
      <c r="A162" s="36"/>
      <c r="B162" s="37"/>
      <c r="C162" s="176" t="s">
        <v>269</v>
      </c>
      <c r="D162" s="176" t="s">
        <v>164</v>
      </c>
      <c r="E162" s="177" t="s">
        <v>236</v>
      </c>
      <c r="F162" s="178" t="s">
        <v>237</v>
      </c>
      <c r="G162" s="179" t="s">
        <v>232</v>
      </c>
      <c r="H162" s="180">
        <v>6.9029999999999996</v>
      </c>
      <c r="I162" s="181"/>
      <c r="J162" s="182">
        <f>ROUND(I162*H162,2)</f>
        <v>0</v>
      </c>
      <c r="K162" s="183"/>
      <c r="L162" s="41"/>
      <c r="M162" s="184" t="s">
        <v>35</v>
      </c>
      <c r="N162" s="185" t="s">
        <v>51</v>
      </c>
      <c r="O162" s="66"/>
      <c r="P162" s="186">
        <f>O162*H162</f>
        <v>0</v>
      </c>
      <c r="Q162" s="186">
        <v>0</v>
      </c>
      <c r="R162" s="186">
        <f>Q162*H162</f>
        <v>0</v>
      </c>
      <c r="S162" s="186">
        <v>0</v>
      </c>
      <c r="T162" s="187">
        <f>S162*H162</f>
        <v>0</v>
      </c>
      <c r="U162" s="36"/>
      <c r="V162" s="36"/>
      <c r="W162" s="36"/>
      <c r="X162" s="36"/>
      <c r="Y162" s="36"/>
      <c r="Z162" s="36"/>
      <c r="AA162" s="36"/>
      <c r="AB162" s="36"/>
      <c r="AC162" s="36"/>
      <c r="AD162" s="36"/>
      <c r="AE162" s="36"/>
      <c r="AR162" s="188" t="s">
        <v>168</v>
      </c>
      <c r="AT162" s="188" t="s">
        <v>164</v>
      </c>
      <c r="AU162" s="188" t="s">
        <v>90</v>
      </c>
      <c r="AY162" s="18" t="s">
        <v>161</v>
      </c>
      <c r="BE162" s="189">
        <f>IF(N162="základní",J162,0)</f>
        <v>0</v>
      </c>
      <c r="BF162" s="189">
        <f>IF(N162="snížená",J162,0)</f>
        <v>0</v>
      </c>
      <c r="BG162" s="189">
        <f>IF(N162="zákl. přenesená",J162,0)</f>
        <v>0</v>
      </c>
      <c r="BH162" s="189">
        <f>IF(N162="sníž. přenesená",J162,0)</f>
        <v>0</v>
      </c>
      <c r="BI162" s="189">
        <f>IF(N162="nulová",J162,0)</f>
        <v>0</v>
      </c>
      <c r="BJ162" s="18" t="s">
        <v>88</v>
      </c>
      <c r="BK162" s="189">
        <f>ROUND(I162*H162,2)</f>
        <v>0</v>
      </c>
      <c r="BL162" s="18" t="s">
        <v>168</v>
      </c>
      <c r="BM162" s="188" t="s">
        <v>1480</v>
      </c>
    </row>
    <row r="163" spans="1:65" s="2" customFormat="1" ht="11.25">
      <c r="A163" s="36"/>
      <c r="B163" s="37"/>
      <c r="C163" s="38"/>
      <c r="D163" s="190" t="s">
        <v>170</v>
      </c>
      <c r="E163" s="38"/>
      <c r="F163" s="191" t="s">
        <v>239</v>
      </c>
      <c r="G163" s="38"/>
      <c r="H163" s="38"/>
      <c r="I163" s="192"/>
      <c r="J163" s="38"/>
      <c r="K163" s="38"/>
      <c r="L163" s="41"/>
      <c r="M163" s="193"/>
      <c r="N163" s="194"/>
      <c r="O163" s="66"/>
      <c r="P163" s="66"/>
      <c r="Q163" s="66"/>
      <c r="R163" s="66"/>
      <c r="S163" s="66"/>
      <c r="T163" s="67"/>
      <c r="U163" s="36"/>
      <c r="V163" s="36"/>
      <c r="W163" s="36"/>
      <c r="X163" s="36"/>
      <c r="Y163" s="36"/>
      <c r="Z163" s="36"/>
      <c r="AA163" s="36"/>
      <c r="AB163" s="36"/>
      <c r="AC163" s="36"/>
      <c r="AD163" s="36"/>
      <c r="AE163" s="36"/>
      <c r="AT163" s="18" t="s">
        <v>170</v>
      </c>
      <c r="AU163" s="18" t="s">
        <v>90</v>
      </c>
    </row>
    <row r="164" spans="1:65" s="2" customFormat="1" ht="44.25" customHeight="1">
      <c r="A164" s="36"/>
      <c r="B164" s="37"/>
      <c r="C164" s="176" t="s">
        <v>273</v>
      </c>
      <c r="D164" s="176" t="s">
        <v>164</v>
      </c>
      <c r="E164" s="177" t="s">
        <v>241</v>
      </c>
      <c r="F164" s="178" t="s">
        <v>242</v>
      </c>
      <c r="G164" s="179" t="s">
        <v>232</v>
      </c>
      <c r="H164" s="180">
        <v>63.01</v>
      </c>
      <c r="I164" s="181"/>
      <c r="J164" s="182">
        <f>ROUND(I164*H164,2)</f>
        <v>0</v>
      </c>
      <c r="K164" s="183"/>
      <c r="L164" s="41"/>
      <c r="M164" s="184" t="s">
        <v>35</v>
      </c>
      <c r="N164" s="185" t="s">
        <v>51</v>
      </c>
      <c r="O164" s="66"/>
      <c r="P164" s="186">
        <f>O164*H164</f>
        <v>0</v>
      </c>
      <c r="Q164" s="186">
        <v>0</v>
      </c>
      <c r="R164" s="186">
        <f>Q164*H164</f>
        <v>0</v>
      </c>
      <c r="S164" s="186">
        <v>0</v>
      </c>
      <c r="T164" s="187">
        <f>S164*H164</f>
        <v>0</v>
      </c>
      <c r="U164" s="36"/>
      <c r="V164" s="36"/>
      <c r="W164" s="36"/>
      <c r="X164" s="36"/>
      <c r="Y164" s="36"/>
      <c r="Z164" s="36"/>
      <c r="AA164" s="36"/>
      <c r="AB164" s="36"/>
      <c r="AC164" s="36"/>
      <c r="AD164" s="36"/>
      <c r="AE164" s="36"/>
      <c r="AR164" s="188" t="s">
        <v>168</v>
      </c>
      <c r="AT164" s="188" t="s">
        <v>164</v>
      </c>
      <c r="AU164" s="188" t="s">
        <v>90</v>
      </c>
      <c r="AY164" s="18" t="s">
        <v>161</v>
      </c>
      <c r="BE164" s="189">
        <f>IF(N164="základní",J164,0)</f>
        <v>0</v>
      </c>
      <c r="BF164" s="189">
        <f>IF(N164="snížená",J164,0)</f>
        <v>0</v>
      </c>
      <c r="BG164" s="189">
        <f>IF(N164="zákl. přenesená",J164,0)</f>
        <v>0</v>
      </c>
      <c r="BH164" s="189">
        <f>IF(N164="sníž. přenesená",J164,0)</f>
        <v>0</v>
      </c>
      <c r="BI164" s="189">
        <f>IF(N164="nulová",J164,0)</f>
        <v>0</v>
      </c>
      <c r="BJ164" s="18" t="s">
        <v>88</v>
      </c>
      <c r="BK164" s="189">
        <f>ROUND(I164*H164,2)</f>
        <v>0</v>
      </c>
      <c r="BL164" s="18" t="s">
        <v>168</v>
      </c>
      <c r="BM164" s="188" t="s">
        <v>1481</v>
      </c>
    </row>
    <row r="165" spans="1:65" s="2" customFormat="1" ht="11.25">
      <c r="A165" s="36"/>
      <c r="B165" s="37"/>
      <c r="C165" s="38"/>
      <c r="D165" s="190" t="s">
        <v>170</v>
      </c>
      <c r="E165" s="38"/>
      <c r="F165" s="191" t="s">
        <v>244</v>
      </c>
      <c r="G165" s="38"/>
      <c r="H165" s="38"/>
      <c r="I165" s="192"/>
      <c r="J165" s="38"/>
      <c r="K165" s="38"/>
      <c r="L165" s="41"/>
      <c r="M165" s="193"/>
      <c r="N165" s="194"/>
      <c r="O165" s="66"/>
      <c r="P165" s="66"/>
      <c r="Q165" s="66"/>
      <c r="R165" s="66"/>
      <c r="S165" s="66"/>
      <c r="T165" s="67"/>
      <c r="U165" s="36"/>
      <c r="V165" s="36"/>
      <c r="W165" s="36"/>
      <c r="X165" s="36"/>
      <c r="Y165" s="36"/>
      <c r="Z165" s="36"/>
      <c r="AA165" s="36"/>
      <c r="AB165" s="36"/>
      <c r="AC165" s="36"/>
      <c r="AD165" s="36"/>
      <c r="AE165" s="36"/>
      <c r="AT165" s="18" t="s">
        <v>170</v>
      </c>
      <c r="AU165" s="18" t="s">
        <v>90</v>
      </c>
    </row>
    <row r="166" spans="1:65" s="2" customFormat="1" ht="44.25" customHeight="1">
      <c r="A166" s="36"/>
      <c r="B166" s="37"/>
      <c r="C166" s="176" t="s">
        <v>279</v>
      </c>
      <c r="D166" s="176" t="s">
        <v>164</v>
      </c>
      <c r="E166" s="177" t="s">
        <v>247</v>
      </c>
      <c r="F166" s="178" t="s">
        <v>248</v>
      </c>
      <c r="G166" s="179" t="s">
        <v>232</v>
      </c>
      <c r="H166" s="180">
        <v>6.9029999999999996</v>
      </c>
      <c r="I166" s="181"/>
      <c r="J166" s="182">
        <f>ROUND(I166*H166,2)</f>
        <v>0</v>
      </c>
      <c r="K166" s="183"/>
      <c r="L166" s="41"/>
      <c r="M166" s="184" t="s">
        <v>35</v>
      </c>
      <c r="N166" s="185" t="s">
        <v>51</v>
      </c>
      <c r="O166" s="66"/>
      <c r="P166" s="186">
        <f>O166*H166</f>
        <v>0</v>
      </c>
      <c r="Q166" s="186">
        <v>0</v>
      </c>
      <c r="R166" s="186">
        <f>Q166*H166</f>
        <v>0</v>
      </c>
      <c r="S166" s="186">
        <v>0</v>
      </c>
      <c r="T166" s="187">
        <f>S166*H166</f>
        <v>0</v>
      </c>
      <c r="U166" s="36"/>
      <c r="V166" s="36"/>
      <c r="W166" s="36"/>
      <c r="X166" s="36"/>
      <c r="Y166" s="36"/>
      <c r="Z166" s="36"/>
      <c r="AA166" s="36"/>
      <c r="AB166" s="36"/>
      <c r="AC166" s="36"/>
      <c r="AD166" s="36"/>
      <c r="AE166" s="36"/>
      <c r="AR166" s="188" t="s">
        <v>168</v>
      </c>
      <c r="AT166" s="188" t="s">
        <v>164</v>
      </c>
      <c r="AU166" s="188" t="s">
        <v>90</v>
      </c>
      <c r="AY166" s="18" t="s">
        <v>161</v>
      </c>
      <c r="BE166" s="189">
        <f>IF(N166="základní",J166,0)</f>
        <v>0</v>
      </c>
      <c r="BF166" s="189">
        <f>IF(N166="snížená",J166,0)</f>
        <v>0</v>
      </c>
      <c r="BG166" s="189">
        <f>IF(N166="zákl. přenesená",J166,0)</f>
        <v>0</v>
      </c>
      <c r="BH166" s="189">
        <f>IF(N166="sníž. přenesená",J166,0)</f>
        <v>0</v>
      </c>
      <c r="BI166" s="189">
        <f>IF(N166="nulová",J166,0)</f>
        <v>0</v>
      </c>
      <c r="BJ166" s="18" t="s">
        <v>88</v>
      </c>
      <c r="BK166" s="189">
        <f>ROUND(I166*H166,2)</f>
        <v>0</v>
      </c>
      <c r="BL166" s="18" t="s">
        <v>168</v>
      </c>
      <c r="BM166" s="188" t="s">
        <v>1482</v>
      </c>
    </row>
    <row r="167" spans="1:65" s="2" customFormat="1" ht="11.25">
      <c r="A167" s="36"/>
      <c r="B167" s="37"/>
      <c r="C167" s="38"/>
      <c r="D167" s="190" t="s">
        <v>170</v>
      </c>
      <c r="E167" s="38"/>
      <c r="F167" s="191" t="s">
        <v>250</v>
      </c>
      <c r="G167" s="38"/>
      <c r="H167" s="38"/>
      <c r="I167" s="192"/>
      <c r="J167" s="38"/>
      <c r="K167" s="38"/>
      <c r="L167" s="41"/>
      <c r="M167" s="193"/>
      <c r="N167" s="194"/>
      <c r="O167" s="66"/>
      <c r="P167" s="66"/>
      <c r="Q167" s="66"/>
      <c r="R167" s="66"/>
      <c r="S167" s="66"/>
      <c r="T167" s="67"/>
      <c r="U167" s="36"/>
      <c r="V167" s="36"/>
      <c r="W167" s="36"/>
      <c r="X167" s="36"/>
      <c r="Y167" s="36"/>
      <c r="Z167" s="36"/>
      <c r="AA167" s="36"/>
      <c r="AB167" s="36"/>
      <c r="AC167" s="36"/>
      <c r="AD167" s="36"/>
      <c r="AE167" s="36"/>
      <c r="AT167" s="18" t="s">
        <v>170</v>
      </c>
      <c r="AU167" s="18" t="s">
        <v>90</v>
      </c>
    </row>
    <row r="168" spans="1:65" s="12" customFormat="1" ht="22.9" customHeight="1">
      <c r="B168" s="160"/>
      <c r="C168" s="161"/>
      <c r="D168" s="162" t="s">
        <v>79</v>
      </c>
      <c r="E168" s="174" t="s">
        <v>251</v>
      </c>
      <c r="F168" s="174" t="s">
        <v>252</v>
      </c>
      <c r="G168" s="161"/>
      <c r="H168" s="161"/>
      <c r="I168" s="164"/>
      <c r="J168" s="175">
        <f>BK168</f>
        <v>0</v>
      </c>
      <c r="K168" s="161"/>
      <c r="L168" s="166"/>
      <c r="M168" s="167"/>
      <c r="N168" s="168"/>
      <c r="O168" s="168"/>
      <c r="P168" s="169">
        <f>SUM(P169:P170)</f>
        <v>0</v>
      </c>
      <c r="Q168" s="168"/>
      <c r="R168" s="169">
        <f>SUM(R169:R170)</f>
        <v>0</v>
      </c>
      <c r="S168" s="168"/>
      <c r="T168" s="170">
        <f>SUM(T169:T170)</f>
        <v>0</v>
      </c>
      <c r="AR168" s="171" t="s">
        <v>88</v>
      </c>
      <c r="AT168" s="172" t="s">
        <v>79</v>
      </c>
      <c r="AU168" s="172" t="s">
        <v>88</v>
      </c>
      <c r="AY168" s="171" t="s">
        <v>161</v>
      </c>
      <c r="BK168" s="173">
        <f>SUM(BK169:BK170)</f>
        <v>0</v>
      </c>
    </row>
    <row r="169" spans="1:65" s="2" customFormat="1" ht="55.5" customHeight="1">
      <c r="A169" s="36"/>
      <c r="B169" s="37"/>
      <c r="C169" s="176" t="s">
        <v>7</v>
      </c>
      <c r="D169" s="176" t="s">
        <v>164</v>
      </c>
      <c r="E169" s="177" t="s">
        <v>975</v>
      </c>
      <c r="F169" s="178" t="s">
        <v>976</v>
      </c>
      <c r="G169" s="179" t="s">
        <v>232</v>
      </c>
      <c r="H169" s="180">
        <v>2.8530000000000002</v>
      </c>
      <c r="I169" s="181"/>
      <c r="J169" s="182">
        <f>ROUND(I169*H169,2)</f>
        <v>0</v>
      </c>
      <c r="K169" s="183"/>
      <c r="L169" s="41"/>
      <c r="M169" s="184" t="s">
        <v>35</v>
      </c>
      <c r="N169" s="185" t="s">
        <v>51</v>
      </c>
      <c r="O169" s="66"/>
      <c r="P169" s="186">
        <f>O169*H169</f>
        <v>0</v>
      </c>
      <c r="Q169" s="186">
        <v>0</v>
      </c>
      <c r="R169" s="186">
        <f>Q169*H169</f>
        <v>0</v>
      </c>
      <c r="S169" s="186">
        <v>0</v>
      </c>
      <c r="T169" s="187">
        <f>S169*H169</f>
        <v>0</v>
      </c>
      <c r="U169" s="36"/>
      <c r="V169" s="36"/>
      <c r="W169" s="36"/>
      <c r="X169" s="36"/>
      <c r="Y169" s="36"/>
      <c r="Z169" s="36"/>
      <c r="AA169" s="36"/>
      <c r="AB169" s="36"/>
      <c r="AC169" s="36"/>
      <c r="AD169" s="36"/>
      <c r="AE169" s="36"/>
      <c r="AR169" s="188" t="s">
        <v>168</v>
      </c>
      <c r="AT169" s="188" t="s">
        <v>164</v>
      </c>
      <c r="AU169" s="188" t="s">
        <v>90</v>
      </c>
      <c r="AY169" s="18" t="s">
        <v>161</v>
      </c>
      <c r="BE169" s="189">
        <f>IF(N169="základní",J169,0)</f>
        <v>0</v>
      </c>
      <c r="BF169" s="189">
        <f>IF(N169="snížená",J169,0)</f>
        <v>0</v>
      </c>
      <c r="BG169" s="189">
        <f>IF(N169="zákl. přenesená",J169,0)</f>
        <v>0</v>
      </c>
      <c r="BH169" s="189">
        <f>IF(N169="sníž. přenesená",J169,0)</f>
        <v>0</v>
      </c>
      <c r="BI169" s="189">
        <f>IF(N169="nulová",J169,0)</f>
        <v>0</v>
      </c>
      <c r="BJ169" s="18" t="s">
        <v>88</v>
      </c>
      <c r="BK169" s="189">
        <f>ROUND(I169*H169,2)</f>
        <v>0</v>
      </c>
      <c r="BL169" s="18" t="s">
        <v>168</v>
      </c>
      <c r="BM169" s="188" t="s">
        <v>1483</v>
      </c>
    </row>
    <row r="170" spans="1:65" s="2" customFormat="1" ht="11.25">
      <c r="A170" s="36"/>
      <c r="B170" s="37"/>
      <c r="C170" s="38"/>
      <c r="D170" s="190" t="s">
        <v>170</v>
      </c>
      <c r="E170" s="38"/>
      <c r="F170" s="191" t="s">
        <v>978</v>
      </c>
      <c r="G170" s="38"/>
      <c r="H170" s="38"/>
      <c r="I170" s="192"/>
      <c r="J170" s="38"/>
      <c r="K170" s="38"/>
      <c r="L170" s="41"/>
      <c r="M170" s="193"/>
      <c r="N170" s="194"/>
      <c r="O170" s="66"/>
      <c r="P170" s="66"/>
      <c r="Q170" s="66"/>
      <c r="R170" s="66"/>
      <c r="S170" s="66"/>
      <c r="T170" s="67"/>
      <c r="U170" s="36"/>
      <c r="V170" s="36"/>
      <c r="W170" s="36"/>
      <c r="X170" s="36"/>
      <c r="Y170" s="36"/>
      <c r="Z170" s="36"/>
      <c r="AA170" s="36"/>
      <c r="AB170" s="36"/>
      <c r="AC170" s="36"/>
      <c r="AD170" s="36"/>
      <c r="AE170" s="36"/>
      <c r="AT170" s="18" t="s">
        <v>170</v>
      </c>
      <c r="AU170" s="18" t="s">
        <v>90</v>
      </c>
    </row>
    <row r="171" spans="1:65" s="12" customFormat="1" ht="25.9" customHeight="1">
      <c r="B171" s="160"/>
      <c r="C171" s="161"/>
      <c r="D171" s="162" t="s">
        <v>79</v>
      </c>
      <c r="E171" s="163" t="s">
        <v>257</v>
      </c>
      <c r="F171" s="163" t="s">
        <v>258</v>
      </c>
      <c r="G171" s="161"/>
      <c r="H171" s="161"/>
      <c r="I171" s="164"/>
      <c r="J171" s="165">
        <f>BK171</f>
        <v>0</v>
      </c>
      <c r="K171" s="161"/>
      <c r="L171" s="166"/>
      <c r="M171" s="167"/>
      <c r="N171" s="168"/>
      <c r="O171" s="168"/>
      <c r="P171" s="169">
        <f>P172+P188+P194+P197+P207+P217+P220+P252+P279+P287+P289</f>
        <v>0</v>
      </c>
      <c r="Q171" s="168"/>
      <c r="R171" s="169">
        <f>R172+R188+R194+R197+R207+R217+R220+R252+R279+R287+R289</f>
        <v>1.2087476000000001</v>
      </c>
      <c r="S171" s="168"/>
      <c r="T171" s="170">
        <f>T172+T188+T194+T197+T207+T217+T220+T252+T279+T287+T289</f>
        <v>2.9531977</v>
      </c>
      <c r="AR171" s="171" t="s">
        <v>90</v>
      </c>
      <c r="AT171" s="172" t="s">
        <v>79</v>
      </c>
      <c r="AU171" s="172" t="s">
        <v>80</v>
      </c>
      <c r="AY171" s="171" t="s">
        <v>161</v>
      </c>
      <c r="BK171" s="173">
        <f>BK172+BK188+BK194+BK197+BK207+BK217+BK220+BK252+BK279+BK287+BK289</f>
        <v>0</v>
      </c>
    </row>
    <row r="172" spans="1:65" s="12" customFormat="1" ht="22.9" customHeight="1">
      <c r="B172" s="160"/>
      <c r="C172" s="161"/>
      <c r="D172" s="162" t="s">
        <v>79</v>
      </c>
      <c r="E172" s="174" t="s">
        <v>259</v>
      </c>
      <c r="F172" s="174" t="s">
        <v>260</v>
      </c>
      <c r="G172" s="161"/>
      <c r="H172" s="161"/>
      <c r="I172" s="164"/>
      <c r="J172" s="175">
        <f>BK172</f>
        <v>0</v>
      </c>
      <c r="K172" s="161"/>
      <c r="L172" s="166"/>
      <c r="M172" s="167"/>
      <c r="N172" s="168"/>
      <c r="O172" s="168"/>
      <c r="P172" s="169">
        <f>SUM(P173:P187)</f>
        <v>0</v>
      </c>
      <c r="Q172" s="168"/>
      <c r="R172" s="169">
        <f>SUM(R173:R187)</f>
        <v>3.8999999999999998E-3</v>
      </c>
      <c r="S172" s="168"/>
      <c r="T172" s="170">
        <f>SUM(T173:T187)</f>
        <v>5.8120000000000005E-2</v>
      </c>
      <c r="AR172" s="171" t="s">
        <v>90</v>
      </c>
      <c r="AT172" s="172" t="s">
        <v>79</v>
      </c>
      <c r="AU172" s="172" t="s">
        <v>88</v>
      </c>
      <c r="AY172" s="171" t="s">
        <v>161</v>
      </c>
      <c r="BK172" s="173">
        <f>SUM(BK173:BK187)</f>
        <v>0</v>
      </c>
    </row>
    <row r="173" spans="1:65" s="2" customFormat="1" ht="33" customHeight="1">
      <c r="A173" s="36"/>
      <c r="B173" s="37"/>
      <c r="C173" s="176" t="s">
        <v>288</v>
      </c>
      <c r="D173" s="176" t="s">
        <v>164</v>
      </c>
      <c r="E173" s="177" t="s">
        <v>262</v>
      </c>
      <c r="F173" s="178" t="s">
        <v>263</v>
      </c>
      <c r="G173" s="179" t="s">
        <v>185</v>
      </c>
      <c r="H173" s="180">
        <v>2</v>
      </c>
      <c r="I173" s="181"/>
      <c r="J173" s="182">
        <f>ROUND(I173*H173,2)</f>
        <v>0</v>
      </c>
      <c r="K173" s="183"/>
      <c r="L173" s="41"/>
      <c r="M173" s="184" t="s">
        <v>35</v>
      </c>
      <c r="N173" s="185" t="s">
        <v>51</v>
      </c>
      <c r="O173" s="66"/>
      <c r="P173" s="186">
        <f>O173*H173</f>
        <v>0</v>
      </c>
      <c r="Q173" s="186">
        <v>0</v>
      </c>
      <c r="R173" s="186">
        <f>Q173*H173</f>
        <v>0</v>
      </c>
      <c r="S173" s="186">
        <v>0</v>
      </c>
      <c r="T173" s="187">
        <f>S173*H173</f>
        <v>0</v>
      </c>
      <c r="U173" s="36"/>
      <c r="V173" s="36"/>
      <c r="W173" s="36"/>
      <c r="X173" s="36"/>
      <c r="Y173" s="36"/>
      <c r="Z173" s="36"/>
      <c r="AA173" s="36"/>
      <c r="AB173" s="36"/>
      <c r="AC173" s="36"/>
      <c r="AD173" s="36"/>
      <c r="AE173" s="36"/>
      <c r="AR173" s="188" t="s">
        <v>261</v>
      </c>
      <c r="AT173" s="188" t="s">
        <v>164</v>
      </c>
      <c r="AU173" s="188" t="s">
        <v>90</v>
      </c>
      <c r="AY173" s="18" t="s">
        <v>161</v>
      </c>
      <c r="BE173" s="189">
        <f>IF(N173="základní",J173,0)</f>
        <v>0</v>
      </c>
      <c r="BF173" s="189">
        <f>IF(N173="snížená",J173,0)</f>
        <v>0</v>
      </c>
      <c r="BG173" s="189">
        <f>IF(N173="zákl. přenesená",J173,0)</f>
        <v>0</v>
      </c>
      <c r="BH173" s="189">
        <f>IF(N173="sníž. přenesená",J173,0)</f>
        <v>0</v>
      </c>
      <c r="BI173" s="189">
        <f>IF(N173="nulová",J173,0)</f>
        <v>0</v>
      </c>
      <c r="BJ173" s="18" t="s">
        <v>88</v>
      </c>
      <c r="BK173" s="189">
        <f>ROUND(I173*H173,2)</f>
        <v>0</v>
      </c>
      <c r="BL173" s="18" t="s">
        <v>261</v>
      </c>
      <c r="BM173" s="188" t="s">
        <v>1484</v>
      </c>
    </row>
    <row r="174" spans="1:65" s="2" customFormat="1" ht="24.2" customHeight="1">
      <c r="A174" s="36"/>
      <c r="B174" s="37"/>
      <c r="C174" s="176" t="s">
        <v>292</v>
      </c>
      <c r="D174" s="176" t="s">
        <v>164</v>
      </c>
      <c r="E174" s="177" t="s">
        <v>266</v>
      </c>
      <c r="F174" s="178" t="s">
        <v>267</v>
      </c>
      <c r="G174" s="179" t="s">
        <v>185</v>
      </c>
      <c r="H174" s="180">
        <v>1</v>
      </c>
      <c r="I174" s="181"/>
      <c r="J174" s="182">
        <f>ROUND(I174*H174,2)</f>
        <v>0</v>
      </c>
      <c r="K174" s="183"/>
      <c r="L174" s="41"/>
      <c r="M174" s="184" t="s">
        <v>35</v>
      </c>
      <c r="N174" s="185" t="s">
        <v>51</v>
      </c>
      <c r="O174" s="66"/>
      <c r="P174" s="186">
        <f>O174*H174</f>
        <v>0</v>
      </c>
      <c r="Q174" s="186">
        <v>0</v>
      </c>
      <c r="R174" s="186">
        <f>Q174*H174</f>
        <v>0</v>
      </c>
      <c r="S174" s="186">
        <v>0</v>
      </c>
      <c r="T174" s="187">
        <f>S174*H174</f>
        <v>0</v>
      </c>
      <c r="U174" s="36"/>
      <c r="V174" s="36"/>
      <c r="W174" s="36"/>
      <c r="X174" s="36"/>
      <c r="Y174" s="36"/>
      <c r="Z174" s="36"/>
      <c r="AA174" s="36"/>
      <c r="AB174" s="36"/>
      <c r="AC174" s="36"/>
      <c r="AD174" s="36"/>
      <c r="AE174" s="36"/>
      <c r="AR174" s="188" t="s">
        <v>261</v>
      </c>
      <c r="AT174" s="188" t="s">
        <v>164</v>
      </c>
      <c r="AU174" s="188" t="s">
        <v>90</v>
      </c>
      <c r="AY174" s="18" t="s">
        <v>161</v>
      </c>
      <c r="BE174" s="189">
        <f>IF(N174="základní",J174,0)</f>
        <v>0</v>
      </c>
      <c r="BF174" s="189">
        <f>IF(N174="snížená",J174,0)</f>
        <v>0</v>
      </c>
      <c r="BG174" s="189">
        <f>IF(N174="zákl. přenesená",J174,0)</f>
        <v>0</v>
      </c>
      <c r="BH174" s="189">
        <f>IF(N174="sníž. přenesená",J174,0)</f>
        <v>0</v>
      </c>
      <c r="BI174" s="189">
        <f>IF(N174="nulová",J174,0)</f>
        <v>0</v>
      </c>
      <c r="BJ174" s="18" t="s">
        <v>88</v>
      </c>
      <c r="BK174" s="189">
        <f>ROUND(I174*H174,2)</f>
        <v>0</v>
      </c>
      <c r="BL174" s="18" t="s">
        <v>261</v>
      </c>
      <c r="BM174" s="188" t="s">
        <v>1485</v>
      </c>
    </row>
    <row r="175" spans="1:65" s="2" customFormat="1" ht="16.5" customHeight="1">
      <c r="A175" s="36"/>
      <c r="B175" s="37"/>
      <c r="C175" s="176" t="s">
        <v>296</v>
      </c>
      <c r="D175" s="176" t="s">
        <v>164</v>
      </c>
      <c r="E175" s="177" t="s">
        <v>274</v>
      </c>
      <c r="F175" s="178" t="s">
        <v>275</v>
      </c>
      <c r="G175" s="179" t="s">
        <v>276</v>
      </c>
      <c r="H175" s="180">
        <v>2</v>
      </c>
      <c r="I175" s="181"/>
      <c r="J175" s="182">
        <f>ROUND(I175*H175,2)</f>
        <v>0</v>
      </c>
      <c r="K175" s="183"/>
      <c r="L175" s="41"/>
      <c r="M175" s="184" t="s">
        <v>35</v>
      </c>
      <c r="N175" s="185" t="s">
        <v>51</v>
      </c>
      <c r="O175" s="66"/>
      <c r="P175" s="186">
        <f>O175*H175</f>
        <v>0</v>
      </c>
      <c r="Q175" s="186">
        <v>0</v>
      </c>
      <c r="R175" s="186">
        <f>Q175*H175</f>
        <v>0</v>
      </c>
      <c r="S175" s="186">
        <v>1.933E-2</v>
      </c>
      <c r="T175" s="187">
        <f>S175*H175</f>
        <v>3.866E-2</v>
      </c>
      <c r="U175" s="36"/>
      <c r="V175" s="36"/>
      <c r="W175" s="36"/>
      <c r="X175" s="36"/>
      <c r="Y175" s="36"/>
      <c r="Z175" s="36"/>
      <c r="AA175" s="36"/>
      <c r="AB175" s="36"/>
      <c r="AC175" s="36"/>
      <c r="AD175" s="36"/>
      <c r="AE175" s="36"/>
      <c r="AR175" s="188" t="s">
        <v>261</v>
      </c>
      <c r="AT175" s="188" t="s">
        <v>164</v>
      </c>
      <c r="AU175" s="188" t="s">
        <v>90</v>
      </c>
      <c r="AY175" s="18" t="s">
        <v>161</v>
      </c>
      <c r="BE175" s="189">
        <f>IF(N175="základní",J175,0)</f>
        <v>0</v>
      </c>
      <c r="BF175" s="189">
        <f>IF(N175="snížená",J175,0)</f>
        <v>0</v>
      </c>
      <c r="BG175" s="189">
        <f>IF(N175="zákl. přenesená",J175,0)</f>
        <v>0</v>
      </c>
      <c r="BH175" s="189">
        <f>IF(N175="sníž. přenesená",J175,0)</f>
        <v>0</v>
      </c>
      <c r="BI175" s="189">
        <f>IF(N175="nulová",J175,0)</f>
        <v>0</v>
      </c>
      <c r="BJ175" s="18" t="s">
        <v>88</v>
      </c>
      <c r="BK175" s="189">
        <f>ROUND(I175*H175,2)</f>
        <v>0</v>
      </c>
      <c r="BL175" s="18" t="s">
        <v>261</v>
      </c>
      <c r="BM175" s="188" t="s">
        <v>1486</v>
      </c>
    </row>
    <row r="176" spans="1:65" s="2" customFormat="1" ht="11.25">
      <c r="A176" s="36"/>
      <c r="B176" s="37"/>
      <c r="C176" s="38"/>
      <c r="D176" s="190" t="s">
        <v>170</v>
      </c>
      <c r="E176" s="38"/>
      <c r="F176" s="191" t="s">
        <v>1487</v>
      </c>
      <c r="G176" s="38"/>
      <c r="H176" s="38"/>
      <c r="I176" s="192"/>
      <c r="J176" s="38"/>
      <c r="K176" s="38"/>
      <c r="L176" s="41"/>
      <c r="M176" s="193"/>
      <c r="N176" s="194"/>
      <c r="O176" s="66"/>
      <c r="P176" s="66"/>
      <c r="Q176" s="66"/>
      <c r="R176" s="66"/>
      <c r="S176" s="66"/>
      <c r="T176" s="67"/>
      <c r="U176" s="36"/>
      <c r="V176" s="36"/>
      <c r="W176" s="36"/>
      <c r="X176" s="36"/>
      <c r="Y176" s="36"/>
      <c r="Z176" s="36"/>
      <c r="AA176" s="36"/>
      <c r="AB176" s="36"/>
      <c r="AC176" s="36"/>
      <c r="AD176" s="36"/>
      <c r="AE176" s="36"/>
      <c r="AT176" s="18" t="s">
        <v>170</v>
      </c>
      <c r="AU176" s="18" t="s">
        <v>90</v>
      </c>
    </row>
    <row r="177" spans="1:65" s="2" customFormat="1" ht="16.5" customHeight="1">
      <c r="A177" s="36"/>
      <c r="B177" s="37"/>
      <c r="C177" s="176" t="s">
        <v>300</v>
      </c>
      <c r="D177" s="176" t="s">
        <v>164</v>
      </c>
      <c r="E177" s="177" t="s">
        <v>284</v>
      </c>
      <c r="F177" s="178" t="s">
        <v>285</v>
      </c>
      <c r="G177" s="179" t="s">
        <v>276</v>
      </c>
      <c r="H177" s="180">
        <v>1</v>
      </c>
      <c r="I177" s="181"/>
      <c r="J177" s="182">
        <f>ROUND(I177*H177,2)</f>
        <v>0</v>
      </c>
      <c r="K177" s="183"/>
      <c r="L177" s="41"/>
      <c r="M177" s="184" t="s">
        <v>35</v>
      </c>
      <c r="N177" s="185" t="s">
        <v>51</v>
      </c>
      <c r="O177" s="66"/>
      <c r="P177" s="186">
        <f>O177*H177</f>
        <v>0</v>
      </c>
      <c r="Q177" s="186">
        <v>0</v>
      </c>
      <c r="R177" s="186">
        <f>Q177*H177</f>
        <v>0</v>
      </c>
      <c r="S177" s="186">
        <v>1.9460000000000002E-2</v>
      </c>
      <c r="T177" s="187">
        <f>S177*H177</f>
        <v>1.9460000000000002E-2</v>
      </c>
      <c r="U177" s="36"/>
      <c r="V177" s="36"/>
      <c r="W177" s="36"/>
      <c r="X177" s="36"/>
      <c r="Y177" s="36"/>
      <c r="Z177" s="36"/>
      <c r="AA177" s="36"/>
      <c r="AB177" s="36"/>
      <c r="AC177" s="36"/>
      <c r="AD177" s="36"/>
      <c r="AE177" s="36"/>
      <c r="AR177" s="188" t="s">
        <v>261</v>
      </c>
      <c r="AT177" s="188" t="s">
        <v>164</v>
      </c>
      <c r="AU177" s="188" t="s">
        <v>90</v>
      </c>
      <c r="AY177" s="18" t="s">
        <v>161</v>
      </c>
      <c r="BE177" s="189">
        <f>IF(N177="základní",J177,0)</f>
        <v>0</v>
      </c>
      <c r="BF177" s="189">
        <f>IF(N177="snížená",J177,0)</f>
        <v>0</v>
      </c>
      <c r="BG177" s="189">
        <f>IF(N177="zákl. přenesená",J177,0)</f>
        <v>0</v>
      </c>
      <c r="BH177" s="189">
        <f>IF(N177="sníž. přenesená",J177,0)</f>
        <v>0</v>
      </c>
      <c r="BI177" s="189">
        <f>IF(N177="nulová",J177,0)</f>
        <v>0</v>
      </c>
      <c r="BJ177" s="18" t="s">
        <v>88</v>
      </c>
      <c r="BK177" s="189">
        <f>ROUND(I177*H177,2)</f>
        <v>0</v>
      </c>
      <c r="BL177" s="18" t="s">
        <v>261</v>
      </c>
      <c r="BM177" s="188" t="s">
        <v>1488</v>
      </c>
    </row>
    <row r="178" spans="1:65" s="2" customFormat="1" ht="11.25">
      <c r="A178" s="36"/>
      <c r="B178" s="37"/>
      <c r="C178" s="38"/>
      <c r="D178" s="190" t="s">
        <v>170</v>
      </c>
      <c r="E178" s="38"/>
      <c r="F178" s="191" t="s">
        <v>287</v>
      </c>
      <c r="G178" s="38"/>
      <c r="H178" s="38"/>
      <c r="I178" s="192"/>
      <c r="J178" s="38"/>
      <c r="K178" s="38"/>
      <c r="L178" s="41"/>
      <c r="M178" s="193"/>
      <c r="N178" s="194"/>
      <c r="O178" s="66"/>
      <c r="P178" s="66"/>
      <c r="Q178" s="66"/>
      <c r="R178" s="66"/>
      <c r="S178" s="66"/>
      <c r="T178" s="67"/>
      <c r="U178" s="36"/>
      <c r="V178" s="36"/>
      <c r="W178" s="36"/>
      <c r="X178" s="36"/>
      <c r="Y178" s="36"/>
      <c r="Z178" s="36"/>
      <c r="AA178" s="36"/>
      <c r="AB178" s="36"/>
      <c r="AC178" s="36"/>
      <c r="AD178" s="36"/>
      <c r="AE178" s="36"/>
      <c r="AT178" s="18" t="s">
        <v>170</v>
      </c>
      <c r="AU178" s="18" t="s">
        <v>90</v>
      </c>
    </row>
    <row r="179" spans="1:65" s="2" customFormat="1" ht="16.5" customHeight="1">
      <c r="A179" s="36"/>
      <c r="B179" s="37"/>
      <c r="C179" s="176" t="s">
        <v>304</v>
      </c>
      <c r="D179" s="176" t="s">
        <v>164</v>
      </c>
      <c r="E179" s="177" t="s">
        <v>289</v>
      </c>
      <c r="F179" s="178" t="s">
        <v>290</v>
      </c>
      <c r="G179" s="179" t="s">
        <v>185</v>
      </c>
      <c r="H179" s="180">
        <v>1</v>
      </c>
      <c r="I179" s="181"/>
      <c r="J179" s="182">
        <f t="shared" ref="J179:J184" si="0">ROUND(I179*H179,2)</f>
        <v>0</v>
      </c>
      <c r="K179" s="183"/>
      <c r="L179" s="41"/>
      <c r="M179" s="184" t="s">
        <v>35</v>
      </c>
      <c r="N179" s="185" t="s">
        <v>51</v>
      </c>
      <c r="O179" s="66"/>
      <c r="P179" s="186">
        <f t="shared" ref="P179:P184" si="1">O179*H179</f>
        <v>0</v>
      </c>
      <c r="Q179" s="186">
        <v>0</v>
      </c>
      <c r="R179" s="186">
        <f t="shared" ref="R179:R184" si="2">Q179*H179</f>
        <v>0</v>
      </c>
      <c r="S179" s="186">
        <v>0</v>
      </c>
      <c r="T179" s="187">
        <f t="shared" ref="T179:T184" si="3">S179*H179</f>
        <v>0</v>
      </c>
      <c r="U179" s="36"/>
      <c r="V179" s="36"/>
      <c r="W179" s="36"/>
      <c r="X179" s="36"/>
      <c r="Y179" s="36"/>
      <c r="Z179" s="36"/>
      <c r="AA179" s="36"/>
      <c r="AB179" s="36"/>
      <c r="AC179" s="36"/>
      <c r="AD179" s="36"/>
      <c r="AE179" s="36"/>
      <c r="AR179" s="188" t="s">
        <v>261</v>
      </c>
      <c r="AT179" s="188" t="s">
        <v>164</v>
      </c>
      <c r="AU179" s="188" t="s">
        <v>90</v>
      </c>
      <c r="AY179" s="18" t="s">
        <v>161</v>
      </c>
      <c r="BE179" s="189">
        <f t="shared" ref="BE179:BE184" si="4">IF(N179="základní",J179,0)</f>
        <v>0</v>
      </c>
      <c r="BF179" s="189">
        <f t="shared" ref="BF179:BF184" si="5">IF(N179="snížená",J179,0)</f>
        <v>0</v>
      </c>
      <c r="BG179" s="189">
        <f t="shared" ref="BG179:BG184" si="6">IF(N179="zákl. přenesená",J179,0)</f>
        <v>0</v>
      </c>
      <c r="BH179" s="189">
        <f t="shared" ref="BH179:BH184" si="7">IF(N179="sníž. přenesená",J179,0)</f>
        <v>0</v>
      </c>
      <c r="BI179" s="189">
        <f t="shared" ref="BI179:BI184" si="8">IF(N179="nulová",J179,0)</f>
        <v>0</v>
      </c>
      <c r="BJ179" s="18" t="s">
        <v>88</v>
      </c>
      <c r="BK179" s="189">
        <f t="shared" ref="BK179:BK184" si="9">ROUND(I179*H179,2)</f>
        <v>0</v>
      </c>
      <c r="BL179" s="18" t="s">
        <v>261</v>
      </c>
      <c r="BM179" s="188" t="s">
        <v>1489</v>
      </c>
    </row>
    <row r="180" spans="1:65" s="2" customFormat="1" ht="16.5" customHeight="1">
      <c r="A180" s="36"/>
      <c r="B180" s="37"/>
      <c r="C180" s="176" t="s">
        <v>308</v>
      </c>
      <c r="D180" s="176" t="s">
        <v>164</v>
      </c>
      <c r="E180" s="177" t="s">
        <v>293</v>
      </c>
      <c r="F180" s="178" t="s">
        <v>294</v>
      </c>
      <c r="G180" s="179" t="s">
        <v>185</v>
      </c>
      <c r="H180" s="180">
        <v>1</v>
      </c>
      <c r="I180" s="181"/>
      <c r="J180" s="182">
        <f t="shared" si="0"/>
        <v>0</v>
      </c>
      <c r="K180" s="183"/>
      <c r="L180" s="41"/>
      <c r="M180" s="184" t="s">
        <v>35</v>
      </c>
      <c r="N180" s="185" t="s">
        <v>51</v>
      </c>
      <c r="O180" s="66"/>
      <c r="P180" s="186">
        <f t="shared" si="1"/>
        <v>0</v>
      </c>
      <c r="Q180" s="186">
        <v>0</v>
      </c>
      <c r="R180" s="186">
        <f t="shared" si="2"/>
        <v>0</v>
      </c>
      <c r="S180" s="186">
        <v>0</v>
      </c>
      <c r="T180" s="187">
        <f t="shared" si="3"/>
        <v>0</v>
      </c>
      <c r="U180" s="36"/>
      <c r="V180" s="36"/>
      <c r="W180" s="36"/>
      <c r="X180" s="36"/>
      <c r="Y180" s="36"/>
      <c r="Z180" s="36"/>
      <c r="AA180" s="36"/>
      <c r="AB180" s="36"/>
      <c r="AC180" s="36"/>
      <c r="AD180" s="36"/>
      <c r="AE180" s="36"/>
      <c r="AR180" s="188" t="s">
        <v>261</v>
      </c>
      <c r="AT180" s="188" t="s">
        <v>164</v>
      </c>
      <c r="AU180" s="188" t="s">
        <v>90</v>
      </c>
      <c r="AY180" s="18" t="s">
        <v>161</v>
      </c>
      <c r="BE180" s="189">
        <f t="shared" si="4"/>
        <v>0</v>
      </c>
      <c r="BF180" s="189">
        <f t="shared" si="5"/>
        <v>0</v>
      </c>
      <c r="BG180" s="189">
        <f t="shared" si="6"/>
        <v>0</v>
      </c>
      <c r="BH180" s="189">
        <f t="shared" si="7"/>
        <v>0</v>
      </c>
      <c r="BI180" s="189">
        <f t="shared" si="8"/>
        <v>0</v>
      </c>
      <c r="BJ180" s="18" t="s">
        <v>88</v>
      </c>
      <c r="BK180" s="189">
        <f t="shared" si="9"/>
        <v>0</v>
      </c>
      <c r="BL180" s="18" t="s">
        <v>261</v>
      </c>
      <c r="BM180" s="188" t="s">
        <v>1490</v>
      </c>
    </row>
    <row r="181" spans="1:65" s="2" customFormat="1" ht="16.5" customHeight="1">
      <c r="A181" s="36"/>
      <c r="B181" s="37"/>
      <c r="C181" s="176" t="s">
        <v>313</v>
      </c>
      <c r="D181" s="176" t="s">
        <v>164</v>
      </c>
      <c r="E181" s="177" t="s">
        <v>297</v>
      </c>
      <c r="F181" s="178" t="s">
        <v>298</v>
      </c>
      <c r="G181" s="179" t="s">
        <v>185</v>
      </c>
      <c r="H181" s="180">
        <v>1</v>
      </c>
      <c r="I181" s="181"/>
      <c r="J181" s="182">
        <f t="shared" si="0"/>
        <v>0</v>
      </c>
      <c r="K181" s="183"/>
      <c r="L181" s="41"/>
      <c r="M181" s="184" t="s">
        <v>35</v>
      </c>
      <c r="N181" s="185" t="s">
        <v>51</v>
      </c>
      <c r="O181" s="66"/>
      <c r="P181" s="186">
        <f t="shared" si="1"/>
        <v>0</v>
      </c>
      <c r="Q181" s="186">
        <v>0</v>
      </c>
      <c r="R181" s="186">
        <f t="shared" si="2"/>
        <v>0</v>
      </c>
      <c r="S181" s="186">
        <v>0</v>
      </c>
      <c r="T181" s="187">
        <f t="shared" si="3"/>
        <v>0</v>
      </c>
      <c r="U181" s="36"/>
      <c r="V181" s="36"/>
      <c r="W181" s="36"/>
      <c r="X181" s="36"/>
      <c r="Y181" s="36"/>
      <c r="Z181" s="36"/>
      <c r="AA181" s="36"/>
      <c r="AB181" s="36"/>
      <c r="AC181" s="36"/>
      <c r="AD181" s="36"/>
      <c r="AE181" s="36"/>
      <c r="AR181" s="188" t="s">
        <v>261</v>
      </c>
      <c r="AT181" s="188" t="s">
        <v>164</v>
      </c>
      <c r="AU181" s="188" t="s">
        <v>90</v>
      </c>
      <c r="AY181" s="18" t="s">
        <v>161</v>
      </c>
      <c r="BE181" s="189">
        <f t="shared" si="4"/>
        <v>0</v>
      </c>
      <c r="BF181" s="189">
        <f t="shared" si="5"/>
        <v>0</v>
      </c>
      <c r="BG181" s="189">
        <f t="shared" si="6"/>
        <v>0</v>
      </c>
      <c r="BH181" s="189">
        <f t="shared" si="7"/>
        <v>0</v>
      </c>
      <c r="BI181" s="189">
        <f t="shared" si="8"/>
        <v>0</v>
      </c>
      <c r="BJ181" s="18" t="s">
        <v>88</v>
      </c>
      <c r="BK181" s="189">
        <f t="shared" si="9"/>
        <v>0</v>
      </c>
      <c r="BL181" s="18" t="s">
        <v>261</v>
      </c>
      <c r="BM181" s="188" t="s">
        <v>1491</v>
      </c>
    </row>
    <row r="182" spans="1:65" s="2" customFormat="1" ht="16.5" customHeight="1">
      <c r="A182" s="36"/>
      <c r="B182" s="37"/>
      <c r="C182" s="176" t="s">
        <v>320</v>
      </c>
      <c r="D182" s="176" t="s">
        <v>164</v>
      </c>
      <c r="E182" s="177" t="s">
        <v>301</v>
      </c>
      <c r="F182" s="178" t="s">
        <v>302</v>
      </c>
      <c r="G182" s="179" t="s">
        <v>185</v>
      </c>
      <c r="H182" s="180">
        <v>1</v>
      </c>
      <c r="I182" s="181"/>
      <c r="J182" s="182">
        <f t="shared" si="0"/>
        <v>0</v>
      </c>
      <c r="K182" s="183"/>
      <c r="L182" s="41"/>
      <c r="M182" s="184" t="s">
        <v>35</v>
      </c>
      <c r="N182" s="185" t="s">
        <v>51</v>
      </c>
      <c r="O182" s="66"/>
      <c r="P182" s="186">
        <f t="shared" si="1"/>
        <v>0</v>
      </c>
      <c r="Q182" s="186">
        <v>0</v>
      </c>
      <c r="R182" s="186">
        <f t="shared" si="2"/>
        <v>0</v>
      </c>
      <c r="S182" s="186">
        <v>0</v>
      </c>
      <c r="T182" s="187">
        <f t="shared" si="3"/>
        <v>0</v>
      </c>
      <c r="U182" s="36"/>
      <c r="V182" s="36"/>
      <c r="W182" s="36"/>
      <c r="X182" s="36"/>
      <c r="Y182" s="36"/>
      <c r="Z182" s="36"/>
      <c r="AA182" s="36"/>
      <c r="AB182" s="36"/>
      <c r="AC182" s="36"/>
      <c r="AD182" s="36"/>
      <c r="AE182" s="36"/>
      <c r="AR182" s="188" t="s">
        <v>261</v>
      </c>
      <c r="AT182" s="188" t="s">
        <v>164</v>
      </c>
      <c r="AU182" s="188" t="s">
        <v>90</v>
      </c>
      <c r="AY182" s="18" t="s">
        <v>161</v>
      </c>
      <c r="BE182" s="189">
        <f t="shared" si="4"/>
        <v>0</v>
      </c>
      <c r="BF182" s="189">
        <f t="shared" si="5"/>
        <v>0</v>
      </c>
      <c r="BG182" s="189">
        <f t="shared" si="6"/>
        <v>0</v>
      </c>
      <c r="BH182" s="189">
        <f t="shared" si="7"/>
        <v>0</v>
      </c>
      <c r="BI182" s="189">
        <f t="shared" si="8"/>
        <v>0</v>
      </c>
      <c r="BJ182" s="18" t="s">
        <v>88</v>
      </c>
      <c r="BK182" s="189">
        <f t="shared" si="9"/>
        <v>0</v>
      </c>
      <c r="BL182" s="18" t="s">
        <v>261</v>
      </c>
      <c r="BM182" s="188" t="s">
        <v>1492</v>
      </c>
    </row>
    <row r="183" spans="1:65" s="2" customFormat="1" ht="16.5" customHeight="1">
      <c r="A183" s="36"/>
      <c r="B183" s="37"/>
      <c r="C183" s="176" t="s">
        <v>324</v>
      </c>
      <c r="D183" s="176" t="s">
        <v>164</v>
      </c>
      <c r="E183" s="177" t="s">
        <v>305</v>
      </c>
      <c r="F183" s="178" t="s">
        <v>306</v>
      </c>
      <c r="G183" s="179" t="s">
        <v>185</v>
      </c>
      <c r="H183" s="180">
        <v>1</v>
      </c>
      <c r="I183" s="181"/>
      <c r="J183" s="182">
        <f t="shared" si="0"/>
        <v>0</v>
      </c>
      <c r="K183" s="183"/>
      <c r="L183" s="41"/>
      <c r="M183" s="184" t="s">
        <v>35</v>
      </c>
      <c r="N183" s="185" t="s">
        <v>51</v>
      </c>
      <c r="O183" s="66"/>
      <c r="P183" s="186">
        <f t="shared" si="1"/>
        <v>0</v>
      </c>
      <c r="Q183" s="186">
        <v>0</v>
      </c>
      <c r="R183" s="186">
        <f t="shared" si="2"/>
        <v>0</v>
      </c>
      <c r="S183" s="186">
        <v>0</v>
      </c>
      <c r="T183" s="187">
        <f t="shared" si="3"/>
        <v>0</v>
      </c>
      <c r="U183" s="36"/>
      <c r="V183" s="36"/>
      <c r="W183" s="36"/>
      <c r="X183" s="36"/>
      <c r="Y183" s="36"/>
      <c r="Z183" s="36"/>
      <c r="AA183" s="36"/>
      <c r="AB183" s="36"/>
      <c r="AC183" s="36"/>
      <c r="AD183" s="36"/>
      <c r="AE183" s="36"/>
      <c r="AR183" s="188" t="s">
        <v>261</v>
      </c>
      <c r="AT183" s="188" t="s">
        <v>164</v>
      </c>
      <c r="AU183" s="188" t="s">
        <v>90</v>
      </c>
      <c r="AY183" s="18" t="s">
        <v>161</v>
      </c>
      <c r="BE183" s="189">
        <f t="shared" si="4"/>
        <v>0</v>
      </c>
      <c r="BF183" s="189">
        <f t="shared" si="5"/>
        <v>0</v>
      </c>
      <c r="BG183" s="189">
        <f t="shared" si="6"/>
        <v>0</v>
      </c>
      <c r="BH183" s="189">
        <f t="shared" si="7"/>
        <v>0</v>
      </c>
      <c r="BI183" s="189">
        <f t="shared" si="8"/>
        <v>0</v>
      </c>
      <c r="BJ183" s="18" t="s">
        <v>88</v>
      </c>
      <c r="BK183" s="189">
        <f t="shared" si="9"/>
        <v>0</v>
      </c>
      <c r="BL183" s="18" t="s">
        <v>261</v>
      </c>
      <c r="BM183" s="188" t="s">
        <v>1493</v>
      </c>
    </row>
    <row r="184" spans="1:65" s="2" customFormat="1" ht="33" customHeight="1">
      <c r="A184" s="36"/>
      <c r="B184" s="37"/>
      <c r="C184" s="176" t="s">
        <v>329</v>
      </c>
      <c r="D184" s="176" t="s">
        <v>164</v>
      </c>
      <c r="E184" s="177" t="s">
        <v>309</v>
      </c>
      <c r="F184" s="178" t="s">
        <v>310</v>
      </c>
      <c r="G184" s="179" t="s">
        <v>185</v>
      </c>
      <c r="H184" s="180">
        <v>4</v>
      </c>
      <c r="I184" s="181"/>
      <c r="J184" s="182">
        <f t="shared" si="0"/>
        <v>0</v>
      </c>
      <c r="K184" s="183"/>
      <c r="L184" s="41"/>
      <c r="M184" s="184" t="s">
        <v>35</v>
      </c>
      <c r="N184" s="185" t="s">
        <v>51</v>
      </c>
      <c r="O184" s="66"/>
      <c r="P184" s="186">
        <f t="shared" si="1"/>
        <v>0</v>
      </c>
      <c r="Q184" s="186">
        <v>6.8999999999999997E-4</v>
      </c>
      <c r="R184" s="186">
        <f t="shared" si="2"/>
        <v>2.7599999999999999E-3</v>
      </c>
      <c r="S184" s="186">
        <v>0</v>
      </c>
      <c r="T184" s="187">
        <f t="shared" si="3"/>
        <v>0</v>
      </c>
      <c r="U184" s="36"/>
      <c r="V184" s="36"/>
      <c r="W184" s="36"/>
      <c r="X184" s="36"/>
      <c r="Y184" s="36"/>
      <c r="Z184" s="36"/>
      <c r="AA184" s="36"/>
      <c r="AB184" s="36"/>
      <c r="AC184" s="36"/>
      <c r="AD184" s="36"/>
      <c r="AE184" s="36"/>
      <c r="AR184" s="188" t="s">
        <v>261</v>
      </c>
      <c r="AT184" s="188" t="s">
        <v>164</v>
      </c>
      <c r="AU184" s="188" t="s">
        <v>90</v>
      </c>
      <c r="AY184" s="18" t="s">
        <v>161</v>
      </c>
      <c r="BE184" s="189">
        <f t="shared" si="4"/>
        <v>0</v>
      </c>
      <c r="BF184" s="189">
        <f t="shared" si="5"/>
        <v>0</v>
      </c>
      <c r="BG184" s="189">
        <f t="shared" si="6"/>
        <v>0</v>
      </c>
      <c r="BH184" s="189">
        <f t="shared" si="7"/>
        <v>0</v>
      </c>
      <c r="BI184" s="189">
        <f t="shared" si="8"/>
        <v>0</v>
      </c>
      <c r="BJ184" s="18" t="s">
        <v>88</v>
      </c>
      <c r="BK184" s="189">
        <f t="shared" si="9"/>
        <v>0</v>
      </c>
      <c r="BL184" s="18" t="s">
        <v>261</v>
      </c>
      <c r="BM184" s="188" t="s">
        <v>1494</v>
      </c>
    </row>
    <row r="185" spans="1:65" s="2" customFormat="1" ht="11.25">
      <c r="A185" s="36"/>
      <c r="B185" s="37"/>
      <c r="C185" s="38"/>
      <c r="D185" s="190" t="s">
        <v>170</v>
      </c>
      <c r="E185" s="38"/>
      <c r="F185" s="191" t="s">
        <v>1411</v>
      </c>
      <c r="G185" s="38"/>
      <c r="H185" s="38"/>
      <c r="I185" s="192"/>
      <c r="J185" s="38"/>
      <c r="K185" s="38"/>
      <c r="L185" s="41"/>
      <c r="M185" s="193"/>
      <c r="N185" s="194"/>
      <c r="O185" s="66"/>
      <c r="P185" s="66"/>
      <c r="Q185" s="66"/>
      <c r="R185" s="66"/>
      <c r="S185" s="66"/>
      <c r="T185" s="67"/>
      <c r="U185" s="36"/>
      <c r="V185" s="36"/>
      <c r="W185" s="36"/>
      <c r="X185" s="36"/>
      <c r="Y185" s="36"/>
      <c r="Z185" s="36"/>
      <c r="AA185" s="36"/>
      <c r="AB185" s="36"/>
      <c r="AC185" s="36"/>
      <c r="AD185" s="36"/>
      <c r="AE185" s="36"/>
      <c r="AT185" s="18" t="s">
        <v>170</v>
      </c>
      <c r="AU185" s="18" t="s">
        <v>90</v>
      </c>
    </row>
    <row r="186" spans="1:65" s="2" customFormat="1" ht="24.2" customHeight="1">
      <c r="A186" s="36"/>
      <c r="B186" s="37"/>
      <c r="C186" s="176" t="s">
        <v>333</v>
      </c>
      <c r="D186" s="176" t="s">
        <v>164</v>
      </c>
      <c r="E186" s="177" t="s">
        <v>314</v>
      </c>
      <c r="F186" s="178" t="s">
        <v>315</v>
      </c>
      <c r="G186" s="179" t="s">
        <v>185</v>
      </c>
      <c r="H186" s="180">
        <v>2</v>
      </c>
      <c r="I186" s="181"/>
      <c r="J186" s="182">
        <f>ROUND(I186*H186,2)</f>
        <v>0</v>
      </c>
      <c r="K186" s="183"/>
      <c r="L186" s="41"/>
      <c r="M186" s="184" t="s">
        <v>35</v>
      </c>
      <c r="N186" s="185" t="s">
        <v>51</v>
      </c>
      <c r="O186" s="66"/>
      <c r="P186" s="186">
        <f>O186*H186</f>
        <v>0</v>
      </c>
      <c r="Q186" s="186">
        <v>5.6999999999999998E-4</v>
      </c>
      <c r="R186" s="186">
        <f>Q186*H186</f>
        <v>1.14E-3</v>
      </c>
      <c r="S186" s="186">
        <v>0</v>
      </c>
      <c r="T186" s="187">
        <f>S186*H186</f>
        <v>0</v>
      </c>
      <c r="U186" s="36"/>
      <c r="V186" s="36"/>
      <c r="W186" s="36"/>
      <c r="X186" s="36"/>
      <c r="Y186" s="36"/>
      <c r="Z186" s="36"/>
      <c r="AA186" s="36"/>
      <c r="AB186" s="36"/>
      <c r="AC186" s="36"/>
      <c r="AD186" s="36"/>
      <c r="AE186" s="36"/>
      <c r="AR186" s="188" t="s">
        <v>261</v>
      </c>
      <c r="AT186" s="188" t="s">
        <v>164</v>
      </c>
      <c r="AU186" s="188" t="s">
        <v>90</v>
      </c>
      <c r="AY186" s="18" t="s">
        <v>161</v>
      </c>
      <c r="BE186" s="189">
        <f>IF(N186="základní",J186,0)</f>
        <v>0</v>
      </c>
      <c r="BF186" s="189">
        <f>IF(N186="snížená",J186,0)</f>
        <v>0</v>
      </c>
      <c r="BG186" s="189">
        <f>IF(N186="zákl. přenesená",J186,0)</f>
        <v>0</v>
      </c>
      <c r="BH186" s="189">
        <f>IF(N186="sníž. přenesená",J186,0)</f>
        <v>0</v>
      </c>
      <c r="BI186" s="189">
        <f>IF(N186="nulová",J186,0)</f>
        <v>0</v>
      </c>
      <c r="BJ186" s="18" t="s">
        <v>88</v>
      </c>
      <c r="BK186" s="189">
        <f>ROUND(I186*H186,2)</f>
        <v>0</v>
      </c>
      <c r="BL186" s="18" t="s">
        <v>261</v>
      </c>
      <c r="BM186" s="188" t="s">
        <v>1495</v>
      </c>
    </row>
    <row r="187" spans="1:65" s="2" customFormat="1" ht="11.25">
      <c r="A187" s="36"/>
      <c r="B187" s="37"/>
      <c r="C187" s="38"/>
      <c r="D187" s="190" t="s">
        <v>170</v>
      </c>
      <c r="E187" s="38"/>
      <c r="F187" s="191" t="s">
        <v>1412</v>
      </c>
      <c r="G187" s="38"/>
      <c r="H187" s="38"/>
      <c r="I187" s="192"/>
      <c r="J187" s="38"/>
      <c r="K187" s="38"/>
      <c r="L187" s="41"/>
      <c r="M187" s="193"/>
      <c r="N187" s="194"/>
      <c r="O187" s="66"/>
      <c r="P187" s="66"/>
      <c r="Q187" s="66"/>
      <c r="R187" s="66"/>
      <c r="S187" s="66"/>
      <c r="T187" s="67"/>
      <c r="U187" s="36"/>
      <c r="V187" s="36"/>
      <c r="W187" s="36"/>
      <c r="X187" s="36"/>
      <c r="Y187" s="36"/>
      <c r="Z187" s="36"/>
      <c r="AA187" s="36"/>
      <c r="AB187" s="36"/>
      <c r="AC187" s="36"/>
      <c r="AD187" s="36"/>
      <c r="AE187" s="36"/>
      <c r="AT187" s="18" t="s">
        <v>170</v>
      </c>
      <c r="AU187" s="18" t="s">
        <v>90</v>
      </c>
    </row>
    <row r="188" spans="1:65" s="12" customFormat="1" ht="22.9" customHeight="1">
      <c r="B188" s="160"/>
      <c r="C188" s="161"/>
      <c r="D188" s="162" t="s">
        <v>79</v>
      </c>
      <c r="E188" s="174" t="s">
        <v>318</v>
      </c>
      <c r="F188" s="174" t="s">
        <v>319</v>
      </c>
      <c r="G188" s="161"/>
      <c r="H188" s="161"/>
      <c r="I188" s="164"/>
      <c r="J188" s="175">
        <f>BK188</f>
        <v>0</v>
      </c>
      <c r="K188" s="161"/>
      <c r="L188" s="166"/>
      <c r="M188" s="167"/>
      <c r="N188" s="168"/>
      <c r="O188" s="168"/>
      <c r="P188" s="169">
        <f>SUM(P189:P193)</f>
        <v>0</v>
      </c>
      <c r="Q188" s="168"/>
      <c r="R188" s="169">
        <f>SUM(R189:R193)</f>
        <v>1.16E-3</v>
      </c>
      <c r="S188" s="168"/>
      <c r="T188" s="170">
        <f>SUM(T189:T193)</f>
        <v>0</v>
      </c>
      <c r="AR188" s="171" t="s">
        <v>90</v>
      </c>
      <c r="AT188" s="172" t="s">
        <v>79</v>
      </c>
      <c r="AU188" s="172" t="s">
        <v>88</v>
      </c>
      <c r="AY188" s="171" t="s">
        <v>161</v>
      </c>
      <c r="BK188" s="173">
        <f>SUM(BK189:BK193)</f>
        <v>0</v>
      </c>
    </row>
    <row r="189" spans="1:65" s="2" customFormat="1" ht="24.2" customHeight="1">
      <c r="A189" s="36"/>
      <c r="B189" s="37"/>
      <c r="C189" s="176" t="s">
        <v>337</v>
      </c>
      <c r="D189" s="176" t="s">
        <v>164</v>
      </c>
      <c r="E189" s="177" t="s">
        <v>338</v>
      </c>
      <c r="F189" s="178" t="s">
        <v>339</v>
      </c>
      <c r="G189" s="179" t="s">
        <v>185</v>
      </c>
      <c r="H189" s="180">
        <v>2</v>
      </c>
      <c r="I189" s="181"/>
      <c r="J189" s="182">
        <f>ROUND(I189*H189,2)</f>
        <v>0</v>
      </c>
      <c r="K189" s="183"/>
      <c r="L189" s="41"/>
      <c r="M189" s="184" t="s">
        <v>35</v>
      </c>
      <c r="N189" s="185" t="s">
        <v>51</v>
      </c>
      <c r="O189" s="66"/>
      <c r="P189" s="186">
        <f>O189*H189</f>
        <v>0</v>
      </c>
      <c r="Q189" s="186">
        <v>5.8E-4</v>
      </c>
      <c r="R189" s="186">
        <f>Q189*H189</f>
        <v>1.16E-3</v>
      </c>
      <c r="S189" s="186">
        <v>0</v>
      </c>
      <c r="T189" s="187">
        <f>S189*H189</f>
        <v>0</v>
      </c>
      <c r="U189" s="36"/>
      <c r="V189" s="36"/>
      <c r="W189" s="36"/>
      <c r="X189" s="36"/>
      <c r="Y189" s="36"/>
      <c r="Z189" s="36"/>
      <c r="AA189" s="36"/>
      <c r="AB189" s="36"/>
      <c r="AC189" s="36"/>
      <c r="AD189" s="36"/>
      <c r="AE189" s="36"/>
      <c r="AR189" s="188" t="s">
        <v>261</v>
      </c>
      <c r="AT189" s="188" t="s">
        <v>164</v>
      </c>
      <c r="AU189" s="188" t="s">
        <v>90</v>
      </c>
      <c r="AY189" s="18" t="s">
        <v>161</v>
      </c>
      <c r="BE189" s="189">
        <f>IF(N189="základní",J189,0)</f>
        <v>0</v>
      </c>
      <c r="BF189" s="189">
        <f>IF(N189="snížená",J189,0)</f>
        <v>0</v>
      </c>
      <c r="BG189" s="189">
        <f>IF(N189="zákl. přenesená",J189,0)</f>
        <v>0</v>
      </c>
      <c r="BH189" s="189">
        <f>IF(N189="sníž. přenesená",J189,0)</f>
        <v>0</v>
      </c>
      <c r="BI189" s="189">
        <f>IF(N189="nulová",J189,0)</f>
        <v>0</v>
      </c>
      <c r="BJ189" s="18" t="s">
        <v>88</v>
      </c>
      <c r="BK189" s="189">
        <f>ROUND(I189*H189,2)</f>
        <v>0</v>
      </c>
      <c r="BL189" s="18" t="s">
        <v>261</v>
      </c>
      <c r="BM189" s="188" t="s">
        <v>1496</v>
      </c>
    </row>
    <row r="190" spans="1:65" s="2" customFormat="1" ht="11.25">
      <c r="A190" s="36"/>
      <c r="B190" s="37"/>
      <c r="C190" s="38"/>
      <c r="D190" s="190" t="s">
        <v>170</v>
      </c>
      <c r="E190" s="38"/>
      <c r="F190" s="191" t="s">
        <v>1413</v>
      </c>
      <c r="G190" s="38"/>
      <c r="H190" s="38"/>
      <c r="I190" s="192"/>
      <c r="J190" s="38"/>
      <c r="K190" s="38"/>
      <c r="L190" s="41"/>
      <c r="M190" s="193"/>
      <c r="N190" s="194"/>
      <c r="O190" s="66"/>
      <c r="P190" s="66"/>
      <c r="Q190" s="66"/>
      <c r="R190" s="66"/>
      <c r="S190" s="66"/>
      <c r="T190" s="67"/>
      <c r="U190" s="36"/>
      <c r="V190" s="36"/>
      <c r="W190" s="36"/>
      <c r="X190" s="36"/>
      <c r="Y190" s="36"/>
      <c r="Z190" s="36"/>
      <c r="AA190" s="36"/>
      <c r="AB190" s="36"/>
      <c r="AC190" s="36"/>
      <c r="AD190" s="36"/>
      <c r="AE190" s="36"/>
      <c r="AT190" s="18" t="s">
        <v>170</v>
      </c>
      <c r="AU190" s="18" t="s">
        <v>90</v>
      </c>
    </row>
    <row r="191" spans="1:65" s="2" customFormat="1" ht="16.5" customHeight="1">
      <c r="A191" s="36"/>
      <c r="B191" s="37"/>
      <c r="C191" s="176" t="s">
        <v>344</v>
      </c>
      <c r="D191" s="176" t="s">
        <v>164</v>
      </c>
      <c r="E191" s="177" t="s">
        <v>321</v>
      </c>
      <c r="F191" s="178" t="s">
        <v>322</v>
      </c>
      <c r="G191" s="179" t="s">
        <v>185</v>
      </c>
      <c r="H191" s="180">
        <v>1</v>
      </c>
      <c r="I191" s="181"/>
      <c r="J191" s="182">
        <f>ROUND(I191*H191,2)</f>
        <v>0</v>
      </c>
      <c r="K191" s="183"/>
      <c r="L191" s="41"/>
      <c r="M191" s="184" t="s">
        <v>35</v>
      </c>
      <c r="N191" s="185" t="s">
        <v>51</v>
      </c>
      <c r="O191" s="66"/>
      <c r="P191" s="186">
        <f>O191*H191</f>
        <v>0</v>
      </c>
      <c r="Q191" s="186">
        <v>0</v>
      </c>
      <c r="R191" s="186">
        <f>Q191*H191</f>
        <v>0</v>
      </c>
      <c r="S191" s="186">
        <v>0</v>
      </c>
      <c r="T191" s="187">
        <f>S191*H191</f>
        <v>0</v>
      </c>
      <c r="U191" s="36"/>
      <c r="V191" s="36"/>
      <c r="W191" s="36"/>
      <c r="X191" s="36"/>
      <c r="Y191" s="36"/>
      <c r="Z191" s="36"/>
      <c r="AA191" s="36"/>
      <c r="AB191" s="36"/>
      <c r="AC191" s="36"/>
      <c r="AD191" s="36"/>
      <c r="AE191" s="36"/>
      <c r="AR191" s="188" t="s">
        <v>261</v>
      </c>
      <c r="AT191" s="188" t="s">
        <v>164</v>
      </c>
      <c r="AU191" s="188" t="s">
        <v>90</v>
      </c>
      <c r="AY191" s="18" t="s">
        <v>161</v>
      </c>
      <c r="BE191" s="189">
        <f>IF(N191="základní",J191,0)</f>
        <v>0</v>
      </c>
      <c r="BF191" s="189">
        <f>IF(N191="snížená",J191,0)</f>
        <v>0</v>
      </c>
      <c r="BG191" s="189">
        <f>IF(N191="zákl. přenesená",J191,0)</f>
        <v>0</v>
      </c>
      <c r="BH191" s="189">
        <f>IF(N191="sníž. přenesená",J191,0)</f>
        <v>0</v>
      </c>
      <c r="BI191" s="189">
        <f>IF(N191="nulová",J191,0)</f>
        <v>0</v>
      </c>
      <c r="BJ191" s="18" t="s">
        <v>88</v>
      </c>
      <c r="BK191" s="189">
        <f>ROUND(I191*H191,2)</f>
        <v>0</v>
      </c>
      <c r="BL191" s="18" t="s">
        <v>261</v>
      </c>
      <c r="BM191" s="188" t="s">
        <v>1497</v>
      </c>
    </row>
    <row r="192" spans="1:65" s="2" customFormat="1" ht="16.5" customHeight="1">
      <c r="A192" s="36"/>
      <c r="B192" s="37"/>
      <c r="C192" s="176" t="s">
        <v>357</v>
      </c>
      <c r="D192" s="176" t="s">
        <v>164</v>
      </c>
      <c r="E192" s="177" t="s">
        <v>330</v>
      </c>
      <c r="F192" s="178" t="s">
        <v>331</v>
      </c>
      <c r="G192" s="179" t="s">
        <v>185</v>
      </c>
      <c r="H192" s="180">
        <v>5</v>
      </c>
      <c r="I192" s="181"/>
      <c r="J192" s="182">
        <f>ROUND(I192*H192,2)</f>
        <v>0</v>
      </c>
      <c r="K192" s="183"/>
      <c r="L192" s="41"/>
      <c r="M192" s="184" t="s">
        <v>35</v>
      </c>
      <c r="N192" s="185" t="s">
        <v>51</v>
      </c>
      <c r="O192" s="66"/>
      <c r="P192" s="186">
        <f>O192*H192</f>
        <v>0</v>
      </c>
      <c r="Q192" s="186">
        <v>0</v>
      </c>
      <c r="R192" s="186">
        <f>Q192*H192</f>
        <v>0</v>
      </c>
      <c r="S192" s="186">
        <v>0</v>
      </c>
      <c r="T192" s="187">
        <f>S192*H192</f>
        <v>0</v>
      </c>
      <c r="U192" s="36"/>
      <c r="V192" s="36"/>
      <c r="W192" s="36"/>
      <c r="X192" s="36"/>
      <c r="Y192" s="36"/>
      <c r="Z192" s="36"/>
      <c r="AA192" s="36"/>
      <c r="AB192" s="36"/>
      <c r="AC192" s="36"/>
      <c r="AD192" s="36"/>
      <c r="AE192" s="36"/>
      <c r="AR192" s="188" t="s">
        <v>261</v>
      </c>
      <c r="AT192" s="188" t="s">
        <v>164</v>
      </c>
      <c r="AU192" s="188" t="s">
        <v>90</v>
      </c>
      <c r="AY192" s="18" t="s">
        <v>161</v>
      </c>
      <c r="BE192" s="189">
        <f>IF(N192="základní",J192,0)</f>
        <v>0</v>
      </c>
      <c r="BF192" s="189">
        <f>IF(N192="snížená",J192,0)</f>
        <v>0</v>
      </c>
      <c r="BG192" s="189">
        <f>IF(N192="zákl. přenesená",J192,0)</f>
        <v>0</v>
      </c>
      <c r="BH192" s="189">
        <f>IF(N192="sníž. přenesená",J192,0)</f>
        <v>0</v>
      </c>
      <c r="BI192" s="189">
        <f>IF(N192="nulová",J192,0)</f>
        <v>0</v>
      </c>
      <c r="BJ192" s="18" t="s">
        <v>88</v>
      </c>
      <c r="BK192" s="189">
        <f>ROUND(I192*H192,2)</f>
        <v>0</v>
      </c>
      <c r="BL192" s="18" t="s">
        <v>261</v>
      </c>
      <c r="BM192" s="188" t="s">
        <v>1498</v>
      </c>
    </row>
    <row r="193" spans="1:65" s="2" customFormat="1" ht="16.5" customHeight="1">
      <c r="A193" s="36"/>
      <c r="B193" s="37"/>
      <c r="C193" s="176" t="s">
        <v>362</v>
      </c>
      <c r="D193" s="176" t="s">
        <v>164</v>
      </c>
      <c r="E193" s="177" t="s">
        <v>334</v>
      </c>
      <c r="F193" s="178" t="s">
        <v>335</v>
      </c>
      <c r="G193" s="179" t="s">
        <v>327</v>
      </c>
      <c r="H193" s="180">
        <v>1</v>
      </c>
      <c r="I193" s="181"/>
      <c r="J193" s="182">
        <f>ROUND(I193*H193,2)</f>
        <v>0</v>
      </c>
      <c r="K193" s="183"/>
      <c r="L193" s="41"/>
      <c r="M193" s="184" t="s">
        <v>35</v>
      </c>
      <c r="N193" s="185" t="s">
        <v>51</v>
      </c>
      <c r="O193" s="66"/>
      <c r="P193" s="186">
        <f>O193*H193</f>
        <v>0</v>
      </c>
      <c r="Q193" s="186">
        <v>0</v>
      </c>
      <c r="R193" s="186">
        <f>Q193*H193</f>
        <v>0</v>
      </c>
      <c r="S193" s="186">
        <v>0</v>
      </c>
      <c r="T193" s="187">
        <f>S193*H193</f>
        <v>0</v>
      </c>
      <c r="U193" s="36"/>
      <c r="V193" s="36"/>
      <c r="W193" s="36"/>
      <c r="X193" s="36"/>
      <c r="Y193" s="36"/>
      <c r="Z193" s="36"/>
      <c r="AA193" s="36"/>
      <c r="AB193" s="36"/>
      <c r="AC193" s="36"/>
      <c r="AD193" s="36"/>
      <c r="AE193" s="36"/>
      <c r="AR193" s="188" t="s">
        <v>261</v>
      </c>
      <c r="AT193" s="188" t="s">
        <v>164</v>
      </c>
      <c r="AU193" s="188" t="s">
        <v>90</v>
      </c>
      <c r="AY193" s="18" t="s">
        <v>161</v>
      </c>
      <c r="BE193" s="189">
        <f>IF(N193="základní",J193,0)</f>
        <v>0</v>
      </c>
      <c r="BF193" s="189">
        <f>IF(N193="snížená",J193,0)</f>
        <v>0</v>
      </c>
      <c r="BG193" s="189">
        <f>IF(N193="zákl. přenesená",J193,0)</f>
        <v>0</v>
      </c>
      <c r="BH193" s="189">
        <f>IF(N193="sníž. přenesená",J193,0)</f>
        <v>0</v>
      </c>
      <c r="BI193" s="189">
        <f>IF(N193="nulová",J193,0)</f>
        <v>0</v>
      </c>
      <c r="BJ193" s="18" t="s">
        <v>88</v>
      </c>
      <c r="BK193" s="189">
        <f>ROUND(I193*H193,2)</f>
        <v>0</v>
      </c>
      <c r="BL193" s="18" t="s">
        <v>261</v>
      </c>
      <c r="BM193" s="188" t="s">
        <v>1499</v>
      </c>
    </row>
    <row r="194" spans="1:65" s="12" customFormat="1" ht="22.9" customHeight="1">
      <c r="B194" s="160"/>
      <c r="C194" s="161"/>
      <c r="D194" s="162" t="s">
        <v>79</v>
      </c>
      <c r="E194" s="174" t="s">
        <v>342</v>
      </c>
      <c r="F194" s="174" t="s">
        <v>343</v>
      </c>
      <c r="G194" s="161"/>
      <c r="H194" s="161"/>
      <c r="I194" s="164"/>
      <c r="J194" s="175">
        <f>BK194</f>
        <v>0</v>
      </c>
      <c r="K194" s="161"/>
      <c r="L194" s="166"/>
      <c r="M194" s="167"/>
      <c r="N194" s="168"/>
      <c r="O194" s="168"/>
      <c r="P194" s="169">
        <f>SUM(P195:P196)</f>
        <v>0</v>
      </c>
      <c r="Q194" s="168"/>
      <c r="R194" s="169">
        <f>SUM(R195:R196)</f>
        <v>0</v>
      </c>
      <c r="S194" s="168"/>
      <c r="T194" s="170">
        <f>SUM(T195:T196)</f>
        <v>0</v>
      </c>
      <c r="AR194" s="171" t="s">
        <v>90</v>
      </c>
      <c r="AT194" s="172" t="s">
        <v>79</v>
      </c>
      <c r="AU194" s="172" t="s">
        <v>88</v>
      </c>
      <c r="AY194" s="171" t="s">
        <v>161</v>
      </c>
      <c r="BK194" s="173">
        <f>SUM(BK195:BK196)</f>
        <v>0</v>
      </c>
    </row>
    <row r="195" spans="1:65" s="2" customFormat="1" ht="55.5" customHeight="1">
      <c r="A195" s="36"/>
      <c r="B195" s="37"/>
      <c r="C195" s="176" t="s">
        <v>621</v>
      </c>
      <c r="D195" s="176" t="s">
        <v>164</v>
      </c>
      <c r="E195" s="177" t="s">
        <v>1415</v>
      </c>
      <c r="F195" s="178" t="s">
        <v>1416</v>
      </c>
      <c r="G195" s="179" t="s">
        <v>327</v>
      </c>
      <c r="H195" s="180">
        <v>3</v>
      </c>
      <c r="I195" s="181"/>
      <c r="J195" s="182">
        <f>ROUND(I195*H195,2)</f>
        <v>0</v>
      </c>
      <c r="K195" s="183"/>
      <c r="L195" s="41"/>
      <c r="M195" s="184" t="s">
        <v>35</v>
      </c>
      <c r="N195" s="185" t="s">
        <v>51</v>
      </c>
      <c r="O195" s="66"/>
      <c r="P195" s="186">
        <f>O195*H195</f>
        <v>0</v>
      </c>
      <c r="Q195" s="186">
        <v>0</v>
      </c>
      <c r="R195" s="186">
        <f>Q195*H195</f>
        <v>0</v>
      </c>
      <c r="S195" s="186">
        <v>0</v>
      </c>
      <c r="T195" s="187">
        <f>S195*H195</f>
        <v>0</v>
      </c>
      <c r="U195" s="36"/>
      <c r="V195" s="36"/>
      <c r="W195" s="36"/>
      <c r="X195" s="36"/>
      <c r="Y195" s="36"/>
      <c r="Z195" s="36"/>
      <c r="AA195" s="36"/>
      <c r="AB195" s="36"/>
      <c r="AC195" s="36"/>
      <c r="AD195" s="36"/>
      <c r="AE195" s="36"/>
      <c r="AR195" s="188" t="s">
        <v>261</v>
      </c>
      <c r="AT195" s="188" t="s">
        <v>164</v>
      </c>
      <c r="AU195" s="188" t="s">
        <v>90</v>
      </c>
      <c r="AY195" s="18" t="s">
        <v>161</v>
      </c>
      <c r="BE195" s="189">
        <f>IF(N195="základní",J195,0)</f>
        <v>0</v>
      </c>
      <c r="BF195" s="189">
        <f>IF(N195="snížená",J195,0)</f>
        <v>0</v>
      </c>
      <c r="BG195" s="189">
        <f>IF(N195="zákl. přenesená",J195,0)</f>
        <v>0</v>
      </c>
      <c r="BH195" s="189">
        <f>IF(N195="sníž. přenesená",J195,0)</f>
        <v>0</v>
      </c>
      <c r="BI195" s="189">
        <f>IF(N195="nulová",J195,0)</f>
        <v>0</v>
      </c>
      <c r="BJ195" s="18" t="s">
        <v>88</v>
      </c>
      <c r="BK195" s="189">
        <f>ROUND(I195*H195,2)</f>
        <v>0</v>
      </c>
      <c r="BL195" s="18" t="s">
        <v>261</v>
      </c>
      <c r="BM195" s="188" t="s">
        <v>1500</v>
      </c>
    </row>
    <row r="196" spans="1:65" s="2" customFormat="1" ht="24.2" customHeight="1">
      <c r="A196" s="36"/>
      <c r="B196" s="37"/>
      <c r="C196" s="176" t="s">
        <v>1450</v>
      </c>
      <c r="D196" s="176" t="s">
        <v>164</v>
      </c>
      <c r="E196" s="177" t="s">
        <v>1419</v>
      </c>
      <c r="F196" s="178" t="s">
        <v>1420</v>
      </c>
      <c r="G196" s="179" t="s">
        <v>327</v>
      </c>
      <c r="H196" s="180">
        <v>3</v>
      </c>
      <c r="I196" s="181"/>
      <c r="J196" s="182">
        <f>ROUND(I196*H196,2)</f>
        <v>0</v>
      </c>
      <c r="K196" s="183"/>
      <c r="L196" s="41"/>
      <c r="M196" s="184" t="s">
        <v>35</v>
      </c>
      <c r="N196" s="185" t="s">
        <v>51</v>
      </c>
      <c r="O196" s="66"/>
      <c r="P196" s="186">
        <f>O196*H196</f>
        <v>0</v>
      </c>
      <c r="Q196" s="186">
        <v>0</v>
      </c>
      <c r="R196" s="186">
        <f>Q196*H196</f>
        <v>0</v>
      </c>
      <c r="S196" s="186">
        <v>0</v>
      </c>
      <c r="T196" s="187">
        <f>S196*H196</f>
        <v>0</v>
      </c>
      <c r="U196" s="36"/>
      <c r="V196" s="36"/>
      <c r="W196" s="36"/>
      <c r="X196" s="36"/>
      <c r="Y196" s="36"/>
      <c r="Z196" s="36"/>
      <c r="AA196" s="36"/>
      <c r="AB196" s="36"/>
      <c r="AC196" s="36"/>
      <c r="AD196" s="36"/>
      <c r="AE196" s="36"/>
      <c r="AR196" s="188" t="s">
        <v>261</v>
      </c>
      <c r="AT196" s="188" t="s">
        <v>164</v>
      </c>
      <c r="AU196" s="188" t="s">
        <v>90</v>
      </c>
      <c r="AY196" s="18" t="s">
        <v>161</v>
      </c>
      <c r="BE196" s="189">
        <f>IF(N196="základní",J196,0)</f>
        <v>0</v>
      </c>
      <c r="BF196" s="189">
        <f>IF(N196="snížená",J196,0)</f>
        <v>0</v>
      </c>
      <c r="BG196" s="189">
        <f>IF(N196="zákl. přenesená",J196,0)</f>
        <v>0</v>
      </c>
      <c r="BH196" s="189">
        <f>IF(N196="sníž. přenesená",J196,0)</f>
        <v>0</v>
      </c>
      <c r="BI196" s="189">
        <f>IF(N196="nulová",J196,0)</f>
        <v>0</v>
      </c>
      <c r="BJ196" s="18" t="s">
        <v>88</v>
      </c>
      <c r="BK196" s="189">
        <f>ROUND(I196*H196,2)</f>
        <v>0</v>
      </c>
      <c r="BL196" s="18" t="s">
        <v>261</v>
      </c>
      <c r="BM196" s="188" t="s">
        <v>1501</v>
      </c>
    </row>
    <row r="197" spans="1:65" s="12" customFormat="1" ht="22.9" customHeight="1">
      <c r="B197" s="160"/>
      <c r="C197" s="161"/>
      <c r="D197" s="162" t="s">
        <v>79</v>
      </c>
      <c r="E197" s="174" t="s">
        <v>349</v>
      </c>
      <c r="F197" s="174" t="s">
        <v>350</v>
      </c>
      <c r="G197" s="161"/>
      <c r="H197" s="161"/>
      <c r="I197" s="164"/>
      <c r="J197" s="175">
        <f>BK197</f>
        <v>0</v>
      </c>
      <c r="K197" s="161"/>
      <c r="L197" s="166"/>
      <c r="M197" s="167"/>
      <c r="N197" s="168"/>
      <c r="O197" s="168"/>
      <c r="P197" s="169">
        <f>SUM(P198:P206)</f>
        <v>0</v>
      </c>
      <c r="Q197" s="168"/>
      <c r="R197" s="169">
        <f>SUM(R198:R206)</f>
        <v>6.0895500000000005E-2</v>
      </c>
      <c r="S197" s="168"/>
      <c r="T197" s="170">
        <f>SUM(T198:T206)</f>
        <v>0</v>
      </c>
      <c r="AR197" s="171" t="s">
        <v>90</v>
      </c>
      <c r="AT197" s="172" t="s">
        <v>79</v>
      </c>
      <c r="AU197" s="172" t="s">
        <v>88</v>
      </c>
      <c r="AY197" s="171" t="s">
        <v>161</v>
      </c>
      <c r="BK197" s="173">
        <f>SUM(BK198:BK206)</f>
        <v>0</v>
      </c>
    </row>
    <row r="198" spans="1:65" s="2" customFormat="1" ht="37.9" customHeight="1">
      <c r="A198" s="36"/>
      <c r="B198" s="37"/>
      <c r="C198" s="176" t="s">
        <v>373</v>
      </c>
      <c r="D198" s="176" t="s">
        <v>164</v>
      </c>
      <c r="E198" s="177" t="s">
        <v>363</v>
      </c>
      <c r="F198" s="178" t="s">
        <v>364</v>
      </c>
      <c r="G198" s="179" t="s">
        <v>167</v>
      </c>
      <c r="H198" s="180">
        <v>6.31</v>
      </c>
      <c r="I198" s="181"/>
      <c r="J198" s="182">
        <f>ROUND(I198*H198,2)</f>
        <v>0</v>
      </c>
      <c r="K198" s="183"/>
      <c r="L198" s="41"/>
      <c r="M198" s="184" t="s">
        <v>35</v>
      </c>
      <c r="N198" s="185" t="s">
        <v>51</v>
      </c>
      <c r="O198" s="66"/>
      <c r="P198" s="186">
        <f>O198*H198</f>
        <v>0</v>
      </c>
      <c r="Q198" s="186">
        <v>1.25E-3</v>
      </c>
      <c r="R198" s="186">
        <f>Q198*H198</f>
        <v>7.8875000000000004E-3</v>
      </c>
      <c r="S198" s="186">
        <v>0</v>
      </c>
      <c r="T198" s="187">
        <f>S198*H198</f>
        <v>0</v>
      </c>
      <c r="U198" s="36"/>
      <c r="V198" s="36"/>
      <c r="W198" s="36"/>
      <c r="X198" s="36"/>
      <c r="Y198" s="36"/>
      <c r="Z198" s="36"/>
      <c r="AA198" s="36"/>
      <c r="AB198" s="36"/>
      <c r="AC198" s="36"/>
      <c r="AD198" s="36"/>
      <c r="AE198" s="36"/>
      <c r="AR198" s="188" t="s">
        <v>261</v>
      </c>
      <c r="AT198" s="188" t="s">
        <v>164</v>
      </c>
      <c r="AU198" s="188" t="s">
        <v>90</v>
      </c>
      <c r="AY198" s="18" t="s">
        <v>161</v>
      </c>
      <c r="BE198" s="189">
        <f>IF(N198="základní",J198,0)</f>
        <v>0</v>
      </c>
      <c r="BF198" s="189">
        <f>IF(N198="snížená",J198,0)</f>
        <v>0</v>
      </c>
      <c r="BG198" s="189">
        <f>IF(N198="zákl. přenesená",J198,0)</f>
        <v>0</v>
      </c>
      <c r="BH198" s="189">
        <f>IF(N198="sníž. přenesená",J198,0)</f>
        <v>0</v>
      </c>
      <c r="BI198" s="189">
        <f>IF(N198="nulová",J198,0)</f>
        <v>0</v>
      </c>
      <c r="BJ198" s="18" t="s">
        <v>88</v>
      </c>
      <c r="BK198" s="189">
        <f>ROUND(I198*H198,2)</f>
        <v>0</v>
      </c>
      <c r="BL198" s="18" t="s">
        <v>261</v>
      </c>
      <c r="BM198" s="188" t="s">
        <v>1502</v>
      </c>
    </row>
    <row r="199" spans="1:65" s="2" customFormat="1" ht="11.25">
      <c r="A199" s="36"/>
      <c r="B199" s="37"/>
      <c r="C199" s="38"/>
      <c r="D199" s="190" t="s">
        <v>170</v>
      </c>
      <c r="E199" s="38"/>
      <c r="F199" s="191" t="s">
        <v>366</v>
      </c>
      <c r="G199" s="38"/>
      <c r="H199" s="38"/>
      <c r="I199" s="192"/>
      <c r="J199" s="38"/>
      <c r="K199" s="38"/>
      <c r="L199" s="41"/>
      <c r="M199" s="193"/>
      <c r="N199" s="194"/>
      <c r="O199" s="66"/>
      <c r="P199" s="66"/>
      <c r="Q199" s="66"/>
      <c r="R199" s="66"/>
      <c r="S199" s="66"/>
      <c r="T199" s="67"/>
      <c r="U199" s="36"/>
      <c r="V199" s="36"/>
      <c r="W199" s="36"/>
      <c r="X199" s="36"/>
      <c r="Y199" s="36"/>
      <c r="Z199" s="36"/>
      <c r="AA199" s="36"/>
      <c r="AB199" s="36"/>
      <c r="AC199" s="36"/>
      <c r="AD199" s="36"/>
      <c r="AE199" s="36"/>
      <c r="AT199" s="18" t="s">
        <v>170</v>
      </c>
      <c r="AU199" s="18" t="s">
        <v>90</v>
      </c>
    </row>
    <row r="200" spans="1:65" s="2" customFormat="1" ht="24.2" customHeight="1">
      <c r="A200" s="36"/>
      <c r="B200" s="37"/>
      <c r="C200" s="228" t="s">
        <v>378</v>
      </c>
      <c r="D200" s="228" t="s">
        <v>188</v>
      </c>
      <c r="E200" s="229" t="s">
        <v>368</v>
      </c>
      <c r="F200" s="230" t="s">
        <v>369</v>
      </c>
      <c r="G200" s="231" t="s">
        <v>167</v>
      </c>
      <c r="H200" s="232">
        <v>6.6260000000000003</v>
      </c>
      <c r="I200" s="233"/>
      <c r="J200" s="234">
        <f>ROUND(I200*H200,2)</f>
        <v>0</v>
      </c>
      <c r="K200" s="235"/>
      <c r="L200" s="236"/>
      <c r="M200" s="237" t="s">
        <v>35</v>
      </c>
      <c r="N200" s="238" t="s">
        <v>51</v>
      </c>
      <c r="O200" s="66"/>
      <c r="P200" s="186">
        <f>O200*H200</f>
        <v>0</v>
      </c>
      <c r="Q200" s="186">
        <v>8.0000000000000002E-3</v>
      </c>
      <c r="R200" s="186">
        <f>Q200*H200</f>
        <v>5.3008000000000007E-2</v>
      </c>
      <c r="S200" s="186">
        <v>0</v>
      </c>
      <c r="T200" s="187">
        <f>S200*H200</f>
        <v>0</v>
      </c>
      <c r="U200" s="36"/>
      <c r="V200" s="36"/>
      <c r="W200" s="36"/>
      <c r="X200" s="36"/>
      <c r="Y200" s="36"/>
      <c r="Z200" s="36"/>
      <c r="AA200" s="36"/>
      <c r="AB200" s="36"/>
      <c r="AC200" s="36"/>
      <c r="AD200" s="36"/>
      <c r="AE200" s="36"/>
      <c r="AR200" s="188" t="s">
        <v>333</v>
      </c>
      <c r="AT200" s="188" t="s">
        <v>188</v>
      </c>
      <c r="AU200" s="188" t="s">
        <v>90</v>
      </c>
      <c r="AY200" s="18" t="s">
        <v>161</v>
      </c>
      <c r="BE200" s="189">
        <f>IF(N200="základní",J200,0)</f>
        <v>0</v>
      </c>
      <c r="BF200" s="189">
        <f>IF(N200="snížená",J200,0)</f>
        <v>0</v>
      </c>
      <c r="BG200" s="189">
        <f>IF(N200="zákl. přenesená",J200,0)</f>
        <v>0</v>
      </c>
      <c r="BH200" s="189">
        <f>IF(N200="sníž. přenesená",J200,0)</f>
        <v>0</v>
      </c>
      <c r="BI200" s="189">
        <f>IF(N200="nulová",J200,0)</f>
        <v>0</v>
      </c>
      <c r="BJ200" s="18" t="s">
        <v>88</v>
      </c>
      <c r="BK200" s="189">
        <f>ROUND(I200*H200,2)</f>
        <v>0</v>
      </c>
      <c r="BL200" s="18" t="s">
        <v>261</v>
      </c>
      <c r="BM200" s="188" t="s">
        <v>1503</v>
      </c>
    </row>
    <row r="201" spans="1:65" s="2" customFormat="1" ht="11.25">
      <c r="A201" s="36"/>
      <c r="B201" s="37"/>
      <c r="C201" s="38"/>
      <c r="D201" s="190" t="s">
        <v>170</v>
      </c>
      <c r="E201" s="38"/>
      <c r="F201" s="191" t="s">
        <v>371</v>
      </c>
      <c r="G201" s="38"/>
      <c r="H201" s="38"/>
      <c r="I201" s="192"/>
      <c r="J201" s="38"/>
      <c r="K201" s="38"/>
      <c r="L201" s="41"/>
      <c r="M201" s="193"/>
      <c r="N201" s="194"/>
      <c r="O201" s="66"/>
      <c r="P201" s="66"/>
      <c r="Q201" s="66"/>
      <c r="R201" s="66"/>
      <c r="S201" s="66"/>
      <c r="T201" s="67"/>
      <c r="U201" s="36"/>
      <c r="V201" s="36"/>
      <c r="W201" s="36"/>
      <c r="X201" s="36"/>
      <c r="Y201" s="36"/>
      <c r="Z201" s="36"/>
      <c r="AA201" s="36"/>
      <c r="AB201" s="36"/>
      <c r="AC201" s="36"/>
      <c r="AD201" s="36"/>
      <c r="AE201" s="36"/>
      <c r="AT201" s="18" t="s">
        <v>170</v>
      </c>
      <c r="AU201" s="18" t="s">
        <v>90</v>
      </c>
    </row>
    <row r="202" spans="1:65" s="14" customFormat="1" ht="11.25">
      <c r="B202" s="206"/>
      <c r="C202" s="207"/>
      <c r="D202" s="197" t="s">
        <v>176</v>
      </c>
      <c r="E202" s="207"/>
      <c r="F202" s="209" t="s">
        <v>1504</v>
      </c>
      <c r="G202" s="207"/>
      <c r="H202" s="210">
        <v>6.6260000000000003</v>
      </c>
      <c r="I202" s="211"/>
      <c r="J202" s="207"/>
      <c r="K202" s="207"/>
      <c r="L202" s="212"/>
      <c r="M202" s="213"/>
      <c r="N202" s="214"/>
      <c r="O202" s="214"/>
      <c r="P202" s="214"/>
      <c r="Q202" s="214"/>
      <c r="R202" s="214"/>
      <c r="S202" s="214"/>
      <c r="T202" s="215"/>
      <c r="AT202" s="216" t="s">
        <v>176</v>
      </c>
      <c r="AU202" s="216" t="s">
        <v>90</v>
      </c>
      <c r="AV202" s="14" t="s">
        <v>90</v>
      </c>
      <c r="AW202" s="14" t="s">
        <v>4</v>
      </c>
      <c r="AX202" s="14" t="s">
        <v>88</v>
      </c>
      <c r="AY202" s="216" t="s">
        <v>161</v>
      </c>
    </row>
    <row r="203" spans="1:65" s="2" customFormat="1" ht="37.9" customHeight="1">
      <c r="A203" s="36"/>
      <c r="B203" s="37"/>
      <c r="C203" s="176" t="s">
        <v>385</v>
      </c>
      <c r="D203" s="176" t="s">
        <v>164</v>
      </c>
      <c r="E203" s="177" t="s">
        <v>1004</v>
      </c>
      <c r="F203" s="178" t="s">
        <v>1423</v>
      </c>
      <c r="G203" s="179" t="s">
        <v>232</v>
      </c>
      <c r="H203" s="180">
        <v>6.0999999999999999E-2</v>
      </c>
      <c r="I203" s="181"/>
      <c r="J203" s="182">
        <f>ROUND(I203*H203,2)</f>
        <v>0</v>
      </c>
      <c r="K203" s="183"/>
      <c r="L203" s="41"/>
      <c r="M203" s="184" t="s">
        <v>35</v>
      </c>
      <c r="N203" s="185" t="s">
        <v>51</v>
      </c>
      <c r="O203" s="66"/>
      <c r="P203" s="186">
        <f>O203*H203</f>
        <v>0</v>
      </c>
      <c r="Q203" s="186">
        <v>0</v>
      </c>
      <c r="R203" s="186">
        <f>Q203*H203</f>
        <v>0</v>
      </c>
      <c r="S203" s="186">
        <v>0</v>
      </c>
      <c r="T203" s="187">
        <f>S203*H203</f>
        <v>0</v>
      </c>
      <c r="U203" s="36"/>
      <c r="V203" s="36"/>
      <c r="W203" s="36"/>
      <c r="X203" s="36"/>
      <c r="Y203" s="36"/>
      <c r="Z203" s="36"/>
      <c r="AA203" s="36"/>
      <c r="AB203" s="36"/>
      <c r="AC203" s="36"/>
      <c r="AD203" s="36"/>
      <c r="AE203" s="36"/>
      <c r="AR203" s="188" t="s">
        <v>261</v>
      </c>
      <c r="AT203" s="188" t="s">
        <v>164</v>
      </c>
      <c r="AU203" s="188" t="s">
        <v>90</v>
      </c>
      <c r="AY203" s="18" t="s">
        <v>161</v>
      </c>
      <c r="BE203" s="189">
        <f>IF(N203="základní",J203,0)</f>
        <v>0</v>
      </c>
      <c r="BF203" s="189">
        <f>IF(N203="snížená",J203,0)</f>
        <v>0</v>
      </c>
      <c r="BG203" s="189">
        <f>IF(N203="zákl. přenesená",J203,0)</f>
        <v>0</v>
      </c>
      <c r="BH203" s="189">
        <f>IF(N203="sníž. přenesená",J203,0)</f>
        <v>0</v>
      </c>
      <c r="BI203" s="189">
        <f>IF(N203="nulová",J203,0)</f>
        <v>0</v>
      </c>
      <c r="BJ203" s="18" t="s">
        <v>88</v>
      </c>
      <c r="BK203" s="189">
        <f>ROUND(I203*H203,2)</f>
        <v>0</v>
      </c>
      <c r="BL203" s="18" t="s">
        <v>261</v>
      </c>
      <c r="BM203" s="188" t="s">
        <v>1505</v>
      </c>
    </row>
    <row r="204" spans="1:65" s="2" customFormat="1" ht="11.25">
      <c r="A204" s="36"/>
      <c r="B204" s="37"/>
      <c r="C204" s="38"/>
      <c r="D204" s="190" t="s">
        <v>170</v>
      </c>
      <c r="E204" s="38"/>
      <c r="F204" s="191" t="s">
        <v>1424</v>
      </c>
      <c r="G204" s="38"/>
      <c r="H204" s="38"/>
      <c r="I204" s="192"/>
      <c r="J204" s="38"/>
      <c r="K204" s="38"/>
      <c r="L204" s="41"/>
      <c r="M204" s="193"/>
      <c r="N204" s="194"/>
      <c r="O204" s="66"/>
      <c r="P204" s="66"/>
      <c r="Q204" s="66"/>
      <c r="R204" s="66"/>
      <c r="S204" s="66"/>
      <c r="T204" s="67"/>
      <c r="U204" s="36"/>
      <c r="V204" s="36"/>
      <c r="W204" s="36"/>
      <c r="X204" s="36"/>
      <c r="Y204" s="36"/>
      <c r="Z204" s="36"/>
      <c r="AA204" s="36"/>
      <c r="AB204" s="36"/>
      <c r="AC204" s="36"/>
      <c r="AD204" s="36"/>
      <c r="AE204" s="36"/>
      <c r="AT204" s="18" t="s">
        <v>170</v>
      </c>
      <c r="AU204" s="18" t="s">
        <v>90</v>
      </c>
    </row>
    <row r="205" spans="1:65" s="2" customFormat="1" ht="49.15" customHeight="1">
      <c r="A205" s="36"/>
      <c r="B205" s="37"/>
      <c r="C205" s="176" t="s">
        <v>390</v>
      </c>
      <c r="D205" s="176" t="s">
        <v>164</v>
      </c>
      <c r="E205" s="177" t="s">
        <v>379</v>
      </c>
      <c r="F205" s="178" t="s">
        <v>380</v>
      </c>
      <c r="G205" s="179" t="s">
        <v>232</v>
      </c>
      <c r="H205" s="180">
        <v>6.0999999999999999E-2</v>
      </c>
      <c r="I205" s="181"/>
      <c r="J205" s="182">
        <f>ROUND(I205*H205,2)</f>
        <v>0</v>
      </c>
      <c r="K205" s="183"/>
      <c r="L205" s="41"/>
      <c r="M205" s="184" t="s">
        <v>35</v>
      </c>
      <c r="N205" s="185" t="s">
        <v>51</v>
      </c>
      <c r="O205" s="66"/>
      <c r="P205" s="186">
        <f>O205*H205</f>
        <v>0</v>
      </c>
      <c r="Q205" s="186">
        <v>0</v>
      </c>
      <c r="R205" s="186">
        <f>Q205*H205</f>
        <v>0</v>
      </c>
      <c r="S205" s="186">
        <v>0</v>
      </c>
      <c r="T205" s="187">
        <f>S205*H205</f>
        <v>0</v>
      </c>
      <c r="U205" s="36"/>
      <c r="V205" s="36"/>
      <c r="W205" s="36"/>
      <c r="X205" s="36"/>
      <c r="Y205" s="36"/>
      <c r="Z205" s="36"/>
      <c r="AA205" s="36"/>
      <c r="AB205" s="36"/>
      <c r="AC205" s="36"/>
      <c r="AD205" s="36"/>
      <c r="AE205" s="36"/>
      <c r="AR205" s="188" t="s">
        <v>261</v>
      </c>
      <c r="AT205" s="188" t="s">
        <v>164</v>
      </c>
      <c r="AU205" s="188" t="s">
        <v>90</v>
      </c>
      <c r="AY205" s="18" t="s">
        <v>161</v>
      </c>
      <c r="BE205" s="189">
        <f>IF(N205="základní",J205,0)</f>
        <v>0</v>
      </c>
      <c r="BF205" s="189">
        <f>IF(N205="snížená",J205,0)</f>
        <v>0</v>
      </c>
      <c r="BG205" s="189">
        <f>IF(N205="zákl. přenesená",J205,0)</f>
        <v>0</v>
      </c>
      <c r="BH205" s="189">
        <f>IF(N205="sníž. přenesená",J205,0)</f>
        <v>0</v>
      </c>
      <c r="BI205" s="189">
        <f>IF(N205="nulová",J205,0)</f>
        <v>0</v>
      </c>
      <c r="BJ205" s="18" t="s">
        <v>88</v>
      </c>
      <c r="BK205" s="189">
        <f>ROUND(I205*H205,2)</f>
        <v>0</v>
      </c>
      <c r="BL205" s="18" t="s">
        <v>261</v>
      </c>
      <c r="BM205" s="188" t="s">
        <v>1506</v>
      </c>
    </row>
    <row r="206" spans="1:65" s="2" customFormat="1" ht="11.25">
      <c r="A206" s="36"/>
      <c r="B206" s="37"/>
      <c r="C206" s="38"/>
      <c r="D206" s="190" t="s">
        <v>170</v>
      </c>
      <c r="E206" s="38"/>
      <c r="F206" s="191" t="s">
        <v>382</v>
      </c>
      <c r="G206" s="38"/>
      <c r="H206" s="38"/>
      <c r="I206" s="192"/>
      <c r="J206" s="38"/>
      <c r="K206" s="38"/>
      <c r="L206" s="41"/>
      <c r="M206" s="193"/>
      <c r="N206" s="194"/>
      <c r="O206" s="66"/>
      <c r="P206" s="66"/>
      <c r="Q206" s="66"/>
      <c r="R206" s="66"/>
      <c r="S206" s="66"/>
      <c r="T206" s="67"/>
      <c r="U206" s="36"/>
      <c r="V206" s="36"/>
      <c r="W206" s="36"/>
      <c r="X206" s="36"/>
      <c r="Y206" s="36"/>
      <c r="Z206" s="36"/>
      <c r="AA206" s="36"/>
      <c r="AB206" s="36"/>
      <c r="AC206" s="36"/>
      <c r="AD206" s="36"/>
      <c r="AE206" s="36"/>
      <c r="AT206" s="18" t="s">
        <v>170</v>
      </c>
      <c r="AU206" s="18" t="s">
        <v>90</v>
      </c>
    </row>
    <row r="207" spans="1:65" s="12" customFormat="1" ht="22.9" customHeight="1">
      <c r="B207" s="160"/>
      <c r="C207" s="161"/>
      <c r="D207" s="162" t="s">
        <v>79</v>
      </c>
      <c r="E207" s="174" t="s">
        <v>383</v>
      </c>
      <c r="F207" s="174" t="s">
        <v>384</v>
      </c>
      <c r="G207" s="161"/>
      <c r="H207" s="161"/>
      <c r="I207" s="164"/>
      <c r="J207" s="175">
        <f>BK207</f>
        <v>0</v>
      </c>
      <c r="K207" s="161"/>
      <c r="L207" s="166"/>
      <c r="M207" s="167"/>
      <c r="N207" s="168"/>
      <c r="O207" s="168"/>
      <c r="P207" s="169">
        <f>SUM(P208:P216)</f>
        <v>0</v>
      </c>
      <c r="Q207" s="168"/>
      <c r="R207" s="169">
        <f>SUM(R208:R216)</f>
        <v>4.65E-2</v>
      </c>
      <c r="S207" s="168"/>
      <c r="T207" s="170">
        <f>SUM(T208:T216)</f>
        <v>7.2000000000000008E-2</v>
      </c>
      <c r="AR207" s="171" t="s">
        <v>90</v>
      </c>
      <c r="AT207" s="172" t="s">
        <v>79</v>
      </c>
      <c r="AU207" s="172" t="s">
        <v>88</v>
      </c>
      <c r="AY207" s="171" t="s">
        <v>161</v>
      </c>
      <c r="BK207" s="173">
        <f>SUM(BK208:BK216)</f>
        <v>0</v>
      </c>
    </row>
    <row r="208" spans="1:65" s="2" customFormat="1" ht="49.15" customHeight="1">
      <c r="A208" s="36"/>
      <c r="B208" s="37"/>
      <c r="C208" s="176" t="s">
        <v>395</v>
      </c>
      <c r="D208" s="176" t="s">
        <v>164</v>
      </c>
      <c r="E208" s="177" t="s">
        <v>386</v>
      </c>
      <c r="F208" s="178" t="s">
        <v>387</v>
      </c>
      <c r="G208" s="179" t="s">
        <v>185</v>
      </c>
      <c r="H208" s="180">
        <v>3</v>
      </c>
      <c r="I208" s="181"/>
      <c r="J208" s="182">
        <f>ROUND(I208*H208,2)</f>
        <v>0</v>
      </c>
      <c r="K208" s="183"/>
      <c r="L208" s="41"/>
      <c r="M208" s="184" t="s">
        <v>35</v>
      </c>
      <c r="N208" s="185" t="s">
        <v>51</v>
      </c>
      <c r="O208" s="66"/>
      <c r="P208" s="186">
        <f>O208*H208</f>
        <v>0</v>
      </c>
      <c r="Q208" s="186">
        <v>0</v>
      </c>
      <c r="R208" s="186">
        <f>Q208*H208</f>
        <v>0</v>
      </c>
      <c r="S208" s="186">
        <v>2.4E-2</v>
      </c>
      <c r="T208" s="187">
        <f>S208*H208</f>
        <v>7.2000000000000008E-2</v>
      </c>
      <c r="U208" s="36"/>
      <c r="V208" s="36"/>
      <c r="W208" s="36"/>
      <c r="X208" s="36"/>
      <c r="Y208" s="36"/>
      <c r="Z208" s="36"/>
      <c r="AA208" s="36"/>
      <c r="AB208" s="36"/>
      <c r="AC208" s="36"/>
      <c r="AD208" s="36"/>
      <c r="AE208" s="36"/>
      <c r="AR208" s="188" t="s">
        <v>261</v>
      </c>
      <c r="AT208" s="188" t="s">
        <v>164</v>
      </c>
      <c r="AU208" s="188" t="s">
        <v>90</v>
      </c>
      <c r="AY208" s="18" t="s">
        <v>161</v>
      </c>
      <c r="BE208" s="189">
        <f>IF(N208="základní",J208,0)</f>
        <v>0</v>
      </c>
      <c r="BF208" s="189">
        <f>IF(N208="snížená",J208,0)</f>
        <v>0</v>
      </c>
      <c r="BG208" s="189">
        <f>IF(N208="zákl. přenesená",J208,0)</f>
        <v>0</v>
      </c>
      <c r="BH208" s="189">
        <f>IF(N208="sníž. přenesená",J208,0)</f>
        <v>0</v>
      </c>
      <c r="BI208" s="189">
        <f>IF(N208="nulová",J208,0)</f>
        <v>0</v>
      </c>
      <c r="BJ208" s="18" t="s">
        <v>88</v>
      </c>
      <c r="BK208" s="189">
        <f>ROUND(I208*H208,2)</f>
        <v>0</v>
      </c>
      <c r="BL208" s="18" t="s">
        <v>261</v>
      </c>
      <c r="BM208" s="188" t="s">
        <v>1507</v>
      </c>
    </row>
    <row r="209" spans="1:65" s="2" customFormat="1" ht="11.25">
      <c r="A209" s="36"/>
      <c r="B209" s="37"/>
      <c r="C209" s="38"/>
      <c r="D209" s="190" t="s">
        <v>170</v>
      </c>
      <c r="E209" s="38"/>
      <c r="F209" s="191" t="s">
        <v>389</v>
      </c>
      <c r="G209" s="38"/>
      <c r="H209" s="38"/>
      <c r="I209" s="192"/>
      <c r="J209" s="38"/>
      <c r="K209" s="38"/>
      <c r="L209" s="41"/>
      <c r="M209" s="193"/>
      <c r="N209" s="194"/>
      <c r="O209" s="66"/>
      <c r="P209" s="66"/>
      <c r="Q209" s="66"/>
      <c r="R209" s="66"/>
      <c r="S209" s="66"/>
      <c r="T209" s="67"/>
      <c r="U209" s="36"/>
      <c r="V209" s="36"/>
      <c r="W209" s="36"/>
      <c r="X209" s="36"/>
      <c r="Y209" s="36"/>
      <c r="Z209" s="36"/>
      <c r="AA209" s="36"/>
      <c r="AB209" s="36"/>
      <c r="AC209" s="36"/>
      <c r="AD209" s="36"/>
      <c r="AE209" s="36"/>
      <c r="AT209" s="18" t="s">
        <v>170</v>
      </c>
      <c r="AU209" s="18" t="s">
        <v>90</v>
      </c>
    </row>
    <row r="210" spans="1:65" s="2" customFormat="1" ht="33" customHeight="1">
      <c r="A210" s="36"/>
      <c r="B210" s="37"/>
      <c r="C210" s="176" t="s">
        <v>400</v>
      </c>
      <c r="D210" s="176" t="s">
        <v>164</v>
      </c>
      <c r="E210" s="177" t="s">
        <v>1425</v>
      </c>
      <c r="F210" s="178" t="s">
        <v>1426</v>
      </c>
      <c r="G210" s="179" t="s">
        <v>1427</v>
      </c>
      <c r="H210" s="180">
        <v>1</v>
      </c>
      <c r="I210" s="181"/>
      <c r="J210" s="182">
        <f>ROUND(I210*H210,2)</f>
        <v>0</v>
      </c>
      <c r="K210" s="183"/>
      <c r="L210" s="41"/>
      <c r="M210" s="184" t="s">
        <v>35</v>
      </c>
      <c r="N210" s="185" t="s">
        <v>51</v>
      </c>
      <c r="O210" s="66"/>
      <c r="P210" s="186">
        <f>O210*H210</f>
        <v>0</v>
      </c>
      <c r="Q210" s="186">
        <v>1.55E-2</v>
      </c>
      <c r="R210" s="186">
        <f>Q210*H210</f>
        <v>1.55E-2</v>
      </c>
      <c r="S210" s="186">
        <v>0</v>
      </c>
      <c r="T210" s="187">
        <f>S210*H210</f>
        <v>0</v>
      </c>
      <c r="U210" s="36"/>
      <c r="V210" s="36"/>
      <c r="W210" s="36"/>
      <c r="X210" s="36"/>
      <c r="Y210" s="36"/>
      <c r="Z210" s="36"/>
      <c r="AA210" s="36"/>
      <c r="AB210" s="36"/>
      <c r="AC210" s="36"/>
      <c r="AD210" s="36"/>
      <c r="AE210" s="36"/>
      <c r="AR210" s="188" t="s">
        <v>261</v>
      </c>
      <c r="AT210" s="188" t="s">
        <v>164</v>
      </c>
      <c r="AU210" s="188" t="s">
        <v>90</v>
      </c>
      <c r="AY210" s="18" t="s">
        <v>161</v>
      </c>
      <c r="BE210" s="189">
        <f>IF(N210="základní",J210,0)</f>
        <v>0</v>
      </c>
      <c r="BF210" s="189">
        <f>IF(N210="snížená",J210,0)</f>
        <v>0</v>
      </c>
      <c r="BG210" s="189">
        <f>IF(N210="zákl. přenesená",J210,0)</f>
        <v>0</v>
      </c>
      <c r="BH210" s="189">
        <f>IF(N210="sníž. přenesená",J210,0)</f>
        <v>0</v>
      </c>
      <c r="BI210" s="189">
        <f>IF(N210="nulová",J210,0)</f>
        <v>0</v>
      </c>
      <c r="BJ210" s="18" t="s">
        <v>88</v>
      </c>
      <c r="BK210" s="189">
        <f>ROUND(I210*H210,2)</f>
        <v>0</v>
      </c>
      <c r="BL210" s="18" t="s">
        <v>261</v>
      </c>
      <c r="BM210" s="188" t="s">
        <v>1508</v>
      </c>
    </row>
    <row r="211" spans="1:65" s="2" customFormat="1" ht="33" customHeight="1">
      <c r="A211" s="36"/>
      <c r="B211" s="37"/>
      <c r="C211" s="176" t="s">
        <v>404</v>
      </c>
      <c r="D211" s="176" t="s">
        <v>164</v>
      </c>
      <c r="E211" s="177" t="s">
        <v>1429</v>
      </c>
      <c r="F211" s="178" t="s">
        <v>1430</v>
      </c>
      <c r="G211" s="179" t="s">
        <v>1427</v>
      </c>
      <c r="H211" s="180">
        <v>1</v>
      </c>
      <c r="I211" s="181"/>
      <c r="J211" s="182">
        <f>ROUND(I211*H211,2)</f>
        <v>0</v>
      </c>
      <c r="K211" s="183"/>
      <c r="L211" s="41"/>
      <c r="M211" s="184" t="s">
        <v>35</v>
      </c>
      <c r="N211" s="185" t="s">
        <v>51</v>
      </c>
      <c r="O211" s="66"/>
      <c r="P211" s="186">
        <f>O211*H211</f>
        <v>0</v>
      </c>
      <c r="Q211" s="186">
        <v>1.55E-2</v>
      </c>
      <c r="R211" s="186">
        <f>Q211*H211</f>
        <v>1.55E-2</v>
      </c>
      <c r="S211" s="186">
        <v>0</v>
      </c>
      <c r="T211" s="187">
        <f>S211*H211</f>
        <v>0</v>
      </c>
      <c r="U211" s="36"/>
      <c r="V211" s="36"/>
      <c r="W211" s="36"/>
      <c r="X211" s="36"/>
      <c r="Y211" s="36"/>
      <c r="Z211" s="36"/>
      <c r="AA211" s="36"/>
      <c r="AB211" s="36"/>
      <c r="AC211" s="36"/>
      <c r="AD211" s="36"/>
      <c r="AE211" s="36"/>
      <c r="AR211" s="188" t="s">
        <v>261</v>
      </c>
      <c r="AT211" s="188" t="s">
        <v>164</v>
      </c>
      <c r="AU211" s="188" t="s">
        <v>90</v>
      </c>
      <c r="AY211" s="18" t="s">
        <v>161</v>
      </c>
      <c r="BE211" s="189">
        <f>IF(N211="základní",J211,0)</f>
        <v>0</v>
      </c>
      <c r="BF211" s="189">
        <f>IF(N211="snížená",J211,0)</f>
        <v>0</v>
      </c>
      <c r="BG211" s="189">
        <f>IF(N211="zákl. přenesená",J211,0)</f>
        <v>0</v>
      </c>
      <c r="BH211" s="189">
        <f>IF(N211="sníž. přenesená",J211,0)</f>
        <v>0</v>
      </c>
      <c r="BI211" s="189">
        <f>IF(N211="nulová",J211,0)</f>
        <v>0</v>
      </c>
      <c r="BJ211" s="18" t="s">
        <v>88</v>
      </c>
      <c r="BK211" s="189">
        <f>ROUND(I211*H211,2)</f>
        <v>0</v>
      </c>
      <c r="BL211" s="18" t="s">
        <v>261</v>
      </c>
      <c r="BM211" s="188" t="s">
        <v>1509</v>
      </c>
    </row>
    <row r="212" spans="1:65" s="2" customFormat="1" ht="33" customHeight="1">
      <c r="A212" s="36"/>
      <c r="B212" s="37"/>
      <c r="C212" s="176" t="s">
        <v>409</v>
      </c>
      <c r="D212" s="176" t="s">
        <v>164</v>
      </c>
      <c r="E212" s="177" t="s">
        <v>1510</v>
      </c>
      <c r="F212" s="178" t="s">
        <v>1511</v>
      </c>
      <c r="G212" s="179" t="s">
        <v>1427</v>
      </c>
      <c r="H212" s="180">
        <v>1</v>
      </c>
      <c r="I212" s="181"/>
      <c r="J212" s="182">
        <f>ROUND(I212*H212,2)</f>
        <v>0</v>
      </c>
      <c r="K212" s="183"/>
      <c r="L212" s="41"/>
      <c r="M212" s="184" t="s">
        <v>35</v>
      </c>
      <c r="N212" s="185" t="s">
        <v>51</v>
      </c>
      <c r="O212" s="66"/>
      <c r="P212" s="186">
        <f>O212*H212</f>
        <v>0</v>
      </c>
      <c r="Q212" s="186">
        <v>1.55E-2</v>
      </c>
      <c r="R212" s="186">
        <f>Q212*H212</f>
        <v>1.55E-2</v>
      </c>
      <c r="S212" s="186">
        <v>0</v>
      </c>
      <c r="T212" s="187">
        <f>S212*H212</f>
        <v>0</v>
      </c>
      <c r="U212" s="36"/>
      <c r="V212" s="36"/>
      <c r="W212" s="36"/>
      <c r="X212" s="36"/>
      <c r="Y212" s="36"/>
      <c r="Z212" s="36"/>
      <c r="AA212" s="36"/>
      <c r="AB212" s="36"/>
      <c r="AC212" s="36"/>
      <c r="AD212" s="36"/>
      <c r="AE212" s="36"/>
      <c r="AR212" s="188" t="s">
        <v>261</v>
      </c>
      <c r="AT212" s="188" t="s">
        <v>164</v>
      </c>
      <c r="AU212" s="188" t="s">
        <v>90</v>
      </c>
      <c r="AY212" s="18" t="s">
        <v>161</v>
      </c>
      <c r="BE212" s="189">
        <f>IF(N212="základní",J212,0)</f>
        <v>0</v>
      </c>
      <c r="BF212" s="189">
        <f>IF(N212="snížená",J212,0)</f>
        <v>0</v>
      </c>
      <c r="BG212" s="189">
        <f>IF(N212="zákl. přenesená",J212,0)</f>
        <v>0</v>
      </c>
      <c r="BH212" s="189">
        <f>IF(N212="sníž. přenesená",J212,0)</f>
        <v>0</v>
      </c>
      <c r="BI212" s="189">
        <f>IF(N212="nulová",J212,0)</f>
        <v>0</v>
      </c>
      <c r="BJ212" s="18" t="s">
        <v>88</v>
      </c>
      <c r="BK212" s="189">
        <f>ROUND(I212*H212,2)</f>
        <v>0</v>
      </c>
      <c r="BL212" s="18" t="s">
        <v>261</v>
      </c>
      <c r="BM212" s="188" t="s">
        <v>1512</v>
      </c>
    </row>
    <row r="213" spans="1:65" s="2" customFormat="1" ht="37.9" customHeight="1">
      <c r="A213" s="36"/>
      <c r="B213" s="37"/>
      <c r="C213" s="176" t="s">
        <v>416</v>
      </c>
      <c r="D213" s="176" t="s">
        <v>164</v>
      </c>
      <c r="E213" s="177" t="s">
        <v>1013</v>
      </c>
      <c r="F213" s="178" t="s">
        <v>1014</v>
      </c>
      <c r="G213" s="179" t="s">
        <v>232</v>
      </c>
      <c r="H213" s="180">
        <v>4.7E-2</v>
      </c>
      <c r="I213" s="181"/>
      <c r="J213" s="182">
        <f>ROUND(I213*H213,2)</f>
        <v>0</v>
      </c>
      <c r="K213" s="183"/>
      <c r="L213" s="41"/>
      <c r="M213" s="184" t="s">
        <v>35</v>
      </c>
      <c r="N213" s="185" t="s">
        <v>51</v>
      </c>
      <c r="O213" s="66"/>
      <c r="P213" s="186">
        <f>O213*H213</f>
        <v>0</v>
      </c>
      <c r="Q213" s="186">
        <v>0</v>
      </c>
      <c r="R213" s="186">
        <f>Q213*H213</f>
        <v>0</v>
      </c>
      <c r="S213" s="186">
        <v>0</v>
      </c>
      <c r="T213" s="187">
        <f>S213*H213</f>
        <v>0</v>
      </c>
      <c r="U213" s="36"/>
      <c r="V213" s="36"/>
      <c r="W213" s="36"/>
      <c r="X213" s="36"/>
      <c r="Y213" s="36"/>
      <c r="Z213" s="36"/>
      <c r="AA213" s="36"/>
      <c r="AB213" s="36"/>
      <c r="AC213" s="36"/>
      <c r="AD213" s="36"/>
      <c r="AE213" s="36"/>
      <c r="AR213" s="188" t="s">
        <v>261</v>
      </c>
      <c r="AT213" s="188" t="s">
        <v>164</v>
      </c>
      <c r="AU213" s="188" t="s">
        <v>90</v>
      </c>
      <c r="AY213" s="18" t="s">
        <v>161</v>
      </c>
      <c r="BE213" s="189">
        <f>IF(N213="základní",J213,0)</f>
        <v>0</v>
      </c>
      <c r="BF213" s="189">
        <f>IF(N213="snížená",J213,0)</f>
        <v>0</v>
      </c>
      <c r="BG213" s="189">
        <f>IF(N213="zákl. přenesená",J213,0)</f>
        <v>0</v>
      </c>
      <c r="BH213" s="189">
        <f>IF(N213="sníž. přenesená",J213,0)</f>
        <v>0</v>
      </c>
      <c r="BI213" s="189">
        <f>IF(N213="nulová",J213,0)</f>
        <v>0</v>
      </c>
      <c r="BJ213" s="18" t="s">
        <v>88</v>
      </c>
      <c r="BK213" s="189">
        <f>ROUND(I213*H213,2)</f>
        <v>0</v>
      </c>
      <c r="BL213" s="18" t="s">
        <v>261</v>
      </c>
      <c r="BM213" s="188" t="s">
        <v>1513</v>
      </c>
    </row>
    <row r="214" spans="1:65" s="2" customFormat="1" ht="11.25">
      <c r="A214" s="36"/>
      <c r="B214" s="37"/>
      <c r="C214" s="38"/>
      <c r="D214" s="190" t="s">
        <v>170</v>
      </c>
      <c r="E214" s="38"/>
      <c r="F214" s="191" t="s">
        <v>1016</v>
      </c>
      <c r="G214" s="38"/>
      <c r="H214" s="38"/>
      <c r="I214" s="192"/>
      <c r="J214" s="38"/>
      <c r="K214" s="38"/>
      <c r="L214" s="41"/>
      <c r="M214" s="193"/>
      <c r="N214" s="194"/>
      <c r="O214" s="66"/>
      <c r="P214" s="66"/>
      <c r="Q214" s="66"/>
      <c r="R214" s="66"/>
      <c r="S214" s="66"/>
      <c r="T214" s="67"/>
      <c r="U214" s="36"/>
      <c r="V214" s="36"/>
      <c r="W214" s="36"/>
      <c r="X214" s="36"/>
      <c r="Y214" s="36"/>
      <c r="Z214" s="36"/>
      <c r="AA214" s="36"/>
      <c r="AB214" s="36"/>
      <c r="AC214" s="36"/>
      <c r="AD214" s="36"/>
      <c r="AE214" s="36"/>
      <c r="AT214" s="18" t="s">
        <v>170</v>
      </c>
      <c r="AU214" s="18" t="s">
        <v>90</v>
      </c>
    </row>
    <row r="215" spans="1:65" s="2" customFormat="1" ht="49.15" customHeight="1">
      <c r="A215" s="36"/>
      <c r="B215" s="37"/>
      <c r="C215" s="176" t="s">
        <v>421</v>
      </c>
      <c r="D215" s="176" t="s">
        <v>164</v>
      </c>
      <c r="E215" s="177" t="s">
        <v>410</v>
      </c>
      <c r="F215" s="178" t="s">
        <v>411</v>
      </c>
      <c r="G215" s="179" t="s">
        <v>232</v>
      </c>
      <c r="H215" s="180">
        <v>4.7E-2</v>
      </c>
      <c r="I215" s="181"/>
      <c r="J215" s="182">
        <f>ROUND(I215*H215,2)</f>
        <v>0</v>
      </c>
      <c r="K215" s="183"/>
      <c r="L215" s="41"/>
      <c r="M215" s="184" t="s">
        <v>35</v>
      </c>
      <c r="N215" s="185" t="s">
        <v>51</v>
      </c>
      <c r="O215" s="66"/>
      <c r="P215" s="186">
        <f>O215*H215</f>
        <v>0</v>
      </c>
      <c r="Q215" s="186">
        <v>0</v>
      </c>
      <c r="R215" s="186">
        <f>Q215*H215</f>
        <v>0</v>
      </c>
      <c r="S215" s="186">
        <v>0</v>
      </c>
      <c r="T215" s="187">
        <f>S215*H215</f>
        <v>0</v>
      </c>
      <c r="U215" s="36"/>
      <c r="V215" s="36"/>
      <c r="W215" s="36"/>
      <c r="X215" s="36"/>
      <c r="Y215" s="36"/>
      <c r="Z215" s="36"/>
      <c r="AA215" s="36"/>
      <c r="AB215" s="36"/>
      <c r="AC215" s="36"/>
      <c r="AD215" s="36"/>
      <c r="AE215" s="36"/>
      <c r="AR215" s="188" t="s">
        <v>261</v>
      </c>
      <c r="AT215" s="188" t="s">
        <v>164</v>
      </c>
      <c r="AU215" s="188" t="s">
        <v>90</v>
      </c>
      <c r="AY215" s="18" t="s">
        <v>161</v>
      </c>
      <c r="BE215" s="189">
        <f>IF(N215="základní",J215,0)</f>
        <v>0</v>
      </c>
      <c r="BF215" s="189">
        <f>IF(N215="snížená",J215,0)</f>
        <v>0</v>
      </c>
      <c r="BG215" s="189">
        <f>IF(N215="zákl. přenesená",J215,0)</f>
        <v>0</v>
      </c>
      <c r="BH215" s="189">
        <f>IF(N215="sníž. přenesená",J215,0)</f>
        <v>0</v>
      </c>
      <c r="BI215" s="189">
        <f>IF(N215="nulová",J215,0)</f>
        <v>0</v>
      </c>
      <c r="BJ215" s="18" t="s">
        <v>88</v>
      </c>
      <c r="BK215" s="189">
        <f>ROUND(I215*H215,2)</f>
        <v>0</v>
      </c>
      <c r="BL215" s="18" t="s">
        <v>261</v>
      </c>
      <c r="BM215" s="188" t="s">
        <v>1514</v>
      </c>
    </row>
    <row r="216" spans="1:65" s="2" customFormat="1" ht="11.25">
      <c r="A216" s="36"/>
      <c r="B216" s="37"/>
      <c r="C216" s="38"/>
      <c r="D216" s="190" t="s">
        <v>170</v>
      </c>
      <c r="E216" s="38"/>
      <c r="F216" s="191" t="s">
        <v>413</v>
      </c>
      <c r="G216" s="38"/>
      <c r="H216" s="38"/>
      <c r="I216" s="192"/>
      <c r="J216" s="38"/>
      <c r="K216" s="38"/>
      <c r="L216" s="41"/>
      <c r="M216" s="193"/>
      <c r="N216" s="194"/>
      <c r="O216" s="66"/>
      <c r="P216" s="66"/>
      <c r="Q216" s="66"/>
      <c r="R216" s="66"/>
      <c r="S216" s="66"/>
      <c r="T216" s="67"/>
      <c r="U216" s="36"/>
      <c r="V216" s="36"/>
      <c r="W216" s="36"/>
      <c r="X216" s="36"/>
      <c r="Y216" s="36"/>
      <c r="Z216" s="36"/>
      <c r="AA216" s="36"/>
      <c r="AB216" s="36"/>
      <c r="AC216" s="36"/>
      <c r="AD216" s="36"/>
      <c r="AE216" s="36"/>
      <c r="AT216" s="18" t="s">
        <v>170</v>
      </c>
      <c r="AU216" s="18" t="s">
        <v>90</v>
      </c>
    </row>
    <row r="217" spans="1:65" s="12" customFormat="1" ht="22.9" customHeight="1">
      <c r="B217" s="160"/>
      <c r="C217" s="161"/>
      <c r="D217" s="162" t="s">
        <v>79</v>
      </c>
      <c r="E217" s="174" t="s">
        <v>414</v>
      </c>
      <c r="F217" s="174" t="s">
        <v>415</v>
      </c>
      <c r="G217" s="161"/>
      <c r="H217" s="161"/>
      <c r="I217" s="164"/>
      <c r="J217" s="175">
        <f>BK217</f>
        <v>0</v>
      </c>
      <c r="K217" s="161"/>
      <c r="L217" s="166"/>
      <c r="M217" s="167"/>
      <c r="N217" s="168"/>
      <c r="O217" s="168"/>
      <c r="P217" s="169">
        <f>SUM(P218:P219)</f>
        <v>0</v>
      </c>
      <c r="Q217" s="168"/>
      <c r="R217" s="169">
        <f>SUM(R218:R219)</f>
        <v>0</v>
      </c>
      <c r="S217" s="168"/>
      <c r="T217" s="170">
        <f>SUM(T218:T219)</f>
        <v>2.5239999999999999E-2</v>
      </c>
      <c r="AR217" s="171" t="s">
        <v>90</v>
      </c>
      <c r="AT217" s="172" t="s">
        <v>79</v>
      </c>
      <c r="AU217" s="172" t="s">
        <v>88</v>
      </c>
      <c r="AY217" s="171" t="s">
        <v>161</v>
      </c>
      <c r="BK217" s="173">
        <f>SUM(BK218:BK219)</f>
        <v>0</v>
      </c>
    </row>
    <row r="218" spans="1:65" s="2" customFormat="1" ht="16.5" customHeight="1">
      <c r="A218" s="36"/>
      <c r="B218" s="37"/>
      <c r="C218" s="176" t="s">
        <v>425</v>
      </c>
      <c r="D218" s="176" t="s">
        <v>164</v>
      </c>
      <c r="E218" s="177" t="s">
        <v>426</v>
      </c>
      <c r="F218" s="178" t="s">
        <v>427</v>
      </c>
      <c r="G218" s="179" t="s">
        <v>167</v>
      </c>
      <c r="H218" s="180">
        <v>6.31</v>
      </c>
      <c r="I218" s="181"/>
      <c r="J218" s="182">
        <f>ROUND(I218*H218,2)</f>
        <v>0</v>
      </c>
      <c r="K218" s="183"/>
      <c r="L218" s="41"/>
      <c r="M218" s="184" t="s">
        <v>35</v>
      </c>
      <c r="N218" s="185" t="s">
        <v>51</v>
      </c>
      <c r="O218" s="66"/>
      <c r="P218" s="186">
        <f>O218*H218</f>
        <v>0</v>
      </c>
      <c r="Q218" s="186">
        <v>0</v>
      </c>
      <c r="R218" s="186">
        <f>Q218*H218</f>
        <v>0</v>
      </c>
      <c r="S218" s="186">
        <v>4.0000000000000001E-3</v>
      </c>
      <c r="T218" s="187">
        <f>S218*H218</f>
        <v>2.5239999999999999E-2</v>
      </c>
      <c r="U218" s="36"/>
      <c r="V218" s="36"/>
      <c r="W218" s="36"/>
      <c r="X218" s="36"/>
      <c r="Y218" s="36"/>
      <c r="Z218" s="36"/>
      <c r="AA218" s="36"/>
      <c r="AB218" s="36"/>
      <c r="AC218" s="36"/>
      <c r="AD218" s="36"/>
      <c r="AE218" s="36"/>
      <c r="AR218" s="188" t="s">
        <v>261</v>
      </c>
      <c r="AT218" s="188" t="s">
        <v>164</v>
      </c>
      <c r="AU218" s="188" t="s">
        <v>90</v>
      </c>
      <c r="AY218" s="18" t="s">
        <v>161</v>
      </c>
      <c r="BE218" s="189">
        <f>IF(N218="základní",J218,0)</f>
        <v>0</v>
      </c>
      <c r="BF218" s="189">
        <f>IF(N218="snížená",J218,0)</f>
        <v>0</v>
      </c>
      <c r="BG218" s="189">
        <f>IF(N218="zákl. přenesená",J218,0)</f>
        <v>0</v>
      </c>
      <c r="BH218" s="189">
        <f>IF(N218="sníž. přenesená",J218,0)</f>
        <v>0</v>
      </c>
      <c r="BI218" s="189">
        <f>IF(N218="nulová",J218,0)</f>
        <v>0</v>
      </c>
      <c r="BJ218" s="18" t="s">
        <v>88</v>
      </c>
      <c r="BK218" s="189">
        <f>ROUND(I218*H218,2)</f>
        <v>0</v>
      </c>
      <c r="BL218" s="18" t="s">
        <v>261</v>
      </c>
      <c r="BM218" s="188" t="s">
        <v>1515</v>
      </c>
    </row>
    <row r="219" spans="1:65" s="2" customFormat="1" ht="11.25">
      <c r="A219" s="36"/>
      <c r="B219" s="37"/>
      <c r="C219" s="38"/>
      <c r="D219" s="190" t="s">
        <v>170</v>
      </c>
      <c r="E219" s="38"/>
      <c r="F219" s="191" t="s">
        <v>429</v>
      </c>
      <c r="G219" s="38"/>
      <c r="H219" s="38"/>
      <c r="I219" s="192"/>
      <c r="J219" s="38"/>
      <c r="K219" s="38"/>
      <c r="L219" s="41"/>
      <c r="M219" s="193"/>
      <c r="N219" s="194"/>
      <c r="O219" s="66"/>
      <c r="P219" s="66"/>
      <c r="Q219" s="66"/>
      <c r="R219" s="66"/>
      <c r="S219" s="66"/>
      <c r="T219" s="67"/>
      <c r="U219" s="36"/>
      <c r="V219" s="36"/>
      <c r="W219" s="36"/>
      <c r="X219" s="36"/>
      <c r="Y219" s="36"/>
      <c r="Z219" s="36"/>
      <c r="AA219" s="36"/>
      <c r="AB219" s="36"/>
      <c r="AC219" s="36"/>
      <c r="AD219" s="36"/>
      <c r="AE219" s="36"/>
      <c r="AT219" s="18" t="s">
        <v>170</v>
      </c>
      <c r="AU219" s="18" t="s">
        <v>90</v>
      </c>
    </row>
    <row r="220" spans="1:65" s="12" customFormat="1" ht="22.9" customHeight="1">
      <c r="B220" s="160"/>
      <c r="C220" s="161"/>
      <c r="D220" s="162" t="s">
        <v>79</v>
      </c>
      <c r="E220" s="174" t="s">
        <v>430</v>
      </c>
      <c r="F220" s="174" t="s">
        <v>431</v>
      </c>
      <c r="G220" s="161"/>
      <c r="H220" s="161"/>
      <c r="I220" s="164"/>
      <c r="J220" s="175">
        <f>BK220</f>
        <v>0</v>
      </c>
      <c r="K220" s="161"/>
      <c r="L220" s="166"/>
      <c r="M220" s="167"/>
      <c r="N220" s="168"/>
      <c r="O220" s="168"/>
      <c r="P220" s="169">
        <f>SUM(P221:P251)</f>
        <v>0</v>
      </c>
      <c r="Q220" s="168"/>
      <c r="R220" s="169">
        <f>SUM(R221:R251)</f>
        <v>0.27905769999999996</v>
      </c>
      <c r="S220" s="168"/>
      <c r="T220" s="170">
        <f>SUM(T221:T251)</f>
        <v>0.52480269999999996</v>
      </c>
      <c r="AR220" s="171" t="s">
        <v>90</v>
      </c>
      <c r="AT220" s="172" t="s">
        <v>79</v>
      </c>
      <c r="AU220" s="172" t="s">
        <v>88</v>
      </c>
      <c r="AY220" s="171" t="s">
        <v>161</v>
      </c>
      <c r="BK220" s="173">
        <f>SUM(BK221:BK251)</f>
        <v>0</v>
      </c>
    </row>
    <row r="221" spans="1:65" s="2" customFormat="1" ht="24.2" customHeight="1">
      <c r="A221" s="36"/>
      <c r="B221" s="37"/>
      <c r="C221" s="176" t="s">
        <v>432</v>
      </c>
      <c r="D221" s="176" t="s">
        <v>164</v>
      </c>
      <c r="E221" s="177" t="s">
        <v>433</v>
      </c>
      <c r="F221" s="178" t="s">
        <v>434</v>
      </c>
      <c r="G221" s="179" t="s">
        <v>167</v>
      </c>
      <c r="H221" s="180">
        <v>6.31</v>
      </c>
      <c r="I221" s="181"/>
      <c r="J221" s="182">
        <f>ROUND(I221*H221,2)</f>
        <v>0</v>
      </c>
      <c r="K221" s="183"/>
      <c r="L221" s="41"/>
      <c r="M221" s="184" t="s">
        <v>35</v>
      </c>
      <c r="N221" s="185" t="s">
        <v>51</v>
      </c>
      <c r="O221" s="66"/>
      <c r="P221" s="186">
        <f>O221*H221</f>
        <v>0</v>
      </c>
      <c r="Q221" s="186">
        <v>0</v>
      </c>
      <c r="R221" s="186">
        <f>Q221*H221</f>
        <v>0</v>
      </c>
      <c r="S221" s="186">
        <v>0</v>
      </c>
      <c r="T221" s="187">
        <f>S221*H221</f>
        <v>0</v>
      </c>
      <c r="U221" s="36"/>
      <c r="V221" s="36"/>
      <c r="W221" s="36"/>
      <c r="X221" s="36"/>
      <c r="Y221" s="36"/>
      <c r="Z221" s="36"/>
      <c r="AA221" s="36"/>
      <c r="AB221" s="36"/>
      <c r="AC221" s="36"/>
      <c r="AD221" s="36"/>
      <c r="AE221" s="36"/>
      <c r="AR221" s="188" t="s">
        <v>261</v>
      </c>
      <c r="AT221" s="188" t="s">
        <v>164</v>
      </c>
      <c r="AU221" s="188" t="s">
        <v>90</v>
      </c>
      <c r="AY221" s="18" t="s">
        <v>161</v>
      </c>
      <c r="BE221" s="189">
        <f>IF(N221="základní",J221,0)</f>
        <v>0</v>
      </c>
      <c r="BF221" s="189">
        <f>IF(N221="snížená",J221,0)</f>
        <v>0</v>
      </c>
      <c r="BG221" s="189">
        <f>IF(N221="zákl. přenesená",J221,0)</f>
        <v>0</v>
      </c>
      <c r="BH221" s="189">
        <f>IF(N221="sníž. přenesená",J221,0)</f>
        <v>0</v>
      </c>
      <c r="BI221" s="189">
        <f>IF(N221="nulová",J221,0)</f>
        <v>0</v>
      </c>
      <c r="BJ221" s="18" t="s">
        <v>88</v>
      </c>
      <c r="BK221" s="189">
        <f>ROUND(I221*H221,2)</f>
        <v>0</v>
      </c>
      <c r="BL221" s="18" t="s">
        <v>261</v>
      </c>
      <c r="BM221" s="188" t="s">
        <v>1516</v>
      </c>
    </row>
    <row r="222" spans="1:65" s="2" customFormat="1" ht="11.25">
      <c r="A222" s="36"/>
      <c r="B222" s="37"/>
      <c r="C222" s="38"/>
      <c r="D222" s="190" t="s">
        <v>170</v>
      </c>
      <c r="E222" s="38"/>
      <c r="F222" s="191" t="s">
        <v>436</v>
      </c>
      <c r="G222" s="38"/>
      <c r="H222" s="38"/>
      <c r="I222" s="192"/>
      <c r="J222" s="38"/>
      <c r="K222" s="38"/>
      <c r="L222" s="41"/>
      <c r="M222" s="193"/>
      <c r="N222" s="194"/>
      <c r="O222" s="66"/>
      <c r="P222" s="66"/>
      <c r="Q222" s="66"/>
      <c r="R222" s="66"/>
      <c r="S222" s="66"/>
      <c r="T222" s="67"/>
      <c r="U222" s="36"/>
      <c r="V222" s="36"/>
      <c r="W222" s="36"/>
      <c r="X222" s="36"/>
      <c r="Y222" s="36"/>
      <c r="Z222" s="36"/>
      <c r="AA222" s="36"/>
      <c r="AB222" s="36"/>
      <c r="AC222" s="36"/>
      <c r="AD222" s="36"/>
      <c r="AE222" s="36"/>
      <c r="AT222" s="18" t="s">
        <v>170</v>
      </c>
      <c r="AU222" s="18" t="s">
        <v>90</v>
      </c>
    </row>
    <row r="223" spans="1:65" s="2" customFormat="1" ht="24.2" customHeight="1">
      <c r="A223" s="36"/>
      <c r="B223" s="37"/>
      <c r="C223" s="176" t="s">
        <v>437</v>
      </c>
      <c r="D223" s="176" t="s">
        <v>164</v>
      </c>
      <c r="E223" s="177" t="s">
        <v>438</v>
      </c>
      <c r="F223" s="178" t="s">
        <v>439</v>
      </c>
      <c r="G223" s="179" t="s">
        <v>167</v>
      </c>
      <c r="H223" s="180">
        <v>6.31</v>
      </c>
      <c r="I223" s="181"/>
      <c r="J223" s="182">
        <f>ROUND(I223*H223,2)</f>
        <v>0</v>
      </c>
      <c r="K223" s="183"/>
      <c r="L223" s="41"/>
      <c r="M223" s="184" t="s">
        <v>35</v>
      </c>
      <c r="N223" s="185" t="s">
        <v>51</v>
      </c>
      <c r="O223" s="66"/>
      <c r="P223" s="186">
        <f>O223*H223</f>
        <v>0</v>
      </c>
      <c r="Q223" s="186">
        <v>2.9999999999999997E-4</v>
      </c>
      <c r="R223" s="186">
        <f>Q223*H223</f>
        <v>1.8929999999999997E-3</v>
      </c>
      <c r="S223" s="186">
        <v>0</v>
      </c>
      <c r="T223" s="187">
        <f>S223*H223</f>
        <v>0</v>
      </c>
      <c r="U223" s="36"/>
      <c r="V223" s="36"/>
      <c r="W223" s="36"/>
      <c r="X223" s="36"/>
      <c r="Y223" s="36"/>
      <c r="Z223" s="36"/>
      <c r="AA223" s="36"/>
      <c r="AB223" s="36"/>
      <c r="AC223" s="36"/>
      <c r="AD223" s="36"/>
      <c r="AE223" s="36"/>
      <c r="AR223" s="188" t="s">
        <v>261</v>
      </c>
      <c r="AT223" s="188" t="s">
        <v>164</v>
      </c>
      <c r="AU223" s="188" t="s">
        <v>90</v>
      </c>
      <c r="AY223" s="18" t="s">
        <v>161</v>
      </c>
      <c r="BE223" s="189">
        <f>IF(N223="základní",J223,0)</f>
        <v>0</v>
      </c>
      <c r="BF223" s="189">
        <f>IF(N223="snížená",J223,0)</f>
        <v>0</v>
      </c>
      <c r="BG223" s="189">
        <f>IF(N223="zákl. přenesená",J223,0)</f>
        <v>0</v>
      </c>
      <c r="BH223" s="189">
        <f>IF(N223="sníž. přenesená",J223,0)</f>
        <v>0</v>
      </c>
      <c r="BI223" s="189">
        <f>IF(N223="nulová",J223,0)</f>
        <v>0</v>
      </c>
      <c r="BJ223" s="18" t="s">
        <v>88</v>
      </c>
      <c r="BK223" s="189">
        <f>ROUND(I223*H223,2)</f>
        <v>0</v>
      </c>
      <c r="BL223" s="18" t="s">
        <v>261</v>
      </c>
      <c r="BM223" s="188" t="s">
        <v>1517</v>
      </c>
    </row>
    <row r="224" spans="1:65" s="2" customFormat="1" ht="11.25">
      <c r="A224" s="36"/>
      <c r="B224" s="37"/>
      <c r="C224" s="38"/>
      <c r="D224" s="190" t="s">
        <v>170</v>
      </c>
      <c r="E224" s="38"/>
      <c r="F224" s="191" t="s">
        <v>441</v>
      </c>
      <c r="G224" s="38"/>
      <c r="H224" s="38"/>
      <c r="I224" s="192"/>
      <c r="J224" s="38"/>
      <c r="K224" s="38"/>
      <c r="L224" s="41"/>
      <c r="M224" s="193"/>
      <c r="N224" s="194"/>
      <c r="O224" s="66"/>
      <c r="P224" s="66"/>
      <c r="Q224" s="66"/>
      <c r="R224" s="66"/>
      <c r="S224" s="66"/>
      <c r="T224" s="67"/>
      <c r="U224" s="36"/>
      <c r="V224" s="36"/>
      <c r="W224" s="36"/>
      <c r="X224" s="36"/>
      <c r="Y224" s="36"/>
      <c r="Z224" s="36"/>
      <c r="AA224" s="36"/>
      <c r="AB224" s="36"/>
      <c r="AC224" s="36"/>
      <c r="AD224" s="36"/>
      <c r="AE224" s="36"/>
      <c r="AT224" s="18" t="s">
        <v>170</v>
      </c>
      <c r="AU224" s="18" t="s">
        <v>90</v>
      </c>
    </row>
    <row r="225" spans="1:65" s="2" customFormat="1" ht="37.9" customHeight="1">
      <c r="A225" s="36"/>
      <c r="B225" s="37"/>
      <c r="C225" s="176" t="s">
        <v>442</v>
      </c>
      <c r="D225" s="176" t="s">
        <v>164</v>
      </c>
      <c r="E225" s="177" t="s">
        <v>443</v>
      </c>
      <c r="F225" s="178" t="s">
        <v>444</v>
      </c>
      <c r="G225" s="179" t="s">
        <v>167</v>
      </c>
      <c r="H225" s="180">
        <v>6.31</v>
      </c>
      <c r="I225" s="181"/>
      <c r="J225" s="182">
        <f>ROUND(I225*H225,2)</f>
        <v>0</v>
      </c>
      <c r="K225" s="183"/>
      <c r="L225" s="41"/>
      <c r="M225" s="184" t="s">
        <v>35</v>
      </c>
      <c r="N225" s="185" t="s">
        <v>51</v>
      </c>
      <c r="O225" s="66"/>
      <c r="P225" s="186">
        <f>O225*H225</f>
        <v>0</v>
      </c>
      <c r="Q225" s="186">
        <v>1.4999999999999999E-2</v>
      </c>
      <c r="R225" s="186">
        <f>Q225*H225</f>
        <v>9.4649999999999984E-2</v>
      </c>
      <c r="S225" s="186">
        <v>0</v>
      </c>
      <c r="T225" s="187">
        <f>S225*H225</f>
        <v>0</v>
      </c>
      <c r="U225" s="36"/>
      <c r="V225" s="36"/>
      <c r="W225" s="36"/>
      <c r="X225" s="36"/>
      <c r="Y225" s="36"/>
      <c r="Z225" s="36"/>
      <c r="AA225" s="36"/>
      <c r="AB225" s="36"/>
      <c r="AC225" s="36"/>
      <c r="AD225" s="36"/>
      <c r="AE225" s="36"/>
      <c r="AR225" s="188" t="s">
        <v>261</v>
      </c>
      <c r="AT225" s="188" t="s">
        <v>164</v>
      </c>
      <c r="AU225" s="188" t="s">
        <v>90</v>
      </c>
      <c r="AY225" s="18" t="s">
        <v>161</v>
      </c>
      <c r="BE225" s="189">
        <f>IF(N225="základní",J225,0)</f>
        <v>0</v>
      </c>
      <c r="BF225" s="189">
        <f>IF(N225="snížená",J225,0)</f>
        <v>0</v>
      </c>
      <c r="BG225" s="189">
        <f>IF(N225="zákl. přenesená",J225,0)</f>
        <v>0</v>
      </c>
      <c r="BH225" s="189">
        <f>IF(N225="sníž. přenesená",J225,0)</f>
        <v>0</v>
      </c>
      <c r="BI225" s="189">
        <f>IF(N225="nulová",J225,0)</f>
        <v>0</v>
      </c>
      <c r="BJ225" s="18" t="s">
        <v>88</v>
      </c>
      <c r="BK225" s="189">
        <f>ROUND(I225*H225,2)</f>
        <v>0</v>
      </c>
      <c r="BL225" s="18" t="s">
        <v>261</v>
      </c>
      <c r="BM225" s="188" t="s">
        <v>1518</v>
      </c>
    </row>
    <row r="226" spans="1:65" s="2" customFormat="1" ht="11.25">
      <c r="A226" s="36"/>
      <c r="B226" s="37"/>
      <c r="C226" s="38"/>
      <c r="D226" s="190" t="s">
        <v>170</v>
      </c>
      <c r="E226" s="38"/>
      <c r="F226" s="191" t="s">
        <v>446</v>
      </c>
      <c r="G226" s="38"/>
      <c r="H226" s="38"/>
      <c r="I226" s="192"/>
      <c r="J226" s="38"/>
      <c r="K226" s="38"/>
      <c r="L226" s="41"/>
      <c r="M226" s="193"/>
      <c r="N226" s="194"/>
      <c r="O226" s="66"/>
      <c r="P226" s="66"/>
      <c r="Q226" s="66"/>
      <c r="R226" s="66"/>
      <c r="S226" s="66"/>
      <c r="T226" s="67"/>
      <c r="U226" s="36"/>
      <c r="V226" s="36"/>
      <c r="W226" s="36"/>
      <c r="X226" s="36"/>
      <c r="Y226" s="36"/>
      <c r="Z226" s="36"/>
      <c r="AA226" s="36"/>
      <c r="AB226" s="36"/>
      <c r="AC226" s="36"/>
      <c r="AD226" s="36"/>
      <c r="AE226" s="36"/>
      <c r="AT226" s="18" t="s">
        <v>170</v>
      </c>
      <c r="AU226" s="18" t="s">
        <v>90</v>
      </c>
    </row>
    <row r="227" spans="1:65" s="2" customFormat="1" ht="24.2" customHeight="1">
      <c r="A227" s="36"/>
      <c r="B227" s="37"/>
      <c r="C227" s="176" t="s">
        <v>447</v>
      </c>
      <c r="D227" s="176" t="s">
        <v>164</v>
      </c>
      <c r="E227" s="177" t="s">
        <v>448</v>
      </c>
      <c r="F227" s="178" t="s">
        <v>449</v>
      </c>
      <c r="G227" s="179" t="s">
        <v>167</v>
      </c>
      <c r="H227" s="180">
        <v>6.31</v>
      </c>
      <c r="I227" s="181"/>
      <c r="J227" s="182">
        <f>ROUND(I227*H227,2)</f>
        <v>0</v>
      </c>
      <c r="K227" s="183"/>
      <c r="L227" s="41"/>
      <c r="M227" s="184" t="s">
        <v>35</v>
      </c>
      <c r="N227" s="185" t="s">
        <v>51</v>
      </c>
      <c r="O227" s="66"/>
      <c r="P227" s="186">
        <f>O227*H227</f>
        <v>0</v>
      </c>
      <c r="Q227" s="186">
        <v>0</v>
      </c>
      <c r="R227" s="186">
        <f>Q227*H227</f>
        <v>0</v>
      </c>
      <c r="S227" s="186">
        <v>8.3169999999999994E-2</v>
      </c>
      <c r="T227" s="187">
        <f>S227*H227</f>
        <v>0.52480269999999996</v>
      </c>
      <c r="U227" s="36"/>
      <c r="V227" s="36"/>
      <c r="W227" s="36"/>
      <c r="X227" s="36"/>
      <c r="Y227" s="36"/>
      <c r="Z227" s="36"/>
      <c r="AA227" s="36"/>
      <c r="AB227" s="36"/>
      <c r="AC227" s="36"/>
      <c r="AD227" s="36"/>
      <c r="AE227" s="36"/>
      <c r="AR227" s="188" t="s">
        <v>261</v>
      </c>
      <c r="AT227" s="188" t="s">
        <v>164</v>
      </c>
      <c r="AU227" s="188" t="s">
        <v>90</v>
      </c>
      <c r="AY227" s="18" t="s">
        <v>161</v>
      </c>
      <c r="BE227" s="189">
        <f>IF(N227="základní",J227,0)</f>
        <v>0</v>
      </c>
      <c r="BF227" s="189">
        <f>IF(N227="snížená",J227,0)</f>
        <v>0</v>
      </c>
      <c r="BG227" s="189">
        <f>IF(N227="zákl. přenesená",J227,0)</f>
        <v>0</v>
      </c>
      <c r="BH227" s="189">
        <f>IF(N227="sníž. přenesená",J227,0)</f>
        <v>0</v>
      </c>
      <c r="BI227" s="189">
        <f>IF(N227="nulová",J227,0)</f>
        <v>0</v>
      </c>
      <c r="BJ227" s="18" t="s">
        <v>88</v>
      </c>
      <c r="BK227" s="189">
        <f>ROUND(I227*H227,2)</f>
        <v>0</v>
      </c>
      <c r="BL227" s="18" t="s">
        <v>261</v>
      </c>
      <c r="BM227" s="188" t="s">
        <v>1519</v>
      </c>
    </row>
    <row r="228" spans="1:65" s="2" customFormat="1" ht="11.25">
      <c r="A228" s="36"/>
      <c r="B228" s="37"/>
      <c r="C228" s="38"/>
      <c r="D228" s="190" t="s">
        <v>170</v>
      </c>
      <c r="E228" s="38"/>
      <c r="F228" s="191" t="s">
        <v>451</v>
      </c>
      <c r="G228" s="38"/>
      <c r="H228" s="38"/>
      <c r="I228" s="192"/>
      <c r="J228" s="38"/>
      <c r="K228" s="38"/>
      <c r="L228" s="41"/>
      <c r="M228" s="193"/>
      <c r="N228" s="194"/>
      <c r="O228" s="66"/>
      <c r="P228" s="66"/>
      <c r="Q228" s="66"/>
      <c r="R228" s="66"/>
      <c r="S228" s="66"/>
      <c r="T228" s="67"/>
      <c r="U228" s="36"/>
      <c r="V228" s="36"/>
      <c r="W228" s="36"/>
      <c r="X228" s="36"/>
      <c r="Y228" s="36"/>
      <c r="Z228" s="36"/>
      <c r="AA228" s="36"/>
      <c r="AB228" s="36"/>
      <c r="AC228" s="36"/>
      <c r="AD228" s="36"/>
      <c r="AE228" s="36"/>
      <c r="AT228" s="18" t="s">
        <v>170</v>
      </c>
      <c r="AU228" s="18" t="s">
        <v>90</v>
      </c>
    </row>
    <row r="229" spans="1:65" s="2" customFormat="1" ht="33" customHeight="1">
      <c r="A229" s="36"/>
      <c r="B229" s="37"/>
      <c r="C229" s="176" t="s">
        <v>453</v>
      </c>
      <c r="D229" s="176" t="s">
        <v>164</v>
      </c>
      <c r="E229" s="177" t="s">
        <v>454</v>
      </c>
      <c r="F229" s="178" t="s">
        <v>455</v>
      </c>
      <c r="G229" s="179" t="s">
        <v>167</v>
      </c>
      <c r="H229" s="180">
        <v>6.31</v>
      </c>
      <c r="I229" s="181"/>
      <c r="J229" s="182">
        <f>ROUND(I229*H229,2)</f>
        <v>0</v>
      </c>
      <c r="K229" s="183"/>
      <c r="L229" s="41"/>
      <c r="M229" s="184" t="s">
        <v>35</v>
      </c>
      <c r="N229" s="185" t="s">
        <v>51</v>
      </c>
      <c r="O229" s="66"/>
      <c r="P229" s="186">
        <f>O229*H229</f>
        <v>0</v>
      </c>
      <c r="Q229" s="186">
        <v>5.4000000000000003E-3</v>
      </c>
      <c r="R229" s="186">
        <f>Q229*H229</f>
        <v>3.4074E-2</v>
      </c>
      <c r="S229" s="186">
        <v>0</v>
      </c>
      <c r="T229" s="187">
        <f>S229*H229</f>
        <v>0</v>
      </c>
      <c r="U229" s="36"/>
      <c r="V229" s="36"/>
      <c r="W229" s="36"/>
      <c r="X229" s="36"/>
      <c r="Y229" s="36"/>
      <c r="Z229" s="36"/>
      <c r="AA229" s="36"/>
      <c r="AB229" s="36"/>
      <c r="AC229" s="36"/>
      <c r="AD229" s="36"/>
      <c r="AE229" s="36"/>
      <c r="AR229" s="188" t="s">
        <v>261</v>
      </c>
      <c r="AT229" s="188" t="s">
        <v>164</v>
      </c>
      <c r="AU229" s="188" t="s">
        <v>90</v>
      </c>
      <c r="AY229" s="18" t="s">
        <v>161</v>
      </c>
      <c r="BE229" s="189">
        <f>IF(N229="základní",J229,0)</f>
        <v>0</v>
      </c>
      <c r="BF229" s="189">
        <f>IF(N229="snížená",J229,0)</f>
        <v>0</v>
      </c>
      <c r="BG229" s="189">
        <f>IF(N229="zákl. přenesená",J229,0)</f>
        <v>0</v>
      </c>
      <c r="BH229" s="189">
        <f>IF(N229="sníž. přenesená",J229,0)</f>
        <v>0</v>
      </c>
      <c r="BI229" s="189">
        <f>IF(N229="nulová",J229,0)</f>
        <v>0</v>
      </c>
      <c r="BJ229" s="18" t="s">
        <v>88</v>
      </c>
      <c r="BK229" s="189">
        <f>ROUND(I229*H229,2)</f>
        <v>0</v>
      </c>
      <c r="BL229" s="18" t="s">
        <v>261</v>
      </c>
      <c r="BM229" s="188" t="s">
        <v>1520</v>
      </c>
    </row>
    <row r="230" spans="1:65" s="2" customFormat="1" ht="11.25">
      <c r="A230" s="36"/>
      <c r="B230" s="37"/>
      <c r="C230" s="38"/>
      <c r="D230" s="190" t="s">
        <v>170</v>
      </c>
      <c r="E230" s="38"/>
      <c r="F230" s="191" t="s">
        <v>457</v>
      </c>
      <c r="G230" s="38"/>
      <c r="H230" s="38"/>
      <c r="I230" s="192"/>
      <c r="J230" s="38"/>
      <c r="K230" s="38"/>
      <c r="L230" s="41"/>
      <c r="M230" s="193"/>
      <c r="N230" s="194"/>
      <c r="O230" s="66"/>
      <c r="P230" s="66"/>
      <c r="Q230" s="66"/>
      <c r="R230" s="66"/>
      <c r="S230" s="66"/>
      <c r="T230" s="67"/>
      <c r="U230" s="36"/>
      <c r="V230" s="36"/>
      <c r="W230" s="36"/>
      <c r="X230" s="36"/>
      <c r="Y230" s="36"/>
      <c r="Z230" s="36"/>
      <c r="AA230" s="36"/>
      <c r="AB230" s="36"/>
      <c r="AC230" s="36"/>
      <c r="AD230" s="36"/>
      <c r="AE230" s="36"/>
      <c r="AT230" s="18" t="s">
        <v>170</v>
      </c>
      <c r="AU230" s="18" t="s">
        <v>90</v>
      </c>
    </row>
    <row r="231" spans="1:65" s="2" customFormat="1" ht="37.9" customHeight="1">
      <c r="A231" s="36"/>
      <c r="B231" s="37"/>
      <c r="C231" s="228" t="s">
        <v>458</v>
      </c>
      <c r="D231" s="228" t="s">
        <v>188</v>
      </c>
      <c r="E231" s="229" t="s">
        <v>459</v>
      </c>
      <c r="F231" s="230" t="s">
        <v>460</v>
      </c>
      <c r="G231" s="231" t="s">
        <v>167</v>
      </c>
      <c r="H231" s="232">
        <v>6.9409999999999998</v>
      </c>
      <c r="I231" s="233"/>
      <c r="J231" s="234">
        <f>ROUND(I231*H231,2)</f>
        <v>0</v>
      </c>
      <c r="K231" s="235"/>
      <c r="L231" s="236"/>
      <c r="M231" s="237" t="s">
        <v>35</v>
      </c>
      <c r="N231" s="238" t="s">
        <v>51</v>
      </c>
      <c r="O231" s="66"/>
      <c r="P231" s="186">
        <f>O231*H231</f>
        <v>0</v>
      </c>
      <c r="Q231" s="186">
        <v>1.9199999999999998E-2</v>
      </c>
      <c r="R231" s="186">
        <f>Q231*H231</f>
        <v>0.13326719999999997</v>
      </c>
      <c r="S231" s="186">
        <v>0</v>
      </c>
      <c r="T231" s="187">
        <f>S231*H231</f>
        <v>0</v>
      </c>
      <c r="U231" s="36"/>
      <c r="V231" s="36"/>
      <c r="W231" s="36"/>
      <c r="X231" s="36"/>
      <c r="Y231" s="36"/>
      <c r="Z231" s="36"/>
      <c r="AA231" s="36"/>
      <c r="AB231" s="36"/>
      <c r="AC231" s="36"/>
      <c r="AD231" s="36"/>
      <c r="AE231" s="36"/>
      <c r="AR231" s="188" t="s">
        <v>333</v>
      </c>
      <c r="AT231" s="188" t="s">
        <v>188</v>
      </c>
      <c r="AU231" s="188" t="s">
        <v>90</v>
      </c>
      <c r="AY231" s="18" t="s">
        <v>161</v>
      </c>
      <c r="BE231" s="189">
        <f>IF(N231="základní",J231,0)</f>
        <v>0</v>
      </c>
      <c r="BF231" s="189">
        <f>IF(N231="snížená",J231,0)</f>
        <v>0</v>
      </c>
      <c r="BG231" s="189">
        <f>IF(N231="zákl. přenesená",J231,0)</f>
        <v>0</v>
      </c>
      <c r="BH231" s="189">
        <f>IF(N231="sníž. přenesená",J231,0)</f>
        <v>0</v>
      </c>
      <c r="BI231" s="189">
        <f>IF(N231="nulová",J231,0)</f>
        <v>0</v>
      </c>
      <c r="BJ231" s="18" t="s">
        <v>88</v>
      </c>
      <c r="BK231" s="189">
        <f>ROUND(I231*H231,2)</f>
        <v>0</v>
      </c>
      <c r="BL231" s="18" t="s">
        <v>261</v>
      </c>
      <c r="BM231" s="188" t="s">
        <v>1521</v>
      </c>
    </row>
    <row r="232" spans="1:65" s="2" customFormat="1" ht="11.25">
      <c r="A232" s="36"/>
      <c r="B232" s="37"/>
      <c r="C232" s="38"/>
      <c r="D232" s="190" t="s">
        <v>170</v>
      </c>
      <c r="E232" s="38"/>
      <c r="F232" s="191" t="s">
        <v>462</v>
      </c>
      <c r="G232" s="38"/>
      <c r="H232" s="38"/>
      <c r="I232" s="192"/>
      <c r="J232" s="38"/>
      <c r="K232" s="38"/>
      <c r="L232" s="41"/>
      <c r="M232" s="193"/>
      <c r="N232" s="194"/>
      <c r="O232" s="66"/>
      <c r="P232" s="66"/>
      <c r="Q232" s="66"/>
      <c r="R232" s="66"/>
      <c r="S232" s="66"/>
      <c r="T232" s="67"/>
      <c r="U232" s="36"/>
      <c r="V232" s="36"/>
      <c r="W232" s="36"/>
      <c r="X232" s="36"/>
      <c r="Y232" s="36"/>
      <c r="Z232" s="36"/>
      <c r="AA232" s="36"/>
      <c r="AB232" s="36"/>
      <c r="AC232" s="36"/>
      <c r="AD232" s="36"/>
      <c r="AE232" s="36"/>
      <c r="AT232" s="18" t="s">
        <v>170</v>
      </c>
      <c r="AU232" s="18" t="s">
        <v>90</v>
      </c>
    </row>
    <row r="233" spans="1:65" s="14" customFormat="1" ht="11.25">
      <c r="B233" s="206"/>
      <c r="C233" s="207"/>
      <c r="D233" s="197" t="s">
        <v>176</v>
      </c>
      <c r="E233" s="207"/>
      <c r="F233" s="209" t="s">
        <v>1522</v>
      </c>
      <c r="G233" s="207"/>
      <c r="H233" s="210">
        <v>6.9409999999999998</v>
      </c>
      <c r="I233" s="211"/>
      <c r="J233" s="207"/>
      <c r="K233" s="207"/>
      <c r="L233" s="212"/>
      <c r="M233" s="213"/>
      <c r="N233" s="214"/>
      <c r="O233" s="214"/>
      <c r="P233" s="214"/>
      <c r="Q233" s="214"/>
      <c r="R233" s="214"/>
      <c r="S233" s="214"/>
      <c r="T233" s="215"/>
      <c r="AT233" s="216" t="s">
        <v>176</v>
      </c>
      <c r="AU233" s="216" t="s">
        <v>90</v>
      </c>
      <c r="AV233" s="14" t="s">
        <v>90</v>
      </c>
      <c r="AW233" s="14" t="s">
        <v>4</v>
      </c>
      <c r="AX233" s="14" t="s">
        <v>88</v>
      </c>
      <c r="AY233" s="216" t="s">
        <v>161</v>
      </c>
    </row>
    <row r="234" spans="1:65" s="2" customFormat="1" ht="37.9" customHeight="1">
      <c r="A234" s="36"/>
      <c r="B234" s="37"/>
      <c r="C234" s="176" t="s">
        <v>464</v>
      </c>
      <c r="D234" s="176" t="s">
        <v>164</v>
      </c>
      <c r="E234" s="177" t="s">
        <v>465</v>
      </c>
      <c r="F234" s="178" t="s">
        <v>466</v>
      </c>
      <c r="G234" s="179" t="s">
        <v>167</v>
      </c>
      <c r="H234" s="180">
        <v>6.31</v>
      </c>
      <c r="I234" s="181"/>
      <c r="J234" s="182">
        <f>ROUND(I234*H234,2)</f>
        <v>0</v>
      </c>
      <c r="K234" s="183"/>
      <c r="L234" s="41"/>
      <c r="M234" s="184" t="s">
        <v>35</v>
      </c>
      <c r="N234" s="185" t="s">
        <v>51</v>
      </c>
      <c r="O234" s="66"/>
      <c r="P234" s="186">
        <f>O234*H234</f>
        <v>0</v>
      </c>
      <c r="Q234" s="186">
        <v>0</v>
      </c>
      <c r="R234" s="186">
        <f>Q234*H234</f>
        <v>0</v>
      </c>
      <c r="S234" s="186">
        <v>0</v>
      </c>
      <c r="T234" s="187">
        <f>S234*H234</f>
        <v>0</v>
      </c>
      <c r="U234" s="36"/>
      <c r="V234" s="36"/>
      <c r="W234" s="36"/>
      <c r="X234" s="36"/>
      <c r="Y234" s="36"/>
      <c r="Z234" s="36"/>
      <c r="AA234" s="36"/>
      <c r="AB234" s="36"/>
      <c r="AC234" s="36"/>
      <c r="AD234" s="36"/>
      <c r="AE234" s="36"/>
      <c r="AR234" s="188" t="s">
        <v>261</v>
      </c>
      <c r="AT234" s="188" t="s">
        <v>164</v>
      </c>
      <c r="AU234" s="188" t="s">
        <v>90</v>
      </c>
      <c r="AY234" s="18" t="s">
        <v>161</v>
      </c>
      <c r="BE234" s="189">
        <f>IF(N234="základní",J234,0)</f>
        <v>0</v>
      </c>
      <c r="BF234" s="189">
        <f>IF(N234="snížená",J234,0)</f>
        <v>0</v>
      </c>
      <c r="BG234" s="189">
        <f>IF(N234="zákl. přenesená",J234,0)</f>
        <v>0</v>
      </c>
      <c r="BH234" s="189">
        <f>IF(N234="sníž. přenesená",J234,0)</f>
        <v>0</v>
      </c>
      <c r="BI234" s="189">
        <f>IF(N234="nulová",J234,0)</f>
        <v>0</v>
      </c>
      <c r="BJ234" s="18" t="s">
        <v>88</v>
      </c>
      <c r="BK234" s="189">
        <f>ROUND(I234*H234,2)</f>
        <v>0</v>
      </c>
      <c r="BL234" s="18" t="s">
        <v>261</v>
      </c>
      <c r="BM234" s="188" t="s">
        <v>1523</v>
      </c>
    </row>
    <row r="235" spans="1:65" s="2" customFormat="1" ht="11.25">
      <c r="A235" s="36"/>
      <c r="B235" s="37"/>
      <c r="C235" s="38"/>
      <c r="D235" s="190" t="s">
        <v>170</v>
      </c>
      <c r="E235" s="38"/>
      <c r="F235" s="191" t="s">
        <v>468</v>
      </c>
      <c r="G235" s="38"/>
      <c r="H235" s="38"/>
      <c r="I235" s="192"/>
      <c r="J235" s="38"/>
      <c r="K235" s="38"/>
      <c r="L235" s="41"/>
      <c r="M235" s="193"/>
      <c r="N235" s="194"/>
      <c r="O235" s="66"/>
      <c r="P235" s="66"/>
      <c r="Q235" s="66"/>
      <c r="R235" s="66"/>
      <c r="S235" s="66"/>
      <c r="T235" s="67"/>
      <c r="U235" s="36"/>
      <c r="V235" s="36"/>
      <c r="W235" s="36"/>
      <c r="X235" s="36"/>
      <c r="Y235" s="36"/>
      <c r="Z235" s="36"/>
      <c r="AA235" s="36"/>
      <c r="AB235" s="36"/>
      <c r="AC235" s="36"/>
      <c r="AD235" s="36"/>
      <c r="AE235" s="36"/>
      <c r="AT235" s="18" t="s">
        <v>170</v>
      </c>
      <c r="AU235" s="18" t="s">
        <v>90</v>
      </c>
    </row>
    <row r="236" spans="1:65" s="2" customFormat="1" ht="24.2" customHeight="1">
      <c r="A236" s="36"/>
      <c r="B236" s="37"/>
      <c r="C236" s="176" t="s">
        <v>470</v>
      </c>
      <c r="D236" s="176" t="s">
        <v>164</v>
      </c>
      <c r="E236" s="177" t="s">
        <v>471</v>
      </c>
      <c r="F236" s="178" t="s">
        <v>472</v>
      </c>
      <c r="G236" s="179" t="s">
        <v>167</v>
      </c>
      <c r="H236" s="180">
        <v>7.2569999999999997</v>
      </c>
      <c r="I236" s="181"/>
      <c r="J236" s="182">
        <f>ROUND(I236*H236,2)</f>
        <v>0</v>
      </c>
      <c r="K236" s="183"/>
      <c r="L236" s="41"/>
      <c r="M236" s="184" t="s">
        <v>35</v>
      </c>
      <c r="N236" s="185" t="s">
        <v>51</v>
      </c>
      <c r="O236" s="66"/>
      <c r="P236" s="186">
        <f>O236*H236</f>
        <v>0</v>
      </c>
      <c r="Q236" s="186">
        <v>1.5E-3</v>
      </c>
      <c r="R236" s="186">
        <f>Q236*H236</f>
        <v>1.0885499999999999E-2</v>
      </c>
      <c r="S236" s="186">
        <v>0</v>
      </c>
      <c r="T236" s="187">
        <f>S236*H236</f>
        <v>0</v>
      </c>
      <c r="U236" s="36"/>
      <c r="V236" s="36"/>
      <c r="W236" s="36"/>
      <c r="X236" s="36"/>
      <c r="Y236" s="36"/>
      <c r="Z236" s="36"/>
      <c r="AA236" s="36"/>
      <c r="AB236" s="36"/>
      <c r="AC236" s="36"/>
      <c r="AD236" s="36"/>
      <c r="AE236" s="36"/>
      <c r="AR236" s="188" t="s">
        <v>261</v>
      </c>
      <c r="AT236" s="188" t="s">
        <v>164</v>
      </c>
      <c r="AU236" s="188" t="s">
        <v>90</v>
      </c>
      <c r="AY236" s="18" t="s">
        <v>161</v>
      </c>
      <c r="BE236" s="189">
        <f>IF(N236="základní",J236,0)</f>
        <v>0</v>
      </c>
      <c r="BF236" s="189">
        <f>IF(N236="snížená",J236,0)</f>
        <v>0</v>
      </c>
      <c r="BG236" s="189">
        <f>IF(N236="zákl. přenesená",J236,0)</f>
        <v>0</v>
      </c>
      <c r="BH236" s="189">
        <f>IF(N236="sníž. přenesená",J236,0)</f>
        <v>0</v>
      </c>
      <c r="BI236" s="189">
        <f>IF(N236="nulová",J236,0)</f>
        <v>0</v>
      </c>
      <c r="BJ236" s="18" t="s">
        <v>88</v>
      </c>
      <c r="BK236" s="189">
        <f>ROUND(I236*H236,2)</f>
        <v>0</v>
      </c>
      <c r="BL236" s="18" t="s">
        <v>261</v>
      </c>
      <c r="BM236" s="188" t="s">
        <v>1524</v>
      </c>
    </row>
    <row r="237" spans="1:65" s="2" customFormat="1" ht="11.25">
      <c r="A237" s="36"/>
      <c r="B237" s="37"/>
      <c r="C237" s="38"/>
      <c r="D237" s="190" t="s">
        <v>170</v>
      </c>
      <c r="E237" s="38"/>
      <c r="F237" s="191" t="s">
        <v>474</v>
      </c>
      <c r="G237" s="38"/>
      <c r="H237" s="38"/>
      <c r="I237" s="192"/>
      <c r="J237" s="38"/>
      <c r="K237" s="38"/>
      <c r="L237" s="41"/>
      <c r="M237" s="193"/>
      <c r="N237" s="194"/>
      <c r="O237" s="66"/>
      <c r="P237" s="66"/>
      <c r="Q237" s="66"/>
      <c r="R237" s="66"/>
      <c r="S237" s="66"/>
      <c r="T237" s="67"/>
      <c r="U237" s="36"/>
      <c r="V237" s="36"/>
      <c r="W237" s="36"/>
      <c r="X237" s="36"/>
      <c r="Y237" s="36"/>
      <c r="Z237" s="36"/>
      <c r="AA237" s="36"/>
      <c r="AB237" s="36"/>
      <c r="AC237" s="36"/>
      <c r="AD237" s="36"/>
      <c r="AE237" s="36"/>
      <c r="AT237" s="18" t="s">
        <v>170</v>
      </c>
      <c r="AU237" s="18" t="s">
        <v>90</v>
      </c>
    </row>
    <row r="238" spans="1:65" s="14" customFormat="1" ht="11.25">
      <c r="B238" s="206"/>
      <c r="C238" s="207"/>
      <c r="D238" s="197" t="s">
        <v>176</v>
      </c>
      <c r="E238" s="208" t="s">
        <v>35</v>
      </c>
      <c r="F238" s="209" t="s">
        <v>1525</v>
      </c>
      <c r="G238" s="207"/>
      <c r="H238" s="210">
        <v>6.31</v>
      </c>
      <c r="I238" s="211"/>
      <c r="J238" s="207"/>
      <c r="K238" s="207"/>
      <c r="L238" s="212"/>
      <c r="M238" s="213"/>
      <c r="N238" s="214"/>
      <c r="O238" s="214"/>
      <c r="P238" s="214"/>
      <c r="Q238" s="214"/>
      <c r="R238" s="214"/>
      <c r="S238" s="214"/>
      <c r="T238" s="215"/>
      <c r="AT238" s="216" t="s">
        <v>176</v>
      </c>
      <c r="AU238" s="216" t="s">
        <v>90</v>
      </c>
      <c r="AV238" s="14" t="s">
        <v>90</v>
      </c>
      <c r="AW238" s="14" t="s">
        <v>41</v>
      </c>
      <c r="AX238" s="14" t="s">
        <v>80</v>
      </c>
      <c r="AY238" s="216" t="s">
        <v>161</v>
      </c>
    </row>
    <row r="239" spans="1:65" s="14" customFormat="1" ht="11.25">
      <c r="B239" s="206"/>
      <c r="C239" s="207"/>
      <c r="D239" s="197" t="s">
        <v>176</v>
      </c>
      <c r="E239" s="208" t="s">
        <v>35</v>
      </c>
      <c r="F239" s="209" t="s">
        <v>1526</v>
      </c>
      <c r="G239" s="207"/>
      <c r="H239" s="210">
        <v>0.94699999999999995</v>
      </c>
      <c r="I239" s="211"/>
      <c r="J239" s="207"/>
      <c r="K239" s="207"/>
      <c r="L239" s="212"/>
      <c r="M239" s="213"/>
      <c r="N239" s="214"/>
      <c r="O239" s="214"/>
      <c r="P239" s="214"/>
      <c r="Q239" s="214"/>
      <c r="R239" s="214"/>
      <c r="S239" s="214"/>
      <c r="T239" s="215"/>
      <c r="AT239" s="216" t="s">
        <v>176</v>
      </c>
      <c r="AU239" s="216" t="s">
        <v>90</v>
      </c>
      <c r="AV239" s="14" t="s">
        <v>90</v>
      </c>
      <c r="AW239" s="14" t="s">
        <v>41</v>
      </c>
      <c r="AX239" s="14" t="s">
        <v>80</v>
      </c>
      <c r="AY239" s="216" t="s">
        <v>161</v>
      </c>
    </row>
    <row r="240" spans="1:65" s="15" customFormat="1" ht="11.25">
      <c r="B240" s="217"/>
      <c r="C240" s="218"/>
      <c r="D240" s="197" t="s">
        <v>176</v>
      </c>
      <c r="E240" s="219" t="s">
        <v>35</v>
      </c>
      <c r="F240" s="220" t="s">
        <v>181</v>
      </c>
      <c r="G240" s="218"/>
      <c r="H240" s="221">
        <v>7.2569999999999997</v>
      </c>
      <c r="I240" s="222"/>
      <c r="J240" s="218"/>
      <c r="K240" s="218"/>
      <c r="L240" s="223"/>
      <c r="M240" s="224"/>
      <c r="N240" s="225"/>
      <c r="O240" s="225"/>
      <c r="P240" s="225"/>
      <c r="Q240" s="225"/>
      <c r="R240" s="225"/>
      <c r="S240" s="225"/>
      <c r="T240" s="226"/>
      <c r="AT240" s="227" t="s">
        <v>176</v>
      </c>
      <c r="AU240" s="227" t="s">
        <v>90</v>
      </c>
      <c r="AV240" s="15" t="s">
        <v>168</v>
      </c>
      <c r="AW240" s="15" t="s">
        <v>41</v>
      </c>
      <c r="AX240" s="15" t="s">
        <v>88</v>
      </c>
      <c r="AY240" s="227" t="s">
        <v>161</v>
      </c>
    </row>
    <row r="241" spans="1:65" s="2" customFormat="1" ht="24.2" customHeight="1">
      <c r="A241" s="36"/>
      <c r="B241" s="37"/>
      <c r="C241" s="176" t="s">
        <v>477</v>
      </c>
      <c r="D241" s="176" t="s">
        <v>164</v>
      </c>
      <c r="E241" s="177" t="s">
        <v>478</v>
      </c>
      <c r="F241" s="178" t="s">
        <v>479</v>
      </c>
      <c r="G241" s="179" t="s">
        <v>480</v>
      </c>
      <c r="H241" s="180">
        <v>13.4</v>
      </c>
      <c r="I241" s="181"/>
      <c r="J241" s="182">
        <f>ROUND(I241*H241,2)</f>
        <v>0</v>
      </c>
      <c r="K241" s="183"/>
      <c r="L241" s="41"/>
      <c r="M241" s="184" t="s">
        <v>35</v>
      </c>
      <c r="N241" s="185" t="s">
        <v>51</v>
      </c>
      <c r="O241" s="66"/>
      <c r="P241" s="186">
        <f>O241*H241</f>
        <v>0</v>
      </c>
      <c r="Q241" s="186">
        <v>3.2000000000000003E-4</v>
      </c>
      <c r="R241" s="186">
        <f>Q241*H241</f>
        <v>4.2880000000000001E-3</v>
      </c>
      <c r="S241" s="186">
        <v>0</v>
      </c>
      <c r="T241" s="187">
        <f>S241*H241</f>
        <v>0</v>
      </c>
      <c r="U241" s="36"/>
      <c r="V241" s="36"/>
      <c r="W241" s="36"/>
      <c r="X241" s="36"/>
      <c r="Y241" s="36"/>
      <c r="Z241" s="36"/>
      <c r="AA241" s="36"/>
      <c r="AB241" s="36"/>
      <c r="AC241" s="36"/>
      <c r="AD241" s="36"/>
      <c r="AE241" s="36"/>
      <c r="AR241" s="188" t="s">
        <v>261</v>
      </c>
      <c r="AT241" s="188" t="s">
        <v>164</v>
      </c>
      <c r="AU241" s="188" t="s">
        <v>90</v>
      </c>
      <c r="AY241" s="18" t="s">
        <v>161</v>
      </c>
      <c r="BE241" s="189">
        <f>IF(N241="základní",J241,0)</f>
        <v>0</v>
      </c>
      <c r="BF241" s="189">
        <f>IF(N241="snížená",J241,0)</f>
        <v>0</v>
      </c>
      <c r="BG241" s="189">
        <f>IF(N241="zákl. přenesená",J241,0)</f>
        <v>0</v>
      </c>
      <c r="BH241" s="189">
        <f>IF(N241="sníž. přenesená",J241,0)</f>
        <v>0</v>
      </c>
      <c r="BI241" s="189">
        <f>IF(N241="nulová",J241,0)</f>
        <v>0</v>
      </c>
      <c r="BJ241" s="18" t="s">
        <v>88</v>
      </c>
      <c r="BK241" s="189">
        <f>ROUND(I241*H241,2)</f>
        <v>0</v>
      </c>
      <c r="BL241" s="18" t="s">
        <v>261</v>
      </c>
      <c r="BM241" s="188" t="s">
        <v>1527</v>
      </c>
    </row>
    <row r="242" spans="1:65" s="2" customFormat="1" ht="11.25">
      <c r="A242" s="36"/>
      <c r="B242" s="37"/>
      <c r="C242" s="38"/>
      <c r="D242" s="190" t="s">
        <v>170</v>
      </c>
      <c r="E242" s="38"/>
      <c r="F242" s="191" t="s">
        <v>482</v>
      </c>
      <c r="G242" s="38"/>
      <c r="H242" s="38"/>
      <c r="I242" s="192"/>
      <c r="J242" s="38"/>
      <c r="K242" s="38"/>
      <c r="L242" s="41"/>
      <c r="M242" s="193"/>
      <c r="N242" s="194"/>
      <c r="O242" s="66"/>
      <c r="P242" s="66"/>
      <c r="Q242" s="66"/>
      <c r="R242" s="66"/>
      <c r="S242" s="66"/>
      <c r="T242" s="67"/>
      <c r="U242" s="36"/>
      <c r="V242" s="36"/>
      <c r="W242" s="36"/>
      <c r="X242" s="36"/>
      <c r="Y242" s="36"/>
      <c r="Z242" s="36"/>
      <c r="AA242" s="36"/>
      <c r="AB242" s="36"/>
      <c r="AC242" s="36"/>
      <c r="AD242" s="36"/>
      <c r="AE242" s="36"/>
      <c r="AT242" s="18" t="s">
        <v>170</v>
      </c>
      <c r="AU242" s="18" t="s">
        <v>90</v>
      </c>
    </row>
    <row r="243" spans="1:65" s="13" customFormat="1" ht="11.25">
      <c r="B243" s="195"/>
      <c r="C243" s="196"/>
      <c r="D243" s="197" t="s">
        <v>176</v>
      </c>
      <c r="E243" s="198" t="s">
        <v>35</v>
      </c>
      <c r="F243" s="199" t="s">
        <v>177</v>
      </c>
      <c r="G243" s="196"/>
      <c r="H243" s="198" t="s">
        <v>35</v>
      </c>
      <c r="I243" s="200"/>
      <c r="J243" s="196"/>
      <c r="K243" s="196"/>
      <c r="L243" s="201"/>
      <c r="M243" s="202"/>
      <c r="N243" s="203"/>
      <c r="O243" s="203"/>
      <c r="P243" s="203"/>
      <c r="Q243" s="203"/>
      <c r="R243" s="203"/>
      <c r="S243" s="203"/>
      <c r="T243" s="204"/>
      <c r="AT243" s="205" t="s">
        <v>176</v>
      </c>
      <c r="AU243" s="205" t="s">
        <v>90</v>
      </c>
      <c r="AV243" s="13" t="s">
        <v>88</v>
      </c>
      <c r="AW243" s="13" t="s">
        <v>41</v>
      </c>
      <c r="AX243" s="13" t="s">
        <v>80</v>
      </c>
      <c r="AY243" s="205" t="s">
        <v>161</v>
      </c>
    </row>
    <row r="244" spans="1:65" s="14" customFormat="1" ht="11.25">
      <c r="B244" s="206"/>
      <c r="C244" s="207"/>
      <c r="D244" s="197" t="s">
        <v>176</v>
      </c>
      <c r="E244" s="208" t="s">
        <v>35</v>
      </c>
      <c r="F244" s="209" t="s">
        <v>1528</v>
      </c>
      <c r="G244" s="207"/>
      <c r="H244" s="210">
        <v>3.62</v>
      </c>
      <c r="I244" s="211"/>
      <c r="J244" s="207"/>
      <c r="K244" s="207"/>
      <c r="L244" s="212"/>
      <c r="M244" s="213"/>
      <c r="N244" s="214"/>
      <c r="O244" s="214"/>
      <c r="P244" s="214"/>
      <c r="Q244" s="214"/>
      <c r="R244" s="214"/>
      <c r="S244" s="214"/>
      <c r="T244" s="215"/>
      <c r="AT244" s="216" t="s">
        <v>176</v>
      </c>
      <c r="AU244" s="216" t="s">
        <v>90</v>
      </c>
      <c r="AV244" s="14" t="s">
        <v>90</v>
      </c>
      <c r="AW244" s="14" t="s">
        <v>41</v>
      </c>
      <c r="AX244" s="14" t="s">
        <v>80</v>
      </c>
      <c r="AY244" s="216" t="s">
        <v>161</v>
      </c>
    </row>
    <row r="245" spans="1:65" s="14" customFormat="1" ht="11.25">
      <c r="B245" s="206"/>
      <c r="C245" s="207"/>
      <c r="D245" s="197" t="s">
        <v>176</v>
      </c>
      <c r="E245" s="208" t="s">
        <v>35</v>
      </c>
      <c r="F245" s="209" t="s">
        <v>1529</v>
      </c>
      <c r="G245" s="207"/>
      <c r="H245" s="210">
        <v>3.5</v>
      </c>
      <c r="I245" s="211"/>
      <c r="J245" s="207"/>
      <c r="K245" s="207"/>
      <c r="L245" s="212"/>
      <c r="M245" s="213"/>
      <c r="N245" s="214"/>
      <c r="O245" s="214"/>
      <c r="P245" s="214"/>
      <c r="Q245" s="214"/>
      <c r="R245" s="214"/>
      <c r="S245" s="214"/>
      <c r="T245" s="215"/>
      <c r="AT245" s="216" t="s">
        <v>176</v>
      </c>
      <c r="AU245" s="216" t="s">
        <v>90</v>
      </c>
      <c r="AV245" s="14" t="s">
        <v>90</v>
      </c>
      <c r="AW245" s="14" t="s">
        <v>41</v>
      </c>
      <c r="AX245" s="14" t="s">
        <v>80</v>
      </c>
      <c r="AY245" s="216" t="s">
        <v>161</v>
      </c>
    </row>
    <row r="246" spans="1:65" s="14" customFormat="1" ht="11.25">
      <c r="B246" s="206"/>
      <c r="C246" s="207"/>
      <c r="D246" s="197" t="s">
        <v>176</v>
      </c>
      <c r="E246" s="208" t="s">
        <v>35</v>
      </c>
      <c r="F246" s="209" t="s">
        <v>1530</v>
      </c>
      <c r="G246" s="207"/>
      <c r="H246" s="210">
        <v>6.28</v>
      </c>
      <c r="I246" s="211"/>
      <c r="J246" s="207"/>
      <c r="K246" s="207"/>
      <c r="L246" s="212"/>
      <c r="M246" s="213"/>
      <c r="N246" s="214"/>
      <c r="O246" s="214"/>
      <c r="P246" s="214"/>
      <c r="Q246" s="214"/>
      <c r="R246" s="214"/>
      <c r="S246" s="214"/>
      <c r="T246" s="215"/>
      <c r="AT246" s="216" t="s">
        <v>176</v>
      </c>
      <c r="AU246" s="216" t="s">
        <v>90</v>
      </c>
      <c r="AV246" s="14" t="s">
        <v>90</v>
      </c>
      <c r="AW246" s="14" t="s">
        <v>41</v>
      </c>
      <c r="AX246" s="14" t="s">
        <v>80</v>
      </c>
      <c r="AY246" s="216" t="s">
        <v>161</v>
      </c>
    </row>
    <row r="247" spans="1:65" s="15" customFormat="1" ht="11.25">
      <c r="B247" s="217"/>
      <c r="C247" s="218"/>
      <c r="D247" s="197" t="s">
        <v>176</v>
      </c>
      <c r="E247" s="219" t="s">
        <v>35</v>
      </c>
      <c r="F247" s="220" t="s">
        <v>181</v>
      </c>
      <c r="G247" s="218"/>
      <c r="H247" s="221">
        <v>13.4</v>
      </c>
      <c r="I247" s="222"/>
      <c r="J247" s="218"/>
      <c r="K247" s="218"/>
      <c r="L247" s="223"/>
      <c r="M247" s="224"/>
      <c r="N247" s="225"/>
      <c r="O247" s="225"/>
      <c r="P247" s="225"/>
      <c r="Q247" s="225"/>
      <c r="R247" s="225"/>
      <c r="S247" s="225"/>
      <c r="T247" s="226"/>
      <c r="AT247" s="227" t="s">
        <v>176</v>
      </c>
      <c r="AU247" s="227" t="s">
        <v>90</v>
      </c>
      <c r="AV247" s="15" t="s">
        <v>168</v>
      </c>
      <c r="AW247" s="15" t="s">
        <v>41</v>
      </c>
      <c r="AX247" s="15" t="s">
        <v>88</v>
      </c>
      <c r="AY247" s="227" t="s">
        <v>161</v>
      </c>
    </row>
    <row r="248" spans="1:65" s="2" customFormat="1" ht="37.9" customHeight="1">
      <c r="A248" s="36"/>
      <c r="B248" s="37"/>
      <c r="C248" s="176" t="s">
        <v>486</v>
      </c>
      <c r="D248" s="176" t="s">
        <v>164</v>
      </c>
      <c r="E248" s="177" t="s">
        <v>1037</v>
      </c>
      <c r="F248" s="178" t="s">
        <v>1038</v>
      </c>
      <c r="G248" s="179" t="s">
        <v>232</v>
      </c>
      <c r="H248" s="180">
        <v>0.27900000000000003</v>
      </c>
      <c r="I248" s="181"/>
      <c r="J248" s="182">
        <f>ROUND(I248*H248,2)</f>
        <v>0</v>
      </c>
      <c r="K248" s="183"/>
      <c r="L248" s="41"/>
      <c r="M248" s="184" t="s">
        <v>35</v>
      </c>
      <c r="N248" s="185" t="s">
        <v>51</v>
      </c>
      <c r="O248" s="66"/>
      <c r="P248" s="186">
        <f>O248*H248</f>
        <v>0</v>
      </c>
      <c r="Q248" s="186">
        <v>0</v>
      </c>
      <c r="R248" s="186">
        <f>Q248*H248</f>
        <v>0</v>
      </c>
      <c r="S248" s="186">
        <v>0</v>
      </c>
      <c r="T248" s="187">
        <f>S248*H248</f>
        <v>0</v>
      </c>
      <c r="U248" s="36"/>
      <c r="V248" s="36"/>
      <c r="W248" s="36"/>
      <c r="X248" s="36"/>
      <c r="Y248" s="36"/>
      <c r="Z248" s="36"/>
      <c r="AA248" s="36"/>
      <c r="AB248" s="36"/>
      <c r="AC248" s="36"/>
      <c r="AD248" s="36"/>
      <c r="AE248" s="36"/>
      <c r="AR248" s="188" t="s">
        <v>261</v>
      </c>
      <c r="AT248" s="188" t="s">
        <v>164</v>
      </c>
      <c r="AU248" s="188" t="s">
        <v>90</v>
      </c>
      <c r="AY248" s="18" t="s">
        <v>161</v>
      </c>
      <c r="BE248" s="189">
        <f>IF(N248="základní",J248,0)</f>
        <v>0</v>
      </c>
      <c r="BF248" s="189">
        <f>IF(N248="snížená",J248,0)</f>
        <v>0</v>
      </c>
      <c r="BG248" s="189">
        <f>IF(N248="zákl. přenesená",J248,0)</f>
        <v>0</v>
      </c>
      <c r="BH248" s="189">
        <f>IF(N248="sníž. přenesená",J248,0)</f>
        <v>0</v>
      </c>
      <c r="BI248" s="189">
        <f>IF(N248="nulová",J248,0)</f>
        <v>0</v>
      </c>
      <c r="BJ248" s="18" t="s">
        <v>88</v>
      </c>
      <c r="BK248" s="189">
        <f>ROUND(I248*H248,2)</f>
        <v>0</v>
      </c>
      <c r="BL248" s="18" t="s">
        <v>261</v>
      </c>
      <c r="BM248" s="188" t="s">
        <v>1531</v>
      </c>
    </row>
    <row r="249" spans="1:65" s="2" customFormat="1" ht="11.25">
      <c r="A249" s="36"/>
      <c r="B249" s="37"/>
      <c r="C249" s="38"/>
      <c r="D249" s="190" t="s">
        <v>170</v>
      </c>
      <c r="E249" s="38"/>
      <c r="F249" s="191" t="s">
        <v>1040</v>
      </c>
      <c r="G249" s="38"/>
      <c r="H249" s="38"/>
      <c r="I249" s="192"/>
      <c r="J249" s="38"/>
      <c r="K249" s="38"/>
      <c r="L249" s="41"/>
      <c r="M249" s="193"/>
      <c r="N249" s="194"/>
      <c r="O249" s="66"/>
      <c r="P249" s="66"/>
      <c r="Q249" s="66"/>
      <c r="R249" s="66"/>
      <c r="S249" s="66"/>
      <c r="T249" s="67"/>
      <c r="U249" s="36"/>
      <c r="V249" s="36"/>
      <c r="W249" s="36"/>
      <c r="X249" s="36"/>
      <c r="Y249" s="36"/>
      <c r="Z249" s="36"/>
      <c r="AA249" s="36"/>
      <c r="AB249" s="36"/>
      <c r="AC249" s="36"/>
      <c r="AD249" s="36"/>
      <c r="AE249" s="36"/>
      <c r="AT249" s="18" t="s">
        <v>170</v>
      </c>
      <c r="AU249" s="18" t="s">
        <v>90</v>
      </c>
    </row>
    <row r="250" spans="1:65" s="2" customFormat="1" ht="49.15" customHeight="1">
      <c r="A250" s="36"/>
      <c r="B250" s="37"/>
      <c r="C250" s="176" t="s">
        <v>490</v>
      </c>
      <c r="D250" s="176" t="s">
        <v>164</v>
      </c>
      <c r="E250" s="177" t="s">
        <v>496</v>
      </c>
      <c r="F250" s="178" t="s">
        <v>497</v>
      </c>
      <c r="G250" s="179" t="s">
        <v>232</v>
      </c>
      <c r="H250" s="180">
        <v>0.27900000000000003</v>
      </c>
      <c r="I250" s="181"/>
      <c r="J250" s="182">
        <f>ROUND(I250*H250,2)</f>
        <v>0</v>
      </c>
      <c r="K250" s="183"/>
      <c r="L250" s="41"/>
      <c r="M250" s="184" t="s">
        <v>35</v>
      </c>
      <c r="N250" s="185" t="s">
        <v>51</v>
      </c>
      <c r="O250" s="66"/>
      <c r="P250" s="186">
        <f>O250*H250</f>
        <v>0</v>
      </c>
      <c r="Q250" s="186">
        <v>0</v>
      </c>
      <c r="R250" s="186">
        <f>Q250*H250</f>
        <v>0</v>
      </c>
      <c r="S250" s="186">
        <v>0</v>
      </c>
      <c r="T250" s="187">
        <f>S250*H250</f>
        <v>0</v>
      </c>
      <c r="U250" s="36"/>
      <c r="V250" s="36"/>
      <c r="W250" s="36"/>
      <c r="X250" s="36"/>
      <c r="Y250" s="36"/>
      <c r="Z250" s="36"/>
      <c r="AA250" s="36"/>
      <c r="AB250" s="36"/>
      <c r="AC250" s="36"/>
      <c r="AD250" s="36"/>
      <c r="AE250" s="36"/>
      <c r="AR250" s="188" t="s">
        <v>261</v>
      </c>
      <c r="AT250" s="188" t="s">
        <v>164</v>
      </c>
      <c r="AU250" s="188" t="s">
        <v>90</v>
      </c>
      <c r="AY250" s="18" t="s">
        <v>161</v>
      </c>
      <c r="BE250" s="189">
        <f>IF(N250="základní",J250,0)</f>
        <v>0</v>
      </c>
      <c r="BF250" s="189">
        <f>IF(N250="snížená",J250,0)</f>
        <v>0</v>
      </c>
      <c r="BG250" s="189">
        <f>IF(N250="zákl. přenesená",J250,0)</f>
        <v>0</v>
      </c>
      <c r="BH250" s="189">
        <f>IF(N250="sníž. přenesená",J250,0)</f>
        <v>0</v>
      </c>
      <c r="BI250" s="189">
        <f>IF(N250="nulová",J250,0)</f>
        <v>0</v>
      </c>
      <c r="BJ250" s="18" t="s">
        <v>88</v>
      </c>
      <c r="BK250" s="189">
        <f>ROUND(I250*H250,2)</f>
        <v>0</v>
      </c>
      <c r="BL250" s="18" t="s">
        <v>261</v>
      </c>
      <c r="BM250" s="188" t="s">
        <v>1532</v>
      </c>
    </row>
    <row r="251" spans="1:65" s="2" customFormat="1" ht="11.25">
      <c r="A251" s="36"/>
      <c r="B251" s="37"/>
      <c r="C251" s="38"/>
      <c r="D251" s="190" t="s">
        <v>170</v>
      </c>
      <c r="E251" s="38"/>
      <c r="F251" s="191" t="s">
        <v>499</v>
      </c>
      <c r="G251" s="38"/>
      <c r="H251" s="38"/>
      <c r="I251" s="192"/>
      <c r="J251" s="38"/>
      <c r="K251" s="38"/>
      <c r="L251" s="41"/>
      <c r="M251" s="193"/>
      <c r="N251" s="194"/>
      <c r="O251" s="66"/>
      <c r="P251" s="66"/>
      <c r="Q251" s="66"/>
      <c r="R251" s="66"/>
      <c r="S251" s="66"/>
      <c r="T251" s="67"/>
      <c r="U251" s="36"/>
      <c r="V251" s="36"/>
      <c r="W251" s="36"/>
      <c r="X251" s="36"/>
      <c r="Y251" s="36"/>
      <c r="Z251" s="36"/>
      <c r="AA251" s="36"/>
      <c r="AB251" s="36"/>
      <c r="AC251" s="36"/>
      <c r="AD251" s="36"/>
      <c r="AE251" s="36"/>
      <c r="AT251" s="18" t="s">
        <v>170</v>
      </c>
      <c r="AU251" s="18" t="s">
        <v>90</v>
      </c>
    </row>
    <row r="252" spans="1:65" s="12" customFormat="1" ht="22.9" customHeight="1">
      <c r="B252" s="160"/>
      <c r="C252" s="161"/>
      <c r="D252" s="162" t="s">
        <v>79</v>
      </c>
      <c r="E252" s="174" t="s">
        <v>500</v>
      </c>
      <c r="F252" s="174" t="s">
        <v>501</v>
      </c>
      <c r="G252" s="161"/>
      <c r="H252" s="161"/>
      <c r="I252" s="164"/>
      <c r="J252" s="175">
        <f>BK252</f>
        <v>0</v>
      </c>
      <c r="K252" s="161"/>
      <c r="L252" s="166"/>
      <c r="M252" s="167"/>
      <c r="N252" s="168"/>
      <c r="O252" s="168"/>
      <c r="P252" s="169">
        <f>SUM(P253:P278)</f>
        <v>0</v>
      </c>
      <c r="Q252" s="168"/>
      <c r="R252" s="169">
        <f>SUM(R253:R278)</f>
        <v>0.81589490000000009</v>
      </c>
      <c r="S252" s="168"/>
      <c r="T252" s="170">
        <f>SUM(T253:T278)</f>
        <v>2.2730350000000001</v>
      </c>
      <c r="AR252" s="171" t="s">
        <v>90</v>
      </c>
      <c r="AT252" s="172" t="s">
        <v>79</v>
      </c>
      <c r="AU252" s="172" t="s">
        <v>88</v>
      </c>
      <c r="AY252" s="171" t="s">
        <v>161</v>
      </c>
      <c r="BK252" s="173">
        <f>SUM(BK253:BK278)</f>
        <v>0</v>
      </c>
    </row>
    <row r="253" spans="1:65" s="2" customFormat="1" ht="24.2" customHeight="1">
      <c r="A253" s="36"/>
      <c r="B253" s="37"/>
      <c r="C253" s="176" t="s">
        <v>495</v>
      </c>
      <c r="D253" s="176" t="s">
        <v>164</v>
      </c>
      <c r="E253" s="177" t="s">
        <v>503</v>
      </c>
      <c r="F253" s="178" t="s">
        <v>504</v>
      </c>
      <c r="G253" s="179" t="s">
        <v>167</v>
      </c>
      <c r="H253" s="180">
        <v>38.734999999999999</v>
      </c>
      <c r="I253" s="181"/>
      <c r="J253" s="182">
        <f>ROUND(I253*H253,2)</f>
        <v>0</v>
      </c>
      <c r="K253" s="183"/>
      <c r="L253" s="41"/>
      <c r="M253" s="184" t="s">
        <v>35</v>
      </c>
      <c r="N253" s="185" t="s">
        <v>51</v>
      </c>
      <c r="O253" s="66"/>
      <c r="P253" s="186">
        <f>O253*H253</f>
        <v>0</v>
      </c>
      <c r="Q253" s="186">
        <v>2.9999999999999997E-4</v>
      </c>
      <c r="R253" s="186">
        <f>Q253*H253</f>
        <v>1.1620499999999999E-2</v>
      </c>
      <c r="S253" s="186">
        <v>0</v>
      </c>
      <c r="T253" s="187">
        <f>S253*H253</f>
        <v>0</v>
      </c>
      <c r="U253" s="36"/>
      <c r="V253" s="36"/>
      <c r="W253" s="36"/>
      <c r="X253" s="36"/>
      <c r="Y253" s="36"/>
      <c r="Z253" s="36"/>
      <c r="AA253" s="36"/>
      <c r="AB253" s="36"/>
      <c r="AC253" s="36"/>
      <c r="AD253" s="36"/>
      <c r="AE253" s="36"/>
      <c r="AR253" s="188" t="s">
        <v>261</v>
      </c>
      <c r="AT253" s="188" t="s">
        <v>164</v>
      </c>
      <c r="AU253" s="188" t="s">
        <v>90</v>
      </c>
      <c r="AY253" s="18" t="s">
        <v>161</v>
      </c>
      <c r="BE253" s="189">
        <f>IF(N253="základní",J253,0)</f>
        <v>0</v>
      </c>
      <c r="BF253" s="189">
        <f>IF(N253="snížená",J253,0)</f>
        <v>0</v>
      </c>
      <c r="BG253" s="189">
        <f>IF(N253="zákl. přenesená",J253,0)</f>
        <v>0</v>
      </c>
      <c r="BH253" s="189">
        <f>IF(N253="sníž. přenesená",J253,0)</f>
        <v>0</v>
      </c>
      <c r="BI253" s="189">
        <f>IF(N253="nulová",J253,0)</f>
        <v>0</v>
      </c>
      <c r="BJ253" s="18" t="s">
        <v>88</v>
      </c>
      <c r="BK253" s="189">
        <f>ROUND(I253*H253,2)</f>
        <v>0</v>
      </c>
      <c r="BL253" s="18" t="s">
        <v>261</v>
      </c>
      <c r="BM253" s="188" t="s">
        <v>1533</v>
      </c>
    </row>
    <row r="254" spans="1:65" s="2" customFormat="1" ht="11.25">
      <c r="A254" s="36"/>
      <c r="B254" s="37"/>
      <c r="C254" s="38"/>
      <c r="D254" s="190" t="s">
        <v>170</v>
      </c>
      <c r="E254" s="38"/>
      <c r="F254" s="191" t="s">
        <v>506</v>
      </c>
      <c r="G254" s="38"/>
      <c r="H254" s="38"/>
      <c r="I254" s="192"/>
      <c r="J254" s="38"/>
      <c r="K254" s="38"/>
      <c r="L254" s="41"/>
      <c r="M254" s="193"/>
      <c r="N254" s="194"/>
      <c r="O254" s="66"/>
      <c r="P254" s="66"/>
      <c r="Q254" s="66"/>
      <c r="R254" s="66"/>
      <c r="S254" s="66"/>
      <c r="T254" s="67"/>
      <c r="U254" s="36"/>
      <c r="V254" s="36"/>
      <c r="W254" s="36"/>
      <c r="X254" s="36"/>
      <c r="Y254" s="36"/>
      <c r="Z254" s="36"/>
      <c r="AA254" s="36"/>
      <c r="AB254" s="36"/>
      <c r="AC254" s="36"/>
      <c r="AD254" s="36"/>
      <c r="AE254" s="36"/>
      <c r="AT254" s="18" t="s">
        <v>170</v>
      </c>
      <c r="AU254" s="18" t="s">
        <v>90</v>
      </c>
    </row>
    <row r="255" spans="1:65" s="2" customFormat="1" ht="24.2" customHeight="1">
      <c r="A255" s="36"/>
      <c r="B255" s="37"/>
      <c r="C255" s="176" t="s">
        <v>502</v>
      </c>
      <c r="D255" s="176" t="s">
        <v>164</v>
      </c>
      <c r="E255" s="177" t="s">
        <v>508</v>
      </c>
      <c r="F255" s="178" t="s">
        <v>509</v>
      </c>
      <c r="G255" s="179" t="s">
        <v>167</v>
      </c>
      <c r="H255" s="180">
        <v>38.734999999999999</v>
      </c>
      <c r="I255" s="181"/>
      <c r="J255" s="182">
        <f>ROUND(I255*H255,2)</f>
        <v>0</v>
      </c>
      <c r="K255" s="183"/>
      <c r="L255" s="41"/>
      <c r="M255" s="184" t="s">
        <v>35</v>
      </c>
      <c r="N255" s="185" t="s">
        <v>51</v>
      </c>
      <c r="O255" s="66"/>
      <c r="P255" s="186">
        <f>O255*H255</f>
        <v>0</v>
      </c>
      <c r="Q255" s="186">
        <v>1.5E-3</v>
      </c>
      <c r="R255" s="186">
        <f>Q255*H255</f>
        <v>5.8102500000000001E-2</v>
      </c>
      <c r="S255" s="186">
        <v>0</v>
      </c>
      <c r="T255" s="187">
        <f>S255*H255</f>
        <v>0</v>
      </c>
      <c r="U255" s="36"/>
      <c r="V255" s="36"/>
      <c r="W255" s="36"/>
      <c r="X255" s="36"/>
      <c r="Y255" s="36"/>
      <c r="Z255" s="36"/>
      <c r="AA255" s="36"/>
      <c r="AB255" s="36"/>
      <c r="AC255" s="36"/>
      <c r="AD255" s="36"/>
      <c r="AE255" s="36"/>
      <c r="AR255" s="188" t="s">
        <v>261</v>
      </c>
      <c r="AT255" s="188" t="s">
        <v>164</v>
      </c>
      <c r="AU255" s="188" t="s">
        <v>90</v>
      </c>
      <c r="AY255" s="18" t="s">
        <v>161</v>
      </c>
      <c r="BE255" s="189">
        <f>IF(N255="základní",J255,0)</f>
        <v>0</v>
      </c>
      <c r="BF255" s="189">
        <f>IF(N255="snížená",J255,0)</f>
        <v>0</v>
      </c>
      <c r="BG255" s="189">
        <f>IF(N255="zákl. přenesená",J255,0)</f>
        <v>0</v>
      </c>
      <c r="BH255" s="189">
        <f>IF(N255="sníž. přenesená",J255,0)</f>
        <v>0</v>
      </c>
      <c r="BI255" s="189">
        <f>IF(N255="nulová",J255,0)</f>
        <v>0</v>
      </c>
      <c r="BJ255" s="18" t="s">
        <v>88</v>
      </c>
      <c r="BK255" s="189">
        <f>ROUND(I255*H255,2)</f>
        <v>0</v>
      </c>
      <c r="BL255" s="18" t="s">
        <v>261</v>
      </c>
      <c r="BM255" s="188" t="s">
        <v>1534</v>
      </c>
    </row>
    <row r="256" spans="1:65" s="2" customFormat="1" ht="11.25">
      <c r="A256" s="36"/>
      <c r="B256" s="37"/>
      <c r="C256" s="38"/>
      <c r="D256" s="190" t="s">
        <v>170</v>
      </c>
      <c r="E256" s="38"/>
      <c r="F256" s="191" t="s">
        <v>511</v>
      </c>
      <c r="G256" s="38"/>
      <c r="H256" s="38"/>
      <c r="I256" s="192"/>
      <c r="J256" s="38"/>
      <c r="K256" s="38"/>
      <c r="L256" s="41"/>
      <c r="M256" s="193"/>
      <c r="N256" s="194"/>
      <c r="O256" s="66"/>
      <c r="P256" s="66"/>
      <c r="Q256" s="66"/>
      <c r="R256" s="66"/>
      <c r="S256" s="66"/>
      <c r="T256" s="67"/>
      <c r="U256" s="36"/>
      <c r="V256" s="36"/>
      <c r="W256" s="36"/>
      <c r="X256" s="36"/>
      <c r="Y256" s="36"/>
      <c r="Z256" s="36"/>
      <c r="AA256" s="36"/>
      <c r="AB256" s="36"/>
      <c r="AC256" s="36"/>
      <c r="AD256" s="36"/>
      <c r="AE256" s="36"/>
      <c r="AT256" s="18" t="s">
        <v>170</v>
      </c>
      <c r="AU256" s="18" t="s">
        <v>90</v>
      </c>
    </row>
    <row r="257" spans="1:65" s="2" customFormat="1" ht="24.2" customHeight="1">
      <c r="A257" s="36"/>
      <c r="B257" s="37"/>
      <c r="C257" s="176" t="s">
        <v>507</v>
      </c>
      <c r="D257" s="176" t="s">
        <v>164</v>
      </c>
      <c r="E257" s="177" t="s">
        <v>513</v>
      </c>
      <c r="F257" s="178" t="s">
        <v>514</v>
      </c>
      <c r="G257" s="179" t="s">
        <v>167</v>
      </c>
      <c r="H257" s="180">
        <v>27.89</v>
      </c>
      <c r="I257" s="181"/>
      <c r="J257" s="182">
        <f>ROUND(I257*H257,2)</f>
        <v>0</v>
      </c>
      <c r="K257" s="183"/>
      <c r="L257" s="41"/>
      <c r="M257" s="184" t="s">
        <v>35</v>
      </c>
      <c r="N257" s="185" t="s">
        <v>51</v>
      </c>
      <c r="O257" s="66"/>
      <c r="P257" s="186">
        <f>O257*H257</f>
        <v>0</v>
      </c>
      <c r="Q257" s="186">
        <v>0</v>
      </c>
      <c r="R257" s="186">
        <f>Q257*H257</f>
        <v>0</v>
      </c>
      <c r="S257" s="186">
        <v>8.1500000000000003E-2</v>
      </c>
      <c r="T257" s="187">
        <f>S257*H257</f>
        <v>2.2730350000000001</v>
      </c>
      <c r="U257" s="36"/>
      <c r="V257" s="36"/>
      <c r="W257" s="36"/>
      <c r="X257" s="36"/>
      <c r="Y257" s="36"/>
      <c r="Z257" s="36"/>
      <c r="AA257" s="36"/>
      <c r="AB257" s="36"/>
      <c r="AC257" s="36"/>
      <c r="AD257" s="36"/>
      <c r="AE257" s="36"/>
      <c r="AR257" s="188" t="s">
        <v>261</v>
      </c>
      <c r="AT257" s="188" t="s">
        <v>164</v>
      </c>
      <c r="AU257" s="188" t="s">
        <v>90</v>
      </c>
      <c r="AY257" s="18" t="s">
        <v>161</v>
      </c>
      <c r="BE257" s="189">
        <f>IF(N257="základní",J257,0)</f>
        <v>0</v>
      </c>
      <c r="BF257" s="189">
        <f>IF(N257="snížená",J257,0)</f>
        <v>0</v>
      </c>
      <c r="BG257" s="189">
        <f>IF(N257="zákl. přenesená",J257,0)</f>
        <v>0</v>
      </c>
      <c r="BH257" s="189">
        <f>IF(N257="sníž. přenesená",J257,0)</f>
        <v>0</v>
      </c>
      <c r="BI257" s="189">
        <f>IF(N257="nulová",J257,0)</f>
        <v>0</v>
      </c>
      <c r="BJ257" s="18" t="s">
        <v>88</v>
      </c>
      <c r="BK257" s="189">
        <f>ROUND(I257*H257,2)</f>
        <v>0</v>
      </c>
      <c r="BL257" s="18" t="s">
        <v>261</v>
      </c>
      <c r="BM257" s="188" t="s">
        <v>1535</v>
      </c>
    </row>
    <row r="258" spans="1:65" s="2" customFormat="1" ht="11.25">
      <c r="A258" s="36"/>
      <c r="B258" s="37"/>
      <c r="C258" s="38"/>
      <c r="D258" s="190" t="s">
        <v>170</v>
      </c>
      <c r="E258" s="38"/>
      <c r="F258" s="191" t="s">
        <v>516</v>
      </c>
      <c r="G258" s="38"/>
      <c r="H258" s="38"/>
      <c r="I258" s="192"/>
      <c r="J258" s="38"/>
      <c r="K258" s="38"/>
      <c r="L258" s="41"/>
      <c r="M258" s="193"/>
      <c r="N258" s="194"/>
      <c r="O258" s="66"/>
      <c r="P258" s="66"/>
      <c r="Q258" s="66"/>
      <c r="R258" s="66"/>
      <c r="S258" s="66"/>
      <c r="T258" s="67"/>
      <c r="U258" s="36"/>
      <c r="V258" s="36"/>
      <c r="W258" s="36"/>
      <c r="X258" s="36"/>
      <c r="Y258" s="36"/>
      <c r="Z258" s="36"/>
      <c r="AA258" s="36"/>
      <c r="AB258" s="36"/>
      <c r="AC258" s="36"/>
      <c r="AD258" s="36"/>
      <c r="AE258" s="36"/>
      <c r="AT258" s="18" t="s">
        <v>170</v>
      </c>
      <c r="AU258" s="18" t="s">
        <v>90</v>
      </c>
    </row>
    <row r="259" spans="1:65" s="14" customFormat="1" ht="11.25">
      <c r="B259" s="206"/>
      <c r="C259" s="207"/>
      <c r="D259" s="197" t="s">
        <v>176</v>
      </c>
      <c r="E259" s="208" t="s">
        <v>35</v>
      </c>
      <c r="F259" s="209" t="s">
        <v>1536</v>
      </c>
      <c r="G259" s="207"/>
      <c r="H259" s="210">
        <v>7.4580000000000002</v>
      </c>
      <c r="I259" s="211"/>
      <c r="J259" s="207"/>
      <c r="K259" s="207"/>
      <c r="L259" s="212"/>
      <c r="M259" s="213"/>
      <c r="N259" s="214"/>
      <c r="O259" s="214"/>
      <c r="P259" s="214"/>
      <c r="Q259" s="214"/>
      <c r="R259" s="214"/>
      <c r="S259" s="214"/>
      <c r="T259" s="215"/>
      <c r="AT259" s="216" t="s">
        <v>176</v>
      </c>
      <c r="AU259" s="216" t="s">
        <v>90</v>
      </c>
      <c r="AV259" s="14" t="s">
        <v>90</v>
      </c>
      <c r="AW259" s="14" t="s">
        <v>41</v>
      </c>
      <c r="AX259" s="14" t="s">
        <v>80</v>
      </c>
      <c r="AY259" s="216" t="s">
        <v>161</v>
      </c>
    </row>
    <row r="260" spans="1:65" s="14" customFormat="1" ht="11.25">
      <c r="B260" s="206"/>
      <c r="C260" s="207"/>
      <c r="D260" s="197" t="s">
        <v>176</v>
      </c>
      <c r="E260" s="208" t="s">
        <v>35</v>
      </c>
      <c r="F260" s="209" t="s">
        <v>1441</v>
      </c>
      <c r="G260" s="207"/>
      <c r="H260" s="210">
        <v>7.218</v>
      </c>
      <c r="I260" s="211"/>
      <c r="J260" s="207"/>
      <c r="K260" s="207"/>
      <c r="L260" s="212"/>
      <c r="M260" s="213"/>
      <c r="N260" s="214"/>
      <c r="O260" s="214"/>
      <c r="P260" s="214"/>
      <c r="Q260" s="214"/>
      <c r="R260" s="214"/>
      <c r="S260" s="214"/>
      <c r="T260" s="215"/>
      <c r="AT260" s="216" t="s">
        <v>176</v>
      </c>
      <c r="AU260" s="216" t="s">
        <v>90</v>
      </c>
      <c r="AV260" s="14" t="s">
        <v>90</v>
      </c>
      <c r="AW260" s="14" t="s">
        <v>41</v>
      </c>
      <c r="AX260" s="14" t="s">
        <v>80</v>
      </c>
      <c r="AY260" s="216" t="s">
        <v>161</v>
      </c>
    </row>
    <row r="261" spans="1:65" s="14" customFormat="1" ht="11.25">
      <c r="B261" s="206"/>
      <c r="C261" s="207"/>
      <c r="D261" s="197" t="s">
        <v>176</v>
      </c>
      <c r="E261" s="208" t="s">
        <v>35</v>
      </c>
      <c r="F261" s="209" t="s">
        <v>1537</v>
      </c>
      <c r="G261" s="207"/>
      <c r="H261" s="210">
        <v>13.214</v>
      </c>
      <c r="I261" s="211"/>
      <c r="J261" s="207"/>
      <c r="K261" s="207"/>
      <c r="L261" s="212"/>
      <c r="M261" s="213"/>
      <c r="N261" s="214"/>
      <c r="O261" s="214"/>
      <c r="P261" s="214"/>
      <c r="Q261" s="214"/>
      <c r="R261" s="214"/>
      <c r="S261" s="214"/>
      <c r="T261" s="215"/>
      <c r="AT261" s="216" t="s">
        <v>176</v>
      </c>
      <c r="AU261" s="216" t="s">
        <v>90</v>
      </c>
      <c r="AV261" s="14" t="s">
        <v>90</v>
      </c>
      <c r="AW261" s="14" t="s">
        <v>41</v>
      </c>
      <c r="AX261" s="14" t="s">
        <v>80</v>
      </c>
      <c r="AY261" s="216" t="s">
        <v>161</v>
      </c>
    </row>
    <row r="262" spans="1:65" s="15" customFormat="1" ht="11.25">
      <c r="B262" s="217"/>
      <c r="C262" s="218"/>
      <c r="D262" s="197" t="s">
        <v>176</v>
      </c>
      <c r="E262" s="219" t="s">
        <v>35</v>
      </c>
      <c r="F262" s="220" t="s">
        <v>181</v>
      </c>
      <c r="G262" s="218"/>
      <c r="H262" s="221">
        <v>27.89</v>
      </c>
      <c r="I262" s="222"/>
      <c r="J262" s="218"/>
      <c r="K262" s="218"/>
      <c r="L262" s="223"/>
      <c r="M262" s="224"/>
      <c r="N262" s="225"/>
      <c r="O262" s="225"/>
      <c r="P262" s="225"/>
      <c r="Q262" s="225"/>
      <c r="R262" s="225"/>
      <c r="S262" s="225"/>
      <c r="T262" s="226"/>
      <c r="AT262" s="227" t="s">
        <v>176</v>
      </c>
      <c r="AU262" s="227" t="s">
        <v>90</v>
      </c>
      <c r="AV262" s="15" t="s">
        <v>168</v>
      </c>
      <c r="AW262" s="15" t="s">
        <v>41</v>
      </c>
      <c r="AX262" s="15" t="s">
        <v>88</v>
      </c>
      <c r="AY262" s="227" t="s">
        <v>161</v>
      </c>
    </row>
    <row r="263" spans="1:65" s="2" customFormat="1" ht="37.9" customHeight="1">
      <c r="A263" s="36"/>
      <c r="B263" s="37"/>
      <c r="C263" s="176" t="s">
        <v>512</v>
      </c>
      <c r="D263" s="176" t="s">
        <v>164</v>
      </c>
      <c r="E263" s="177" t="s">
        <v>521</v>
      </c>
      <c r="F263" s="178" t="s">
        <v>522</v>
      </c>
      <c r="G263" s="179" t="s">
        <v>167</v>
      </c>
      <c r="H263" s="180">
        <v>38.734999999999999</v>
      </c>
      <c r="I263" s="181"/>
      <c r="J263" s="182">
        <f>ROUND(I263*H263,2)</f>
        <v>0</v>
      </c>
      <c r="K263" s="183"/>
      <c r="L263" s="41"/>
      <c r="M263" s="184" t="s">
        <v>35</v>
      </c>
      <c r="N263" s="185" t="s">
        <v>51</v>
      </c>
      <c r="O263" s="66"/>
      <c r="P263" s="186">
        <f>O263*H263</f>
        <v>0</v>
      </c>
      <c r="Q263" s="186">
        <v>5.1000000000000004E-3</v>
      </c>
      <c r="R263" s="186">
        <f>Q263*H263</f>
        <v>0.19754850000000002</v>
      </c>
      <c r="S263" s="186">
        <v>0</v>
      </c>
      <c r="T263" s="187">
        <f>S263*H263</f>
        <v>0</v>
      </c>
      <c r="U263" s="36"/>
      <c r="V263" s="36"/>
      <c r="W263" s="36"/>
      <c r="X263" s="36"/>
      <c r="Y263" s="36"/>
      <c r="Z263" s="36"/>
      <c r="AA263" s="36"/>
      <c r="AB263" s="36"/>
      <c r="AC263" s="36"/>
      <c r="AD263" s="36"/>
      <c r="AE263" s="36"/>
      <c r="AR263" s="188" t="s">
        <v>261</v>
      </c>
      <c r="AT263" s="188" t="s">
        <v>164</v>
      </c>
      <c r="AU263" s="188" t="s">
        <v>90</v>
      </c>
      <c r="AY263" s="18" t="s">
        <v>161</v>
      </c>
      <c r="BE263" s="189">
        <f>IF(N263="základní",J263,0)</f>
        <v>0</v>
      </c>
      <c r="BF263" s="189">
        <f>IF(N263="snížená",J263,0)</f>
        <v>0</v>
      </c>
      <c r="BG263" s="189">
        <f>IF(N263="zákl. přenesená",J263,0)</f>
        <v>0</v>
      </c>
      <c r="BH263" s="189">
        <f>IF(N263="sníž. přenesená",J263,0)</f>
        <v>0</v>
      </c>
      <c r="BI263" s="189">
        <f>IF(N263="nulová",J263,0)</f>
        <v>0</v>
      </c>
      <c r="BJ263" s="18" t="s">
        <v>88</v>
      </c>
      <c r="BK263" s="189">
        <f>ROUND(I263*H263,2)</f>
        <v>0</v>
      </c>
      <c r="BL263" s="18" t="s">
        <v>261</v>
      </c>
      <c r="BM263" s="188" t="s">
        <v>1538</v>
      </c>
    </row>
    <row r="264" spans="1:65" s="2" customFormat="1" ht="11.25">
      <c r="A264" s="36"/>
      <c r="B264" s="37"/>
      <c r="C264" s="38"/>
      <c r="D264" s="190" t="s">
        <v>170</v>
      </c>
      <c r="E264" s="38"/>
      <c r="F264" s="191" t="s">
        <v>524</v>
      </c>
      <c r="G264" s="38"/>
      <c r="H264" s="38"/>
      <c r="I264" s="192"/>
      <c r="J264" s="38"/>
      <c r="K264" s="38"/>
      <c r="L264" s="41"/>
      <c r="M264" s="193"/>
      <c r="N264" s="194"/>
      <c r="O264" s="66"/>
      <c r="P264" s="66"/>
      <c r="Q264" s="66"/>
      <c r="R264" s="66"/>
      <c r="S264" s="66"/>
      <c r="T264" s="67"/>
      <c r="U264" s="36"/>
      <c r="V264" s="36"/>
      <c r="W264" s="36"/>
      <c r="X264" s="36"/>
      <c r="Y264" s="36"/>
      <c r="Z264" s="36"/>
      <c r="AA264" s="36"/>
      <c r="AB264" s="36"/>
      <c r="AC264" s="36"/>
      <c r="AD264" s="36"/>
      <c r="AE264" s="36"/>
      <c r="AT264" s="18" t="s">
        <v>170</v>
      </c>
      <c r="AU264" s="18" t="s">
        <v>90</v>
      </c>
    </row>
    <row r="265" spans="1:65" s="14" customFormat="1" ht="11.25">
      <c r="B265" s="206"/>
      <c r="C265" s="207"/>
      <c r="D265" s="197" t="s">
        <v>176</v>
      </c>
      <c r="E265" s="208" t="s">
        <v>35</v>
      </c>
      <c r="F265" s="209" t="s">
        <v>1456</v>
      </c>
      <c r="G265" s="207"/>
      <c r="H265" s="210">
        <v>10.285</v>
      </c>
      <c r="I265" s="211"/>
      <c r="J265" s="207"/>
      <c r="K265" s="207"/>
      <c r="L265" s="212"/>
      <c r="M265" s="213"/>
      <c r="N265" s="214"/>
      <c r="O265" s="214"/>
      <c r="P265" s="214"/>
      <c r="Q265" s="214"/>
      <c r="R265" s="214"/>
      <c r="S265" s="214"/>
      <c r="T265" s="215"/>
      <c r="AT265" s="216" t="s">
        <v>176</v>
      </c>
      <c r="AU265" s="216" t="s">
        <v>90</v>
      </c>
      <c r="AV265" s="14" t="s">
        <v>90</v>
      </c>
      <c r="AW265" s="14" t="s">
        <v>41</v>
      </c>
      <c r="AX265" s="14" t="s">
        <v>80</v>
      </c>
      <c r="AY265" s="216" t="s">
        <v>161</v>
      </c>
    </row>
    <row r="266" spans="1:65" s="14" customFormat="1" ht="11.25">
      <c r="B266" s="206"/>
      <c r="C266" s="207"/>
      <c r="D266" s="197" t="s">
        <v>176</v>
      </c>
      <c r="E266" s="208" t="s">
        <v>35</v>
      </c>
      <c r="F266" s="209" t="s">
        <v>1457</v>
      </c>
      <c r="G266" s="207"/>
      <c r="H266" s="210">
        <v>9.9610000000000003</v>
      </c>
      <c r="I266" s="211"/>
      <c r="J266" s="207"/>
      <c r="K266" s="207"/>
      <c r="L266" s="212"/>
      <c r="M266" s="213"/>
      <c r="N266" s="214"/>
      <c r="O266" s="214"/>
      <c r="P266" s="214"/>
      <c r="Q266" s="214"/>
      <c r="R266" s="214"/>
      <c r="S266" s="214"/>
      <c r="T266" s="215"/>
      <c r="AT266" s="216" t="s">
        <v>176</v>
      </c>
      <c r="AU266" s="216" t="s">
        <v>90</v>
      </c>
      <c r="AV266" s="14" t="s">
        <v>90</v>
      </c>
      <c r="AW266" s="14" t="s">
        <v>41</v>
      </c>
      <c r="AX266" s="14" t="s">
        <v>80</v>
      </c>
      <c r="AY266" s="216" t="s">
        <v>161</v>
      </c>
    </row>
    <row r="267" spans="1:65" s="14" customFormat="1" ht="11.25">
      <c r="B267" s="206"/>
      <c r="C267" s="207"/>
      <c r="D267" s="197" t="s">
        <v>176</v>
      </c>
      <c r="E267" s="208" t="s">
        <v>35</v>
      </c>
      <c r="F267" s="209" t="s">
        <v>1458</v>
      </c>
      <c r="G267" s="207"/>
      <c r="H267" s="210">
        <v>18.489000000000001</v>
      </c>
      <c r="I267" s="211"/>
      <c r="J267" s="207"/>
      <c r="K267" s="207"/>
      <c r="L267" s="212"/>
      <c r="M267" s="213"/>
      <c r="N267" s="214"/>
      <c r="O267" s="214"/>
      <c r="P267" s="214"/>
      <c r="Q267" s="214"/>
      <c r="R267" s="214"/>
      <c r="S267" s="214"/>
      <c r="T267" s="215"/>
      <c r="AT267" s="216" t="s">
        <v>176</v>
      </c>
      <c r="AU267" s="216" t="s">
        <v>90</v>
      </c>
      <c r="AV267" s="14" t="s">
        <v>90</v>
      </c>
      <c r="AW267" s="14" t="s">
        <v>41</v>
      </c>
      <c r="AX267" s="14" t="s">
        <v>80</v>
      </c>
      <c r="AY267" s="216" t="s">
        <v>161</v>
      </c>
    </row>
    <row r="268" spans="1:65" s="15" customFormat="1" ht="11.25">
      <c r="B268" s="217"/>
      <c r="C268" s="218"/>
      <c r="D268" s="197" t="s">
        <v>176</v>
      </c>
      <c r="E268" s="219" t="s">
        <v>35</v>
      </c>
      <c r="F268" s="220" t="s">
        <v>181</v>
      </c>
      <c r="G268" s="218"/>
      <c r="H268" s="221">
        <v>38.734999999999999</v>
      </c>
      <c r="I268" s="222"/>
      <c r="J268" s="218"/>
      <c r="K268" s="218"/>
      <c r="L268" s="223"/>
      <c r="M268" s="224"/>
      <c r="N268" s="225"/>
      <c r="O268" s="225"/>
      <c r="P268" s="225"/>
      <c r="Q268" s="225"/>
      <c r="R268" s="225"/>
      <c r="S268" s="225"/>
      <c r="T268" s="226"/>
      <c r="AT268" s="227" t="s">
        <v>176</v>
      </c>
      <c r="AU268" s="227" t="s">
        <v>90</v>
      </c>
      <c r="AV268" s="15" t="s">
        <v>168</v>
      </c>
      <c r="AW268" s="15" t="s">
        <v>41</v>
      </c>
      <c r="AX268" s="15" t="s">
        <v>88</v>
      </c>
      <c r="AY268" s="227" t="s">
        <v>161</v>
      </c>
    </row>
    <row r="269" spans="1:65" s="2" customFormat="1" ht="16.5" customHeight="1">
      <c r="A269" s="36"/>
      <c r="B269" s="37"/>
      <c r="C269" s="228" t="s">
        <v>520</v>
      </c>
      <c r="D269" s="228" t="s">
        <v>188</v>
      </c>
      <c r="E269" s="229" t="s">
        <v>526</v>
      </c>
      <c r="F269" s="230" t="s">
        <v>527</v>
      </c>
      <c r="G269" s="231" t="s">
        <v>167</v>
      </c>
      <c r="H269" s="232">
        <v>42.609000000000002</v>
      </c>
      <c r="I269" s="233"/>
      <c r="J269" s="234">
        <f>ROUND(I269*H269,2)</f>
        <v>0</v>
      </c>
      <c r="K269" s="235"/>
      <c r="L269" s="236"/>
      <c r="M269" s="237" t="s">
        <v>35</v>
      </c>
      <c r="N269" s="238" t="s">
        <v>51</v>
      </c>
      <c r="O269" s="66"/>
      <c r="P269" s="186">
        <f>O269*H269</f>
        <v>0</v>
      </c>
      <c r="Q269" s="186">
        <v>1.26E-2</v>
      </c>
      <c r="R269" s="186">
        <f>Q269*H269</f>
        <v>0.53687340000000006</v>
      </c>
      <c r="S269" s="186">
        <v>0</v>
      </c>
      <c r="T269" s="187">
        <f>S269*H269</f>
        <v>0</v>
      </c>
      <c r="U269" s="36"/>
      <c r="V269" s="36"/>
      <c r="W269" s="36"/>
      <c r="X269" s="36"/>
      <c r="Y269" s="36"/>
      <c r="Z269" s="36"/>
      <c r="AA269" s="36"/>
      <c r="AB269" s="36"/>
      <c r="AC269" s="36"/>
      <c r="AD269" s="36"/>
      <c r="AE269" s="36"/>
      <c r="AR269" s="188" t="s">
        <v>333</v>
      </c>
      <c r="AT269" s="188" t="s">
        <v>188</v>
      </c>
      <c r="AU269" s="188" t="s">
        <v>90</v>
      </c>
      <c r="AY269" s="18" t="s">
        <v>161</v>
      </c>
      <c r="BE269" s="189">
        <f>IF(N269="základní",J269,0)</f>
        <v>0</v>
      </c>
      <c r="BF269" s="189">
        <f>IF(N269="snížená",J269,0)</f>
        <v>0</v>
      </c>
      <c r="BG269" s="189">
        <f>IF(N269="zákl. přenesená",J269,0)</f>
        <v>0</v>
      </c>
      <c r="BH269" s="189">
        <f>IF(N269="sníž. přenesená",J269,0)</f>
        <v>0</v>
      </c>
      <c r="BI269" s="189">
        <f>IF(N269="nulová",J269,0)</f>
        <v>0</v>
      </c>
      <c r="BJ269" s="18" t="s">
        <v>88</v>
      </c>
      <c r="BK269" s="189">
        <f>ROUND(I269*H269,2)</f>
        <v>0</v>
      </c>
      <c r="BL269" s="18" t="s">
        <v>261</v>
      </c>
      <c r="BM269" s="188" t="s">
        <v>1539</v>
      </c>
    </row>
    <row r="270" spans="1:65" s="2" customFormat="1" ht="11.25">
      <c r="A270" s="36"/>
      <c r="B270" s="37"/>
      <c r="C270" s="38"/>
      <c r="D270" s="190" t="s">
        <v>170</v>
      </c>
      <c r="E270" s="38"/>
      <c r="F270" s="191" t="s">
        <v>529</v>
      </c>
      <c r="G270" s="38"/>
      <c r="H270" s="38"/>
      <c r="I270" s="192"/>
      <c r="J270" s="38"/>
      <c r="K270" s="38"/>
      <c r="L270" s="41"/>
      <c r="M270" s="193"/>
      <c r="N270" s="194"/>
      <c r="O270" s="66"/>
      <c r="P270" s="66"/>
      <c r="Q270" s="66"/>
      <c r="R270" s="66"/>
      <c r="S270" s="66"/>
      <c r="T270" s="67"/>
      <c r="U270" s="36"/>
      <c r="V270" s="36"/>
      <c r="W270" s="36"/>
      <c r="X270" s="36"/>
      <c r="Y270" s="36"/>
      <c r="Z270" s="36"/>
      <c r="AA270" s="36"/>
      <c r="AB270" s="36"/>
      <c r="AC270" s="36"/>
      <c r="AD270" s="36"/>
      <c r="AE270" s="36"/>
      <c r="AT270" s="18" t="s">
        <v>170</v>
      </c>
      <c r="AU270" s="18" t="s">
        <v>90</v>
      </c>
    </row>
    <row r="271" spans="1:65" s="14" customFormat="1" ht="11.25">
      <c r="B271" s="206"/>
      <c r="C271" s="207"/>
      <c r="D271" s="197" t="s">
        <v>176</v>
      </c>
      <c r="E271" s="207"/>
      <c r="F271" s="209" t="s">
        <v>1540</v>
      </c>
      <c r="G271" s="207"/>
      <c r="H271" s="210">
        <v>42.609000000000002</v>
      </c>
      <c r="I271" s="211"/>
      <c r="J271" s="207"/>
      <c r="K271" s="207"/>
      <c r="L271" s="212"/>
      <c r="M271" s="213"/>
      <c r="N271" s="214"/>
      <c r="O271" s="214"/>
      <c r="P271" s="214"/>
      <c r="Q271" s="214"/>
      <c r="R271" s="214"/>
      <c r="S271" s="214"/>
      <c r="T271" s="215"/>
      <c r="AT271" s="216" t="s">
        <v>176</v>
      </c>
      <c r="AU271" s="216" t="s">
        <v>90</v>
      </c>
      <c r="AV271" s="14" t="s">
        <v>90</v>
      </c>
      <c r="AW271" s="14" t="s">
        <v>4</v>
      </c>
      <c r="AX271" s="14" t="s">
        <v>88</v>
      </c>
      <c r="AY271" s="216" t="s">
        <v>161</v>
      </c>
    </row>
    <row r="272" spans="1:65" s="2" customFormat="1" ht="24.2" customHeight="1">
      <c r="A272" s="36"/>
      <c r="B272" s="37"/>
      <c r="C272" s="176" t="s">
        <v>525</v>
      </c>
      <c r="D272" s="176" t="s">
        <v>164</v>
      </c>
      <c r="E272" s="177" t="s">
        <v>538</v>
      </c>
      <c r="F272" s="178" t="s">
        <v>539</v>
      </c>
      <c r="G272" s="179" t="s">
        <v>480</v>
      </c>
      <c r="H272" s="180">
        <v>23.5</v>
      </c>
      <c r="I272" s="181"/>
      <c r="J272" s="182">
        <f>ROUND(I272*H272,2)</f>
        <v>0</v>
      </c>
      <c r="K272" s="183"/>
      <c r="L272" s="41"/>
      <c r="M272" s="184" t="s">
        <v>35</v>
      </c>
      <c r="N272" s="185" t="s">
        <v>51</v>
      </c>
      <c r="O272" s="66"/>
      <c r="P272" s="186">
        <f>O272*H272</f>
        <v>0</v>
      </c>
      <c r="Q272" s="186">
        <v>5.0000000000000001E-4</v>
      </c>
      <c r="R272" s="186">
        <f>Q272*H272</f>
        <v>1.175E-2</v>
      </c>
      <c r="S272" s="186">
        <v>0</v>
      </c>
      <c r="T272" s="187">
        <f>S272*H272</f>
        <v>0</v>
      </c>
      <c r="U272" s="36"/>
      <c r="V272" s="36"/>
      <c r="W272" s="36"/>
      <c r="X272" s="36"/>
      <c r="Y272" s="36"/>
      <c r="Z272" s="36"/>
      <c r="AA272" s="36"/>
      <c r="AB272" s="36"/>
      <c r="AC272" s="36"/>
      <c r="AD272" s="36"/>
      <c r="AE272" s="36"/>
      <c r="AR272" s="188" t="s">
        <v>261</v>
      </c>
      <c r="AT272" s="188" t="s">
        <v>164</v>
      </c>
      <c r="AU272" s="188" t="s">
        <v>90</v>
      </c>
      <c r="AY272" s="18" t="s">
        <v>161</v>
      </c>
      <c r="BE272" s="189">
        <f>IF(N272="základní",J272,0)</f>
        <v>0</v>
      </c>
      <c r="BF272" s="189">
        <f>IF(N272="snížená",J272,0)</f>
        <v>0</v>
      </c>
      <c r="BG272" s="189">
        <f>IF(N272="zákl. přenesená",J272,0)</f>
        <v>0</v>
      </c>
      <c r="BH272" s="189">
        <f>IF(N272="sníž. přenesená",J272,0)</f>
        <v>0</v>
      </c>
      <c r="BI272" s="189">
        <f>IF(N272="nulová",J272,0)</f>
        <v>0</v>
      </c>
      <c r="BJ272" s="18" t="s">
        <v>88</v>
      </c>
      <c r="BK272" s="189">
        <f>ROUND(I272*H272,2)</f>
        <v>0</v>
      </c>
      <c r="BL272" s="18" t="s">
        <v>261</v>
      </c>
      <c r="BM272" s="188" t="s">
        <v>1541</v>
      </c>
    </row>
    <row r="273" spans="1:65" s="2" customFormat="1" ht="11.25">
      <c r="A273" s="36"/>
      <c r="B273" s="37"/>
      <c r="C273" s="38"/>
      <c r="D273" s="190" t="s">
        <v>170</v>
      </c>
      <c r="E273" s="38"/>
      <c r="F273" s="191" t="s">
        <v>541</v>
      </c>
      <c r="G273" s="38"/>
      <c r="H273" s="38"/>
      <c r="I273" s="192"/>
      <c r="J273" s="38"/>
      <c r="K273" s="38"/>
      <c r="L273" s="41"/>
      <c r="M273" s="193"/>
      <c r="N273" s="194"/>
      <c r="O273" s="66"/>
      <c r="P273" s="66"/>
      <c r="Q273" s="66"/>
      <c r="R273" s="66"/>
      <c r="S273" s="66"/>
      <c r="T273" s="67"/>
      <c r="U273" s="36"/>
      <c r="V273" s="36"/>
      <c r="W273" s="36"/>
      <c r="X273" s="36"/>
      <c r="Y273" s="36"/>
      <c r="Z273" s="36"/>
      <c r="AA273" s="36"/>
      <c r="AB273" s="36"/>
      <c r="AC273" s="36"/>
      <c r="AD273" s="36"/>
      <c r="AE273" s="36"/>
      <c r="AT273" s="18" t="s">
        <v>170</v>
      </c>
      <c r="AU273" s="18" t="s">
        <v>90</v>
      </c>
    </row>
    <row r="274" spans="1:65" s="14" customFormat="1" ht="11.25">
      <c r="B274" s="206"/>
      <c r="C274" s="207"/>
      <c r="D274" s="197" t="s">
        <v>176</v>
      </c>
      <c r="E274" s="208" t="s">
        <v>35</v>
      </c>
      <c r="F274" s="209" t="s">
        <v>542</v>
      </c>
      <c r="G274" s="207"/>
      <c r="H274" s="210">
        <v>23.5</v>
      </c>
      <c r="I274" s="211"/>
      <c r="J274" s="207"/>
      <c r="K274" s="207"/>
      <c r="L274" s="212"/>
      <c r="M274" s="213"/>
      <c r="N274" s="214"/>
      <c r="O274" s="214"/>
      <c r="P274" s="214"/>
      <c r="Q274" s="214"/>
      <c r="R274" s="214"/>
      <c r="S274" s="214"/>
      <c r="T274" s="215"/>
      <c r="AT274" s="216" t="s">
        <v>176</v>
      </c>
      <c r="AU274" s="216" t="s">
        <v>90</v>
      </c>
      <c r="AV274" s="14" t="s">
        <v>90</v>
      </c>
      <c r="AW274" s="14" t="s">
        <v>41</v>
      </c>
      <c r="AX274" s="14" t="s">
        <v>88</v>
      </c>
      <c r="AY274" s="216" t="s">
        <v>161</v>
      </c>
    </row>
    <row r="275" spans="1:65" s="2" customFormat="1" ht="37.9" customHeight="1">
      <c r="A275" s="36"/>
      <c r="B275" s="37"/>
      <c r="C275" s="176" t="s">
        <v>531</v>
      </c>
      <c r="D275" s="176" t="s">
        <v>164</v>
      </c>
      <c r="E275" s="177" t="s">
        <v>1051</v>
      </c>
      <c r="F275" s="178" t="s">
        <v>1052</v>
      </c>
      <c r="G275" s="179" t="s">
        <v>232</v>
      </c>
      <c r="H275" s="180">
        <v>0.81599999999999995</v>
      </c>
      <c r="I275" s="181"/>
      <c r="J275" s="182">
        <f>ROUND(I275*H275,2)</f>
        <v>0</v>
      </c>
      <c r="K275" s="183"/>
      <c r="L275" s="41"/>
      <c r="M275" s="184" t="s">
        <v>35</v>
      </c>
      <c r="N275" s="185" t="s">
        <v>51</v>
      </c>
      <c r="O275" s="66"/>
      <c r="P275" s="186">
        <f>O275*H275</f>
        <v>0</v>
      </c>
      <c r="Q275" s="186">
        <v>0</v>
      </c>
      <c r="R275" s="186">
        <f>Q275*H275</f>
        <v>0</v>
      </c>
      <c r="S275" s="186">
        <v>0</v>
      </c>
      <c r="T275" s="187">
        <f>S275*H275</f>
        <v>0</v>
      </c>
      <c r="U275" s="36"/>
      <c r="V275" s="36"/>
      <c r="W275" s="36"/>
      <c r="X275" s="36"/>
      <c r="Y275" s="36"/>
      <c r="Z275" s="36"/>
      <c r="AA275" s="36"/>
      <c r="AB275" s="36"/>
      <c r="AC275" s="36"/>
      <c r="AD275" s="36"/>
      <c r="AE275" s="36"/>
      <c r="AR275" s="188" t="s">
        <v>261</v>
      </c>
      <c r="AT275" s="188" t="s">
        <v>164</v>
      </c>
      <c r="AU275" s="188" t="s">
        <v>90</v>
      </c>
      <c r="AY275" s="18" t="s">
        <v>161</v>
      </c>
      <c r="BE275" s="189">
        <f>IF(N275="základní",J275,0)</f>
        <v>0</v>
      </c>
      <c r="BF275" s="189">
        <f>IF(N275="snížená",J275,0)</f>
        <v>0</v>
      </c>
      <c r="BG275" s="189">
        <f>IF(N275="zákl. přenesená",J275,0)</f>
        <v>0</v>
      </c>
      <c r="BH275" s="189">
        <f>IF(N275="sníž. přenesená",J275,0)</f>
        <v>0</v>
      </c>
      <c r="BI275" s="189">
        <f>IF(N275="nulová",J275,0)</f>
        <v>0</v>
      </c>
      <c r="BJ275" s="18" t="s">
        <v>88</v>
      </c>
      <c r="BK275" s="189">
        <f>ROUND(I275*H275,2)</f>
        <v>0</v>
      </c>
      <c r="BL275" s="18" t="s">
        <v>261</v>
      </c>
      <c r="BM275" s="188" t="s">
        <v>1542</v>
      </c>
    </row>
    <row r="276" spans="1:65" s="2" customFormat="1" ht="11.25">
      <c r="A276" s="36"/>
      <c r="B276" s="37"/>
      <c r="C276" s="38"/>
      <c r="D276" s="190" t="s">
        <v>170</v>
      </c>
      <c r="E276" s="38"/>
      <c r="F276" s="191" t="s">
        <v>1054</v>
      </c>
      <c r="G276" s="38"/>
      <c r="H276" s="38"/>
      <c r="I276" s="192"/>
      <c r="J276" s="38"/>
      <c r="K276" s="38"/>
      <c r="L276" s="41"/>
      <c r="M276" s="193"/>
      <c r="N276" s="194"/>
      <c r="O276" s="66"/>
      <c r="P276" s="66"/>
      <c r="Q276" s="66"/>
      <c r="R276" s="66"/>
      <c r="S276" s="66"/>
      <c r="T276" s="67"/>
      <c r="U276" s="36"/>
      <c r="V276" s="36"/>
      <c r="W276" s="36"/>
      <c r="X276" s="36"/>
      <c r="Y276" s="36"/>
      <c r="Z276" s="36"/>
      <c r="AA276" s="36"/>
      <c r="AB276" s="36"/>
      <c r="AC276" s="36"/>
      <c r="AD276" s="36"/>
      <c r="AE276" s="36"/>
      <c r="AT276" s="18" t="s">
        <v>170</v>
      </c>
      <c r="AU276" s="18" t="s">
        <v>90</v>
      </c>
    </row>
    <row r="277" spans="1:65" s="2" customFormat="1" ht="49.15" customHeight="1">
      <c r="A277" s="36"/>
      <c r="B277" s="37"/>
      <c r="C277" s="176" t="s">
        <v>537</v>
      </c>
      <c r="D277" s="176" t="s">
        <v>164</v>
      </c>
      <c r="E277" s="177" t="s">
        <v>549</v>
      </c>
      <c r="F277" s="178" t="s">
        <v>550</v>
      </c>
      <c r="G277" s="179" t="s">
        <v>232</v>
      </c>
      <c r="H277" s="180">
        <v>0.81599999999999995</v>
      </c>
      <c r="I277" s="181"/>
      <c r="J277" s="182">
        <f>ROUND(I277*H277,2)</f>
        <v>0</v>
      </c>
      <c r="K277" s="183"/>
      <c r="L277" s="41"/>
      <c r="M277" s="184" t="s">
        <v>35</v>
      </c>
      <c r="N277" s="185" t="s">
        <v>51</v>
      </c>
      <c r="O277" s="66"/>
      <c r="P277" s="186">
        <f>O277*H277</f>
        <v>0</v>
      </c>
      <c r="Q277" s="186">
        <v>0</v>
      </c>
      <c r="R277" s="186">
        <f>Q277*H277</f>
        <v>0</v>
      </c>
      <c r="S277" s="186">
        <v>0</v>
      </c>
      <c r="T277" s="187">
        <f>S277*H277</f>
        <v>0</v>
      </c>
      <c r="U277" s="36"/>
      <c r="V277" s="36"/>
      <c r="W277" s="36"/>
      <c r="X277" s="36"/>
      <c r="Y277" s="36"/>
      <c r="Z277" s="36"/>
      <c r="AA277" s="36"/>
      <c r="AB277" s="36"/>
      <c r="AC277" s="36"/>
      <c r="AD277" s="36"/>
      <c r="AE277" s="36"/>
      <c r="AR277" s="188" t="s">
        <v>261</v>
      </c>
      <c r="AT277" s="188" t="s">
        <v>164</v>
      </c>
      <c r="AU277" s="188" t="s">
        <v>90</v>
      </c>
      <c r="AY277" s="18" t="s">
        <v>161</v>
      </c>
      <c r="BE277" s="189">
        <f>IF(N277="základní",J277,0)</f>
        <v>0</v>
      </c>
      <c r="BF277" s="189">
        <f>IF(N277="snížená",J277,0)</f>
        <v>0</v>
      </c>
      <c r="BG277" s="189">
        <f>IF(N277="zákl. přenesená",J277,0)</f>
        <v>0</v>
      </c>
      <c r="BH277" s="189">
        <f>IF(N277="sníž. přenesená",J277,0)</f>
        <v>0</v>
      </c>
      <c r="BI277" s="189">
        <f>IF(N277="nulová",J277,0)</f>
        <v>0</v>
      </c>
      <c r="BJ277" s="18" t="s">
        <v>88</v>
      </c>
      <c r="BK277" s="189">
        <f>ROUND(I277*H277,2)</f>
        <v>0</v>
      </c>
      <c r="BL277" s="18" t="s">
        <v>261</v>
      </c>
      <c r="BM277" s="188" t="s">
        <v>1543</v>
      </c>
    </row>
    <row r="278" spans="1:65" s="2" customFormat="1" ht="11.25">
      <c r="A278" s="36"/>
      <c r="B278" s="37"/>
      <c r="C278" s="38"/>
      <c r="D278" s="190" t="s">
        <v>170</v>
      </c>
      <c r="E278" s="38"/>
      <c r="F278" s="191" t="s">
        <v>552</v>
      </c>
      <c r="G278" s="38"/>
      <c r="H278" s="38"/>
      <c r="I278" s="192"/>
      <c r="J278" s="38"/>
      <c r="K278" s="38"/>
      <c r="L278" s="41"/>
      <c r="M278" s="193"/>
      <c r="N278" s="194"/>
      <c r="O278" s="66"/>
      <c r="P278" s="66"/>
      <c r="Q278" s="66"/>
      <c r="R278" s="66"/>
      <c r="S278" s="66"/>
      <c r="T278" s="67"/>
      <c r="U278" s="36"/>
      <c r="V278" s="36"/>
      <c r="W278" s="36"/>
      <c r="X278" s="36"/>
      <c r="Y278" s="36"/>
      <c r="Z278" s="36"/>
      <c r="AA278" s="36"/>
      <c r="AB278" s="36"/>
      <c r="AC278" s="36"/>
      <c r="AD278" s="36"/>
      <c r="AE278" s="36"/>
      <c r="AT278" s="18" t="s">
        <v>170</v>
      </c>
      <c r="AU278" s="18" t="s">
        <v>90</v>
      </c>
    </row>
    <row r="279" spans="1:65" s="12" customFormat="1" ht="22.9" customHeight="1">
      <c r="B279" s="160"/>
      <c r="C279" s="161"/>
      <c r="D279" s="162" t="s">
        <v>79</v>
      </c>
      <c r="E279" s="174" t="s">
        <v>553</v>
      </c>
      <c r="F279" s="174" t="s">
        <v>554</v>
      </c>
      <c r="G279" s="161"/>
      <c r="H279" s="161"/>
      <c r="I279" s="164"/>
      <c r="J279" s="175">
        <f>BK279</f>
        <v>0</v>
      </c>
      <c r="K279" s="161"/>
      <c r="L279" s="166"/>
      <c r="M279" s="167"/>
      <c r="N279" s="168"/>
      <c r="O279" s="168"/>
      <c r="P279" s="169">
        <f>SUM(P280:P286)</f>
        <v>0</v>
      </c>
      <c r="Q279" s="168"/>
      <c r="R279" s="169">
        <f>SUM(R280:R286)</f>
        <v>1.3395E-3</v>
      </c>
      <c r="S279" s="168"/>
      <c r="T279" s="170">
        <f>SUM(T280:T286)</f>
        <v>0</v>
      </c>
      <c r="AR279" s="171" t="s">
        <v>90</v>
      </c>
      <c r="AT279" s="172" t="s">
        <v>79</v>
      </c>
      <c r="AU279" s="172" t="s">
        <v>88</v>
      </c>
      <c r="AY279" s="171" t="s">
        <v>161</v>
      </c>
      <c r="BK279" s="173">
        <f>SUM(BK280:BK286)</f>
        <v>0</v>
      </c>
    </row>
    <row r="280" spans="1:65" s="2" customFormat="1" ht="24.2" customHeight="1">
      <c r="A280" s="36"/>
      <c r="B280" s="37"/>
      <c r="C280" s="176" t="s">
        <v>543</v>
      </c>
      <c r="D280" s="176" t="s">
        <v>164</v>
      </c>
      <c r="E280" s="177" t="s">
        <v>556</v>
      </c>
      <c r="F280" s="178" t="s">
        <v>557</v>
      </c>
      <c r="G280" s="179" t="s">
        <v>167</v>
      </c>
      <c r="H280" s="180">
        <v>3.5249999999999999</v>
      </c>
      <c r="I280" s="181"/>
      <c r="J280" s="182">
        <f>ROUND(I280*H280,2)</f>
        <v>0</v>
      </c>
      <c r="K280" s="183"/>
      <c r="L280" s="41"/>
      <c r="M280" s="184" t="s">
        <v>35</v>
      </c>
      <c r="N280" s="185" t="s">
        <v>51</v>
      </c>
      <c r="O280" s="66"/>
      <c r="P280" s="186">
        <f>O280*H280</f>
        <v>0</v>
      </c>
      <c r="Q280" s="186">
        <v>1.3999999999999999E-4</v>
      </c>
      <c r="R280" s="186">
        <f>Q280*H280</f>
        <v>4.9349999999999991E-4</v>
      </c>
      <c r="S280" s="186">
        <v>0</v>
      </c>
      <c r="T280" s="187">
        <f>S280*H280</f>
        <v>0</v>
      </c>
      <c r="U280" s="36"/>
      <c r="V280" s="36"/>
      <c r="W280" s="36"/>
      <c r="X280" s="36"/>
      <c r="Y280" s="36"/>
      <c r="Z280" s="36"/>
      <c r="AA280" s="36"/>
      <c r="AB280" s="36"/>
      <c r="AC280" s="36"/>
      <c r="AD280" s="36"/>
      <c r="AE280" s="36"/>
      <c r="AR280" s="188" t="s">
        <v>261</v>
      </c>
      <c r="AT280" s="188" t="s">
        <v>164</v>
      </c>
      <c r="AU280" s="188" t="s">
        <v>90</v>
      </c>
      <c r="AY280" s="18" t="s">
        <v>161</v>
      </c>
      <c r="BE280" s="189">
        <f>IF(N280="základní",J280,0)</f>
        <v>0</v>
      </c>
      <c r="BF280" s="189">
        <f>IF(N280="snížená",J280,0)</f>
        <v>0</v>
      </c>
      <c r="BG280" s="189">
        <f>IF(N280="zákl. přenesená",J280,0)</f>
        <v>0</v>
      </c>
      <c r="BH280" s="189">
        <f>IF(N280="sníž. přenesená",J280,0)</f>
        <v>0</v>
      </c>
      <c r="BI280" s="189">
        <f>IF(N280="nulová",J280,0)</f>
        <v>0</v>
      </c>
      <c r="BJ280" s="18" t="s">
        <v>88</v>
      </c>
      <c r="BK280" s="189">
        <f>ROUND(I280*H280,2)</f>
        <v>0</v>
      </c>
      <c r="BL280" s="18" t="s">
        <v>261</v>
      </c>
      <c r="BM280" s="188" t="s">
        <v>1544</v>
      </c>
    </row>
    <row r="281" spans="1:65" s="2" customFormat="1" ht="11.25">
      <c r="A281" s="36"/>
      <c r="B281" s="37"/>
      <c r="C281" s="38"/>
      <c r="D281" s="190" t="s">
        <v>170</v>
      </c>
      <c r="E281" s="38"/>
      <c r="F281" s="191" t="s">
        <v>559</v>
      </c>
      <c r="G281" s="38"/>
      <c r="H281" s="38"/>
      <c r="I281" s="192"/>
      <c r="J281" s="38"/>
      <c r="K281" s="38"/>
      <c r="L281" s="41"/>
      <c r="M281" s="193"/>
      <c r="N281" s="194"/>
      <c r="O281" s="66"/>
      <c r="P281" s="66"/>
      <c r="Q281" s="66"/>
      <c r="R281" s="66"/>
      <c r="S281" s="66"/>
      <c r="T281" s="67"/>
      <c r="U281" s="36"/>
      <c r="V281" s="36"/>
      <c r="W281" s="36"/>
      <c r="X281" s="36"/>
      <c r="Y281" s="36"/>
      <c r="Z281" s="36"/>
      <c r="AA281" s="36"/>
      <c r="AB281" s="36"/>
      <c r="AC281" s="36"/>
      <c r="AD281" s="36"/>
      <c r="AE281" s="36"/>
      <c r="AT281" s="18" t="s">
        <v>170</v>
      </c>
      <c r="AU281" s="18" t="s">
        <v>90</v>
      </c>
    </row>
    <row r="282" spans="1:65" s="14" customFormat="1" ht="11.25">
      <c r="B282" s="206"/>
      <c r="C282" s="207"/>
      <c r="D282" s="197" t="s">
        <v>176</v>
      </c>
      <c r="E282" s="208" t="s">
        <v>35</v>
      </c>
      <c r="F282" s="209" t="s">
        <v>560</v>
      </c>
      <c r="G282" s="207"/>
      <c r="H282" s="210">
        <v>3.5249999999999999</v>
      </c>
      <c r="I282" s="211"/>
      <c r="J282" s="207"/>
      <c r="K282" s="207"/>
      <c r="L282" s="212"/>
      <c r="M282" s="213"/>
      <c r="N282" s="214"/>
      <c r="O282" s="214"/>
      <c r="P282" s="214"/>
      <c r="Q282" s="214"/>
      <c r="R282" s="214"/>
      <c r="S282" s="214"/>
      <c r="T282" s="215"/>
      <c r="AT282" s="216" t="s">
        <v>176</v>
      </c>
      <c r="AU282" s="216" t="s">
        <v>90</v>
      </c>
      <c r="AV282" s="14" t="s">
        <v>90</v>
      </c>
      <c r="AW282" s="14" t="s">
        <v>41</v>
      </c>
      <c r="AX282" s="14" t="s">
        <v>88</v>
      </c>
      <c r="AY282" s="216" t="s">
        <v>161</v>
      </c>
    </row>
    <row r="283" spans="1:65" s="2" customFormat="1" ht="24.2" customHeight="1">
      <c r="A283" s="36"/>
      <c r="B283" s="37"/>
      <c r="C283" s="176" t="s">
        <v>548</v>
      </c>
      <c r="D283" s="176" t="s">
        <v>164</v>
      </c>
      <c r="E283" s="177" t="s">
        <v>562</v>
      </c>
      <c r="F283" s="178" t="s">
        <v>563</v>
      </c>
      <c r="G283" s="179" t="s">
        <v>167</v>
      </c>
      <c r="H283" s="180">
        <v>3.5249999999999999</v>
      </c>
      <c r="I283" s="181"/>
      <c r="J283" s="182">
        <f>ROUND(I283*H283,2)</f>
        <v>0</v>
      </c>
      <c r="K283" s="183"/>
      <c r="L283" s="41"/>
      <c r="M283" s="184" t="s">
        <v>35</v>
      </c>
      <c r="N283" s="185" t="s">
        <v>51</v>
      </c>
      <c r="O283" s="66"/>
      <c r="P283" s="186">
        <f>O283*H283</f>
        <v>0</v>
      </c>
      <c r="Q283" s="186">
        <v>1.2E-4</v>
      </c>
      <c r="R283" s="186">
        <f>Q283*H283</f>
        <v>4.2299999999999998E-4</v>
      </c>
      <c r="S283" s="186">
        <v>0</v>
      </c>
      <c r="T283" s="187">
        <f>S283*H283</f>
        <v>0</v>
      </c>
      <c r="U283" s="36"/>
      <c r="V283" s="36"/>
      <c r="W283" s="36"/>
      <c r="X283" s="36"/>
      <c r="Y283" s="36"/>
      <c r="Z283" s="36"/>
      <c r="AA283" s="36"/>
      <c r="AB283" s="36"/>
      <c r="AC283" s="36"/>
      <c r="AD283" s="36"/>
      <c r="AE283" s="36"/>
      <c r="AR283" s="188" t="s">
        <v>261</v>
      </c>
      <c r="AT283" s="188" t="s">
        <v>164</v>
      </c>
      <c r="AU283" s="188" t="s">
        <v>90</v>
      </c>
      <c r="AY283" s="18" t="s">
        <v>161</v>
      </c>
      <c r="BE283" s="189">
        <f>IF(N283="základní",J283,0)</f>
        <v>0</v>
      </c>
      <c r="BF283" s="189">
        <f>IF(N283="snížená",J283,0)</f>
        <v>0</v>
      </c>
      <c r="BG283" s="189">
        <f>IF(N283="zákl. přenesená",J283,0)</f>
        <v>0</v>
      </c>
      <c r="BH283" s="189">
        <f>IF(N283="sníž. přenesená",J283,0)</f>
        <v>0</v>
      </c>
      <c r="BI283" s="189">
        <f>IF(N283="nulová",J283,0)</f>
        <v>0</v>
      </c>
      <c r="BJ283" s="18" t="s">
        <v>88</v>
      </c>
      <c r="BK283" s="189">
        <f>ROUND(I283*H283,2)</f>
        <v>0</v>
      </c>
      <c r="BL283" s="18" t="s">
        <v>261</v>
      </c>
      <c r="BM283" s="188" t="s">
        <v>1545</v>
      </c>
    </row>
    <row r="284" spans="1:65" s="2" customFormat="1" ht="11.25">
      <c r="A284" s="36"/>
      <c r="B284" s="37"/>
      <c r="C284" s="38"/>
      <c r="D284" s="190" t="s">
        <v>170</v>
      </c>
      <c r="E284" s="38"/>
      <c r="F284" s="191" t="s">
        <v>565</v>
      </c>
      <c r="G284" s="38"/>
      <c r="H284" s="38"/>
      <c r="I284" s="192"/>
      <c r="J284" s="38"/>
      <c r="K284" s="38"/>
      <c r="L284" s="41"/>
      <c r="M284" s="193"/>
      <c r="N284" s="194"/>
      <c r="O284" s="66"/>
      <c r="P284" s="66"/>
      <c r="Q284" s="66"/>
      <c r="R284" s="66"/>
      <c r="S284" s="66"/>
      <c r="T284" s="67"/>
      <c r="U284" s="36"/>
      <c r="V284" s="36"/>
      <c r="W284" s="36"/>
      <c r="X284" s="36"/>
      <c r="Y284" s="36"/>
      <c r="Z284" s="36"/>
      <c r="AA284" s="36"/>
      <c r="AB284" s="36"/>
      <c r="AC284" s="36"/>
      <c r="AD284" s="36"/>
      <c r="AE284" s="36"/>
      <c r="AT284" s="18" t="s">
        <v>170</v>
      </c>
      <c r="AU284" s="18" t="s">
        <v>90</v>
      </c>
    </row>
    <row r="285" spans="1:65" s="2" customFormat="1" ht="24.2" customHeight="1">
      <c r="A285" s="36"/>
      <c r="B285" s="37"/>
      <c r="C285" s="176" t="s">
        <v>555</v>
      </c>
      <c r="D285" s="176" t="s">
        <v>164</v>
      </c>
      <c r="E285" s="177" t="s">
        <v>567</v>
      </c>
      <c r="F285" s="178" t="s">
        <v>568</v>
      </c>
      <c r="G285" s="179" t="s">
        <v>167</v>
      </c>
      <c r="H285" s="180">
        <v>3.5249999999999999</v>
      </c>
      <c r="I285" s="181"/>
      <c r="J285" s="182">
        <f>ROUND(I285*H285,2)</f>
        <v>0</v>
      </c>
      <c r="K285" s="183"/>
      <c r="L285" s="41"/>
      <c r="M285" s="184" t="s">
        <v>35</v>
      </c>
      <c r="N285" s="185" t="s">
        <v>51</v>
      </c>
      <c r="O285" s="66"/>
      <c r="P285" s="186">
        <f>O285*H285</f>
        <v>0</v>
      </c>
      <c r="Q285" s="186">
        <v>1.2E-4</v>
      </c>
      <c r="R285" s="186">
        <f>Q285*H285</f>
        <v>4.2299999999999998E-4</v>
      </c>
      <c r="S285" s="186">
        <v>0</v>
      </c>
      <c r="T285" s="187">
        <f>S285*H285</f>
        <v>0</v>
      </c>
      <c r="U285" s="36"/>
      <c r="V285" s="36"/>
      <c r="W285" s="36"/>
      <c r="X285" s="36"/>
      <c r="Y285" s="36"/>
      <c r="Z285" s="36"/>
      <c r="AA285" s="36"/>
      <c r="AB285" s="36"/>
      <c r="AC285" s="36"/>
      <c r="AD285" s="36"/>
      <c r="AE285" s="36"/>
      <c r="AR285" s="188" t="s">
        <v>261</v>
      </c>
      <c r="AT285" s="188" t="s">
        <v>164</v>
      </c>
      <c r="AU285" s="188" t="s">
        <v>90</v>
      </c>
      <c r="AY285" s="18" t="s">
        <v>161</v>
      </c>
      <c r="BE285" s="189">
        <f>IF(N285="základní",J285,0)</f>
        <v>0</v>
      </c>
      <c r="BF285" s="189">
        <f>IF(N285="snížená",J285,0)</f>
        <v>0</v>
      </c>
      <c r="BG285" s="189">
        <f>IF(N285="zákl. přenesená",J285,0)</f>
        <v>0</v>
      </c>
      <c r="BH285" s="189">
        <f>IF(N285="sníž. přenesená",J285,0)</f>
        <v>0</v>
      </c>
      <c r="BI285" s="189">
        <f>IF(N285="nulová",J285,0)</f>
        <v>0</v>
      </c>
      <c r="BJ285" s="18" t="s">
        <v>88</v>
      </c>
      <c r="BK285" s="189">
        <f>ROUND(I285*H285,2)</f>
        <v>0</v>
      </c>
      <c r="BL285" s="18" t="s">
        <v>261</v>
      </c>
      <c r="BM285" s="188" t="s">
        <v>1546</v>
      </c>
    </row>
    <row r="286" spans="1:65" s="2" customFormat="1" ht="11.25">
      <c r="A286" s="36"/>
      <c r="B286" s="37"/>
      <c r="C286" s="38"/>
      <c r="D286" s="190" t="s">
        <v>170</v>
      </c>
      <c r="E286" s="38"/>
      <c r="F286" s="191" t="s">
        <v>570</v>
      </c>
      <c r="G286" s="38"/>
      <c r="H286" s="38"/>
      <c r="I286" s="192"/>
      <c r="J286" s="38"/>
      <c r="K286" s="38"/>
      <c r="L286" s="41"/>
      <c r="M286" s="193"/>
      <c r="N286" s="194"/>
      <c r="O286" s="66"/>
      <c r="P286" s="66"/>
      <c r="Q286" s="66"/>
      <c r="R286" s="66"/>
      <c r="S286" s="66"/>
      <c r="T286" s="67"/>
      <c r="U286" s="36"/>
      <c r="V286" s="36"/>
      <c r="W286" s="36"/>
      <c r="X286" s="36"/>
      <c r="Y286" s="36"/>
      <c r="Z286" s="36"/>
      <c r="AA286" s="36"/>
      <c r="AB286" s="36"/>
      <c r="AC286" s="36"/>
      <c r="AD286" s="36"/>
      <c r="AE286" s="36"/>
      <c r="AT286" s="18" t="s">
        <v>170</v>
      </c>
      <c r="AU286" s="18" t="s">
        <v>90</v>
      </c>
    </row>
    <row r="287" spans="1:65" s="12" customFormat="1" ht="22.9" customHeight="1">
      <c r="B287" s="160"/>
      <c r="C287" s="161"/>
      <c r="D287" s="162" t="s">
        <v>79</v>
      </c>
      <c r="E287" s="174" t="s">
        <v>1445</v>
      </c>
      <c r="F287" s="174" t="s">
        <v>1446</v>
      </c>
      <c r="G287" s="161"/>
      <c r="H287" s="161"/>
      <c r="I287" s="164"/>
      <c r="J287" s="175">
        <f>BK287</f>
        <v>0</v>
      </c>
      <c r="K287" s="161"/>
      <c r="L287" s="166"/>
      <c r="M287" s="167"/>
      <c r="N287" s="168"/>
      <c r="O287" s="168"/>
      <c r="P287" s="169">
        <f>P288</f>
        <v>0</v>
      </c>
      <c r="Q287" s="168"/>
      <c r="R287" s="169">
        <f>R288</f>
        <v>0</v>
      </c>
      <c r="S287" s="168"/>
      <c r="T287" s="170">
        <f>T288</f>
        <v>0</v>
      </c>
      <c r="AR287" s="171" t="s">
        <v>90</v>
      </c>
      <c r="AT287" s="172" t="s">
        <v>79</v>
      </c>
      <c r="AU287" s="172" t="s">
        <v>88</v>
      </c>
      <c r="AY287" s="171" t="s">
        <v>161</v>
      </c>
      <c r="BK287" s="173">
        <f>BK288</f>
        <v>0</v>
      </c>
    </row>
    <row r="288" spans="1:65" s="2" customFormat="1" ht="16.5" customHeight="1">
      <c r="A288" s="36"/>
      <c r="B288" s="37"/>
      <c r="C288" s="176" t="s">
        <v>561</v>
      </c>
      <c r="D288" s="176" t="s">
        <v>164</v>
      </c>
      <c r="E288" s="177" t="s">
        <v>1447</v>
      </c>
      <c r="F288" s="178" t="s">
        <v>1448</v>
      </c>
      <c r="G288" s="179" t="s">
        <v>327</v>
      </c>
      <c r="H288" s="180">
        <v>1</v>
      </c>
      <c r="I288" s="181"/>
      <c r="J288" s="182">
        <f>ROUND(I288*H288,2)</f>
        <v>0</v>
      </c>
      <c r="K288" s="183"/>
      <c r="L288" s="41"/>
      <c r="M288" s="184" t="s">
        <v>35</v>
      </c>
      <c r="N288" s="185" t="s">
        <v>51</v>
      </c>
      <c r="O288" s="66"/>
      <c r="P288" s="186">
        <f>O288*H288</f>
        <v>0</v>
      </c>
      <c r="Q288" s="186">
        <v>0</v>
      </c>
      <c r="R288" s="186">
        <f>Q288*H288</f>
        <v>0</v>
      </c>
      <c r="S288" s="186">
        <v>0</v>
      </c>
      <c r="T288" s="187">
        <f>S288*H288</f>
        <v>0</v>
      </c>
      <c r="U288" s="36"/>
      <c r="V288" s="36"/>
      <c r="W288" s="36"/>
      <c r="X288" s="36"/>
      <c r="Y288" s="36"/>
      <c r="Z288" s="36"/>
      <c r="AA288" s="36"/>
      <c r="AB288" s="36"/>
      <c r="AC288" s="36"/>
      <c r="AD288" s="36"/>
      <c r="AE288" s="36"/>
      <c r="AR288" s="188" t="s">
        <v>261</v>
      </c>
      <c r="AT288" s="188" t="s">
        <v>164</v>
      </c>
      <c r="AU288" s="188" t="s">
        <v>90</v>
      </c>
      <c r="AY288" s="18" t="s">
        <v>161</v>
      </c>
      <c r="BE288" s="189">
        <f>IF(N288="základní",J288,0)</f>
        <v>0</v>
      </c>
      <c r="BF288" s="189">
        <f>IF(N288="snížená",J288,0)</f>
        <v>0</v>
      </c>
      <c r="BG288" s="189">
        <f>IF(N288="zákl. přenesená",J288,0)</f>
        <v>0</v>
      </c>
      <c r="BH288" s="189">
        <f>IF(N288="sníž. přenesená",J288,0)</f>
        <v>0</v>
      </c>
      <c r="BI288" s="189">
        <f>IF(N288="nulová",J288,0)</f>
        <v>0</v>
      </c>
      <c r="BJ288" s="18" t="s">
        <v>88</v>
      </c>
      <c r="BK288" s="189">
        <f>ROUND(I288*H288,2)</f>
        <v>0</v>
      </c>
      <c r="BL288" s="18" t="s">
        <v>261</v>
      </c>
      <c r="BM288" s="188" t="s">
        <v>1547</v>
      </c>
    </row>
    <row r="289" spans="1:65" s="12" customFormat="1" ht="22.9" customHeight="1">
      <c r="B289" s="160"/>
      <c r="C289" s="161"/>
      <c r="D289" s="162" t="s">
        <v>79</v>
      </c>
      <c r="E289" s="174" t="s">
        <v>573</v>
      </c>
      <c r="F289" s="174" t="s">
        <v>574</v>
      </c>
      <c r="G289" s="161"/>
      <c r="H289" s="161"/>
      <c r="I289" s="164"/>
      <c r="J289" s="175">
        <f>BK289</f>
        <v>0</v>
      </c>
      <c r="K289" s="161"/>
      <c r="L289" s="166"/>
      <c r="M289" s="167"/>
      <c r="N289" s="168"/>
      <c r="O289" s="168"/>
      <c r="P289" s="169">
        <f>SUM(P290:P291)</f>
        <v>0</v>
      </c>
      <c r="Q289" s="168"/>
      <c r="R289" s="169">
        <f>SUM(R290:R291)</f>
        <v>0</v>
      </c>
      <c r="S289" s="168"/>
      <c r="T289" s="170">
        <f>SUM(T290:T291)</f>
        <v>0</v>
      </c>
      <c r="AR289" s="171" t="s">
        <v>88</v>
      </c>
      <c r="AT289" s="172" t="s">
        <v>79</v>
      </c>
      <c r="AU289" s="172" t="s">
        <v>88</v>
      </c>
      <c r="AY289" s="171" t="s">
        <v>161</v>
      </c>
      <c r="BK289" s="173">
        <f>SUM(BK290:BK291)</f>
        <v>0</v>
      </c>
    </row>
    <row r="290" spans="1:65" s="2" customFormat="1" ht="37.9" customHeight="1">
      <c r="A290" s="36"/>
      <c r="B290" s="37"/>
      <c r="C290" s="176" t="s">
        <v>566</v>
      </c>
      <c r="D290" s="176" t="s">
        <v>164</v>
      </c>
      <c r="E290" s="177" t="s">
        <v>576</v>
      </c>
      <c r="F290" s="178" t="s">
        <v>577</v>
      </c>
      <c r="G290" s="179" t="s">
        <v>276</v>
      </c>
      <c r="H290" s="180">
        <v>1</v>
      </c>
      <c r="I290" s="181"/>
      <c r="J290" s="182">
        <f>ROUND(I290*H290,2)</f>
        <v>0</v>
      </c>
      <c r="K290" s="183"/>
      <c r="L290" s="41"/>
      <c r="M290" s="184" t="s">
        <v>35</v>
      </c>
      <c r="N290" s="185" t="s">
        <v>51</v>
      </c>
      <c r="O290" s="66"/>
      <c r="P290" s="186">
        <f>O290*H290</f>
        <v>0</v>
      </c>
      <c r="Q290" s="186">
        <v>0</v>
      </c>
      <c r="R290" s="186">
        <f>Q290*H290</f>
        <v>0</v>
      </c>
      <c r="S290" s="186">
        <v>0</v>
      </c>
      <c r="T290" s="187">
        <f>S290*H290</f>
        <v>0</v>
      </c>
      <c r="U290" s="36"/>
      <c r="V290" s="36"/>
      <c r="W290" s="36"/>
      <c r="X290" s="36"/>
      <c r="Y290" s="36"/>
      <c r="Z290" s="36"/>
      <c r="AA290" s="36"/>
      <c r="AB290" s="36"/>
      <c r="AC290" s="36"/>
      <c r="AD290" s="36"/>
      <c r="AE290" s="36"/>
      <c r="AR290" s="188" t="s">
        <v>578</v>
      </c>
      <c r="AT290" s="188" t="s">
        <v>164</v>
      </c>
      <c r="AU290" s="188" t="s">
        <v>90</v>
      </c>
      <c r="AY290" s="18" t="s">
        <v>161</v>
      </c>
      <c r="BE290" s="189">
        <f>IF(N290="základní",J290,0)</f>
        <v>0</v>
      </c>
      <c r="BF290" s="189">
        <f>IF(N290="snížená",J290,0)</f>
        <v>0</v>
      </c>
      <c r="BG290" s="189">
        <f>IF(N290="zákl. přenesená",J290,0)</f>
        <v>0</v>
      </c>
      <c r="BH290" s="189">
        <f>IF(N290="sníž. přenesená",J290,0)</f>
        <v>0</v>
      </c>
      <c r="BI290" s="189">
        <f>IF(N290="nulová",J290,0)</f>
        <v>0</v>
      </c>
      <c r="BJ290" s="18" t="s">
        <v>88</v>
      </c>
      <c r="BK290" s="189">
        <f>ROUND(I290*H290,2)</f>
        <v>0</v>
      </c>
      <c r="BL290" s="18" t="s">
        <v>578</v>
      </c>
      <c r="BM290" s="188" t="s">
        <v>1548</v>
      </c>
    </row>
    <row r="291" spans="1:65" s="2" customFormat="1" ht="39">
      <c r="A291" s="36"/>
      <c r="B291" s="37"/>
      <c r="C291" s="38"/>
      <c r="D291" s="197" t="s">
        <v>217</v>
      </c>
      <c r="E291" s="38"/>
      <c r="F291" s="239" t="s">
        <v>580</v>
      </c>
      <c r="G291" s="38"/>
      <c r="H291" s="38"/>
      <c r="I291" s="192"/>
      <c r="J291" s="38"/>
      <c r="K291" s="38"/>
      <c r="L291" s="41"/>
      <c r="M291" s="193"/>
      <c r="N291" s="194"/>
      <c r="O291" s="66"/>
      <c r="P291" s="66"/>
      <c r="Q291" s="66"/>
      <c r="R291" s="66"/>
      <c r="S291" s="66"/>
      <c r="T291" s="67"/>
      <c r="U291" s="36"/>
      <c r="V291" s="36"/>
      <c r="W291" s="36"/>
      <c r="X291" s="36"/>
      <c r="Y291" s="36"/>
      <c r="Z291" s="36"/>
      <c r="AA291" s="36"/>
      <c r="AB291" s="36"/>
      <c r="AC291" s="36"/>
      <c r="AD291" s="36"/>
      <c r="AE291" s="36"/>
      <c r="AT291" s="18" t="s">
        <v>217</v>
      </c>
      <c r="AU291" s="18" t="s">
        <v>90</v>
      </c>
    </row>
    <row r="292" spans="1:65" s="12" customFormat="1" ht="25.9" customHeight="1">
      <c r="B292" s="160"/>
      <c r="C292" s="161"/>
      <c r="D292" s="162" t="s">
        <v>79</v>
      </c>
      <c r="E292" s="163" t="s">
        <v>571</v>
      </c>
      <c r="F292" s="163" t="s">
        <v>735</v>
      </c>
      <c r="G292" s="161"/>
      <c r="H292" s="161"/>
      <c r="I292" s="164"/>
      <c r="J292" s="165">
        <f>BK292</f>
        <v>0</v>
      </c>
      <c r="K292" s="161"/>
      <c r="L292" s="166"/>
      <c r="M292" s="167"/>
      <c r="N292" s="168"/>
      <c r="O292" s="168"/>
      <c r="P292" s="169">
        <f>P293+P297+P302+P306</f>
        <v>0</v>
      </c>
      <c r="Q292" s="168"/>
      <c r="R292" s="169">
        <f>R293+R297+R302+R306</f>
        <v>0</v>
      </c>
      <c r="S292" s="168"/>
      <c r="T292" s="170">
        <f>T293+T297+T302+T306</f>
        <v>0</v>
      </c>
      <c r="AR292" s="171" t="s">
        <v>194</v>
      </c>
      <c r="AT292" s="172" t="s">
        <v>79</v>
      </c>
      <c r="AU292" s="172" t="s">
        <v>80</v>
      </c>
      <c r="AY292" s="171" t="s">
        <v>161</v>
      </c>
      <c r="BK292" s="173">
        <f>BK293+BK297+BK302+BK306</f>
        <v>0</v>
      </c>
    </row>
    <row r="293" spans="1:65" s="12" customFormat="1" ht="22.9" customHeight="1">
      <c r="B293" s="160"/>
      <c r="C293" s="161"/>
      <c r="D293" s="162" t="s">
        <v>79</v>
      </c>
      <c r="E293" s="174" t="s">
        <v>581</v>
      </c>
      <c r="F293" s="174" t="s">
        <v>582</v>
      </c>
      <c r="G293" s="161"/>
      <c r="H293" s="161"/>
      <c r="I293" s="164"/>
      <c r="J293" s="175">
        <f>BK293</f>
        <v>0</v>
      </c>
      <c r="K293" s="161"/>
      <c r="L293" s="166"/>
      <c r="M293" s="167"/>
      <c r="N293" s="168"/>
      <c r="O293" s="168"/>
      <c r="P293" s="169">
        <f>SUM(P294:P296)</f>
        <v>0</v>
      </c>
      <c r="Q293" s="168"/>
      <c r="R293" s="169">
        <f>SUM(R294:R296)</f>
        <v>0</v>
      </c>
      <c r="S293" s="168"/>
      <c r="T293" s="170">
        <f>SUM(T294:T296)</f>
        <v>0</v>
      </c>
      <c r="AR293" s="171" t="s">
        <v>88</v>
      </c>
      <c r="AT293" s="172" t="s">
        <v>79</v>
      </c>
      <c r="AU293" s="172" t="s">
        <v>88</v>
      </c>
      <c r="AY293" s="171" t="s">
        <v>161</v>
      </c>
      <c r="BK293" s="173">
        <f>SUM(BK294:BK296)</f>
        <v>0</v>
      </c>
    </row>
    <row r="294" spans="1:65" s="2" customFormat="1" ht="55.5" customHeight="1">
      <c r="A294" s="36"/>
      <c r="B294" s="37"/>
      <c r="C294" s="176" t="s">
        <v>575</v>
      </c>
      <c r="D294" s="176" t="s">
        <v>164</v>
      </c>
      <c r="E294" s="177" t="s">
        <v>584</v>
      </c>
      <c r="F294" s="178" t="s">
        <v>585</v>
      </c>
      <c r="G294" s="179" t="s">
        <v>276</v>
      </c>
      <c r="H294" s="180">
        <v>1</v>
      </c>
      <c r="I294" s="181"/>
      <c r="J294" s="182">
        <f>ROUND(I294*H294,2)</f>
        <v>0</v>
      </c>
      <c r="K294" s="183"/>
      <c r="L294" s="41"/>
      <c r="M294" s="184" t="s">
        <v>35</v>
      </c>
      <c r="N294" s="185" t="s">
        <v>51</v>
      </c>
      <c r="O294" s="66"/>
      <c r="P294" s="186">
        <f>O294*H294</f>
        <v>0</v>
      </c>
      <c r="Q294" s="186">
        <v>0</v>
      </c>
      <c r="R294" s="186">
        <f>Q294*H294</f>
        <v>0</v>
      </c>
      <c r="S294" s="186">
        <v>0</v>
      </c>
      <c r="T294" s="187">
        <f>S294*H294</f>
        <v>0</v>
      </c>
      <c r="U294" s="36"/>
      <c r="V294" s="36"/>
      <c r="W294" s="36"/>
      <c r="X294" s="36"/>
      <c r="Y294" s="36"/>
      <c r="Z294" s="36"/>
      <c r="AA294" s="36"/>
      <c r="AB294" s="36"/>
      <c r="AC294" s="36"/>
      <c r="AD294" s="36"/>
      <c r="AE294" s="36"/>
      <c r="AR294" s="188" t="s">
        <v>578</v>
      </c>
      <c r="AT294" s="188" t="s">
        <v>164</v>
      </c>
      <c r="AU294" s="188" t="s">
        <v>90</v>
      </c>
      <c r="AY294" s="18" t="s">
        <v>161</v>
      </c>
      <c r="BE294" s="189">
        <f>IF(N294="základní",J294,0)</f>
        <v>0</v>
      </c>
      <c r="BF294" s="189">
        <f>IF(N294="snížená",J294,0)</f>
        <v>0</v>
      </c>
      <c r="BG294" s="189">
        <f>IF(N294="zákl. přenesená",J294,0)</f>
        <v>0</v>
      </c>
      <c r="BH294" s="189">
        <f>IF(N294="sníž. přenesená",J294,0)</f>
        <v>0</v>
      </c>
      <c r="BI294" s="189">
        <f>IF(N294="nulová",J294,0)</f>
        <v>0</v>
      </c>
      <c r="BJ294" s="18" t="s">
        <v>88</v>
      </c>
      <c r="BK294" s="189">
        <f>ROUND(I294*H294,2)</f>
        <v>0</v>
      </c>
      <c r="BL294" s="18" t="s">
        <v>578</v>
      </c>
      <c r="BM294" s="188" t="s">
        <v>1549</v>
      </c>
    </row>
    <row r="295" spans="1:65" s="2" customFormat="1" ht="33" customHeight="1">
      <c r="A295" s="36"/>
      <c r="B295" s="37"/>
      <c r="C295" s="176" t="s">
        <v>583</v>
      </c>
      <c r="D295" s="176" t="s">
        <v>164</v>
      </c>
      <c r="E295" s="177" t="s">
        <v>588</v>
      </c>
      <c r="F295" s="178" t="s">
        <v>589</v>
      </c>
      <c r="G295" s="179" t="s">
        <v>276</v>
      </c>
      <c r="H295" s="180">
        <v>1</v>
      </c>
      <c r="I295" s="181"/>
      <c r="J295" s="182">
        <f>ROUND(I295*H295,2)</f>
        <v>0</v>
      </c>
      <c r="K295" s="183"/>
      <c r="L295" s="41"/>
      <c r="M295" s="184" t="s">
        <v>35</v>
      </c>
      <c r="N295" s="185" t="s">
        <v>51</v>
      </c>
      <c r="O295" s="66"/>
      <c r="P295" s="186">
        <f>O295*H295</f>
        <v>0</v>
      </c>
      <c r="Q295" s="186">
        <v>0</v>
      </c>
      <c r="R295" s="186">
        <f>Q295*H295</f>
        <v>0</v>
      </c>
      <c r="S295" s="186">
        <v>0</v>
      </c>
      <c r="T295" s="187">
        <f>S295*H295</f>
        <v>0</v>
      </c>
      <c r="U295" s="36"/>
      <c r="V295" s="36"/>
      <c r="W295" s="36"/>
      <c r="X295" s="36"/>
      <c r="Y295" s="36"/>
      <c r="Z295" s="36"/>
      <c r="AA295" s="36"/>
      <c r="AB295" s="36"/>
      <c r="AC295" s="36"/>
      <c r="AD295" s="36"/>
      <c r="AE295" s="36"/>
      <c r="AR295" s="188" t="s">
        <v>578</v>
      </c>
      <c r="AT295" s="188" t="s">
        <v>164</v>
      </c>
      <c r="AU295" s="188" t="s">
        <v>90</v>
      </c>
      <c r="AY295" s="18" t="s">
        <v>161</v>
      </c>
      <c r="BE295" s="189">
        <f>IF(N295="základní",J295,0)</f>
        <v>0</v>
      </c>
      <c r="BF295" s="189">
        <f>IF(N295="snížená",J295,0)</f>
        <v>0</v>
      </c>
      <c r="BG295" s="189">
        <f>IF(N295="zákl. přenesená",J295,0)</f>
        <v>0</v>
      </c>
      <c r="BH295" s="189">
        <f>IF(N295="sníž. přenesená",J295,0)</f>
        <v>0</v>
      </c>
      <c r="BI295" s="189">
        <f>IF(N295="nulová",J295,0)</f>
        <v>0</v>
      </c>
      <c r="BJ295" s="18" t="s">
        <v>88</v>
      </c>
      <c r="BK295" s="189">
        <f>ROUND(I295*H295,2)</f>
        <v>0</v>
      </c>
      <c r="BL295" s="18" t="s">
        <v>578</v>
      </c>
      <c r="BM295" s="188" t="s">
        <v>1550</v>
      </c>
    </row>
    <row r="296" spans="1:65" s="2" customFormat="1" ht="29.25">
      <c r="A296" s="36"/>
      <c r="B296" s="37"/>
      <c r="C296" s="38"/>
      <c r="D296" s="197" t="s">
        <v>217</v>
      </c>
      <c r="E296" s="38"/>
      <c r="F296" s="239" t="s">
        <v>591</v>
      </c>
      <c r="G296" s="38"/>
      <c r="H296" s="38"/>
      <c r="I296" s="192"/>
      <c r="J296" s="38"/>
      <c r="K296" s="38"/>
      <c r="L296" s="41"/>
      <c r="M296" s="193"/>
      <c r="N296" s="194"/>
      <c r="O296" s="66"/>
      <c r="P296" s="66"/>
      <c r="Q296" s="66"/>
      <c r="R296" s="66"/>
      <c r="S296" s="66"/>
      <c r="T296" s="67"/>
      <c r="U296" s="36"/>
      <c r="V296" s="36"/>
      <c r="W296" s="36"/>
      <c r="X296" s="36"/>
      <c r="Y296" s="36"/>
      <c r="Z296" s="36"/>
      <c r="AA296" s="36"/>
      <c r="AB296" s="36"/>
      <c r="AC296" s="36"/>
      <c r="AD296" s="36"/>
      <c r="AE296" s="36"/>
      <c r="AT296" s="18" t="s">
        <v>217</v>
      </c>
      <c r="AU296" s="18" t="s">
        <v>90</v>
      </c>
    </row>
    <row r="297" spans="1:65" s="12" customFormat="1" ht="22.9" customHeight="1">
      <c r="B297" s="160"/>
      <c r="C297" s="161"/>
      <c r="D297" s="162" t="s">
        <v>79</v>
      </c>
      <c r="E297" s="174" t="s">
        <v>592</v>
      </c>
      <c r="F297" s="174" t="s">
        <v>593</v>
      </c>
      <c r="G297" s="161"/>
      <c r="H297" s="161"/>
      <c r="I297" s="164"/>
      <c r="J297" s="175">
        <f>BK297</f>
        <v>0</v>
      </c>
      <c r="K297" s="161"/>
      <c r="L297" s="166"/>
      <c r="M297" s="167"/>
      <c r="N297" s="168"/>
      <c r="O297" s="168"/>
      <c r="P297" s="169">
        <f>SUM(P298:P301)</f>
        <v>0</v>
      </c>
      <c r="Q297" s="168"/>
      <c r="R297" s="169">
        <f>SUM(R298:R301)</f>
        <v>0</v>
      </c>
      <c r="S297" s="168"/>
      <c r="T297" s="170">
        <f>SUM(T298:T301)</f>
        <v>0</v>
      </c>
      <c r="AR297" s="171" t="s">
        <v>88</v>
      </c>
      <c r="AT297" s="172" t="s">
        <v>79</v>
      </c>
      <c r="AU297" s="172" t="s">
        <v>88</v>
      </c>
      <c r="AY297" s="171" t="s">
        <v>161</v>
      </c>
      <c r="BK297" s="173">
        <f>SUM(BK298:BK301)</f>
        <v>0</v>
      </c>
    </row>
    <row r="298" spans="1:65" s="2" customFormat="1" ht="49.15" customHeight="1">
      <c r="A298" s="36"/>
      <c r="B298" s="37"/>
      <c r="C298" s="176" t="s">
        <v>587</v>
      </c>
      <c r="D298" s="176" t="s">
        <v>164</v>
      </c>
      <c r="E298" s="177" t="s">
        <v>595</v>
      </c>
      <c r="F298" s="178" t="s">
        <v>596</v>
      </c>
      <c r="G298" s="179" t="s">
        <v>276</v>
      </c>
      <c r="H298" s="180">
        <v>1</v>
      </c>
      <c r="I298" s="181"/>
      <c r="J298" s="182">
        <f>ROUND(I298*H298,2)</f>
        <v>0</v>
      </c>
      <c r="K298" s="183"/>
      <c r="L298" s="41"/>
      <c r="M298" s="184" t="s">
        <v>35</v>
      </c>
      <c r="N298" s="185" t="s">
        <v>51</v>
      </c>
      <c r="O298" s="66"/>
      <c r="P298" s="186">
        <f>O298*H298</f>
        <v>0</v>
      </c>
      <c r="Q298" s="186">
        <v>0</v>
      </c>
      <c r="R298" s="186">
        <f>Q298*H298</f>
        <v>0</v>
      </c>
      <c r="S298" s="186">
        <v>0</v>
      </c>
      <c r="T298" s="187">
        <f>S298*H298</f>
        <v>0</v>
      </c>
      <c r="U298" s="36"/>
      <c r="V298" s="36"/>
      <c r="W298" s="36"/>
      <c r="X298" s="36"/>
      <c r="Y298" s="36"/>
      <c r="Z298" s="36"/>
      <c r="AA298" s="36"/>
      <c r="AB298" s="36"/>
      <c r="AC298" s="36"/>
      <c r="AD298" s="36"/>
      <c r="AE298" s="36"/>
      <c r="AR298" s="188" t="s">
        <v>578</v>
      </c>
      <c r="AT298" s="188" t="s">
        <v>164</v>
      </c>
      <c r="AU298" s="188" t="s">
        <v>90</v>
      </c>
      <c r="AY298" s="18" t="s">
        <v>161</v>
      </c>
      <c r="BE298" s="189">
        <f>IF(N298="základní",J298,0)</f>
        <v>0</v>
      </c>
      <c r="BF298" s="189">
        <f>IF(N298="snížená",J298,0)</f>
        <v>0</v>
      </c>
      <c r="BG298" s="189">
        <f>IF(N298="zákl. přenesená",J298,0)</f>
        <v>0</v>
      </c>
      <c r="BH298" s="189">
        <f>IF(N298="sníž. přenesená",J298,0)</f>
        <v>0</v>
      </c>
      <c r="BI298" s="189">
        <f>IF(N298="nulová",J298,0)</f>
        <v>0</v>
      </c>
      <c r="BJ298" s="18" t="s">
        <v>88</v>
      </c>
      <c r="BK298" s="189">
        <f>ROUND(I298*H298,2)</f>
        <v>0</v>
      </c>
      <c r="BL298" s="18" t="s">
        <v>578</v>
      </c>
      <c r="BM298" s="188" t="s">
        <v>1551</v>
      </c>
    </row>
    <row r="299" spans="1:65" s="2" customFormat="1" ht="19.5">
      <c r="A299" s="36"/>
      <c r="B299" s="37"/>
      <c r="C299" s="38"/>
      <c r="D299" s="197" t="s">
        <v>217</v>
      </c>
      <c r="E299" s="38"/>
      <c r="F299" s="239" t="s">
        <v>598</v>
      </c>
      <c r="G299" s="38"/>
      <c r="H299" s="38"/>
      <c r="I299" s="192"/>
      <c r="J299" s="38"/>
      <c r="K299" s="38"/>
      <c r="L299" s="41"/>
      <c r="M299" s="193"/>
      <c r="N299" s="194"/>
      <c r="O299" s="66"/>
      <c r="P299" s="66"/>
      <c r="Q299" s="66"/>
      <c r="R299" s="66"/>
      <c r="S299" s="66"/>
      <c r="T299" s="67"/>
      <c r="U299" s="36"/>
      <c r="V299" s="36"/>
      <c r="W299" s="36"/>
      <c r="X299" s="36"/>
      <c r="Y299" s="36"/>
      <c r="Z299" s="36"/>
      <c r="AA299" s="36"/>
      <c r="AB299" s="36"/>
      <c r="AC299" s="36"/>
      <c r="AD299" s="36"/>
      <c r="AE299" s="36"/>
      <c r="AT299" s="18" t="s">
        <v>217</v>
      </c>
      <c r="AU299" s="18" t="s">
        <v>90</v>
      </c>
    </row>
    <row r="300" spans="1:65" s="2" customFormat="1" ht="49.15" customHeight="1">
      <c r="A300" s="36"/>
      <c r="B300" s="37"/>
      <c r="C300" s="176" t="s">
        <v>594</v>
      </c>
      <c r="D300" s="176" t="s">
        <v>164</v>
      </c>
      <c r="E300" s="177" t="s">
        <v>600</v>
      </c>
      <c r="F300" s="178" t="s">
        <v>601</v>
      </c>
      <c r="G300" s="179" t="s">
        <v>276</v>
      </c>
      <c r="H300" s="180">
        <v>1</v>
      </c>
      <c r="I300" s="181"/>
      <c r="J300" s="182">
        <f>ROUND(I300*H300,2)</f>
        <v>0</v>
      </c>
      <c r="K300" s="183"/>
      <c r="L300" s="41"/>
      <c r="M300" s="184" t="s">
        <v>35</v>
      </c>
      <c r="N300" s="185" t="s">
        <v>51</v>
      </c>
      <c r="O300" s="66"/>
      <c r="P300" s="186">
        <f>O300*H300</f>
        <v>0</v>
      </c>
      <c r="Q300" s="186">
        <v>0</v>
      </c>
      <c r="R300" s="186">
        <f>Q300*H300</f>
        <v>0</v>
      </c>
      <c r="S300" s="186">
        <v>0</v>
      </c>
      <c r="T300" s="187">
        <f>S300*H300</f>
        <v>0</v>
      </c>
      <c r="U300" s="36"/>
      <c r="V300" s="36"/>
      <c r="W300" s="36"/>
      <c r="X300" s="36"/>
      <c r="Y300" s="36"/>
      <c r="Z300" s="36"/>
      <c r="AA300" s="36"/>
      <c r="AB300" s="36"/>
      <c r="AC300" s="36"/>
      <c r="AD300" s="36"/>
      <c r="AE300" s="36"/>
      <c r="AR300" s="188" t="s">
        <v>578</v>
      </c>
      <c r="AT300" s="188" t="s">
        <v>164</v>
      </c>
      <c r="AU300" s="188" t="s">
        <v>90</v>
      </c>
      <c r="AY300" s="18" t="s">
        <v>161</v>
      </c>
      <c r="BE300" s="189">
        <f>IF(N300="základní",J300,0)</f>
        <v>0</v>
      </c>
      <c r="BF300" s="189">
        <f>IF(N300="snížená",J300,0)</f>
        <v>0</v>
      </c>
      <c r="BG300" s="189">
        <f>IF(N300="zákl. přenesená",J300,0)</f>
        <v>0</v>
      </c>
      <c r="BH300" s="189">
        <f>IF(N300="sníž. přenesená",J300,0)</f>
        <v>0</v>
      </c>
      <c r="BI300" s="189">
        <f>IF(N300="nulová",J300,0)</f>
        <v>0</v>
      </c>
      <c r="BJ300" s="18" t="s">
        <v>88</v>
      </c>
      <c r="BK300" s="189">
        <f>ROUND(I300*H300,2)</f>
        <v>0</v>
      </c>
      <c r="BL300" s="18" t="s">
        <v>578</v>
      </c>
      <c r="BM300" s="188" t="s">
        <v>1552</v>
      </c>
    </row>
    <row r="301" spans="1:65" s="2" customFormat="1" ht="19.5">
      <c r="A301" s="36"/>
      <c r="B301" s="37"/>
      <c r="C301" s="38"/>
      <c r="D301" s="197" t="s">
        <v>217</v>
      </c>
      <c r="E301" s="38"/>
      <c r="F301" s="239" t="s">
        <v>603</v>
      </c>
      <c r="G301" s="38"/>
      <c r="H301" s="38"/>
      <c r="I301" s="192"/>
      <c r="J301" s="38"/>
      <c r="K301" s="38"/>
      <c r="L301" s="41"/>
      <c r="M301" s="193"/>
      <c r="N301" s="194"/>
      <c r="O301" s="66"/>
      <c r="P301" s="66"/>
      <c r="Q301" s="66"/>
      <c r="R301" s="66"/>
      <c r="S301" s="66"/>
      <c r="T301" s="67"/>
      <c r="U301" s="36"/>
      <c r="V301" s="36"/>
      <c r="W301" s="36"/>
      <c r="X301" s="36"/>
      <c r="Y301" s="36"/>
      <c r="Z301" s="36"/>
      <c r="AA301" s="36"/>
      <c r="AB301" s="36"/>
      <c r="AC301" s="36"/>
      <c r="AD301" s="36"/>
      <c r="AE301" s="36"/>
      <c r="AT301" s="18" t="s">
        <v>217</v>
      </c>
      <c r="AU301" s="18" t="s">
        <v>90</v>
      </c>
    </row>
    <row r="302" spans="1:65" s="12" customFormat="1" ht="22.9" customHeight="1">
      <c r="B302" s="160"/>
      <c r="C302" s="161"/>
      <c r="D302" s="162" t="s">
        <v>79</v>
      </c>
      <c r="E302" s="174" t="s">
        <v>604</v>
      </c>
      <c r="F302" s="174" t="s">
        <v>605</v>
      </c>
      <c r="G302" s="161"/>
      <c r="H302" s="161"/>
      <c r="I302" s="164"/>
      <c r="J302" s="175">
        <f>BK302</f>
        <v>0</v>
      </c>
      <c r="K302" s="161"/>
      <c r="L302" s="166"/>
      <c r="M302" s="167"/>
      <c r="N302" s="168"/>
      <c r="O302" s="168"/>
      <c r="P302" s="169">
        <f>SUM(P303:P305)</f>
        <v>0</v>
      </c>
      <c r="Q302" s="168"/>
      <c r="R302" s="169">
        <f>SUM(R303:R305)</f>
        <v>0</v>
      </c>
      <c r="S302" s="168"/>
      <c r="T302" s="170">
        <f>SUM(T303:T305)</f>
        <v>0</v>
      </c>
      <c r="AR302" s="171" t="s">
        <v>88</v>
      </c>
      <c r="AT302" s="172" t="s">
        <v>79</v>
      </c>
      <c r="AU302" s="172" t="s">
        <v>88</v>
      </c>
      <c r="AY302" s="171" t="s">
        <v>161</v>
      </c>
      <c r="BK302" s="173">
        <f>SUM(BK303:BK305)</f>
        <v>0</v>
      </c>
    </row>
    <row r="303" spans="1:65" s="2" customFormat="1" ht="37.9" customHeight="1">
      <c r="A303" s="36"/>
      <c r="B303" s="37"/>
      <c r="C303" s="176" t="s">
        <v>599</v>
      </c>
      <c r="D303" s="176" t="s">
        <v>164</v>
      </c>
      <c r="E303" s="177" t="s">
        <v>607</v>
      </c>
      <c r="F303" s="178" t="s">
        <v>608</v>
      </c>
      <c r="G303" s="179" t="s">
        <v>276</v>
      </c>
      <c r="H303" s="180">
        <v>1</v>
      </c>
      <c r="I303" s="181"/>
      <c r="J303" s="182">
        <f>ROUND(I303*H303,2)</f>
        <v>0</v>
      </c>
      <c r="K303" s="183"/>
      <c r="L303" s="41"/>
      <c r="M303" s="184" t="s">
        <v>35</v>
      </c>
      <c r="N303" s="185" t="s">
        <v>51</v>
      </c>
      <c r="O303" s="66"/>
      <c r="P303" s="186">
        <f>O303*H303</f>
        <v>0</v>
      </c>
      <c r="Q303" s="186">
        <v>0</v>
      </c>
      <c r="R303" s="186">
        <f>Q303*H303</f>
        <v>0</v>
      </c>
      <c r="S303" s="186">
        <v>0</v>
      </c>
      <c r="T303" s="187">
        <f>S303*H303</f>
        <v>0</v>
      </c>
      <c r="U303" s="36"/>
      <c r="V303" s="36"/>
      <c r="W303" s="36"/>
      <c r="X303" s="36"/>
      <c r="Y303" s="36"/>
      <c r="Z303" s="36"/>
      <c r="AA303" s="36"/>
      <c r="AB303" s="36"/>
      <c r="AC303" s="36"/>
      <c r="AD303" s="36"/>
      <c r="AE303" s="36"/>
      <c r="AR303" s="188" t="s">
        <v>578</v>
      </c>
      <c r="AT303" s="188" t="s">
        <v>164</v>
      </c>
      <c r="AU303" s="188" t="s">
        <v>90</v>
      </c>
      <c r="AY303" s="18" t="s">
        <v>161</v>
      </c>
      <c r="BE303" s="189">
        <f>IF(N303="základní",J303,0)</f>
        <v>0</v>
      </c>
      <c r="BF303" s="189">
        <f>IF(N303="snížená",J303,0)</f>
        <v>0</v>
      </c>
      <c r="BG303" s="189">
        <f>IF(N303="zákl. přenesená",J303,0)</f>
        <v>0</v>
      </c>
      <c r="BH303" s="189">
        <f>IF(N303="sníž. přenesená",J303,0)</f>
        <v>0</v>
      </c>
      <c r="BI303" s="189">
        <f>IF(N303="nulová",J303,0)</f>
        <v>0</v>
      </c>
      <c r="BJ303" s="18" t="s">
        <v>88</v>
      </c>
      <c r="BK303" s="189">
        <f>ROUND(I303*H303,2)</f>
        <v>0</v>
      </c>
      <c r="BL303" s="18" t="s">
        <v>578</v>
      </c>
      <c r="BM303" s="188" t="s">
        <v>1553</v>
      </c>
    </row>
    <row r="304" spans="1:65" s="2" customFormat="1" ht="29.25">
      <c r="A304" s="36"/>
      <c r="B304" s="37"/>
      <c r="C304" s="38"/>
      <c r="D304" s="197" t="s">
        <v>217</v>
      </c>
      <c r="E304" s="38"/>
      <c r="F304" s="239" t="s">
        <v>610</v>
      </c>
      <c r="G304" s="38"/>
      <c r="H304" s="38"/>
      <c r="I304" s="192"/>
      <c r="J304" s="38"/>
      <c r="K304" s="38"/>
      <c r="L304" s="41"/>
      <c r="M304" s="193"/>
      <c r="N304" s="194"/>
      <c r="O304" s="66"/>
      <c r="P304" s="66"/>
      <c r="Q304" s="66"/>
      <c r="R304" s="66"/>
      <c r="S304" s="66"/>
      <c r="T304" s="67"/>
      <c r="U304" s="36"/>
      <c r="V304" s="36"/>
      <c r="W304" s="36"/>
      <c r="X304" s="36"/>
      <c r="Y304" s="36"/>
      <c r="Z304" s="36"/>
      <c r="AA304" s="36"/>
      <c r="AB304" s="36"/>
      <c r="AC304" s="36"/>
      <c r="AD304" s="36"/>
      <c r="AE304" s="36"/>
      <c r="AT304" s="18" t="s">
        <v>217</v>
      </c>
      <c r="AU304" s="18" t="s">
        <v>90</v>
      </c>
    </row>
    <row r="305" spans="1:65" s="2" customFormat="1" ht="24.2" customHeight="1">
      <c r="A305" s="36"/>
      <c r="B305" s="37"/>
      <c r="C305" s="176" t="s">
        <v>606</v>
      </c>
      <c r="D305" s="176" t="s">
        <v>164</v>
      </c>
      <c r="E305" s="177" t="s">
        <v>612</v>
      </c>
      <c r="F305" s="178" t="s">
        <v>613</v>
      </c>
      <c r="G305" s="179" t="s">
        <v>276</v>
      </c>
      <c r="H305" s="180">
        <v>1</v>
      </c>
      <c r="I305" s="181"/>
      <c r="J305" s="182">
        <f>ROUND(I305*H305,2)</f>
        <v>0</v>
      </c>
      <c r="K305" s="183"/>
      <c r="L305" s="41"/>
      <c r="M305" s="184" t="s">
        <v>35</v>
      </c>
      <c r="N305" s="185" t="s">
        <v>51</v>
      </c>
      <c r="O305" s="66"/>
      <c r="P305" s="186">
        <f>O305*H305</f>
        <v>0</v>
      </c>
      <c r="Q305" s="186">
        <v>0</v>
      </c>
      <c r="R305" s="186">
        <f>Q305*H305</f>
        <v>0</v>
      </c>
      <c r="S305" s="186">
        <v>0</v>
      </c>
      <c r="T305" s="187">
        <f>S305*H305</f>
        <v>0</v>
      </c>
      <c r="U305" s="36"/>
      <c r="V305" s="36"/>
      <c r="W305" s="36"/>
      <c r="X305" s="36"/>
      <c r="Y305" s="36"/>
      <c r="Z305" s="36"/>
      <c r="AA305" s="36"/>
      <c r="AB305" s="36"/>
      <c r="AC305" s="36"/>
      <c r="AD305" s="36"/>
      <c r="AE305" s="36"/>
      <c r="AR305" s="188" t="s">
        <v>578</v>
      </c>
      <c r="AT305" s="188" t="s">
        <v>164</v>
      </c>
      <c r="AU305" s="188" t="s">
        <v>90</v>
      </c>
      <c r="AY305" s="18" t="s">
        <v>161</v>
      </c>
      <c r="BE305" s="189">
        <f>IF(N305="základní",J305,0)</f>
        <v>0</v>
      </c>
      <c r="BF305" s="189">
        <f>IF(N305="snížená",J305,0)</f>
        <v>0</v>
      </c>
      <c r="BG305" s="189">
        <f>IF(N305="zákl. přenesená",J305,0)</f>
        <v>0</v>
      </c>
      <c r="BH305" s="189">
        <f>IF(N305="sníž. přenesená",J305,0)</f>
        <v>0</v>
      </c>
      <c r="BI305" s="189">
        <f>IF(N305="nulová",J305,0)</f>
        <v>0</v>
      </c>
      <c r="BJ305" s="18" t="s">
        <v>88</v>
      </c>
      <c r="BK305" s="189">
        <f>ROUND(I305*H305,2)</f>
        <v>0</v>
      </c>
      <c r="BL305" s="18" t="s">
        <v>578</v>
      </c>
      <c r="BM305" s="188" t="s">
        <v>1554</v>
      </c>
    </row>
    <row r="306" spans="1:65" s="12" customFormat="1" ht="22.9" customHeight="1">
      <c r="B306" s="160"/>
      <c r="C306" s="161"/>
      <c r="D306" s="162" t="s">
        <v>79</v>
      </c>
      <c r="E306" s="174" t="s">
        <v>615</v>
      </c>
      <c r="F306" s="174" t="s">
        <v>616</v>
      </c>
      <c r="G306" s="161"/>
      <c r="H306" s="161"/>
      <c r="I306" s="164"/>
      <c r="J306" s="175">
        <f>BK306</f>
        <v>0</v>
      </c>
      <c r="K306" s="161"/>
      <c r="L306" s="166"/>
      <c r="M306" s="167"/>
      <c r="N306" s="168"/>
      <c r="O306" s="168"/>
      <c r="P306" s="169">
        <f>SUM(P307:P309)</f>
        <v>0</v>
      </c>
      <c r="Q306" s="168"/>
      <c r="R306" s="169">
        <f>SUM(R307:R309)</f>
        <v>0</v>
      </c>
      <c r="S306" s="168"/>
      <c r="T306" s="170">
        <f>SUM(T307:T309)</f>
        <v>0</v>
      </c>
      <c r="AR306" s="171" t="s">
        <v>88</v>
      </c>
      <c r="AT306" s="172" t="s">
        <v>79</v>
      </c>
      <c r="AU306" s="172" t="s">
        <v>88</v>
      </c>
      <c r="AY306" s="171" t="s">
        <v>161</v>
      </c>
      <c r="BK306" s="173">
        <f>SUM(BK307:BK309)</f>
        <v>0</v>
      </c>
    </row>
    <row r="307" spans="1:65" s="2" customFormat="1" ht="66.75" customHeight="1">
      <c r="A307" s="36"/>
      <c r="B307" s="37"/>
      <c r="C307" s="176" t="s">
        <v>611</v>
      </c>
      <c r="D307" s="176" t="s">
        <v>164</v>
      </c>
      <c r="E307" s="177" t="s">
        <v>618</v>
      </c>
      <c r="F307" s="178" t="s">
        <v>619</v>
      </c>
      <c r="G307" s="179" t="s">
        <v>276</v>
      </c>
      <c r="H307" s="180">
        <v>1</v>
      </c>
      <c r="I307" s="181"/>
      <c r="J307" s="182">
        <f>ROUND(I307*H307,2)</f>
        <v>0</v>
      </c>
      <c r="K307" s="183"/>
      <c r="L307" s="41"/>
      <c r="M307" s="184" t="s">
        <v>35</v>
      </c>
      <c r="N307" s="185" t="s">
        <v>51</v>
      </c>
      <c r="O307" s="66"/>
      <c r="P307" s="186">
        <f>O307*H307</f>
        <v>0</v>
      </c>
      <c r="Q307" s="186">
        <v>0</v>
      </c>
      <c r="R307" s="186">
        <f>Q307*H307</f>
        <v>0</v>
      </c>
      <c r="S307" s="186">
        <v>0</v>
      </c>
      <c r="T307" s="187">
        <f>S307*H307</f>
        <v>0</v>
      </c>
      <c r="U307" s="36"/>
      <c r="V307" s="36"/>
      <c r="W307" s="36"/>
      <c r="X307" s="36"/>
      <c r="Y307" s="36"/>
      <c r="Z307" s="36"/>
      <c r="AA307" s="36"/>
      <c r="AB307" s="36"/>
      <c r="AC307" s="36"/>
      <c r="AD307" s="36"/>
      <c r="AE307" s="36"/>
      <c r="AR307" s="188" t="s">
        <v>578</v>
      </c>
      <c r="AT307" s="188" t="s">
        <v>164</v>
      </c>
      <c r="AU307" s="188" t="s">
        <v>90</v>
      </c>
      <c r="AY307" s="18" t="s">
        <v>161</v>
      </c>
      <c r="BE307" s="189">
        <f>IF(N307="základní",J307,0)</f>
        <v>0</v>
      </c>
      <c r="BF307" s="189">
        <f>IF(N307="snížená",J307,0)</f>
        <v>0</v>
      </c>
      <c r="BG307" s="189">
        <f>IF(N307="zákl. přenesená",J307,0)</f>
        <v>0</v>
      </c>
      <c r="BH307" s="189">
        <f>IF(N307="sníž. přenesená",J307,0)</f>
        <v>0</v>
      </c>
      <c r="BI307" s="189">
        <f>IF(N307="nulová",J307,0)</f>
        <v>0</v>
      </c>
      <c r="BJ307" s="18" t="s">
        <v>88</v>
      </c>
      <c r="BK307" s="189">
        <f>ROUND(I307*H307,2)</f>
        <v>0</v>
      </c>
      <c r="BL307" s="18" t="s">
        <v>578</v>
      </c>
      <c r="BM307" s="188" t="s">
        <v>1555</v>
      </c>
    </row>
    <row r="308" spans="1:65" s="2" customFormat="1" ht="78" customHeight="1">
      <c r="A308" s="36"/>
      <c r="B308" s="37"/>
      <c r="C308" s="176" t="s">
        <v>617</v>
      </c>
      <c r="D308" s="176" t="s">
        <v>164</v>
      </c>
      <c r="E308" s="177" t="s">
        <v>622</v>
      </c>
      <c r="F308" s="178" t="s">
        <v>623</v>
      </c>
      <c r="G308" s="179" t="s">
        <v>276</v>
      </c>
      <c r="H308" s="180">
        <v>1</v>
      </c>
      <c r="I308" s="181"/>
      <c r="J308" s="182">
        <f>ROUND(I308*H308,2)</f>
        <v>0</v>
      </c>
      <c r="K308" s="183"/>
      <c r="L308" s="41"/>
      <c r="M308" s="184" t="s">
        <v>35</v>
      </c>
      <c r="N308" s="185" t="s">
        <v>51</v>
      </c>
      <c r="O308" s="66"/>
      <c r="P308" s="186">
        <f>O308*H308</f>
        <v>0</v>
      </c>
      <c r="Q308" s="186">
        <v>0</v>
      </c>
      <c r="R308" s="186">
        <f>Q308*H308</f>
        <v>0</v>
      </c>
      <c r="S308" s="186">
        <v>0</v>
      </c>
      <c r="T308" s="187">
        <f>S308*H308</f>
        <v>0</v>
      </c>
      <c r="U308" s="36"/>
      <c r="V308" s="36"/>
      <c r="W308" s="36"/>
      <c r="X308" s="36"/>
      <c r="Y308" s="36"/>
      <c r="Z308" s="36"/>
      <c r="AA308" s="36"/>
      <c r="AB308" s="36"/>
      <c r="AC308" s="36"/>
      <c r="AD308" s="36"/>
      <c r="AE308" s="36"/>
      <c r="AR308" s="188" t="s">
        <v>578</v>
      </c>
      <c r="AT308" s="188" t="s">
        <v>164</v>
      </c>
      <c r="AU308" s="188" t="s">
        <v>90</v>
      </c>
      <c r="AY308" s="18" t="s">
        <v>161</v>
      </c>
      <c r="BE308" s="189">
        <f>IF(N308="základní",J308,0)</f>
        <v>0</v>
      </c>
      <c r="BF308" s="189">
        <f>IF(N308="snížená",J308,0)</f>
        <v>0</v>
      </c>
      <c r="BG308" s="189">
        <f>IF(N308="zákl. přenesená",J308,0)</f>
        <v>0</v>
      </c>
      <c r="BH308" s="189">
        <f>IF(N308="sníž. přenesená",J308,0)</f>
        <v>0</v>
      </c>
      <c r="BI308" s="189">
        <f>IF(N308="nulová",J308,0)</f>
        <v>0</v>
      </c>
      <c r="BJ308" s="18" t="s">
        <v>88</v>
      </c>
      <c r="BK308" s="189">
        <f>ROUND(I308*H308,2)</f>
        <v>0</v>
      </c>
      <c r="BL308" s="18" t="s">
        <v>578</v>
      </c>
      <c r="BM308" s="188" t="s">
        <v>1556</v>
      </c>
    </row>
    <row r="309" spans="1:65" s="2" customFormat="1" ht="29.25">
      <c r="A309" s="36"/>
      <c r="B309" s="37"/>
      <c r="C309" s="38"/>
      <c r="D309" s="197" t="s">
        <v>217</v>
      </c>
      <c r="E309" s="38"/>
      <c r="F309" s="239" t="s">
        <v>625</v>
      </c>
      <c r="G309" s="38"/>
      <c r="H309" s="38"/>
      <c r="I309" s="192"/>
      <c r="J309" s="38"/>
      <c r="K309" s="38"/>
      <c r="L309" s="41"/>
      <c r="M309" s="240"/>
      <c r="N309" s="241"/>
      <c r="O309" s="242"/>
      <c r="P309" s="242"/>
      <c r="Q309" s="242"/>
      <c r="R309" s="242"/>
      <c r="S309" s="242"/>
      <c r="T309" s="243"/>
      <c r="U309" s="36"/>
      <c r="V309" s="36"/>
      <c r="W309" s="36"/>
      <c r="X309" s="36"/>
      <c r="Y309" s="36"/>
      <c r="Z309" s="36"/>
      <c r="AA309" s="36"/>
      <c r="AB309" s="36"/>
      <c r="AC309" s="36"/>
      <c r="AD309" s="36"/>
      <c r="AE309" s="36"/>
      <c r="AT309" s="18" t="s">
        <v>217</v>
      </c>
      <c r="AU309" s="18" t="s">
        <v>90</v>
      </c>
    </row>
    <row r="310" spans="1:65" s="2" customFormat="1" ht="6.95" customHeight="1">
      <c r="A310" s="36"/>
      <c r="B310" s="49"/>
      <c r="C310" s="50"/>
      <c r="D310" s="50"/>
      <c r="E310" s="50"/>
      <c r="F310" s="50"/>
      <c r="G310" s="50"/>
      <c r="H310" s="50"/>
      <c r="I310" s="50"/>
      <c r="J310" s="50"/>
      <c r="K310" s="50"/>
      <c r="L310" s="41"/>
      <c r="M310" s="36"/>
      <c r="O310" s="36"/>
      <c r="P310" s="36"/>
      <c r="Q310" s="36"/>
      <c r="R310" s="36"/>
      <c r="S310" s="36"/>
      <c r="T310" s="36"/>
      <c r="U310" s="36"/>
      <c r="V310" s="36"/>
      <c r="W310" s="36"/>
      <c r="X310" s="36"/>
      <c r="Y310" s="36"/>
      <c r="Z310" s="36"/>
      <c r="AA310" s="36"/>
      <c r="AB310" s="36"/>
      <c r="AC310" s="36"/>
      <c r="AD310" s="36"/>
      <c r="AE310" s="36"/>
    </row>
  </sheetData>
  <sheetProtection algorithmName="SHA-512" hashValue="ebEij4GOPLvNj2rP8qCH/+lsKFlK32txxFGxdXdUTvTsPUOnoauw60Nz376Icy1w8EJBXdf86Z0XVD19A9pJhg==" saltValue="6B65kh7wK4Nx+7mQXepe/L8h7OSa4NLB+gZYELlId6tCxMgSO8GbBSzN0qOopysDSbietfJ0LR40uxKM5JdkNQ==" spinCount="100000" sheet="1" objects="1" scenarios="1" formatColumns="0" formatRows="0" autoFilter="0"/>
  <autoFilter ref="C101:K309" xr:uid="{00000000-0009-0000-0000-00000A000000}"/>
  <mergeCells count="9">
    <mergeCell ref="E50:H50"/>
    <mergeCell ref="E92:H92"/>
    <mergeCell ref="E94:H94"/>
    <mergeCell ref="L2:V2"/>
    <mergeCell ref="E7:H7"/>
    <mergeCell ref="E9:H9"/>
    <mergeCell ref="E18:H18"/>
    <mergeCell ref="E27:H27"/>
    <mergeCell ref="E48:H48"/>
  </mergeCells>
  <hyperlinks>
    <hyperlink ref="F106" r:id="rId1" xr:uid="{00000000-0004-0000-0A00-000000000000}"/>
    <hyperlink ref="F109" r:id="rId2" xr:uid="{00000000-0004-0000-0A00-000001000000}"/>
    <hyperlink ref="F111" r:id="rId3" xr:uid="{00000000-0004-0000-0A00-000002000000}"/>
    <hyperlink ref="F118" r:id="rId4" xr:uid="{00000000-0004-0000-0A00-000003000000}"/>
    <hyperlink ref="F121" r:id="rId5" xr:uid="{00000000-0004-0000-0A00-000004000000}"/>
    <hyperlink ref="F124" r:id="rId6" xr:uid="{00000000-0004-0000-0A00-000005000000}"/>
    <hyperlink ref="F126" r:id="rId7" xr:uid="{00000000-0004-0000-0A00-000006000000}"/>
    <hyperlink ref="F128" r:id="rId8" xr:uid="{00000000-0004-0000-0A00-000007000000}"/>
    <hyperlink ref="F131" r:id="rId9" xr:uid="{00000000-0004-0000-0A00-000008000000}"/>
    <hyperlink ref="F133" r:id="rId10" xr:uid="{00000000-0004-0000-0A00-000009000000}"/>
    <hyperlink ref="F135" r:id="rId11" xr:uid="{00000000-0004-0000-0A00-00000A000000}"/>
    <hyperlink ref="F138" r:id="rId12" xr:uid="{00000000-0004-0000-0A00-00000B000000}"/>
    <hyperlink ref="F141" r:id="rId13" xr:uid="{00000000-0004-0000-0A00-00000C000000}"/>
    <hyperlink ref="F143" r:id="rId14" xr:uid="{00000000-0004-0000-0A00-00000D000000}"/>
    <hyperlink ref="F146" r:id="rId15" xr:uid="{00000000-0004-0000-0A00-00000E000000}"/>
    <hyperlink ref="F153" r:id="rId16" xr:uid="{00000000-0004-0000-0A00-00000F000000}"/>
    <hyperlink ref="F161" r:id="rId17" xr:uid="{00000000-0004-0000-0A00-000010000000}"/>
    <hyperlink ref="F163" r:id="rId18" xr:uid="{00000000-0004-0000-0A00-000011000000}"/>
    <hyperlink ref="F165" r:id="rId19" xr:uid="{00000000-0004-0000-0A00-000012000000}"/>
    <hyperlink ref="F167" r:id="rId20" xr:uid="{00000000-0004-0000-0A00-000013000000}"/>
    <hyperlink ref="F170" r:id="rId21" xr:uid="{00000000-0004-0000-0A00-000014000000}"/>
    <hyperlink ref="F176" r:id="rId22" xr:uid="{00000000-0004-0000-0A00-000015000000}"/>
    <hyperlink ref="F178" r:id="rId23" xr:uid="{00000000-0004-0000-0A00-000016000000}"/>
    <hyperlink ref="F185" r:id="rId24" xr:uid="{00000000-0004-0000-0A00-000017000000}"/>
    <hyperlink ref="F187" r:id="rId25" xr:uid="{00000000-0004-0000-0A00-000018000000}"/>
    <hyperlink ref="F190" r:id="rId26" xr:uid="{00000000-0004-0000-0A00-000019000000}"/>
    <hyperlink ref="F199" r:id="rId27" xr:uid="{00000000-0004-0000-0A00-00001A000000}"/>
    <hyperlink ref="F201" r:id="rId28" xr:uid="{00000000-0004-0000-0A00-00001B000000}"/>
    <hyperlink ref="F204" r:id="rId29" xr:uid="{00000000-0004-0000-0A00-00001C000000}"/>
    <hyperlink ref="F206" r:id="rId30" xr:uid="{00000000-0004-0000-0A00-00001D000000}"/>
    <hyperlink ref="F209" r:id="rId31" xr:uid="{00000000-0004-0000-0A00-00001E000000}"/>
    <hyperlink ref="F214" r:id="rId32" xr:uid="{00000000-0004-0000-0A00-00001F000000}"/>
    <hyperlink ref="F216" r:id="rId33" xr:uid="{00000000-0004-0000-0A00-000020000000}"/>
    <hyperlink ref="F219" r:id="rId34" xr:uid="{00000000-0004-0000-0A00-000021000000}"/>
    <hyperlink ref="F222" r:id="rId35" xr:uid="{00000000-0004-0000-0A00-000022000000}"/>
    <hyperlink ref="F224" r:id="rId36" xr:uid="{00000000-0004-0000-0A00-000023000000}"/>
    <hyperlink ref="F226" r:id="rId37" xr:uid="{00000000-0004-0000-0A00-000024000000}"/>
    <hyperlink ref="F228" r:id="rId38" xr:uid="{00000000-0004-0000-0A00-000025000000}"/>
    <hyperlink ref="F230" r:id="rId39" xr:uid="{00000000-0004-0000-0A00-000026000000}"/>
    <hyperlink ref="F232" r:id="rId40" xr:uid="{00000000-0004-0000-0A00-000027000000}"/>
    <hyperlink ref="F235" r:id="rId41" xr:uid="{00000000-0004-0000-0A00-000028000000}"/>
    <hyperlink ref="F237" r:id="rId42" xr:uid="{00000000-0004-0000-0A00-000029000000}"/>
    <hyperlink ref="F242" r:id="rId43" xr:uid="{00000000-0004-0000-0A00-00002A000000}"/>
    <hyperlink ref="F249" r:id="rId44" xr:uid="{00000000-0004-0000-0A00-00002B000000}"/>
    <hyperlink ref="F251" r:id="rId45" xr:uid="{00000000-0004-0000-0A00-00002C000000}"/>
    <hyperlink ref="F254" r:id="rId46" xr:uid="{00000000-0004-0000-0A00-00002D000000}"/>
    <hyperlink ref="F256" r:id="rId47" xr:uid="{00000000-0004-0000-0A00-00002E000000}"/>
    <hyperlink ref="F258" r:id="rId48" xr:uid="{00000000-0004-0000-0A00-00002F000000}"/>
    <hyperlink ref="F264" r:id="rId49" xr:uid="{00000000-0004-0000-0A00-000030000000}"/>
    <hyperlink ref="F270" r:id="rId50" xr:uid="{00000000-0004-0000-0A00-000031000000}"/>
    <hyperlink ref="F273" r:id="rId51" xr:uid="{00000000-0004-0000-0A00-000032000000}"/>
    <hyperlink ref="F276" r:id="rId52" xr:uid="{00000000-0004-0000-0A00-000033000000}"/>
    <hyperlink ref="F278" r:id="rId53" xr:uid="{00000000-0004-0000-0A00-000034000000}"/>
    <hyperlink ref="F281" r:id="rId54" xr:uid="{00000000-0004-0000-0A00-000035000000}"/>
    <hyperlink ref="F284" r:id="rId55" xr:uid="{00000000-0004-0000-0A00-000036000000}"/>
    <hyperlink ref="F286" r:id="rId56" xr:uid="{00000000-0004-0000-0A00-000037000000}"/>
  </hyperlinks>
  <pageMargins left="0.39370078740157483" right="0.39370078740157483" top="0.39370078740157483" bottom="0.39370078740157483" header="0" footer="0"/>
  <pageSetup paperSize="9" scale="88" fitToHeight="100" orientation="portrait" r:id="rId57"/>
  <headerFooter>
    <oddFooter>&amp;CStrana &amp;P z &amp;N</oddFooter>
  </headerFooter>
  <drawing r:id="rId5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218"/>
  <sheetViews>
    <sheetView showGridLines="0" zoomScale="110" zoomScaleNormal="110" workbookViewId="0"/>
  </sheetViews>
  <sheetFormatPr defaultRowHeight="16.5"/>
  <cols>
    <col min="1" max="1" width="8.33203125" style="244" customWidth="1"/>
    <col min="2" max="2" width="1.6640625" style="244" customWidth="1"/>
    <col min="3" max="4" width="5" style="244" customWidth="1"/>
    <col min="5" max="5" width="11.6640625" style="244" customWidth="1"/>
    <col min="6" max="6" width="9.1640625" style="244" customWidth="1"/>
    <col min="7" max="7" width="5" style="244" customWidth="1"/>
    <col min="8" max="8" width="77.83203125" style="244" customWidth="1"/>
    <col min="9" max="10" width="20" style="244" customWidth="1"/>
    <col min="11" max="11" width="1.6640625" style="244" customWidth="1"/>
  </cols>
  <sheetData>
    <row r="1" spans="2:11" s="1" customFormat="1" ht="37.5" customHeight="1"/>
    <row r="2" spans="2:11" s="1" customFormat="1" ht="7.5" customHeight="1">
      <c r="B2" s="245"/>
      <c r="C2" s="246"/>
      <c r="D2" s="246"/>
      <c r="E2" s="246"/>
      <c r="F2" s="246"/>
      <c r="G2" s="246"/>
      <c r="H2" s="246"/>
      <c r="I2" s="246"/>
      <c r="J2" s="246"/>
      <c r="K2" s="247"/>
    </row>
    <row r="3" spans="2:11" s="16" customFormat="1" ht="45" customHeight="1">
      <c r="B3" s="248"/>
      <c r="C3" s="376" t="s">
        <v>1557</v>
      </c>
      <c r="D3" s="376"/>
      <c r="E3" s="376"/>
      <c r="F3" s="376"/>
      <c r="G3" s="376"/>
      <c r="H3" s="376"/>
      <c r="I3" s="376"/>
      <c r="J3" s="376"/>
      <c r="K3" s="249"/>
    </row>
    <row r="4" spans="2:11" s="1" customFormat="1" ht="25.5" customHeight="1">
      <c r="B4" s="250"/>
      <c r="C4" s="381" t="s">
        <v>1558</v>
      </c>
      <c r="D4" s="381"/>
      <c r="E4" s="381"/>
      <c r="F4" s="381"/>
      <c r="G4" s="381"/>
      <c r="H4" s="381"/>
      <c r="I4" s="381"/>
      <c r="J4" s="381"/>
      <c r="K4" s="251"/>
    </row>
    <row r="5" spans="2:11" s="1" customFormat="1" ht="5.25" customHeight="1">
      <c r="B5" s="250"/>
      <c r="C5" s="252"/>
      <c r="D5" s="252"/>
      <c r="E5" s="252"/>
      <c r="F5" s="252"/>
      <c r="G5" s="252"/>
      <c r="H5" s="252"/>
      <c r="I5" s="252"/>
      <c r="J5" s="252"/>
      <c r="K5" s="251"/>
    </row>
    <row r="6" spans="2:11" s="1" customFormat="1" ht="15" customHeight="1">
      <c r="B6" s="250"/>
      <c r="C6" s="380" t="s">
        <v>1559</v>
      </c>
      <c r="D6" s="380"/>
      <c r="E6" s="380"/>
      <c r="F6" s="380"/>
      <c r="G6" s="380"/>
      <c r="H6" s="380"/>
      <c r="I6" s="380"/>
      <c r="J6" s="380"/>
      <c r="K6" s="251"/>
    </row>
    <row r="7" spans="2:11" s="1" customFormat="1" ht="15" customHeight="1">
      <c r="B7" s="254"/>
      <c r="C7" s="380" t="s">
        <v>1560</v>
      </c>
      <c r="D7" s="380"/>
      <c r="E7" s="380"/>
      <c r="F7" s="380"/>
      <c r="G7" s="380"/>
      <c r="H7" s="380"/>
      <c r="I7" s="380"/>
      <c r="J7" s="380"/>
      <c r="K7" s="251"/>
    </row>
    <row r="8" spans="2:11" s="1" customFormat="1" ht="12.75" customHeight="1">
      <c r="B8" s="254"/>
      <c r="C8" s="253"/>
      <c r="D8" s="253"/>
      <c r="E8" s="253"/>
      <c r="F8" s="253"/>
      <c r="G8" s="253"/>
      <c r="H8" s="253"/>
      <c r="I8" s="253"/>
      <c r="J8" s="253"/>
      <c r="K8" s="251"/>
    </row>
    <row r="9" spans="2:11" s="1" customFormat="1" ht="15" customHeight="1">
      <c r="B9" s="254"/>
      <c r="C9" s="380" t="s">
        <v>1561</v>
      </c>
      <c r="D9" s="380"/>
      <c r="E9" s="380"/>
      <c r="F9" s="380"/>
      <c r="G9" s="380"/>
      <c r="H9" s="380"/>
      <c r="I9" s="380"/>
      <c r="J9" s="380"/>
      <c r="K9" s="251"/>
    </row>
    <row r="10" spans="2:11" s="1" customFormat="1" ht="15" customHeight="1">
      <c r="B10" s="254"/>
      <c r="C10" s="253"/>
      <c r="D10" s="380" t="s">
        <v>1562</v>
      </c>
      <c r="E10" s="380"/>
      <c r="F10" s="380"/>
      <c r="G10" s="380"/>
      <c r="H10" s="380"/>
      <c r="I10" s="380"/>
      <c r="J10" s="380"/>
      <c r="K10" s="251"/>
    </row>
    <row r="11" spans="2:11" s="1" customFormat="1" ht="15" customHeight="1">
      <c r="B11" s="254"/>
      <c r="C11" s="255"/>
      <c r="D11" s="380" t="s">
        <v>1563</v>
      </c>
      <c r="E11" s="380"/>
      <c r="F11" s="380"/>
      <c r="G11" s="380"/>
      <c r="H11" s="380"/>
      <c r="I11" s="380"/>
      <c r="J11" s="380"/>
      <c r="K11" s="251"/>
    </row>
    <row r="12" spans="2:11" s="1" customFormat="1" ht="15" customHeight="1">
      <c r="B12" s="254"/>
      <c r="C12" s="255"/>
      <c r="D12" s="253"/>
      <c r="E12" s="253"/>
      <c r="F12" s="253"/>
      <c r="G12" s="253"/>
      <c r="H12" s="253"/>
      <c r="I12" s="253"/>
      <c r="J12" s="253"/>
      <c r="K12" s="251"/>
    </row>
    <row r="13" spans="2:11" s="1" customFormat="1" ht="15" customHeight="1">
      <c r="B13" s="254"/>
      <c r="C13" s="255"/>
      <c r="D13" s="256" t="s">
        <v>1564</v>
      </c>
      <c r="E13" s="253"/>
      <c r="F13" s="253"/>
      <c r="G13" s="253"/>
      <c r="H13" s="253"/>
      <c r="I13" s="253"/>
      <c r="J13" s="253"/>
      <c r="K13" s="251"/>
    </row>
    <row r="14" spans="2:11" s="1" customFormat="1" ht="12.75" customHeight="1">
      <c r="B14" s="254"/>
      <c r="C14" s="255"/>
      <c r="D14" s="255"/>
      <c r="E14" s="255"/>
      <c r="F14" s="255"/>
      <c r="G14" s="255"/>
      <c r="H14" s="255"/>
      <c r="I14" s="255"/>
      <c r="J14" s="255"/>
      <c r="K14" s="251"/>
    </row>
    <row r="15" spans="2:11" s="1" customFormat="1" ht="15" customHeight="1">
      <c r="B15" s="254"/>
      <c r="C15" s="255"/>
      <c r="D15" s="380" t="s">
        <v>1565</v>
      </c>
      <c r="E15" s="380"/>
      <c r="F15" s="380"/>
      <c r="G15" s="380"/>
      <c r="H15" s="380"/>
      <c r="I15" s="380"/>
      <c r="J15" s="380"/>
      <c r="K15" s="251"/>
    </row>
    <row r="16" spans="2:11" s="1" customFormat="1" ht="15" customHeight="1">
      <c r="B16" s="254"/>
      <c r="C16" s="255"/>
      <c r="D16" s="380" t="s">
        <v>1566</v>
      </c>
      <c r="E16" s="380"/>
      <c r="F16" s="380"/>
      <c r="G16" s="380"/>
      <c r="H16" s="380"/>
      <c r="I16" s="380"/>
      <c r="J16" s="380"/>
      <c r="K16" s="251"/>
    </row>
    <row r="17" spans="2:11" s="1" customFormat="1" ht="15" customHeight="1">
      <c r="B17" s="254"/>
      <c r="C17" s="255"/>
      <c r="D17" s="380" t="s">
        <v>1567</v>
      </c>
      <c r="E17" s="380"/>
      <c r="F17" s="380"/>
      <c r="G17" s="380"/>
      <c r="H17" s="380"/>
      <c r="I17" s="380"/>
      <c r="J17" s="380"/>
      <c r="K17" s="251"/>
    </row>
    <row r="18" spans="2:11" s="1" customFormat="1" ht="15" customHeight="1">
      <c r="B18" s="254"/>
      <c r="C18" s="255"/>
      <c r="D18" s="255"/>
      <c r="E18" s="257" t="s">
        <v>87</v>
      </c>
      <c r="F18" s="380" t="s">
        <v>1568</v>
      </c>
      <c r="G18" s="380"/>
      <c r="H18" s="380"/>
      <c r="I18" s="380"/>
      <c r="J18" s="380"/>
      <c r="K18" s="251"/>
    </row>
    <row r="19" spans="2:11" s="1" customFormat="1" ht="15" customHeight="1">
      <c r="B19" s="254"/>
      <c r="C19" s="255"/>
      <c r="D19" s="255"/>
      <c r="E19" s="257" t="s">
        <v>1569</v>
      </c>
      <c r="F19" s="380" t="s">
        <v>1570</v>
      </c>
      <c r="G19" s="380"/>
      <c r="H19" s="380"/>
      <c r="I19" s="380"/>
      <c r="J19" s="380"/>
      <c r="K19" s="251"/>
    </row>
    <row r="20" spans="2:11" s="1" customFormat="1" ht="15" customHeight="1">
      <c r="B20" s="254"/>
      <c r="C20" s="255"/>
      <c r="D20" s="255"/>
      <c r="E20" s="257" t="s">
        <v>1571</v>
      </c>
      <c r="F20" s="380" t="s">
        <v>1572</v>
      </c>
      <c r="G20" s="380"/>
      <c r="H20" s="380"/>
      <c r="I20" s="380"/>
      <c r="J20" s="380"/>
      <c r="K20" s="251"/>
    </row>
    <row r="21" spans="2:11" s="1" customFormat="1" ht="15" customHeight="1">
      <c r="B21" s="254"/>
      <c r="C21" s="255"/>
      <c r="D21" s="255"/>
      <c r="E21" s="257" t="s">
        <v>1573</v>
      </c>
      <c r="F21" s="380" t="s">
        <v>1574</v>
      </c>
      <c r="G21" s="380"/>
      <c r="H21" s="380"/>
      <c r="I21" s="380"/>
      <c r="J21" s="380"/>
      <c r="K21" s="251"/>
    </row>
    <row r="22" spans="2:11" s="1" customFormat="1" ht="15" customHeight="1">
      <c r="B22" s="254"/>
      <c r="C22" s="255"/>
      <c r="D22" s="255"/>
      <c r="E22" s="257" t="s">
        <v>1575</v>
      </c>
      <c r="F22" s="380" t="s">
        <v>1576</v>
      </c>
      <c r="G22" s="380"/>
      <c r="H22" s="380"/>
      <c r="I22" s="380"/>
      <c r="J22" s="380"/>
      <c r="K22" s="251"/>
    </row>
    <row r="23" spans="2:11" s="1" customFormat="1" ht="15" customHeight="1">
      <c r="B23" s="254"/>
      <c r="C23" s="255"/>
      <c r="D23" s="255"/>
      <c r="E23" s="257" t="s">
        <v>1577</v>
      </c>
      <c r="F23" s="380" t="s">
        <v>1578</v>
      </c>
      <c r="G23" s="380"/>
      <c r="H23" s="380"/>
      <c r="I23" s="380"/>
      <c r="J23" s="380"/>
      <c r="K23" s="251"/>
    </row>
    <row r="24" spans="2:11" s="1" customFormat="1" ht="12.75" customHeight="1">
      <c r="B24" s="254"/>
      <c r="C24" s="255"/>
      <c r="D24" s="255"/>
      <c r="E24" s="255"/>
      <c r="F24" s="255"/>
      <c r="G24" s="255"/>
      <c r="H24" s="255"/>
      <c r="I24" s="255"/>
      <c r="J24" s="255"/>
      <c r="K24" s="251"/>
    </row>
    <row r="25" spans="2:11" s="1" customFormat="1" ht="15" customHeight="1">
      <c r="B25" s="254"/>
      <c r="C25" s="380" t="s">
        <v>1579</v>
      </c>
      <c r="D25" s="380"/>
      <c r="E25" s="380"/>
      <c r="F25" s="380"/>
      <c r="G25" s="380"/>
      <c r="H25" s="380"/>
      <c r="I25" s="380"/>
      <c r="J25" s="380"/>
      <c r="K25" s="251"/>
    </row>
    <row r="26" spans="2:11" s="1" customFormat="1" ht="15" customHeight="1">
      <c r="B26" s="254"/>
      <c r="C26" s="380" t="s">
        <v>1580</v>
      </c>
      <c r="D26" s="380"/>
      <c r="E26" s="380"/>
      <c r="F26" s="380"/>
      <c r="G26" s="380"/>
      <c r="H26" s="380"/>
      <c r="I26" s="380"/>
      <c r="J26" s="380"/>
      <c r="K26" s="251"/>
    </row>
    <row r="27" spans="2:11" s="1" customFormat="1" ht="15" customHeight="1">
      <c r="B27" s="254"/>
      <c r="C27" s="253"/>
      <c r="D27" s="380" t="s">
        <v>1581</v>
      </c>
      <c r="E27" s="380"/>
      <c r="F27" s="380"/>
      <c r="G27" s="380"/>
      <c r="H27" s="380"/>
      <c r="I27" s="380"/>
      <c r="J27" s="380"/>
      <c r="K27" s="251"/>
    </row>
    <row r="28" spans="2:11" s="1" customFormat="1" ht="15" customHeight="1">
      <c r="B28" s="254"/>
      <c r="C28" s="255"/>
      <c r="D28" s="380" t="s">
        <v>1582</v>
      </c>
      <c r="E28" s="380"/>
      <c r="F28" s="380"/>
      <c r="G28" s="380"/>
      <c r="H28" s="380"/>
      <c r="I28" s="380"/>
      <c r="J28" s="380"/>
      <c r="K28" s="251"/>
    </row>
    <row r="29" spans="2:11" s="1" customFormat="1" ht="12.75" customHeight="1">
      <c r="B29" s="254"/>
      <c r="C29" s="255"/>
      <c r="D29" s="255"/>
      <c r="E29" s="255"/>
      <c r="F29" s="255"/>
      <c r="G29" s="255"/>
      <c r="H29" s="255"/>
      <c r="I29" s="255"/>
      <c r="J29" s="255"/>
      <c r="K29" s="251"/>
    </row>
    <row r="30" spans="2:11" s="1" customFormat="1" ht="15" customHeight="1">
      <c r="B30" s="254"/>
      <c r="C30" s="255"/>
      <c r="D30" s="380" t="s">
        <v>1583</v>
      </c>
      <c r="E30" s="380"/>
      <c r="F30" s="380"/>
      <c r="G30" s="380"/>
      <c r="H30" s="380"/>
      <c r="I30" s="380"/>
      <c r="J30" s="380"/>
      <c r="K30" s="251"/>
    </row>
    <row r="31" spans="2:11" s="1" customFormat="1" ht="15" customHeight="1">
      <c r="B31" s="254"/>
      <c r="C31" s="255"/>
      <c r="D31" s="380" t="s">
        <v>1584</v>
      </c>
      <c r="E31" s="380"/>
      <c r="F31" s="380"/>
      <c r="G31" s="380"/>
      <c r="H31" s="380"/>
      <c r="I31" s="380"/>
      <c r="J31" s="380"/>
      <c r="K31" s="251"/>
    </row>
    <row r="32" spans="2:11" s="1" customFormat="1" ht="12.75" customHeight="1">
      <c r="B32" s="254"/>
      <c r="C32" s="255"/>
      <c r="D32" s="255"/>
      <c r="E32" s="255"/>
      <c r="F32" s="255"/>
      <c r="G32" s="255"/>
      <c r="H32" s="255"/>
      <c r="I32" s="255"/>
      <c r="J32" s="255"/>
      <c r="K32" s="251"/>
    </row>
    <row r="33" spans="2:11" s="1" customFormat="1" ht="15" customHeight="1">
      <c r="B33" s="254"/>
      <c r="C33" s="255"/>
      <c r="D33" s="380" t="s">
        <v>1585</v>
      </c>
      <c r="E33" s="380"/>
      <c r="F33" s="380"/>
      <c r="G33" s="380"/>
      <c r="H33" s="380"/>
      <c r="I33" s="380"/>
      <c r="J33" s="380"/>
      <c r="K33" s="251"/>
    </row>
    <row r="34" spans="2:11" s="1" customFormat="1" ht="15" customHeight="1">
      <c r="B34" s="254"/>
      <c r="C34" s="255"/>
      <c r="D34" s="380" t="s">
        <v>1586</v>
      </c>
      <c r="E34" s="380"/>
      <c r="F34" s="380"/>
      <c r="G34" s="380"/>
      <c r="H34" s="380"/>
      <c r="I34" s="380"/>
      <c r="J34" s="380"/>
      <c r="K34" s="251"/>
    </row>
    <row r="35" spans="2:11" s="1" customFormat="1" ht="15" customHeight="1">
      <c r="B35" s="254"/>
      <c r="C35" s="255"/>
      <c r="D35" s="380" t="s">
        <v>1587</v>
      </c>
      <c r="E35" s="380"/>
      <c r="F35" s="380"/>
      <c r="G35" s="380"/>
      <c r="H35" s="380"/>
      <c r="I35" s="380"/>
      <c r="J35" s="380"/>
      <c r="K35" s="251"/>
    </row>
    <row r="36" spans="2:11" s="1" customFormat="1" ht="15" customHeight="1">
      <c r="B36" s="254"/>
      <c r="C36" s="255"/>
      <c r="D36" s="253"/>
      <c r="E36" s="256" t="s">
        <v>147</v>
      </c>
      <c r="F36" s="253"/>
      <c r="G36" s="380" t="s">
        <v>1588</v>
      </c>
      <c r="H36" s="380"/>
      <c r="I36" s="380"/>
      <c r="J36" s="380"/>
      <c r="K36" s="251"/>
    </row>
    <row r="37" spans="2:11" s="1" customFormat="1" ht="30.75" customHeight="1">
      <c r="B37" s="254"/>
      <c r="C37" s="255"/>
      <c r="D37" s="253"/>
      <c r="E37" s="256" t="s">
        <v>1589</v>
      </c>
      <c r="F37" s="253"/>
      <c r="G37" s="380" t="s">
        <v>1590</v>
      </c>
      <c r="H37" s="380"/>
      <c r="I37" s="380"/>
      <c r="J37" s="380"/>
      <c r="K37" s="251"/>
    </row>
    <row r="38" spans="2:11" s="1" customFormat="1" ht="15" customHeight="1">
      <c r="B38" s="254"/>
      <c r="C38" s="255"/>
      <c r="D38" s="253"/>
      <c r="E38" s="256" t="s">
        <v>61</v>
      </c>
      <c r="F38" s="253"/>
      <c r="G38" s="380" t="s">
        <v>1591</v>
      </c>
      <c r="H38" s="380"/>
      <c r="I38" s="380"/>
      <c r="J38" s="380"/>
      <c r="K38" s="251"/>
    </row>
    <row r="39" spans="2:11" s="1" customFormat="1" ht="15" customHeight="1">
      <c r="B39" s="254"/>
      <c r="C39" s="255"/>
      <c r="D39" s="253"/>
      <c r="E39" s="256" t="s">
        <v>62</v>
      </c>
      <c r="F39" s="253"/>
      <c r="G39" s="380" t="s">
        <v>1592</v>
      </c>
      <c r="H39" s="380"/>
      <c r="I39" s="380"/>
      <c r="J39" s="380"/>
      <c r="K39" s="251"/>
    </row>
    <row r="40" spans="2:11" s="1" customFormat="1" ht="15" customHeight="1">
      <c r="B40" s="254"/>
      <c r="C40" s="255"/>
      <c r="D40" s="253"/>
      <c r="E40" s="256" t="s">
        <v>148</v>
      </c>
      <c r="F40" s="253"/>
      <c r="G40" s="380" t="s">
        <v>1593</v>
      </c>
      <c r="H40" s="380"/>
      <c r="I40" s="380"/>
      <c r="J40" s="380"/>
      <c r="K40" s="251"/>
    </row>
    <row r="41" spans="2:11" s="1" customFormat="1" ht="15" customHeight="1">
      <c r="B41" s="254"/>
      <c r="C41" s="255"/>
      <c r="D41" s="253"/>
      <c r="E41" s="256" t="s">
        <v>149</v>
      </c>
      <c r="F41" s="253"/>
      <c r="G41" s="380" t="s">
        <v>1594</v>
      </c>
      <c r="H41" s="380"/>
      <c r="I41" s="380"/>
      <c r="J41" s="380"/>
      <c r="K41" s="251"/>
    </row>
    <row r="42" spans="2:11" s="1" customFormat="1" ht="15" customHeight="1">
      <c r="B42" s="254"/>
      <c r="C42" s="255"/>
      <c r="D42" s="253"/>
      <c r="E42" s="256" t="s">
        <v>1595</v>
      </c>
      <c r="F42" s="253"/>
      <c r="G42" s="380" t="s">
        <v>1596</v>
      </c>
      <c r="H42" s="380"/>
      <c r="I42" s="380"/>
      <c r="J42" s="380"/>
      <c r="K42" s="251"/>
    </row>
    <row r="43" spans="2:11" s="1" customFormat="1" ht="15" customHeight="1">
      <c r="B43" s="254"/>
      <c r="C43" s="255"/>
      <c r="D43" s="253"/>
      <c r="E43" s="256"/>
      <c r="F43" s="253"/>
      <c r="G43" s="380" t="s">
        <v>1597</v>
      </c>
      <c r="H43" s="380"/>
      <c r="I43" s="380"/>
      <c r="J43" s="380"/>
      <c r="K43" s="251"/>
    </row>
    <row r="44" spans="2:11" s="1" customFormat="1" ht="15" customHeight="1">
      <c r="B44" s="254"/>
      <c r="C44" s="255"/>
      <c r="D44" s="253"/>
      <c r="E44" s="256" t="s">
        <v>1598</v>
      </c>
      <c r="F44" s="253"/>
      <c r="G44" s="380" t="s">
        <v>1599</v>
      </c>
      <c r="H44" s="380"/>
      <c r="I44" s="380"/>
      <c r="J44" s="380"/>
      <c r="K44" s="251"/>
    </row>
    <row r="45" spans="2:11" s="1" customFormat="1" ht="15" customHeight="1">
      <c r="B45" s="254"/>
      <c r="C45" s="255"/>
      <c r="D45" s="253"/>
      <c r="E45" s="256" t="s">
        <v>151</v>
      </c>
      <c r="F45" s="253"/>
      <c r="G45" s="380" t="s">
        <v>1600</v>
      </c>
      <c r="H45" s="380"/>
      <c r="I45" s="380"/>
      <c r="J45" s="380"/>
      <c r="K45" s="251"/>
    </row>
    <row r="46" spans="2:11" s="1" customFormat="1" ht="12.75" customHeight="1">
      <c r="B46" s="254"/>
      <c r="C46" s="255"/>
      <c r="D46" s="253"/>
      <c r="E46" s="253"/>
      <c r="F46" s="253"/>
      <c r="G46" s="253"/>
      <c r="H46" s="253"/>
      <c r="I46" s="253"/>
      <c r="J46" s="253"/>
      <c r="K46" s="251"/>
    </row>
    <row r="47" spans="2:11" s="1" customFormat="1" ht="15" customHeight="1">
      <c r="B47" s="254"/>
      <c r="C47" s="255"/>
      <c r="D47" s="380" t="s">
        <v>1601</v>
      </c>
      <c r="E47" s="380"/>
      <c r="F47" s="380"/>
      <c r="G47" s="380"/>
      <c r="H47" s="380"/>
      <c r="I47" s="380"/>
      <c r="J47" s="380"/>
      <c r="K47" s="251"/>
    </row>
    <row r="48" spans="2:11" s="1" customFormat="1" ht="15" customHeight="1">
      <c r="B48" s="254"/>
      <c r="C48" s="255"/>
      <c r="D48" s="255"/>
      <c r="E48" s="380" t="s">
        <v>1602</v>
      </c>
      <c r="F48" s="380"/>
      <c r="G48" s="380"/>
      <c r="H48" s="380"/>
      <c r="I48" s="380"/>
      <c r="J48" s="380"/>
      <c r="K48" s="251"/>
    </row>
    <row r="49" spans="2:11" s="1" customFormat="1" ht="15" customHeight="1">
      <c r="B49" s="254"/>
      <c r="C49" s="255"/>
      <c r="D49" s="255"/>
      <c r="E49" s="380" t="s">
        <v>1603</v>
      </c>
      <c r="F49" s="380"/>
      <c r="G49" s="380"/>
      <c r="H49" s="380"/>
      <c r="I49" s="380"/>
      <c r="J49" s="380"/>
      <c r="K49" s="251"/>
    </row>
    <row r="50" spans="2:11" s="1" customFormat="1" ht="15" customHeight="1">
      <c r="B50" s="254"/>
      <c r="C50" s="255"/>
      <c r="D50" s="255"/>
      <c r="E50" s="380" t="s">
        <v>1604</v>
      </c>
      <c r="F50" s="380"/>
      <c r="G50" s="380"/>
      <c r="H50" s="380"/>
      <c r="I50" s="380"/>
      <c r="J50" s="380"/>
      <c r="K50" s="251"/>
    </row>
    <row r="51" spans="2:11" s="1" customFormat="1" ht="15" customHeight="1">
      <c r="B51" s="254"/>
      <c r="C51" s="255"/>
      <c r="D51" s="380" t="s">
        <v>1605</v>
      </c>
      <c r="E51" s="380"/>
      <c r="F51" s="380"/>
      <c r="G51" s="380"/>
      <c r="H51" s="380"/>
      <c r="I51" s="380"/>
      <c r="J51" s="380"/>
      <c r="K51" s="251"/>
    </row>
    <row r="52" spans="2:11" s="1" customFormat="1" ht="25.5" customHeight="1">
      <c r="B52" s="250"/>
      <c r="C52" s="381" t="s">
        <v>1606</v>
      </c>
      <c r="D52" s="381"/>
      <c r="E52" s="381"/>
      <c r="F52" s="381"/>
      <c r="G52" s="381"/>
      <c r="H52" s="381"/>
      <c r="I52" s="381"/>
      <c r="J52" s="381"/>
      <c r="K52" s="251"/>
    </row>
    <row r="53" spans="2:11" s="1" customFormat="1" ht="5.25" customHeight="1">
      <c r="B53" s="250"/>
      <c r="C53" s="252"/>
      <c r="D53" s="252"/>
      <c r="E53" s="252"/>
      <c r="F53" s="252"/>
      <c r="G53" s="252"/>
      <c r="H53" s="252"/>
      <c r="I53" s="252"/>
      <c r="J53" s="252"/>
      <c r="K53" s="251"/>
    </row>
    <row r="54" spans="2:11" s="1" customFormat="1" ht="15" customHeight="1">
      <c r="B54" s="250"/>
      <c r="C54" s="380" t="s">
        <v>1607</v>
      </c>
      <c r="D54" s="380"/>
      <c r="E54" s="380"/>
      <c r="F54" s="380"/>
      <c r="G54" s="380"/>
      <c r="H54" s="380"/>
      <c r="I54" s="380"/>
      <c r="J54" s="380"/>
      <c r="K54" s="251"/>
    </row>
    <row r="55" spans="2:11" s="1" customFormat="1" ht="15" customHeight="1">
      <c r="B55" s="250"/>
      <c r="C55" s="380" t="s">
        <v>1608</v>
      </c>
      <c r="D55" s="380"/>
      <c r="E55" s="380"/>
      <c r="F55" s="380"/>
      <c r="G55" s="380"/>
      <c r="H55" s="380"/>
      <c r="I55" s="380"/>
      <c r="J55" s="380"/>
      <c r="K55" s="251"/>
    </row>
    <row r="56" spans="2:11" s="1" customFormat="1" ht="12.75" customHeight="1">
      <c r="B56" s="250"/>
      <c r="C56" s="253"/>
      <c r="D56" s="253"/>
      <c r="E56" s="253"/>
      <c r="F56" s="253"/>
      <c r="G56" s="253"/>
      <c r="H56" s="253"/>
      <c r="I56" s="253"/>
      <c r="J56" s="253"/>
      <c r="K56" s="251"/>
    </row>
    <row r="57" spans="2:11" s="1" customFormat="1" ht="15" customHeight="1">
      <c r="B57" s="250"/>
      <c r="C57" s="380" t="s">
        <v>1609</v>
      </c>
      <c r="D57" s="380"/>
      <c r="E57" s="380"/>
      <c r="F57" s="380"/>
      <c r="G57" s="380"/>
      <c r="H57" s="380"/>
      <c r="I57" s="380"/>
      <c r="J57" s="380"/>
      <c r="K57" s="251"/>
    </row>
    <row r="58" spans="2:11" s="1" customFormat="1" ht="15" customHeight="1">
      <c r="B58" s="250"/>
      <c r="C58" s="255"/>
      <c r="D58" s="380" t="s">
        <v>1610</v>
      </c>
      <c r="E58" s="380"/>
      <c r="F58" s="380"/>
      <c r="G58" s="380"/>
      <c r="H58" s="380"/>
      <c r="I58" s="380"/>
      <c r="J58" s="380"/>
      <c r="K58" s="251"/>
    </row>
    <row r="59" spans="2:11" s="1" customFormat="1" ht="15" customHeight="1">
      <c r="B59" s="250"/>
      <c r="C59" s="255"/>
      <c r="D59" s="380" t="s">
        <v>1611</v>
      </c>
      <c r="E59" s="380"/>
      <c r="F59" s="380"/>
      <c r="G59" s="380"/>
      <c r="H59" s="380"/>
      <c r="I59" s="380"/>
      <c r="J59" s="380"/>
      <c r="K59" s="251"/>
    </row>
    <row r="60" spans="2:11" s="1" customFormat="1" ht="15" customHeight="1">
      <c r="B60" s="250"/>
      <c r="C60" s="255"/>
      <c r="D60" s="380" t="s">
        <v>1612</v>
      </c>
      <c r="E60" s="380"/>
      <c r="F60" s="380"/>
      <c r="G60" s="380"/>
      <c r="H60" s="380"/>
      <c r="I60" s="380"/>
      <c r="J60" s="380"/>
      <c r="K60" s="251"/>
    </row>
    <row r="61" spans="2:11" s="1" customFormat="1" ht="15" customHeight="1">
      <c r="B61" s="250"/>
      <c r="C61" s="255"/>
      <c r="D61" s="380" t="s">
        <v>1613</v>
      </c>
      <c r="E61" s="380"/>
      <c r="F61" s="380"/>
      <c r="G61" s="380"/>
      <c r="H61" s="380"/>
      <c r="I61" s="380"/>
      <c r="J61" s="380"/>
      <c r="K61" s="251"/>
    </row>
    <row r="62" spans="2:11" s="1" customFormat="1" ht="15" customHeight="1">
      <c r="B62" s="250"/>
      <c r="C62" s="255"/>
      <c r="D62" s="382" t="s">
        <v>1614</v>
      </c>
      <c r="E62" s="382"/>
      <c r="F62" s="382"/>
      <c r="G62" s="382"/>
      <c r="H62" s="382"/>
      <c r="I62" s="382"/>
      <c r="J62" s="382"/>
      <c r="K62" s="251"/>
    </row>
    <row r="63" spans="2:11" s="1" customFormat="1" ht="15" customHeight="1">
      <c r="B63" s="250"/>
      <c r="C63" s="255"/>
      <c r="D63" s="380" t="s">
        <v>1615</v>
      </c>
      <c r="E63" s="380"/>
      <c r="F63" s="380"/>
      <c r="G63" s="380"/>
      <c r="H63" s="380"/>
      <c r="I63" s="380"/>
      <c r="J63" s="380"/>
      <c r="K63" s="251"/>
    </row>
    <row r="64" spans="2:11" s="1" customFormat="1" ht="12.75" customHeight="1">
      <c r="B64" s="250"/>
      <c r="C64" s="255"/>
      <c r="D64" s="255"/>
      <c r="E64" s="258"/>
      <c r="F64" s="255"/>
      <c r="G64" s="255"/>
      <c r="H64" s="255"/>
      <c r="I64" s="255"/>
      <c r="J64" s="255"/>
      <c r="K64" s="251"/>
    </row>
    <row r="65" spans="2:11" s="1" customFormat="1" ht="15" customHeight="1">
      <c r="B65" s="250"/>
      <c r="C65" s="255"/>
      <c r="D65" s="380" t="s">
        <v>1616</v>
      </c>
      <c r="E65" s="380"/>
      <c r="F65" s="380"/>
      <c r="G65" s="380"/>
      <c r="H65" s="380"/>
      <c r="I65" s="380"/>
      <c r="J65" s="380"/>
      <c r="K65" s="251"/>
    </row>
    <row r="66" spans="2:11" s="1" customFormat="1" ht="15" customHeight="1">
      <c r="B66" s="250"/>
      <c r="C66" s="255"/>
      <c r="D66" s="382" t="s">
        <v>1617</v>
      </c>
      <c r="E66" s="382"/>
      <c r="F66" s="382"/>
      <c r="G66" s="382"/>
      <c r="H66" s="382"/>
      <c r="I66" s="382"/>
      <c r="J66" s="382"/>
      <c r="K66" s="251"/>
    </row>
    <row r="67" spans="2:11" s="1" customFormat="1" ht="15" customHeight="1">
      <c r="B67" s="250"/>
      <c r="C67" s="255"/>
      <c r="D67" s="380" t="s">
        <v>1618</v>
      </c>
      <c r="E67" s="380"/>
      <c r="F67" s="380"/>
      <c r="G67" s="380"/>
      <c r="H67" s="380"/>
      <c r="I67" s="380"/>
      <c r="J67" s="380"/>
      <c r="K67" s="251"/>
    </row>
    <row r="68" spans="2:11" s="1" customFormat="1" ht="15" customHeight="1">
      <c r="B68" s="250"/>
      <c r="C68" s="255"/>
      <c r="D68" s="380" t="s">
        <v>1619</v>
      </c>
      <c r="E68" s="380"/>
      <c r="F68" s="380"/>
      <c r="G68" s="380"/>
      <c r="H68" s="380"/>
      <c r="I68" s="380"/>
      <c r="J68" s="380"/>
      <c r="K68" s="251"/>
    </row>
    <row r="69" spans="2:11" s="1" customFormat="1" ht="15" customHeight="1">
      <c r="B69" s="250"/>
      <c r="C69" s="255"/>
      <c r="D69" s="380" t="s">
        <v>1620</v>
      </c>
      <c r="E69" s="380"/>
      <c r="F69" s="380"/>
      <c r="G69" s="380"/>
      <c r="H69" s="380"/>
      <c r="I69" s="380"/>
      <c r="J69" s="380"/>
      <c r="K69" s="251"/>
    </row>
    <row r="70" spans="2:11" s="1" customFormat="1" ht="15" customHeight="1">
      <c r="B70" s="250"/>
      <c r="C70" s="255"/>
      <c r="D70" s="380" t="s">
        <v>1621</v>
      </c>
      <c r="E70" s="380"/>
      <c r="F70" s="380"/>
      <c r="G70" s="380"/>
      <c r="H70" s="380"/>
      <c r="I70" s="380"/>
      <c r="J70" s="380"/>
      <c r="K70" s="251"/>
    </row>
    <row r="71" spans="2:11" s="1" customFormat="1" ht="12.75" customHeight="1">
      <c r="B71" s="259"/>
      <c r="C71" s="260"/>
      <c r="D71" s="260"/>
      <c r="E71" s="260"/>
      <c r="F71" s="260"/>
      <c r="G71" s="260"/>
      <c r="H71" s="260"/>
      <c r="I71" s="260"/>
      <c r="J71" s="260"/>
      <c r="K71" s="261"/>
    </row>
    <row r="72" spans="2:11" s="1" customFormat="1" ht="18.75" customHeight="1">
      <c r="B72" s="262"/>
      <c r="C72" s="262"/>
      <c r="D72" s="262"/>
      <c r="E72" s="262"/>
      <c r="F72" s="262"/>
      <c r="G72" s="262"/>
      <c r="H72" s="262"/>
      <c r="I72" s="262"/>
      <c r="J72" s="262"/>
      <c r="K72" s="263"/>
    </row>
    <row r="73" spans="2:11" s="1" customFormat="1" ht="18.75" customHeight="1">
      <c r="B73" s="263"/>
      <c r="C73" s="263"/>
      <c r="D73" s="263"/>
      <c r="E73" s="263"/>
      <c r="F73" s="263"/>
      <c r="G73" s="263"/>
      <c r="H73" s="263"/>
      <c r="I73" s="263"/>
      <c r="J73" s="263"/>
      <c r="K73" s="263"/>
    </row>
    <row r="74" spans="2:11" s="1" customFormat="1" ht="7.5" customHeight="1">
      <c r="B74" s="264"/>
      <c r="C74" s="265"/>
      <c r="D74" s="265"/>
      <c r="E74" s="265"/>
      <c r="F74" s="265"/>
      <c r="G74" s="265"/>
      <c r="H74" s="265"/>
      <c r="I74" s="265"/>
      <c r="J74" s="265"/>
      <c r="K74" s="266"/>
    </row>
    <row r="75" spans="2:11" s="1" customFormat="1" ht="45" customHeight="1">
      <c r="B75" s="267"/>
      <c r="C75" s="375" t="s">
        <v>1622</v>
      </c>
      <c r="D75" s="375"/>
      <c r="E75" s="375"/>
      <c r="F75" s="375"/>
      <c r="G75" s="375"/>
      <c r="H75" s="375"/>
      <c r="I75" s="375"/>
      <c r="J75" s="375"/>
      <c r="K75" s="268"/>
    </row>
    <row r="76" spans="2:11" s="1" customFormat="1" ht="17.25" customHeight="1">
      <c r="B76" s="267"/>
      <c r="C76" s="269" t="s">
        <v>1623</v>
      </c>
      <c r="D76" s="269"/>
      <c r="E76" s="269"/>
      <c r="F76" s="269" t="s">
        <v>1624</v>
      </c>
      <c r="G76" s="270"/>
      <c r="H76" s="269" t="s">
        <v>62</v>
      </c>
      <c r="I76" s="269" t="s">
        <v>65</v>
      </c>
      <c r="J76" s="269" t="s">
        <v>1625</v>
      </c>
      <c r="K76" s="268"/>
    </row>
    <row r="77" spans="2:11" s="1" customFormat="1" ht="17.25" customHeight="1">
      <c r="B77" s="267"/>
      <c r="C77" s="271" t="s">
        <v>1626</v>
      </c>
      <c r="D77" s="271"/>
      <c r="E77" s="271"/>
      <c r="F77" s="272" t="s">
        <v>1627</v>
      </c>
      <c r="G77" s="273"/>
      <c r="H77" s="271"/>
      <c r="I77" s="271"/>
      <c r="J77" s="271" t="s">
        <v>1628</v>
      </c>
      <c r="K77" s="268"/>
    </row>
    <row r="78" spans="2:11" s="1" customFormat="1" ht="5.25" customHeight="1">
      <c r="B78" s="267"/>
      <c r="C78" s="274"/>
      <c r="D78" s="274"/>
      <c r="E78" s="274"/>
      <c r="F78" s="274"/>
      <c r="G78" s="275"/>
      <c r="H78" s="274"/>
      <c r="I78" s="274"/>
      <c r="J78" s="274"/>
      <c r="K78" s="268"/>
    </row>
    <row r="79" spans="2:11" s="1" customFormat="1" ht="15" customHeight="1">
      <c r="B79" s="267"/>
      <c r="C79" s="256" t="s">
        <v>61</v>
      </c>
      <c r="D79" s="276"/>
      <c r="E79" s="276"/>
      <c r="F79" s="277" t="s">
        <v>1629</v>
      </c>
      <c r="G79" s="278"/>
      <c r="H79" s="256" t="s">
        <v>1630</v>
      </c>
      <c r="I79" s="256" t="s">
        <v>1631</v>
      </c>
      <c r="J79" s="256">
        <v>20</v>
      </c>
      <c r="K79" s="268"/>
    </row>
    <row r="80" spans="2:11" s="1" customFormat="1" ht="15" customHeight="1">
      <c r="B80" s="267"/>
      <c r="C80" s="256" t="s">
        <v>1632</v>
      </c>
      <c r="D80" s="256"/>
      <c r="E80" s="256"/>
      <c r="F80" s="277" t="s">
        <v>1629</v>
      </c>
      <c r="G80" s="278"/>
      <c r="H80" s="256" t="s">
        <v>1633</v>
      </c>
      <c r="I80" s="256" t="s">
        <v>1631</v>
      </c>
      <c r="J80" s="256">
        <v>120</v>
      </c>
      <c r="K80" s="268"/>
    </row>
    <row r="81" spans="2:11" s="1" customFormat="1" ht="15" customHeight="1">
      <c r="B81" s="279"/>
      <c r="C81" s="256" t="s">
        <v>1634</v>
      </c>
      <c r="D81" s="256"/>
      <c r="E81" s="256"/>
      <c r="F81" s="277" t="s">
        <v>1635</v>
      </c>
      <c r="G81" s="278"/>
      <c r="H81" s="256" t="s">
        <v>1636</v>
      </c>
      <c r="I81" s="256" t="s">
        <v>1631</v>
      </c>
      <c r="J81" s="256">
        <v>50</v>
      </c>
      <c r="K81" s="268"/>
    </row>
    <row r="82" spans="2:11" s="1" customFormat="1" ht="15" customHeight="1">
      <c r="B82" s="279"/>
      <c r="C82" s="256" t="s">
        <v>1637</v>
      </c>
      <c r="D82" s="256"/>
      <c r="E82" s="256"/>
      <c r="F82" s="277" t="s">
        <v>1629</v>
      </c>
      <c r="G82" s="278"/>
      <c r="H82" s="256" t="s">
        <v>1638</v>
      </c>
      <c r="I82" s="256" t="s">
        <v>1639</v>
      </c>
      <c r="J82" s="256"/>
      <c r="K82" s="268"/>
    </row>
    <row r="83" spans="2:11" s="1" customFormat="1" ht="15" customHeight="1">
      <c r="B83" s="279"/>
      <c r="C83" s="280" t="s">
        <v>1640</v>
      </c>
      <c r="D83" s="280"/>
      <c r="E83" s="280"/>
      <c r="F83" s="281" t="s">
        <v>1635</v>
      </c>
      <c r="G83" s="280"/>
      <c r="H83" s="280" t="s">
        <v>1641</v>
      </c>
      <c r="I83" s="280" t="s">
        <v>1631</v>
      </c>
      <c r="J83" s="280">
        <v>15</v>
      </c>
      <c r="K83" s="268"/>
    </row>
    <row r="84" spans="2:11" s="1" customFormat="1" ht="15" customHeight="1">
      <c r="B84" s="279"/>
      <c r="C84" s="280" t="s">
        <v>1642</v>
      </c>
      <c r="D84" s="280"/>
      <c r="E84" s="280"/>
      <c r="F84" s="281" t="s">
        <v>1635</v>
      </c>
      <c r="G84" s="280"/>
      <c r="H84" s="280" t="s">
        <v>1643</v>
      </c>
      <c r="I84" s="280" t="s">
        <v>1631</v>
      </c>
      <c r="J84" s="280">
        <v>15</v>
      </c>
      <c r="K84" s="268"/>
    </row>
    <row r="85" spans="2:11" s="1" customFormat="1" ht="15" customHeight="1">
      <c r="B85" s="279"/>
      <c r="C85" s="280" t="s">
        <v>1644</v>
      </c>
      <c r="D85" s="280"/>
      <c r="E85" s="280"/>
      <c r="F85" s="281" t="s">
        <v>1635</v>
      </c>
      <c r="G85" s="280"/>
      <c r="H85" s="280" t="s">
        <v>1645</v>
      </c>
      <c r="I85" s="280" t="s">
        <v>1631</v>
      </c>
      <c r="J85" s="280">
        <v>20</v>
      </c>
      <c r="K85" s="268"/>
    </row>
    <row r="86" spans="2:11" s="1" customFormat="1" ht="15" customHeight="1">
      <c r="B86" s="279"/>
      <c r="C86" s="280" t="s">
        <v>1646</v>
      </c>
      <c r="D86" s="280"/>
      <c r="E86" s="280"/>
      <c r="F86" s="281" t="s">
        <v>1635</v>
      </c>
      <c r="G86" s="280"/>
      <c r="H86" s="280" t="s">
        <v>1647</v>
      </c>
      <c r="I86" s="280" t="s">
        <v>1631</v>
      </c>
      <c r="J86" s="280">
        <v>20</v>
      </c>
      <c r="K86" s="268"/>
    </row>
    <row r="87" spans="2:11" s="1" customFormat="1" ht="15" customHeight="1">
      <c r="B87" s="279"/>
      <c r="C87" s="256" t="s">
        <v>1648</v>
      </c>
      <c r="D87" s="256"/>
      <c r="E87" s="256"/>
      <c r="F87" s="277" t="s">
        <v>1635</v>
      </c>
      <c r="G87" s="278"/>
      <c r="H87" s="256" t="s">
        <v>1649</v>
      </c>
      <c r="I87" s="256" t="s">
        <v>1631</v>
      </c>
      <c r="J87" s="256">
        <v>50</v>
      </c>
      <c r="K87" s="268"/>
    </row>
    <row r="88" spans="2:11" s="1" customFormat="1" ht="15" customHeight="1">
      <c r="B88" s="279"/>
      <c r="C88" s="256" t="s">
        <v>1650</v>
      </c>
      <c r="D88" s="256"/>
      <c r="E88" s="256"/>
      <c r="F88" s="277" t="s">
        <v>1635</v>
      </c>
      <c r="G88" s="278"/>
      <c r="H88" s="256" t="s">
        <v>1651</v>
      </c>
      <c r="I88" s="256" t="s">
        <v>1631</v>
      </c>
      <c r="J88" s="256">
        <v>20</v>
      </c>
      <c r="K88" s="268"/>
    </row>
    <row r="89" spans="2:11" s="1" customFormat="1" ht="15" customHeight="1">
      <c r="B89" s="279"/>
      <c r="C89" s="256" t="s">
        <v>1652</v>
      </c>
      <c r="D89" s="256"/>
      <c r="E89" s="256"/>
      <c r="F89" s="277" t="s">
        <v>1635</v>
      </c>
      <c r="G89" s="278"/>
      <c r="H89" s="256" t="s">
        <v>1653</v>
      </c>
      <c r="I89" s="256" t="s">
        <v>1631</v>
      </c>
      <c r="J89" s="256">
        <v>20</v>
      </c>
      <c r="K89" s="268"/>
    </row>
    <row r="90" spans="2:11" s="1" customFormat="1" ht="15" customHeight="1">
      <c r="B90" s="279"/>
      <c r="C90" s="256" t="s">
        <v>1654</v>
      </c>
      <c r="D90" s="256"/>
      <c r="E90" s="256"/>
      <c r="F90" s="277" t="s">
        <v>1635</v>
      </c>
      <c r="G90" s="278"/>
      <c r="H90" s="256" t="s">
        <v>1655</v>
      </c>
      <c r="I90" s="256" t="s">
        <v>1631</v>
      </c>
      <c r="J90" s="256">
        <v>50</v>
      </c>
      <c r="K90" s="268"/>
    </row>
    <row r="91" spans="2:11" s="1" customFormat="1" ht="15" customHeight="1">
      <c r="B91" s="279"/>
      <c r="C91" s="256" t="s">
        <v>1656</v>
      </c>
      <c r="D91" s="256"/>
      <c r="E91" s="256"/>
      <c r="F91" s="277" t="s">
        <v>1635</v>
      </c>
      <c r="G91" s="278"/>
      <c r="H91" s="256" t="s">
        <v>1656</v>
      </c>
      <c r="I91" s="256" t="s">
        <v>1631</v>
      </c>
      <c r="J91" s="256">
        <v>50</v>
      </c>
      <c r="K91" s="268"/>
    </row>
    <row r="92" spans="2:11" s="1" customFormat="1" ht="15" customHeight="1">
      <c r="B92" s="279"/>
      <c r="C92" s="256" t="s">
        <v>1657</v>
      </c>
      <c r="D92" s="256"/>
      <c r="E92" s="256"/>
      <c r="F92" s="277" t="s">
        <v>1635</v>
      </c>
      <c r="G92" s="278"/>
      <c r="H92" s="256" t="s">
        <v>1658</v>
      </c>
      <c r="I92" s="256" t="s">
        <v>1631</v>
      </c>
      <c r="J92" s="256">
        <v>255</v>
      </c>
      <c r="K92" s="268"/>
    </row>
    <row r="93" spans="2:11" s="1" customFormat="1" ht="15" customHeight="1">
      <c r="B93" s="279"/>
      <c r="C93" s="256" t="s">
        <v>1659</v>
      </c>
      <c r="D93" s="256"/>
      <c r="E93" s="256"/>
      <c r="F93" s="277" t="s">
        <v>1629</v>
      </c>
      <c r="G93" s="278"/>
      <c r="H93" s="256" t="s">
        <v>1660</v>
      </c>
      <c r="I93" s="256" t="s">
        <v>1661</v>
      </c>
      <c r="J93" s="256"/>
      <c r="K93" s="268"/>
    </row>
    <row r="94" spans="2:11" s="1" customFormat="1" ht="15" customHeight="1">
      <c r="B94" s="279"/>
      <c r="C94" s="256" t="s">
        <v>1662</v>
      </c>
      <c r="D94" s="256"/>
      <c r="E94" s="256"/>
      <c r="F94" s="277" t="s">
        <v>1629</v>
      </c>
      <c r="G94" s="278"/>
      <c r="H94" s="256" t="s">
        <v>1663</v>
      </c>
      <c r="I94" s="256" t="s">
        <v>1664</v>
      </c>
      <c r="J94" s="256"/>
      <c r="K94" s="268"/>
    </row>
    <row r="95" spans="2:11" s="1" customFormat="1" ht="15" customHeight="1">
      <c r="B95" s="279"/>
      <c r="C95" s="256" t="s">
        <v>1665</v>
      </c>
      <c r="D95" s="256"/>
      <c r="E95" s="256"/>
      <c r="F95" s="277" t="s">
        <v>1629</v>
      </c>
      <c r="G95" s="278"/>
      <c r="H95" s="256" t="s">
        <v>1665</v>
      </c>
      <c r="I95" s="256" t="s">
        <v>1664</v>
      </c>
      <c r="J95" s="256"/>
      <c r="K95" s="268"/>
    </row>
    <row r="96" spans="2:11" s="1" customFormat="1" ht="15" customHeight="1">
      <c r="B96" s="279"/>
      <c r="C96" s="256" t="s">
        <v>46</v>
      </c>
      <c r="D96" s="256"/>
      <c r="E96" s="256"/>
      <c r="F96" s="277" t="s">
        <v>1629</v>
      </c>
      <c r="G96" s="278"/>
      <c r="H96" s="256" t="s">
        <v>1666</v>
      </c>
      <c r="I96" s="256" t="s">
        <v>1664</v>
      </c>
      <c r="J96" s="256"/>
      <c r="K96" s="268"/>
    </row>
    <row r="97" spans="2:11" s="1" customFormat="1" ht="15" customHeight="1">
      <c r="B97" s="279"/>
      <c r="C97" s="256" t="s">
        <v>56</v>
      </c>
      <c r="D97" s="256"/>
      <c r="E97" s="256"/>
      <c r="F97" s="277" t="s">
        <v>1629</v>
      </c>
      <c r="G97" s="278"/>
      <c r="H97" s="256" t="s">
        <v>1667</v>
      </c>
      <c r="I97" s="256" t="s">
        <v>1664</v>
      </c>
      <c r="J97" s="256"/>
      <c r="K97" s="268"/>
    </row>
    <row r="98" spans="2:11" s="1" customFormat="1" ht="15" customHeight="1">
      <c r="B98" s="282"/>
      <c r="C98" s="283"/>
      <c r="D98" s="283"/>
      <c r="E98" s="283"/>
      <c r="F98" s="283"/>
      <c r="G98" s="283"/>
      <c r="H98" s="283"/>
      <c r="I98" s="283"/>
      <c r="J98" s="283"/>
      <c r="K98" s="284"/>
    </row>
    <row r="99" spans="2:11" s="1" customFormat="1" ht="18.75" customHeight="1">
      <c r="B99" s="285"/>
      <c r="C99" s="286"/>
      <c r="D99" s="286"/>
      <c r="E99" s="286"/>
      <c r="F99" s="286"/>
      <c r="G99" s="286"/>
      <c r="H99" s="286"/>
      <c r="I99" s="286"/>
      <c r="J99" s="286"/>
      <c r="K99" s="285"/>
    </row>
    <row r="100" spans="2:11" s="1" customFormat="1" ht="18.75" customHeight="1">
      <c r="B100" s="263"/>
      <c r="C100" s="263"/>
      <c r="D100" s="263"/>
      <c r="E100" s="263"/>
      <c r="F100" s="263"/>
      <c r="G100" s="263"/>
      <c r="H100" s="263"/>
      <c r="I100" s="263"/>
      <c r="J100" s="263"/>
      <c r="K100" s="263"/>
    </row>
    <row r="101" spans="2:11" s="1" customFormat="1" ht="7.5" customHeight="1">
      <c r="B101" s="264"/>
      <c r="C101" s="265"/>
      <c r="D101" s="265"/>
      <c r="E101" s="265"/>
      <c r="F101" s="265"/>
      <c r="G101" s="265"/>
      <c r="H101" s="265"/>
      <c r="I101" s="265"/>
      <c r="J101" s="265"/>
      <c r="K101" s="266"/>
    </row>
    <row r="102" spans="2:11" s="1" customFormat="1" ht="45" customHeight="1">
      <c r="B102" s="267"/>
      <c r="C102" s="375" t="s">
        <v>1668</v>
      </c>
      <c r="D102" s="375"/>
      <c r="E102" s="375"/>
      <c r="F102" s="375"/>
      <c r="G102" s="375"/>
      <c r="H102" s="375"/>
      <c r="I102" s="375"/>
      <c r="J102" s="375"/>
      <c r="K102" s="268"/>
    </row>
    <row r="103" spans="2:11" s="1" customFormat="1" ht="17.25" customHeight="1">
      <c r="B103" s="267"/>
      <c r="C103" s="269" t="s">
        <v>1623</v>
      </c>
      <c r="D103" s="269"/>
      <c r="E103" s="269"/>
      <c r="F103" s="269" t="s">
        <v>1624</v>
      </c>
      <c r="G103" s="270"/>
      <c r="H103" s="269" t="s">
        <v>62</v>
      </c>
      <c r="I103" s="269" t="s">
        <v>65</v>
      </c>
      <c r="J103" s="269" t="s">
        <v>1625</v>
      </c>
      <c r="K103" s="268"/>
    </row>
    <row r="104" spans="2:11" s="1" customFormat="1" ht="17.25" customHeight="1">
      <c r="B104" s="267"/>
      <c r="C104" s="271" t="s">
        <v>1626</v>
      </c>
      <c r="D104" s="271"/>
      <c r="E104" s="271"/>
      <c r="F104" s="272" t="s">
        <v>1627</v>
      </c>
      <c r="G104" s="273"/>
      <c r="H104" s="271"/>
      <c r="I104" s="271"/>
      <c r="J104" s="271" t="s">
        <v>1628</v>
      </c>
      <c r="K104" s="268"/>
    </row>
    <row r="105" spans="2:11" s="1" customFormat="1" ht="5.25" customHeight="1">
      <c r="B105" s="267"/>
      <c r="C105" s="269"/>
      <c r="D105" s="269"/>
      <c r="E105" s="269"/>
      <c r="F105" s="269"/>
      <c r="G105" s="287"/>
      <c r="H105" s="269"/>
      <c r="I105" s="269"/>
      <c r="J105" s="269"/>
      <c r="K105" s="268"/>
    </row>
    <row r="106" spans="2:11" s="1" customFormat="1" ht="15" customHeight="1">
      <c r="B106" s="267"/>
      <c r="C106" s="256" t="s">
        <v>61</v>
      </c>
      <c r="D106" s="276"/>
      <c r="E106" s="276"/>
      <c r="F106" s="277" t="s">
        <v>1629</v>
      </c>
      <c r="G106" s="256"/>
      <c r="H106" s="256" t="s">
        <v>1669</v>
      </c>
      <c r="I106" s="256" t="s">
        <v>1631</v>
      </c>
      <c r="J106" s="256">
        <v>20</v>
      </c>
      <c r="K106" s="268"/>
    </row>
    <row r="107" spans="2:11" s="1" customFormat="1" ht="15" customHeight="1">
      <c r="B107" s="267"/>
      <c r="C107" s="256" t="s">
        <v>1632</v>
      </c>
      <c r="D107" s="256"/>
      <c r="E107" s="256"/>
      <c r="F107" s="277" t="s">
        <v>1629</v>
      </c>
      <c r="G107" s="256"/>
      <c r="H107" s="256" t="s">
        <v>1669</v>
      </c>
      <c r="I107" s="256" t="s">
        <v>1631</v>
      </c>
      <c r="J107" s="256">
        <v>120</v>
      </c>
      <c r="K107" s="268"/>
    </row>
    <row r="108" spans="2:11" s="1" customFormat="1" ht="15" customHeight="1">
      <c r="B108" s="279"/>
      <c r="C108" s="256" t="s">
        <v>1634</v>
      </c>
      <c r="D108" s="256"/>
      <c r="E108" s="256"/>
      <c r="F108" s="277" t="s">
        <v>1635</v>
      </c>
      <c r="G108" s="256"/>
      <c r="H108" s="256" t="s">
        <v>1669</v>
      </c>
      <c r="I108" s="256" t="s">
        <v>1631</v>
      </c>
      <c r="J108" s="256">
        <v>50</v>
      </c>
      <c r="K108" s="268"/>
    </row>
    <row r="109" spans="2:11" s="1" customFormat="1" ht="15" customHeight="1">
      <c r="B109" s="279"/>
      <c r="C109" s="256" t="s">
        <v>1637</v>
      </c>
      <c r="D109" s="256"/>
      <c r="E109" s="256"/>
      <c r="F109" s="277" t="s">
        <v>1629</v>
      </c>
      <c r="G109" s="256"/>
      <c r="H109" s="256" t="s">
        <v>1669</v>
      </c>
      <c r="I109" s="256" t="s">
        <v>1639</v>
      </c>
      <c r="J109" s="256"/>
      <c r="K109" s="268"/>
    </row>
    <row r="110" spans="2:11" s="1" customFormat="1" ht="15" customHeight="1">
      <c r="B110" s="279"/>
      <c r="C110" s="256" t="s">
        <v>1648</v>
      </c>
      <c r="D110" s="256"/>
      <c r="E110" s="256"/>
      <c r="F110" s="277" t="s">
        <v>1635</v>
      </c>
      <c r="G110" s="256"/>
      <c r="H110" s="256" t="s">
        <v>1669</v>
      </c>
      <c r="I110" s="256" t="s">
        <v>1631</v>
      </c>
      <c r="J110" s="256">
        <v>50</v>
      </c>
      <c r="K110" s="268"/>
    </row>
    <row r="111" spans="2:11" s="1" customFormat="1" ht="15" customHeight="1">
      <c r="B111" s="279"/>
      <c r="C111" s="256" t="s">
        <v>1656</v>
      </c>
      <c r="D111" s="256"/>
      <c r="E111" s="256"/>
      <c r="F111" s="277" t="s">
        <v>1635</v>
      </c>
      <c r="G111" s="256"/>
      <c r="H111" s="256" t="s">
        <v>1669</v>
      </c>
      <c r="I111" s="256" t="s">
        <v>1631</v>
      </c>
      <c r="J111" s="256">
        <v>50</v>
      </c>
      <c r="K111" s="268"/>
    </row>
    <row r="112" spans="2:11" s="1" customFormat="1" ht="15" customHeight="1">
      <c r="B112" s="279"/>
      <c r="C112" s="256" t="s">
        <v>1654</v>
      </c>
      <c r="D112" s="256"/>
      <c r="E112" s="256"/>
      <c r="F112" s="277" t="s">
        <v>1635</v>
      </c>
      <c r="G112" s="256"/>
      <c r="H112" s="256" t="s">
        <v>1669</v>
      </c>
      <c r="I112" s="256" t="s">
        <v>1631</v>
      </c>
      <c r="J112" s="256">
        <v>50</v>
      </c>
      <c r="K112" s="268"/>
    </row>
    <row r="113" spans="2:11" s="1" customFormat="1" ht="15" customHeight="1">
      <c r="B113" s="279"/>
      <c r="C113" s="256" t="s">
        <v>61</v>
      </c>
      <c r="D113" s="256"/>
      <c r="E113" s="256"/>
      <c r="F113" s="277" t="s">
        <v>1629</v>
      </c>
      <c r="G113" s="256"/>
      <c r="H113" s="256" t="s">
        <v>1670</v>
      </c>
      <c r="I113" s="256" t="s">
        <v>1631</v>
      </c>
      <c r="J113" s="256">
        <v>20</v>
      </c>
      <c r="K113" s="268"/>
    </row>
    <row r="114" spans="2:11" s="1" customFormat="1" ht="15" customHeight="1">
      <c r="B114" s="279"/>
      <c r="C114" s="256" t="s">
        <v>1671</v>
      </c>
      <c r="D114" s="256"/>
      <c r="E114" s="256"/>
      <c r="F114" s="277" t="s">
        <v>1629</v>
      </c>
      <c r="G114" s="256"/>
      <c r="H114" s="256" t="s">
        <v>1672</v>
      </c>
      <c r="I114" s="256" t="s">
        <v>1631</v>
      </c>
      <c r="J114" s="256">
        <v>120</v>
      </c>
      <c r="K114" s="268"/>
    </row>
    <row r="115" spans="2:11" s="1" customFormat="1" ht="15" customHeight="1">
      <c r="B115" s="279"/>
      <c r="C115" s="256" t="s">
        <v>46</v>
      </c>
      <c r="D115" s="256"/>
      <c r="E115" s="256"/>
      <c r="F115" s="277" t="s">
        <v>1629</v>
      </c>
      <c r="G115" s="256"/>
      <c r="H115" s="256" t="s">
        <v>1673</v>
      </c>
      <c r="I115" s="256" t="s">
        <v>1664</v>
      </c>
      <c r="J115" s="256"/>
      <c r="K115" s="268"/>
    </row>
    <row r="116" spans="2:11" s="1" customFormat="1" ht="15" customHeight="1">
      <c r="B116" s="279"/>
      <c r="C116" s="256" t="s">
        <v>56</v>
      </c>
      <c r="D116" s="256"/>
      <c r="E116" s="256"/>
      <c r="F116" s="277" t="s">
        <v>1629</v>
      </c>
      <c r="G116" s="256"/>
      <c r="H116" s="256" t="s">
        <v>1674</v>
      </c>
      <c r="I116" s="256" t="s">
        <v>1664</v>
      </c>
      <c r="J116" s="256"/>
      <c r="K116" s="268"/>
    </row>
    <row r="117" spans="2:11" s="1" customFormat="1" ht="15" customHeight="1">
      <c r="B117" s="279"/>
      <c r="C117" s="256" t="s">
        <v>65</v>
      </c>
      <c r="D117" s="256"/>
      <c r="E117" s="256"/>
      <c r="F117" s="277" t="s">
        <v>1629</v>
      </c>
      <c r="G117" s="256"/>
      <c r="H117" s="256" t="s">
        <v>1675</v>
      </c>
      <c r="I117" s="256" t="s">
        <v>1676</v>
      </c>
      <c r="J117" s="256"/>
      <c r="K117" s="268"/>
    </row>
    <row r="118" spans="2:11" s="1" customFormat="1" ht="15" customHeight="1">
      <c r="B118" s="282"/>
      <c r="C118" s="288"/>
      <c r="D118" s="288"/>
      <c r="E118" s="288"/>
      <c r="F118" s="288"/>
      <c r="G118" s="288"/>
      <c r="H118" s="288"/>
      <c r="I118" s="288"/>
      <c r="J118" s="288"/>
      <c r="K118" s="284"/>
    </row>
    <row r="119" spans="2:11" s="1" customFormat="1" ht="18.75" customHeight="1">
      <c r="B119" s="289"/>
      <c r="C119" s="290"/>
      <c r="D119" s="290"/>
      <c r="E119" s="290"/>
      <c r="F119" s="291"/>
      <c r="G119" s="290"/>
      <c r="H119" s="290"/>
      <c r="I119" s="290"/>
      <c r="J119" s="290"/>
      <c r="K119" s="289"/>
    </row>
    <row r="120" spans="2:11" s="1" customFormat="1" ht="18.75" customHeight="1">
      <c r="B120" s="263"/>
      <c r="C120" s="263"/>
      <c r="D120" s="263"/>
      <c r="E120" s="263"/>
      <c r="F120" s="263"/>
      <c r="G120" s="263"/>
      <c r="H120" s="263"/>
      <c r="I120" s="263"/>
      <c r="J120" s="263"/>
      <c r="K120" s="263"/>
    </row>
    <row r="121" spans="2:11" s="1" customFormat="1" ht="7.5" customHeight="1">
      <c r="B121" s="292"/>
      <c r="C121" s="293"/>
      <c r="D121" s="293"/>
      <c r="E121" s="293"/>
      <c r="F121" s="293"/>
      <c r="G121" s="293"/>
      <c r="H121" s="293"/>
      <c r="I121" s="293"/>
      <c r="J121" s="293"/>
      <c r="K121" s="294"/>
    </row>
    <row r="122" spans="2:11" s="1" customFormat="1" ht="45" customHeight="1">
      <c r="B122" s="295"/>
      <c r="C122" s="376" t="s">
        <v>1677</v>
      </c>
      <c r="D122" s="376"/>
      <c r="E122" s="376"/>
      <c r="F122" s="376"/>
      <c r="G122" s="376"/>
      <c r="H122" s="376"/>
      <c r="I122" s="376"/>
      <c r="J122" s="376"/>
      <c r="K122" s="296"/>
    </row>
    <row r="123" spans="2:11" s="1" customFormat="1" ht="17.25" customHeight="1">
      <c r="B123" s="297"/>
      <c r="C123" s="269" t="s">
        <v>1623</v>
      </c>
      <c r="D123" s="269"/>
      <c r="E123" s="269"/>
      <c r="F123" s="269" t="s">
        <v>1624</v>
      </c>
      <c r="G123" s="270"/>
      <c r="H123" s="269" t="s">
        <v>62</v>
      </c>
      <c r="I123" s="269" t="s">
        <v>65</v>
      </c>
      <c r="J123" s="269" t="s">
        <v>1625</v>
      </c>
      <c r="K123" s="298"/>
    </row>
    <row r="124" spans="2:11" s="1" customFormat="1" ht="17.25" customHeight="1">
      <c r="B124" s="297"/>
      <c r="C124" s="271" t="s">
        <v>1626</v>
      </c>
      <c r="D124" s="271"/>
      <c r="E124" s="271"/>
      <c r="F124" s="272" t="s">
        <v>1627</v>
      </c>
      <c r="G124" s="273"/>
      <c r="H124" s="271"/>
      <c r="I124" s="271"/>
      <c r="J124" s="271" t="s">
        <v>1628</v>
      </c>
      <c r="K124" s="298"/>
    </row>
    <row r="125" spans="2:11" s="1" customFormat="1" ht="5.25" customHeight="1">
      <c r="B125" s="299"/>
      <c r="C125" s="274"/>
      <c r="D125" s="274"/>
      <c r="E125" s="274"/>
      <c r="F125" s="274"/>
      <c r="G125" s="300"/>
      <c r="H125" s="274"/>
      <c r="I125" s="274"/>
      <c r="J125" s="274"/>
      <c r="K125" s="301"/>
    </row>
    <row r="126" spans="2:11" s="1" customFormat="1" ht="15" customHeight="1">
      <c r="B126" s="299"/>
      <c r="C126" s="256" t="s">
        <v>1632</v>
      </c>
      <c r="D126" s="276"/>
      <c r="E126" s="276"/>
      <c r="F126" s="277" t="s">
        <v>1629</v>
      </c>
      <c r="G126" s="256"/>
      <c r="H126" s="256" t="s">
        <v>1669</v>
      </c>
      <c r="I126" s="256" t="s">
        <v>1631</v>
      </c>
      <c r="J126" s="256">
        <v>120</v>
      </c>
      <c r="K126" s="302"/>
    </row>
    <row r="127" spans="2:11" s="1" customFormat="1" ht="15" customHeight="1">
      <c r="B127" s="299"/>
      <c r="C127" s="256" t="s">
        <v>1678</v>
      </c>
      <c r="D127" s="256"/>
      <c r="E127" s="256"/>
      <c r="F127" s="277" t="s">
        <v>1629</v>
      </c>
      <c r="G127" s="256"/>
      <c r="H127" s="256" t="s">
        <v>1679</v>
      </c>
      <c r="I127" s="256" t="s">
        <v>1631</v>
      </c>
      <c r="J127" s="256" t="s">
        <v>1680</v>
      </c>
      <c r="K127" s="302"/>
    </row>
    <row r="128" spans="2:11" s="1" customFormat="1" ht="15" customHeight="1">
      <c r="B128" s="299"/>
      <c r="C128" s="256" t="s">
        <v>1577</v>
      </c>
      <c r="D128" s="256"/>
      <c r="E128" s="256"/>
      <c r="F128" s="277" t="s">
        <v>1629</v>
      </c>
      <c r="G128" s="256"/>
      <c r="H128" s="256" t="s">
        <v>1681</v>
      </c>
      <c r="I128" s="256" t="s">
        <v>1631</v>
      </c>
      <c r="J128" s="256" t="s">
        <v>1680</v>
      </c>
      <c r="K128" s="302"/>
    </row>
    <row r="129" spans="2:11" s="1" customFormat="1" ht="15" customHeight="1">
      <c r="B129" s="299"/>
      <c r="C129" s="256" t="s">
        <v>1640</v>
      </c>
      <c r="D129" s="256"/>
      <c r="E129" s="256"/>
      <c r="F129" s="277" t="s">
        <v>1635</v>
      </c>
      <c r="G129" s="256"/>
      <c r="H129" s="256" t="s">
        <v>1641</v>
      </c>
      <c r="I129" s="256" t="s">
        <v>1631</v>
      </c>
      <c r="J129" s="256">
        <v>15</v>
      </c>
      <c r="K129" s="302"/>
    </row>
    <row r="130" spans="2:11" s="1" customFormat="1" ht="15" customHeight="1">
      <c r="B130" s="299"/>
      <c r="C130" s="280" t="s">
        <v>1642</v>
      </c>
      <c r="D130" s="280"/>
      <c r="E130" s="280"/>
      <c r="F130" s="281" t="s">
        <v>1635</v>
      </c>
      <c r="G130" s="280"/>
      <c r="H130" s="280" t="s">
        <v>1643</v>
      </c>
      <c r="I130" s="280" t="s">
        <v>1631</v>
      </c>
      <c r="J130" s="280">
        <v>15</v>
      </c>
      <c r="K130" s="302"/>
    </row>
    <row r="131" spans="2:11" s="1" customFormat="1" ht="15" customHeight="1">
      <c r="B131" s="299"/>
      <c r="C131" s="280" t="s">
        <v>1644</v>
      </c>
      <c r="D131" s="280"/>
      <c r="E131" s="280"/>
      <c r="F131" s="281" t="s">
        <v>1635</v>
      </c>
      <c r="G131" s="280"/>
      <c r="H131" s="280" t="s">
        <v>1645</v>
      </c>
      <c r="I131" s="280" t="s">
        <v>1631</v>
      </c>
      <c r="J131" s="280">
        <v>20</v>
      </c>
      <c r="K131" s="302"/>
    </row>
    <row r="132" spans="2:11" s="1" customFormat="1" ht="15" customHeight="1">
      <c r="B132" s="299"/>
      <c r="C132" s="280" t="s">
        <v>1646</v>
      </c>
      <c r="D132" s="280"/>
      <c r="E132" s="280"/>
      <c r="F132" s="281" t="s">
        <v>1635</v>
      </c>
      <c r="G132" s="280"/>
      <c r="H132" s="280" t="s">
        <v>1647</v>
      </c>
      <c r="I132" s="280" t="s">
        <v>1631</v>
      </c>
      <c r="J132" s="280">
        <v>20</v>
      </c>
      <c r="K132" s="302"/>
    </row>
    <row r="133" spans="2:11" s="1" customFormat="1" ht="15" customHeight="1">
      <c r="B133" s="299"/>
      <c r="C133" s="256" t="s">
        <v>1634</v>
      </c>
      <c r="D133" s="256"/>
      <c r="E133" s="256"/>
      <c r="F133" s="277" t="s">
        <v>1635</v>
      </c>
      <c r="G133" s="256"/>
      <c r="H133" s="256" t="s">
        <v>1669</v>
      </c>
      <c r="I133" s="256" t="s">
        <v>1631</v>
      </c>
      <c r="J133" s="256">
        <v>50</v>
      </c>
      <c r="K133" s="302"/>
    </row>
    <row r="134" spans="2:11" s="1" customFormat="1" ht="15" customHeight="1">
      <c r="B134" s="299"/>
      <c r="C134" s="256" t="s">
        <v>1648</v>
      </c>
      <c r="D134" s="256"/>
      <c r="E134" s="256"/>
      <c r="F134" s="277" t="s">
        <v>1635</v>
      </c>
      <c r="G134" s="256"/>
      <c r="H134" s="256" t="s">
        <v>1669</v>
      </c>
      <c r="I134" s="256" t="s">
        <v>1631</v>
      </c>
      <c r="J134" s="256">
        <v>50</v>
      </c>
      <c r="K134" s="302"/>
    </row>
    <row r="135" spans="2:11" s="1" customFormat="1" ht="15" customHeight="1">
      <c r="B135" s="299"/>
      <c r="C135" s="256" t="s">
        <v>1654</v>
      </c>
      <c r="D135" s="256"/>
      <c r="E135" s="256"/>
      <c r="F135" s="277" t="s">
        <v>1635</v>
      </c>
      <c r="G135" s="256"/>
      <c r="H135" s="256" t="s">
        <v>1669</v>
      </c>
      <c r="I135" s="256" t="s">
        <v>1631</v>
      </c>
      <c r="J135" s="256">
        <v>50</v>
      </c>
      <c r="K135" s="302"/>
    </row>
    <row r="136" spans="2:11" s="1" customFormat="1" ht="15" customHeight="1">
      <c r="B136" s="299"/>
      <c r="C136" s="256" t="s">
        <v>1656</v>
      </c>
      <c r="D136" s="256"/>
      <c r="E136" s="256"/>
      <c r="F136" s="277" t="s">
        <v>1635</v>
      </c>
      <c r="G136" s="256"/>
      <c r="H136" s="256" t="s">
        <v>1669</v>
      </c>
      <c r="I136" s="256" t="s">
        <v>1631</v>
      </c>
      <c r="J136" s="256">
        <v>50</v>
      </c>
      <c r="K136" s="302"/>
    </row>
    <row r="137" spans="2:11" s="1" customFormat="1" ht="15" customHeight="1">
      <c r="B137" s="299"/>
      <c r="C137" s="256" t="s">
        <v>1657</v>
      </c>
      <c r="D137" s="256"/>
      <c r="E137" s="256"/>
      <c r="F137" s="277" t="s">
        <v>1635</v>
      </c>
      <c r="G137" s="256"/>
      <c r="H137" s="256" t="s">
        <v>1682</v>
      </c>
      <c r="I137" s="256" t="s">
        <v>1631</v>
      </c>
      <c r="J137" s="256">
        <v>255</v>
      </c>
      <c r="K137" s="302"/>
    </row>
    <row r="138" spans="2:11" s="1" customFormat="1" ht="15" customHeight="1">
      <c r="B138" s="299"/>
      <c r="C138" s="256" t="s">
        <v>1659</v>
      </c>
      <c r="D138" s="256"/>
      <c r="E138" s="256"/>
      <c r="F138" s="277" t="s">
        <v>1629</v>
      </c>
      <c r="G138" s="256"/>
      <c r="H138" s="256" t="s">
        <v>1683</v>
      </c>
      <c r="I138" s="256" t="s">
        <v>1661</v>
      </c>
      <c r="J138" s="256"/>
      <c r="K138" s="302"/>
    </row>
    <row r="139" spans="2:11" s="1" customFormat="1" ht="15" customHeight="1">
      <c r="B139" s="299"/>
      <c r="C139" s="256" t="s">
        <v>1662</v>
      </c>
      <c r="D139" s="256"/>
      <c r="E139" s="256"/>
      <c r="F139" s="277" t="s">
        <v>1629</v>
      </c>
      <c r="G139" s="256"/>
      <c r="H139" s="256" t="s">
        <v>1684</v>
      </c>
      <c r="I139" s="256" t="s">
        <v>1664</v>
      </c>
      <c r="J139" s="256"/>
      <c r="K139" s="302"/>
    </row>
    <row r="140" spans="2:11" s="1" customFormat="1" ht="15" customHeight="1">
      <c r="B140" s="299"/>
      <c r="C140" s="256" t="s">
        <v>1665</v>
      </c>
      <c r="D140" s="256"/>
      <c r="E140" s="256"/>
      <c r="F140" s="277" t="s">
        <v>1629</v>
      </c>
      <c r="G140" s="256"/>
      <c r="H140" s="256" t="s">
        <v>1665</v>
      </c>
      <c r="I140" s="256" t="s">
        <v>1664</v>
      </c>
      <c r="J140" s="256"/>
      <c r="K140" s="302"/>
    </row>
    <row r="141" spans="2:11" s="1" customFormat="1" ht="15" customHeight="1">
      <c r="B141" s="299"/>
      <c r="C141" s="256" t="s">
        <v>46</v>
      </c>
      <c r="D141" s="256"/>
      <c r="E141" s="256"/>
      <c r="F141" s="277" t="s">
        <v>1629</v>
      </c>
      <c r="G141" s="256"/>
      <c r="H141" s="256" t="s">
        <v>1685</v>
      </c>
      <c r="I141" s="256" t="s">
        <v>1664</v>
      </c>
      <c r="J141" s="256"/>
      <c r="K141" s="302"/>
    </row>
    <row r="142" spans="2:11" s="1" customFormat="1" ht="15" customHeight="1">
      <c r="B142" s="299"/>
      <c r="C142" s="256" t="s">
        <v>1686</v>
      </c>
      <c r="D142" s="256"/>
      <c r="E142" s="256"/>
      <c r="F142" s="277" t="s">
        <v>1629</v>
      </c>
      <c r="G142" s="256"/>
      <c r="H142" s="256" t="s">
        <v>1687</v>
      </c>
      <c r="I142" s="256" t="s">
        <v>1664</v>
      </c>
      <c r="J142" s="256"/>
      <c r="K142" s="302"/>
    </row>
    <row r="143" spans="2:11" s="1" customFormat="1" ht="15" customHeight="1">
      <c r="B143" s="303"/>
      <c r="C143" s="304"/>
      <c r="D143" s="304"/>
      <c r="E143" s="304"/>
      <c r="F143" s="304"/>
      <c r="G143" s="304"/>
      <c r="H143" s="304"/>
      <c r="I143" s="304"/>
      <c r="J143" s="304"/>
      <c r="K143" s="305"/>
    </row>
    <row r="144" spans="2:11" s="1" customFormat="1" ht="18.75" customHeight="1">
      <c r="B144" s="290"/>
      <c r="C144" s="290"/>
      <c r="D144" s="290"/>
      <c r="E144" s="290"/>
      <c r="F144" s="291"/>
      <c r="G144" s="290"/>
      <c r="H144" s="290"/>
      <c r="I144" s="290"/>
      <c r="J144" s="290"/>
      <c r="K144" s="290"/>
    </row>
    <row r="145" spans="2:11" s="1" customFormat="1" ht="18.75" customHeight="1">
      <c r="B145" s="263"/>
      <c r="C145" s="263"/>
      <c r="D145" s="263"/>
      <c r="E145" s="263"/>
      <c r="F145" s="263"/>
      <c r="G145" s="263"/>
      <c r="H145" s="263"/>
      <c r="I145" s="263"/>
      <c r="J145" s="263"/>
      <c r="K145" s="263"/>
    </row>
    <row r="146" spans="2:11" s="1" customFormat="1" ht="7.5" customHeight="1">
      <c r="B146" s="264"/>
      <c r="C146" s="265"/>
      <c r="D146" s="265"/>
      <c r="E146" s="265"/>
      <c r="F146" s="265"/>
      <c r="G146" s="265"/>
      <c r="H146" s="265"/>
      <c r="I146" s="265"/>
      <c r="J146" s="265"/>
      <c r="K146" s="266"/>
    </row>
    <row r="147" spans="2:11" s="1" customFormat="1" ht="45" customHeight="1">
      <c r="B147" s="267"/>
      <c r="C147" s="375" t="s">
        <v>1688</v>
      </c>
      <c r="D147" s="375"/>
      <c r="E147" s="375"/>
      <c r="F147" s="375"/>
      <c r="G147" s="375"/>
      <c r="H147" s="375"/>
      <c r="I147" s="375"/>
      <c r="J147" s="375"/>
      <c r="K147" s="268"/>
    </row>
    <row r="148" spans="2:11" s="1" customFormat="1" ht="17.25" customHeight="1">
      <c r="B148" s="267"/>
      <c r="C148" s="269" t="s">
        <v>1623</v>
      </c>
      <c r="D148" s="269"/>
      <c r="E148" s="269"/>
      <c r="F148" s="269" t="s">
        <v>1624</v>
      </c>
      <c r="G148" s="270"/>
      <c r="H148" s="269" t="s">
        <v>62</v>
      </c>
      <c r="I148" s="269" t="s">
        <v>65</v>
      </c>
      <c r="J148" s="269" t="s">
        <v>1625</v>
      </c>
      <c r="K148" s="268"/>
    </row>
    <row r="149" spans="2:11" s="1" customFormat="1" ht="17.25" customHeight="1">
      <c r="B149" s="267"/>
      <c r="C149" s="271" t="s">
        <v>1626</v>
      </c>
      <c r="D149" s="271"/>
      <c r="E149" s="271"/>
      <c r="F149" s="272" t="s">
        <v>1627</v>
      </c>
      <c r="G149" s="273"/>
      <c r="H149" s="271"/>
      <c r="I149" s="271"/>
      <c r="J149" s="271" t="s">
        <v>1628</v>
      </c>
      <c r="K149" s="268"/>
    </row>
    <row r="150" spans="2:11" s="1" customFormat="1" ht="5.25" customHeight="1">
      <c r="B150" s="279"/>
      <c r="C150" s="274"/>
      <c r="D150" s="274"/>
      <c r="E150" s="274"/>
      <c r="F150" s="274"/>
      <c r="G150" s="275"/>
      <c r="H150" s="274"/>
      <c r="I150" s="274"/>
      <c r="J150" s="274"/>
      <c r="K150" s="302"/>
    </row>
    <row r="151" spans="2:11" s="1" customFormat="1" ht="15" customHeight="1">
      <c r="B151" s="279"/>
      <c r="C151" s="306" t="s">
        <v>1632</v>
      </c>
      <c r="D151" s="256"/>
      <c r="E151" s="256"/>
      <c r="F151" s="307" t="s">
        <v>1629</v>
      </c>
      <c r="G151" s="256"/>
      <c r="H151" s="306" t="s">
        <v>1669</v>
      </c>
      <c r="I151" s="306" t="s">
        <v>1631</v>
      </c>
      <c r="J151" s="306">
        <v>120</v>
      </c>
      <c r="K151" s="302"/>
    </row>
    <row r="152" spans="2:11" s="1" customFormat="1" ht="15" customHeight="1">
      <c r="B152" s="279"/>
      <c r="C152" s="306" t="s">
        <v>1678</v>
      </c>
      <c r="D152" s="256"/>
      <c r="E152" s="256"/>
      <c r="F152" s="307" t="s">
        <v>1629</v>
      </c>
      <c r="G152" s="256"/>
      <c r="H152" s="306" t="s">
        <v>1689</v>
      </c>
      <c r="I152" s="306" t="s">
        <v>1631</v>
      </c>
      <c r="J152" s="306" t="s">
        <v>1680</v>
      </c>
      <c r="K152" s="302"/>
    </row>
    <row r="153" spans="2:11" s="1" customFormat="1" ht="15" customHeight="1">
      <c r="B153" s="279"/>
      <c r="C153" s="306" t="s">
        <v>1577</v>
      </c>
      <c r="D153" s="256"/>
      <c r="E153" s="256"/>
      <c r="F153" s="307" t="s">
        <v>1629</v>
      </c>
      <c r="G153" s="256"/>
      <c r="H153" s="306" t="s">
        <v>1690</v>
      </c>
      <c r="I153" s="306" t="s">
        <v>1631</v>
      </c>
      <c r="J153" s="306" t="s">
        <v>1680</v>
      </c>
      <c r="K153" s="302"/>
    </row>
    <row r="154" spans="2:11" s="1" customFormat="1" ht="15" customHeight="1">
      <c r="B154" s="279"/>
      <c r="C154" s="306" t="s">
        <v>1634</v>
      </c>
      <c r="D154" s="256"/>
      <c r="E154" s="256"/>
      <c r="F154" s="307" t="s">
        <v>1635</v>
      </c>
      <c r="G154" s="256"/>
      <c r="H154" s="306" t="s">
        <v>1669</v>
      </c>
      <c r="I154" s="306" t="s">
        <v>1631</v>
      </c>
      <c r="J154" s="306">
        <v>50</v>
      </c>
      <c r="K154" s="302"/>
    </row>
    <row r="155" spans="2:11" s="1" customFormat="1" ht="15" customHeight="1">
      <c r="B155" s="279"/>
      <c r="C155" s="306" t="s">
        <v>1637</v>
      </c>
      <c r="D155" s="256"/>
      <c r="E155" s="256"/>
      <c r="F155" s="307" t="s">
        <v>1629</v>
      </c>
      <c r="G155" s="256"/>
      <c r="H155" s="306" t="s">
        <v>1669</v>
      </c>
      <c r="I155" s="306" t="s">
        <v>1639</v>
      </c>
      <c r="J155" s="306"/>
      <c r="K155" s="302"/>
    </row>
    <row r="156" spans="2:11" s="1" customFormat="1" ht="15" customHeight="1">
      <c r="B156" s="279"/>
      <c r="C156" s="306" t="s">
        <v>1648</v>
      </c>
      <c r="D156" s="256"/>
      <c r="E156" s="256"/>
      <c r="F156" s="307" t="s">
        <v>1635</v>
      </c>
      <c r="G156" s="256"/>
      <c r="H156" s="306" t="s">
        <v>1669</v>
      </c>
      <c r="I156" s="306" t="s">
        <v>1631</v>
      </c>
      <c r="J156" s="306">
        <v>50</v>
      </c>
      <c r="K156" s="302"/>
    </row>
    <row r="157" spans="2:11" s="1" customFormat="1" ht="15" customHeight="1">
      <c r="B157" s="279"/>
      <c r="C157" s="306" t="s">
        <v>1656</v>
      </c>
      <c r="D157" s="256"/>
      <c r="E157" s="256"/>
      <c r="F157" s="307" t="s">
        <v>1635</v>
      </c>
      <c r="G157" s="256"/>
      <c r="H157" s="306" t="s">
        <v>1669</v>
      </c>
      <c r="I157" s="306" t="s">
        <v>1631</v>
      </c>
      <c r="J157" s="306">
        <v>50</v>
      </c>
      <c r="K157" s="302"/>
    </row>
    <row r="158" spans="2:11" s="1" customFormat="1" ht="15" customHeight="1">
      <c r="B158" s="279"/>
      <c r="C158" s="306" t="s">
        <v>1654</v>
      </c>
      <c r="D158" s="256"/>
      <c r="E158" s="256"/>
      <c r="F158" s="307" t="s">
        <v>1635</v>
      </c>
      <c r="G158" s="256"/>
      <c r="H158" s="306" t="s">
        <v>1669</v>
      </c>
      <c r="I158" s="306" t="s">
        <v>1631</v>
      </c>
      <c r="J158" s="306">
        <v>50</v>
      </c>
      <c r="K158" s="302"/>
    </row>
    <row r="159" spans="2:11" s="1" customFormat="1" ht="15" customHeight="1">
      <c r="B159" s="279"/>
      <c r="C159" s="306" t="s">
        <v>122</v>
      </c>
      <c r="D159" s="256"/>
      <c r="E159" s="256"/>
      <c r="F159" s="307" t="s">
        <v>1629</v>
      </c>
      <c r="G159" s="256"/>
      <c r="H159" s="306" t="s">
        <v>1691</v>
      </c>
      <c r="I159" s="306" t="s">
        <v>1631</v>
      </c>
      <c r="J159" s="306" t="s">
        <v>1692</v>
      </c>
      <c r="K159" s="302"/>
    </row>
    <row r="160" spans="2:11" s="1" customFormat="1" ht="15" customHeight="1">
      <c r="B160" s="279"/>
      <c r="C160" s="306" t="s">
        <v>1693</v>
      </c>
      <c r="D160" s="256"/>
      <c r="E160" s="256"/>
      <c r="F160" s="307" t="s">
        <v>1629</v>
      </c>
      <c r="G160" s="256"/>
      <c r="H160" s="306" t="s">
        <v>1694</v>
      </c>
      <c r="I160" s="306" t="s">
        <v>1664</v>
      </c>
      <c r="J160" s="306"/>
      <c r="K160" s="302"/>
    </row>
    <row r="161" spans="2:11" s="1" customFormat="1" ht="15" customHeight="1">
      <c r="B161" s="308"/>
      <c r="C161" s="288"/>
      <c r="D161" s="288"/>
      <c r="E161" s="288"/>
      <c r="F161" s="288"/>
      <c r="G161" s="288"/>
      <c r="H161" s="288"/>
      <c r="I161" s="288"/>
      <c r="J161" s="288"/>
      <c r="K161" s="309"/>
    </row>
    <row r="162" spans="2:11" s="1" customFormat="1" ht="18.75" customHeight="1">
      <c r="B162" s="290"/>
      <c r="C162" s="300"/>
      <c r="D162" s="300"/>
      <c r="E162" s="300"/>
      <c r="F162" s="310"/>
      <c r="G162" s="300"/>
      <c r="H162" s="300"/>
      <c r="I162" s="300"/>
      <c r="J162" s="300"/>
      <c r="K162" s="290"/>
    </row>
    <row r="163" spans="2:11" s="1" customFormat="1" ht="18.75" customHeight="1">
      <c r="B163" s="263"/>
      <c r="C163" s="263"/>
      <c r="D163" s="263"/>
      <c r="E163" s="263"/>
      <c r="F163" s="263"/>
      <c r="G163" s="263"/>
      <c r="H163" s="263"/>
      <c r="I163" s="263"/>
      <c r="J163" s="263"/>
      <c r="K163" s="263"/>
    </row>
    <row r="164" spans="2:11" s="1" customFormat="1" ht="7.5" customHeight="1">
      <c r="B164" s="245"/>
      <c r="C164" s="246"/>
      <c r="D164" s="246"/>
      <c r="E164" s="246"/>
      <c r="F164" s="246"/>
      <c r="G164" s="246"/>
      <c r="H164" s="246"/>
      <c r="I164" s="246"/>
      <c r="J164" s="246"/>
      <c r="K164" s="247"/>
    </row>
    <row r="165" spans="2:11" s="1" customFormat="1" ht="45" customHeight="1">
      <c r="B165" s="248"/>
      <c r="C165" s="376" t="s">
        <v>1695</v>
      </c>
      <c r="D165" s="376"/>
      <c r="E165" s="376"/>
      <c r="F165" s="376"/>
      <c r="G165" s="376"/>
      <c r="H165" s="376"/>
      <c r="I165" s="376"/>
      <c r="J165" s="376"/>
      <c r="K165" s="249"/>
    </row>
    <row r="166" spans="2:11" s="1" customFormat="1" ht="17.25" customHeight="1">
      <c r="B166" s="248"/>
      <c r="C166" s="269" t="s">
        <v>1623</v>
      </c>
      <c r="D166" s="269"/>
      <c r="E166" s="269"/>
      <c r="F166" s="269" t="s">
        <v>1624</v>
      </c>
      <c r="G166" s="311"/>
      <c r="H166" s="312" t="s">
        <v>62</v>
      </c>
      <c r="I166" s="312" t="s">
        <v>65</v>
      </c>
      <c r="J166" s="269" t="s">
        <v>1625</v>
      </c>
      <c r="K166" s="249"/>
    </row>
    <row r="167" spans="2:11" s="1" customFormat="1" ht="17.25" customHeight="1">
      <c r="B167" s="250"/>
      <c r="C167" s="271" t="s">
        <v>1626</v>
      </c>
      <c r="D167" s="271"/>
      <c r="E167" s="271"/>
      <c r="F167" s="272" t="s">
        <v>1627</v>
      </c>
      <c r="G167" s="313"/>
      <c r="H167" s="314"/>
      <c r="I167" s="314"/>
      <c r="J167" s="271" t="s">
        <v>1628</v>
      </c>
      <c r="K167" s="251"/>
    </row>
    <row r="168" spans="2:11" s="1" customFormat="1" ht="5.25" customHeight="1">
      <c r="B168" s="279"/>
      <c r="C168" s="274"/>
      <c r="D168" s="274"/>
      <c r="E168" s="274"/>
      <c r="F168" s="274"/>
      <c r="G168" s="275"/>
      <c r="H168" s="274"/>
      <c r="I168" s="274"/>
      <c r="J168" s="274"/>
      <c r="K168" s="302"/>
    </row>
    <row r="169" spans="2:11" s="1" customFormat="1" ht="15" customHeight="1">
      <c r="B169" s="279"/>
      <c r="C169" s="256" t="s">
        <v>1632</v>
      </c>
      <c r="D169" s="256"/>
      <c r="E169" s="256"/>
      <c r="F169" s="277" t="s">
        <v>1629</v>
      </c>
      <c r="G169" s="256"/>
      <c r="H169" s="256" t="s">
        <v>1669</v>
      </c>
      <c r="I169" s="256" t="s">
        <v>1631</v>
      </c>
      <c r="J169" s="256">
        <v>120</v>
      </c>
      <c r="K169" s="302"/>
    </row>
    <row r="170" spans="2:11" s="1" customFormat="1" ht="15" customHeight="1">
      <c r="B170" s="279"/>
      <c r="C170" s="256" t="s">
        <v>1678</v>
      </c>
      <c r="D170" s="256"/>
      <c r="E170" s="256"/>
      <c r="F170" s="277" t="s">
        <v>1629</v>
      </c>
      <c r="G170" s="256"/>
      <c r="H170" s="256" t="s">
        <v>1679</v>
      </c>
      <c r="I170" s="256" t="s">
        <v>1631</v>
      </c>
      <c r="J170" s="256" t="s">
        <v>1680</v>
      </c>
      <c r="K170" s="302"/>
    </row>
    <row r="171" spans="2:11" s="1" customFormat="1" ht="15" customHeight="1">
      <c r="B171" s="279"/>
      <c r="C171" s="256" t="s">
        <v>1577</v>
      </c>
      <c r="D171" s="256"/>
      <c r="E171" s="256"/>
      <c r="F171" s="277" t="s">
        <v>1629</v>
      </c>
      <c r="G171" s="256"/>
      <c r="H171" s="256" t="s">
        <v>1696</v>
      </c>
      <c r="I171" s="256" t="s">
        <v>1631</v>
      </c>
      <c r="J171" s="256" t="s">
        <v>1680</v>
      </c>
      <c r="K171" s="302"/>
    </row>
    <row r="172" spans="2:11" s="1" customFormat="1" ht="15" customHeight="1">
      <c r="B172" s="279"/>
      <c r="C172" s="256" t="s">
        <v>1634</v>
      </c>
      <c r="D172" s="256"/>
      <c r="E172" s="256"/>
      <c r="F172" s="277" t="s">
        <v>1635</v>
      </c>
      <c r="G172" s="256"/>
      <c r="H172" s="256" t="s">
        <v>1696</v>
      </c>
      <c r="I172" s="256" t="s">
        <v>1631</v>
      </c>
      <c r="J172" s="256">
        <v>50</v>
      </c>
      <c r="K172" s="302"/>
    </row>
    <row r="173" spans="2:11" s="1" customFormat="1" ht="15" customHeight="1">
      <c r="B173" s="279"/>
      <c r="C173" s="256" t="s">
        <v>1637</v>
      </c>
      <c r="D173" s="256"/>
      <c r="E173" s="256"/>
      <c r="F173" s="277" t="s">
        <v>1629</v>
      </c>
      <c r="G173" s="256"/>
      <c r="H173" s="256" t="s">
        <v>1696</v>
      </c>
      <c r="I173" s="256" t="s">
        <v>1639</v>
      </c>
      <c r="J173" s="256"/>
      <c r="K173" s="302"/>
    </row>
    <row r="174" spans="2:11" s="1" customFormat="1" ht="15" customHeight="1">
      <c r="B174" s="279"/>
      <c r="C174" s="256" t="s">
        <v>1648</v>
      </c>
      <c r="D174" s="256"/>
      <c r="E174" s="256"/>
      <c r="F174" s="277" t="s">
        <v>1635</v>
      </c>
      <c r="G174" s="256"/>
      <c r="H174" s="256" t="s">
        <v>1696</v>
      </c>
      <c r="I174" s="256" t="s">
        <v>1631</v>
      </c>
      <c r="J174" s="256">
        <v>50</v>
      </c>
      <c r="K174" s="302"/>
    </row>
    <row r="175" spans="2:11" s="1" customFormat="1" ht="15" customHeight="1">
      <c r="B175" s="279"/>
      <c r="C175" s="256" t="s">
        <v>1656</v>
      </c>
      <c r="D175" s="256"/>
      <c r="E175" s="256"/>
      <c r="F175" s="277" t="s">
        <v>1635</v>
      </c>
      <c r="G175" s="256"/>
      <c r="H175" s="256" t="s">
        <v>1696</v>
      </c>
      <c r="I175" s="256" t="s">
        <v>1631</v>
      </c>
      <c r="J175" s="256">
        <v>50</v>
      </c>
      <c r="K175" s="302"/>
    </row>
    <row r="176" spans="2:11" s="1" customFormat="1" ht="15" customHeight="1">
      <c r="B176" s="279"/>
      <c r="C176" s="256" t="s">
        <v>1654</v>
      </c>
      <c r="D176" s="256"/>
      <c r="E176" s="256"/>
      <c r="F176" s="277" t="s">
        <v>1635</v>
      </c>
      <c r="G176" s="256"/>
      <c r="H176" s="256" t="s">
        <v>1696</v>
      </c>
      <c r="I176" s="256" t="s">
        <v>1631</v>
      </c>
      <c r="J176" s="256">
        <v>50</v>
      </c>
      <c r="K176" s="302"/>
    </row>
    <row r="177" spans="2:11" s="1" customFormat="1" ht="15" customHeight="1">
      <c r="B177" s="279"/>
      <c r="C177" s="256" t="s">
        <v>147</v>
      </c>
      <c r="D177" s="256"/>
      <c r="E177" s="256"/>
      <c r="F177" s="277" t="s">
        <v>1629</v>
      </c>
      <c r="G177" s="256"/>
      <c r="H177" s="256" t="s">
        <v>1697</v>
      </c>
      <c r="I177" s="256" t="s">
        <v>1698</v>
      </c>
      <c r="J177" s="256"/>
      <c r="K177" s="302"/>
    </row>
    <row r="178" spans="2:11" s="1" customFormat="1" ht="15" customHeight="1">
      <c r="B178" s="279"/>
      <c r="C178" s="256" t="s">
        <v>65</v>
      </c>
      <c r="D178" s="256"/>
      <c r="E178" s="256"/>
      <c r="F178" s="277" t="s">
        <v>1629</v>
      </c>
      <c r="G178" s="256"/>
      <c r="H178" s="256" t="s">
        <v>1699</v>
      </c>
      <c r="I178" s="256" t="s">
        <v>1700</v>
      </c>
      <c r="J178" s="256">
        <v>1</v>
      </c>
      <c r="K178" s="302"/>
    </row>
    <row r="179" spans="2:11" s="1" customFormat="1" ht="15" customHeight="1">
      <c r="B179" s="279"/>
      <c r="C179" s="256" t="s">
        <v>61</v>
      </c>
      <c r="D179" s="256"/>
      <c r="E179" s="256"/>
      <c r="F179" s="277" t="s">
        <v>1629</v>
      </c>
      <c r="G179" s="256"/>
      <c r="H179" s="256" t="s">
        <v>1701</v>
      </c>
      <c r="I179" s="256" t="s">
        <v>1631</v>
      </c>
      <c r="J179" s="256">
        <v>20</v>
      </c>
      <c r="K179" s="302"/>
    </row>
    <row r="180" spans="2:11" s="1" customFormat="1" ht="15" customHeight="1">
      <c r="B180" s="279"/>
      <c r="C180" s="256" t="s">
        <v>62</v>
      </c>
      <c r="D180" s="256"/>
      <c r="E180" s="256"/>
      <c r="F180" s="277" t="s">
        <v>1629</v>
      </c>
      <c r="G180" s="256"/>
      <c r="H180" s="256" t="s">
        <v>1702</v>
      </c>
      <c r="I180" s="256" t="s">
        <v>1631</v>
      </c>
      <c r="J180" s="256">
        <v>255</v>
      </c>
      <c r="K180" s="302"/>
    </row>
    <row r="181" spans="2:11" s="1" customFormat="1" ht="15" customHeight="1">
      <c r="B181" s="279"/>
      <c r="C181" s="256" t="s">
        <v>148</v>
      </c>
      <c r="D181" s="256"/>
      <c r="E181" s="256"/>
      <c r="F181" s="277" t="s">
        <v>1629</v>
      </c>
      <c r="G181" s="256"/>
      <c r="H181" s="256" t="s">
        <v>1593</v>
      </c>
      <c r="I181" s="256" t="s">
        <v>1631</v>
      </c>
      <c r="J181" s="256">
        <v>10</v>
      </c>
      <c r="K181" s="302"/>
    </row>
    <row r="182" spans="2:11" s="1" customFormat="1" ht="15" customHeight="1">
      <c r="B182" s="279"/>
      <c r="C182" s="256" t="s">
        <v>149</v>
      </c>
      <c r="D182" s="256"/>
      <c r="E182" s="256"/>
      <c r="F182" s="277" t="s">
        <v>1629</v>
      </c>
      <c r="G182" s="256"/>
      <c r="H182" s="256" t="s">
        <v>1703</v>
      </c>
      <c r="I182" s="256" t="s">
        <v>1664</v>
      </c>
      <c r="J182" s="256"/>
      <c r="K182" s="302"/>
    </row>
    <row r="183" spans="2:11" s="1" customFormat="1" ht="15" customHeight="1">
      <c r="B183" s="279"/>
      <c r="C183" s="256" t="s">
        <v>1704</v>
      </c>
      <c r="D183" s="256"/>
      <c r="E183" s="256"/>
      <c r="F183" s="277" t="s">
        <v>1629</v>
      </c>
      <c r="G183" s="256"/>
      <c r="H183" s="256" t="s">
        <v>1705</v>
      </c>
      <c r="I183" s="256" t="s">
        <v>1664</v>
      </c>
      <c r="J183" s="256"/>
      <c r="K183" s="302"/>
    </row>
    <row r="184" spans="2:11" s="1" customFormat="1" ht="15" customHeight="1">
      <c r="B184" s="279"/>
      <c r="C184" s="256" t="s">
        <v>1693</v>
      </c>
      <c r="D184" s="256"/>
      <c r="E184" s="256"/>
      <c r="F184" s="277" t="s">
        <v>1629</v>
      </c>
      <c r="G184" s="256"/>
      <c r="H184" s="256" t="s">
        <v>1706</v>
      </c>
      <c r="I184" s="256" t="s">
        <v>1664</v>
      </c>
      <c r="J184" s="256"/>
      <c r="K184" s="302"/>
    </row>
    <row r="185" spans="2:11" s="1" customFormat="1" ht="15" customHeight="1">
      <c r="B185" s="279"/>
      <c r="C185" s="256" t="s">
        <v>151</v>
      </c>
      <c r="D185" s="256"/>
      <c r="E185" s="256"/>
      <c r="F185" s="277" t="s">
        <v>1635</v>
      </c>
      <c r="G185" s="256"/>
      <c r="H185" s="256" t="s">
        <v>1707</v>
      </c>
      <c r="I185" s="256" t="s">
        <v>1631</v>
      </c>
      <c r="J185" s="256">
        <v>50</v>
      </c>
      <c r="K185" s="302"/>
    </row>
    <row r="186" spans="2:11" s="1" customFormat="1" ht="15" customHeight="1">
      <c r="B186" s="279"/>
      <c r="C186" s="256" t="s">
        <v>1708</v>
      </c>
      <c r="D186" s="256"/>
      <c r="E186" s="256"/>
      <c r="F186" s="277" t="s">
        <v>1635</v>
      </c>
      <c r="G186" s="256"/>
      <c r="H186" s="256" t="s">
        <v>1709</v>
      </c>
      <c r="I186" s="256" t="s">
        <v>1710</v>
      </c>
      <c r="J186" s="256"/>
      <c r="K186" s="302"/>
    </row>
    <row r="187" spans="2:11" s="1" customFormat="1" ht="15" customHeight="1">
      <c r="B187" s="279"/>
      <c r="C187" s="256" t="s">
        <v>1711</v>
      </c>
      <c r="D187" s="256"/>
      <c r="E187" s="256"/>
      <c r="F187" s="277" t="s">
        <v>1635</v>
      </c>
      <c r="G187" s="256"/>
      <c r="H187" s="256" t="s">
        <v>1712</v>
      </c>
      <c r="I187" s="256" t="s">
        <v>1710</v>
      </c>
      <c r="J187" s="256"/>
      <c r="K187" s="302"/>
    </row>
    <row r="188" spans="2:11" s="1" customFormat="1" ht="15" customHeight="1">
      <c r="B188" s="279"/>
      <c r="C188" s="256" t="s">
        <v>1713</v>
      </c>
      <c r="D188" s="256"/>
      <c r="E188" s="256"/>
      <c r="F188" s="277" t="s">
        <v>1635</v>
      </c>
      <c r="G188" s="256"/>
      <c r="H188" s="256" t="s">
        <v>1714</v>
      </c>
      <c r="I188" s="256" t="s">
        <v>1710</v>
      </c>
      <c r="J188" s="256"/>
      <c r="K188" s="302"/>
    </row>
    <row r="189" spans="2:11" s="1" customFormat="1" ht="15" customHeight="1">
      <c r="B189" s="279"/>
      <c r="C189" s="315" t="s">
        <v>1715</v>
      </c>
      <c r="D189" s="256"/>
      <c r="E189" s="256"/>
      <c r="F189" s="277" t="s">
        <v>1635</v>
      </c>
      <c r="G189" s="256"/>
      <c r="H189" s="256" t="s">
        <v>1716</v>
      </c>
      <c r="I189" s="256" t="s">
        <v>1717</v>
      </c>
      <c r="J189" s="316" t="s">
        <v>1718</v>
      </c>
      <c r="K189" s="302"/>
    </row>
    <row r="190" spans="2:11" s="1" customFormat="1" ht="15" customHeight="1">
      <c r="B190" s="279"/>
      <c r="C190" s="315" t="s">
        <v>50</v>
      </c>
      <c r="D190" s="256"/>
      <c r="E190" s="256"/>
      <c r="F190" s="277" t="s">
        <v>1629</v>
      </c>
      <c r="G190" s="256"/>
      <c r="H190" s="253" t="s">
        <v>1719</v>
      </c>
      <c r="I190" s="256" t="s">
        <v>1720</v>
      </c>
      <c r="J190" s="256"/>
      <c r="K190" s="302"/>
    </row>
    <row r="191" spans="2:11" s="1" customFormat="1" ht="15" customHeight="1">
      <c r="B191" s="279"/>
      <c r="C191" s="315" t="s">
        <v>1721</v>
      </c>
      <c r="D191" s="256"/>
      <c r="E191" s="256"/>
      <c r="F191" s="277" t="s">
        <v>1629</v>
      </c>
      <c r="G191" s="256"/>
      <c r="H191" s="256" t="s">
        <v>1722</v>
      </c>
      <c r="I191" s="256" t="s">
        <v>1664</v>
      </c>
      <c r="J191" s="256"/>
      <c r="K191" s="302"/>
    </row>
    <row r="192" spans="2:11" s="1" customFormat="1" ht="15" customHeight="1">
      <c r="B192" s="279"/>
      <c r="C192" s="315" t="s">
        <v>1723</v>
      </c>
      <c r="D192" s="256"/>
      <c r="E192" s="256"/>
      <c r="F192" s="277" t="s">
        <v>1629</v>
      </c>
      <c r="G192" s="256"/>
      <c r="H192" s="256" t="s">
        <v>1724</v>
      </c>
      <c r="I192" s="256" t="s">
        <v>1664</v>
      </c>
      <c r="J192" s="256"/>
      <c r="K192" s="302"/>
    </row>
    <row r="193" spans="2:11" s="1" customFormat="1" ht="15" customHeight="1">
      <c r="B193" s="279"/>
      <c r="C193" s="315" t="s">
        <v>1725</v>
      </c>
      <c r="D193" s="256"/>
      <c r="E193" s="256"/>
      <c r="F193" s="277" t="s">
        <v>1635</v>
      </c>
      <c r="G193" s="256"/>
      <c r="H193" s="256" t="s">
        <v>1726</v>
      </c>
      <c r="I193" s="256" t="s">
        <v>1664</v>
      </c>
      <c r="J193" s="256"/>
      <c r="K193" s="302"/>
    </row>
    <row r="194" spans="2:11" s="1" customFormat="1" ht="15" customHeight="1">
      <c r="B194" s="308"/>
      <c r="C194" s="317"/>
      <c r="D194" s="288"/>
      <c r="E194" s="288"/>
      <c r="F194" s="288"/>
      <c r="G194" s="288"/>
      <c r="H194" s="288"/>
      <c r="I194" s="288"/>
      <c r="J194" s="288"/>
      <c r="K194" s="309"/>
    </row>
    <row r="195" spans="2:11" s="1" customFormat="1" ht="18.75" customHeight="1">
      <c r="B195" s="290"/>
      <c r="C195" s="300"/>
      <c r="D195" s="300"/>
      <c r="E195" s="300"/>
      <c r="F195" s="310"/>
      <c r="G195" s="300"/>
      <c r="H195" s="300"/>
      <c r="I195" s="300"/>
      <c r="J195" s="300"/>
      <c r="K195" s="290"/>
    </row>
    <row r="196" spans="2:11" s="1" customFormat="1" ht="18.75" customHeight="1">
      <c r="B196" s="290"/>
      <c r="C196" s="300"/>
      <c r="D196" s="300"/>
      <c r="E196" s="300"/>
      <c r="F196" s="310"/>
      <c r="G196" s="300"/>
      <c r="H196" s="300"/>
      <c r="I196" s="300"/>
      <c r="J196" s="300"/>
      <c r="K196" s="290"/>
    </row>
    <row r="197" spans="2:11" s="1" customFormat="1" ht="18.75" customHeight="1">
      <c r="B197" s="263"/>
      <c r="C197" s="263"/>
      <c r="D197" s="263"/>
      <c r="E197" s="263"/>
      <c r="F197" s="263"/>
      <c r="G197" s="263"/>
      <c r="H197" s="263"/>
      <c r="I197" s="263"/>
      <c r="J197" s="263"/>
      <c r="K197" s="263"/>
    </row>
    <row r="198" spans="2:11" s="1" customFormat="1" ht="13.5">
      <c r="B198" s="245"/>
      <c r="C198" s="246"/>
      <c r="D198" s="246"/>
      <c r="E198" s="246"/>
      <c r="F198" s="246"/>
      <c r="G198" s="246"/>
      <c r="H198" s="246"/>
      <c r="I198" s="246"/>
      <c r="J198" s="246"/>
      <c r="K198" s="247"/>
    </row>
    <row r="199" spans="2:11" s="1" customFormat="1" ht="21">
      <c r="B199" s="248"/>
      <c r="C199" s="376" t="s">
        <v>1727</v>
      </c>
      <c r="D199" s="376"/>
      <c r="E199" s="376"/>
      <c r="F199" s="376"/>
      <c r="G199" s="376"/>
      <c r="H199" s="376"/>
      <c r="I199" s="376"/>
      <c r="J199" s="376"/>
      <c r="K199" s="249"/>
    </row>
    <row r="200" spans="2:11" s="1" customFormat="1" ht="25.5" customHeight="1">
      <c r="B200" s="248"/>
      <c r="C200" s="318" t="s">
        <v>1728</v>
      </c>
      <c r="D200" s="318"/>
      <c r="E200" s="318"/>
      <c r="F200" s="318" t="s">
        <v>1729</v>
      </c>
      <c r="G200" s="319"/>
      <c r="H200" s="377" t="s">
        <v>1730</v>
      </c>
      <c r="I200" s="377"/>
      <c r="J200" s="377"/>
      <c r="K200" s="249"/>
    </row>
    <row r="201" spans="2:11" s="1" customFormat="1" ht="5.25" customHeight="1">
      <c r="B201" s="279"/>
      <c r="C201" s="274"/>
      <c r="D201" s="274"/>
      <c r="E201" s="274"/>
      <c r="F201" s="274"/>
      <c r="G201" s="300"/>
      <c r="H201" s="274"/>
      <c r="I201" s="274"/>
      <c r="J201" s="274"/>
      <c r="K201" s="302"/>
    </row>
    <row r="202" spans="2:11" s="1" customFormat="1" ht="15" customHeight="1">
      <c r="B202" s="279"/>
      <c r="C202" s="256" t="s">
        <v>1720</v>
      </c>
      <c r="D202" s="256"/>
      <c r="E202" s="256"/>
      <c r="F202" s="277" t="s">
        <v>51</v>
      </c>
      <c r="G202" s="256"/>
      <c r="H202" s="378" t="s">
        <v>1731</v>
      </c>
      <c r="I202" s="378"/>
      <c r="J202" s="378"/>
      <c r="K202" s="302"/>
    </row>
    <row r="203" spans="2:11" s="1" customFormat="1" ht="15" customHeight="1">
      <c r="B203" s="279"/>
      <c r="C203" s="256"/>
      <c r="D203" s="256"/>
      <c r="E203" s="256"/>
      <c r="F203" s="277" t="s">
        <v>52</v>
      </c>
      <c r="G203" s="256"/>
      <c r="H203" s="378" t="s">
        <v>1732</v>
      </c>
      <c r="I203" s="378"/>
      <c r="J203" s="378"/>
      <c r="K203" s="302"/>
    </row>
    <row r="204" spans="2:11" s="1" customFormat="1" ht="15" customHeight="1">
      <c r="B204" s="279"/>
      <c r="C204" s="256"/>
      <c r="D204" s="256"/>
      <c r="E204" s="256"/>
      <c r="F204" s="277" t="s">
        <v>55</v>
      </c>
      <c r="G204" s="256"/>
      <c r="H204" s="378" t="s">
        <v>1733</v>
      </c>
      <c r="I204" s="378"/>
      <c r="J204" s="378"/>
      <c r="K204" s="302"/>
    </row>
    <row r="205" spans="2:11" s="1" customFormat="1" ht="15" customHeight="1">
      <c r="B205" s="279"/>
      <c r="C205" s="256"/>
      <c r="D205" s="256"/>
      <c r="E205" s="256"/>
      <c r="F205" s="277" t="s">
        <v>53</v>
      </c>
      <c r="G205" s="256"/>
      <c r="H205" s="378" t="s">
        <v>1734</v>
      </c>
      <c r="I205" s="378"/>
      <c r="J205" s="378"/>
      <c r="K205" s="302"/>
    </row>
    <row r="206" spans="2:11" s="1" customFormat="1" ht="15" customHeight="1">
      <c r="B206" s="279"/>
      <c r="C206" s="256"/>
      <c r="D206" s="256"/>
      <c r="E206" s="256"/>
      <c r="F206" s="277" t="s">
        <v>54</v>
      </c>
      <c r="G206" s="256"/>
      <c r="H206" s="378" t="s">
        <v>1735</v>
      </c>
      <c r="I206" s="378"/>
      <c r="J206" s="378"/>
      <c r="K206" s="302"/>
    </row>
    <row r="207" spans="2:11" s="1" customFormat="1" ht="15" customHeight="1">
      <c r="B207" s="279"/>
      <c r="C207" s="256"/>
      <c r="D207" s="256"/>
      <c r="E207" s="256"/>
      <c r="F207" s="277"/>
      <c r="G207" s="256"/>
      <c r="H207" s="256"/>
      <c r="I207" s="256"/>
      <c r="J207" s="256"/>
      <c r="K207" s="302"/>
    </row>
    <row r="208" spans="2:11" s="1" customFormat="1" ht="15" customHeight="1">
      <c r="B208" s="279"/>
      <c r="C208" s="256" t="s">
        <v>1676</v>
      </c>
      <c r="D208" s="256"/>
      <c r="E208" s="256"/>
      <c r="F208" s="277" t="s">
        <v>87</v>
      </c>
      <c r="G208" s="256"/>
      <c r="H208" s="378" t="s">
        <v>1736</v>
      </c>
      <c r="I208" s="378"/>
      <c r="J208" s="378"/>
      <c r="K208" s="302"/>
    </row>
    <row r="209" spans="2:11" s="1" customFormat="1" ht="15" customHeight="1">
      <c r="B209" s="279"/>
      <c r="C209" s="256"/>
      <c r="D209" s="256"/>
      <c r="E209" s="256"/>
      <c r="F209" s="277" t="s">
        <v>1571</v>
      </c>
      <c r="G209" s="256"/>
      <c r="H209" s="378" t="s">
        <v>1572</v>
      </c>
      <c r="I209" s="378"/>
      <c r="J209" s="378"/>
      <c r="K209" s="302"/>
    </row>
    <row r="210" spans="2:11" s="1" customFormat="1" ht="15" customHeight="1">
      <c r="B210" s="279"/>
      <c r="C210" s="256"/>
      <c r="D210" s="256"/>
      <c r="E210" s="256"/>
      <c r="F210" s="277" t="s">
        <v>1569</v>
      </c>
      <c r="G210" s="256"/>
      <c r="H210" s="378" t="s">
        <v>1737</v>
      </c>
      <c r="I210" s="378"/>
      <c r="J210" s="378"/>
      <c r="K210" s="302"/>
    </row>
    <row r="211" spans="2:11" s="1" customFormat="1" ht="15" customHeight="1">
      <c r="B211" s="320"/>
      <c r="C211" s="256"/>
      <c r="D211" s="256"/>
      <c r="E211" s="256"/>
      <c r="F211" s="277" t="s">
        <v>1573</v>
      </c>
      <c r="G211" s="315"/>
      <c r="H211" s="379" t="s">
        <v>1574</v>
      </c>
      <c r="I211" s="379"/>
      <c r="J211" s="379"/>
      <c r="K211" s="321"/>
    </row>
    <row r="212" spans="2:11" s="1" customFormat="1" ht="15" customHeight="1">
      <c r="B212" s="320"/>
      <c r="C212" s="256"/>
      <c r="D212" s="256"/>
      <c r="E212" s="256"/>
      <c r="F212" s="277" t="s">
        <v>1575</v>
      </c>
      <c r="G212" s="315"/>
      <c r="H212" s="379" t="s">
        <v>1738</v>
      </c>
      <c r="I212" s="379"/>
      <c r="J212" s="379"/>
      <c r="K212" s="321"/>
    </row>
    <row r="213" spans="2:11" s="1" customFormat="1" ht="15" customHeight="1">
      <c r="B213" s="320"/>
      <c r="C213" s="256"/>
      <c r="D213" s="256"/>
      <c r="E213" s="256"/>
      <c r="F213" s="277"/>
      <c r="G213" s="315"/>
      <c r="H213" s="306"/>
      <c r="I213" s="306"/>
      <c r="J213" s="306"/>
      <c r="K213" s="321"/>
    </row>
    <row r="214" spans="2:11" s="1" customFormat="1" ht="15" customHeight="1">
      <c r="B214" s="320"/>
      <c r="C214" s="256" t="s">
        <v>1700</v>
      </c>
      <c r="D214" s="256"/>
      <c r="E214" s="256"/>
      <c r="F214" s="277">
        <v>1</v>
      </c>
      <c r="G214" s="315"/>
      <c r="H214" s="379" t="s">
        <v>1739</v>
      </c>
      <c r="I214" s="379"/>
      <c r="J214" s="379"/>
      <c r="K214" s="321"/>
    </row>
    <row r="215" spans="2:11" s="1" customFormat="1" ht="15" customHeight="1">
      <c r="B215" s="320"/>
      <c r="C215" s="256"/>
      <c r="D215" s="256"/>
      <c r="E215" s="256"/>
      <c r="F215" s="277">
        <v>2</v>
      </c>
      <c r="G215" s="315"/>
      <c r="H215" s="379" t="s">
        <v>1740</v>
      </c>
      <c r="I215" s="379"/>
      <c r="J215" s="379"/>
      <c r="K215" s="321"/>
    </row>
    <row r="216" spans="2:11" s="1" customFormat="1" ht="15" customHeight="1">
      <c r="B216" s="320"/>
      <c r="C216" s="256"/>
      <c r="D216" s="256"/>
      <c r="E216" s="256"/>
      <c r="F216" s="277">
        <v>3</v>
      </c>
      <c r="G216" s="315"/>
      <c r="H216" s="379" t="s">
        <v>1741</v>
      </c>
      <c r="I216" s="379"/>
      <c r="J216" s="379"/>
      <c r="K216" s="321"/>
    </row>
    <row r="217" spans="2:11" s="1" customFormat="1" ht="15" customHeight="1">
      <c r="B217" s="320"/>
      <c r="C217" s="256"/>
      <c r="D217" s="256"/>
      <c r="E217" s="256"/>
      <c r="F217" s="277">
        <v>4</v>
      </c>
      <c r="G217" s="315"/>
      <c r="H217" s="379" t="s">
        <v>1742</v>
      </c>
      <c r="I217" s="379"/>
      <c r="J217" s="379"/>
      <c r="K217" s="321"/>
    </row>
    <row r="218" spans="2:11" s="1" customFormat="1" ht="12.75" customHeight="1">
      <c r="B218" s="322"/>
      <c r="C218" s="323"/>
      <c r="D218" s="323"/>
      <c r="E218" s="323"/>
      <c r="F218" s="323"/>
      <c r="G218" s="323"/>
      <c r="H218" s="323"/>
      <c r="I218" s="323"/>
      <c r="J218" s="323"/>
      <c r="K218" s="324"/>
    </row>
  </sheetData>
  <sheetProtection formatCells="0" formatColumns="0" formatRows="0" insertColumns="0" insertRows="0" insertHyperlinks="0" deleteColumns="0" deleteRows="0" sort="0" autoFilter="0" pivotTables="0"/>
  <mergeCells count="77">
    <mergeCell ref="G44:J44"/>
    <mergeCell ref="G45:J45"/>
    <mergeCell ref="C3:J3"/>
    <mergeCell ref="C4:J4"/>
    <mergeCell ref="C6:J6"/>
    <mergeCell ref="C7:J7"/>
    <mergeCell ref="G39:J39"/>
    <mergeCell ref="G40:J40"/>
    <mergeCell ref="G41:J41"/>
    <mergeCell ref="G42:J42"/>
    <mergeCell ref="G43:J43"/>
    <mergeCell ref="D34:J34"/>
    <mergeCell ref="D35:J35"/>
    <mergeCell ref="G36:J36"/>
    <mergeCell ref="G37:J37"/>
    <mergeCell ref="G38:J38"/>
    <mergeCell ref="D27:J27"/>
    <mergeCell ref="D28:J28"/>
    <mergeCell ref="D30:J30"/>
    <mergeCell ref="D31:J31"/>
    <mergeCell ref="D33:J33"/>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65:J65"/>
    <mergeCell ref="D66:J66"/>
    <mergeCell ref="D67:J67"/>
    <mergeCell ref="D68:J68"/>
    <mergeCell ref="D69:J69"/>
    <mergeCell ref="D59:J59"/>
    <mergeCell ref="D60:J60"/>
    <mergeCell ref="D61:J61"/>
    <mergeCell ref="D62:J62"/>
    <mergeCell ref="D63:J63"/>
    <mergeCell ref="C52:J52"/>
    <mergeCell ref="C54:J54"/>
    <mergeCell ref="C55:J55"/>
    <mergeCell ref="C57:J57"/>
    <mergeCell ref="D58:J58"/>
    <mergeCell ref="D47:J47"/>
    <mergeCell ref="E48:J48"/>
    <mergeCell ref="E49:J49"/>
    <mergeCell ref="E50:J50"/>
    <mergeCell ref="D51:J51"/>
    <mergeCell ref="H212:J212"/>
    <mergeCell ref="H214:J214"/>
    <mergeCell ref="H215:J215"/>
    <mergeCell ref="H216:J216"/>
    <mergeCell ref="H217:J217"/>
    <mergeCell ref="H206:J206"/>
    <mergeCell ref="H208:J208"/>
    <mergeCell ref="H209:J209"/>
    <mergeCell ref="H210:J210"/>
    <mergeCell ref="H211:J211"/>
    <mergeCell ref="H200:J200"/>
    <mergeCell ref="H202:J202"/>
    <mergeCell ref="H203:J203"/>
    <mergeCell ref="H204:J204"/>
    <mergeCell ref="H205:J205"/>
    <mergeCell ref="C102:J102"/>
    <mergeCell ref="C122:J122"/>
    <mergeCell ref="C147:J147"/>
    <mergeCell ref="C165:J165"/>
    <mergeCell ref="C199:J199"/>
  </mergeCells>
  <pageMargins left="0.39370078740157483" right="0.39370078740157483" top="0.39370078740157483" bottom="0.39370078740157483" header="0" footer="0"/>
  <pageSetup paperSize="9" scale="77" fitToHeight="100" orientation="portrait" r:id="rId1"/>
  <headerFooter>
    <oddFooter>&amp;CStrana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M304"/>
  <sheetViews>
    <sheetView showGridLines="0" workbookViewId="0"/>
  </sheetViews>
  <sheetFormatPr defaultRowHeight="16.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51"/>
      <c r="M2" s="351"/>
      <c r="N2" s="351"/>
      <c r="O2" s="351"/>
      <c r="P2" s="351"/>
      <c r="Q2" s="351"/>
      <c r="R2" s="351"/>
      <c r="S2" s="351"/>
      <c r="T2" s="351"/>
      <c r="U2" s="351"/>
      <c r="V2" s="351"/>
      <c r="AT2" s="18" t="s">
        <v>89</v>
      </c>
    </row>
    <row r="3" spans="1:46" s="1" customFormat="1" ht="6.95" customHeight="1">
      <c r="B3" s="103"/>
      <c r="C3" s="104"/>
      <c r="D3" s="104"/>
      <c r="E3" s="104"/>
      <c r="F3" s="104"/>
      <c r="G3" s="104"/>
      <c r="H3" s="104"/>
      <c r="I3" s="104"/>
      <c r="J3" s="104"/>
      <c r="K3" s="104"/>
      <c r="L3" s="21"/>
      <c r="AT3" s="18" t="s">
        <v>90</v>
      </c>
    </row>
    <row r="4" spans="1:46" s="1" customFormat="1" ht="24.95" customHeight="1">
      <c r="B4" s="21"/>
      <c r="D4" s="105" t="s">
        <v>118</v>
      </c>
      <c r="L4" s="21"/>
      <c r="M4" s="106" t="s">
        <v>10</v>
      </c>
      <c r="AT4" s="18" t="s">
        <v>4</v>
      </c>
    </row>
    <row r="5" spans="1:46" s="1" customFormat="1" ht="6.95" customHeight="1">
      <c r="B5" s="21"/>
      <c r="L5" s="21"/>
    </row>
    <row r="6" spans="1:46" s="1" customFormat="1" ht="12" customHeight="1">
      <c r="B6" s="21"/>
      <c r="D6" s="107" t="s">
        <v>16</v>
      </c>
      <c r="L6" s="21"/>
    </row>
    <row r="7" spans="1:46" s="1" customFormat="1" ht="16.5" customHeight="1">
      <c r="B7" s="21"/>
      <c r="E7" s="365" t="str">
        <f>'Rekapitulace stavby'!K6</f>
        <v>Oprava sociálního zařízení v objektu Polikliniky</v>
      </c>
      <c r="F7" s="366"/>
      <c r="G7" s="366"/>
      <c r="H7" s="366"/>
      <c r="L7" s="21"/>
    </row>
    <row r="8" spans="1:46" s="2" customFormat="1" ht="12" customHeight="1">
      <c r="A8" s="36"/>
      <c r="B8" s="41"/>
      <c r="C8" s="36"/>
      <c r="D8" s="107" t="s">
        <v>119</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67" t="s">
        <v>120</v>
      </c>
      <c r="F9" s="368"/>
      <c r="G9" s="368"/>
      <c r="H9" s="368"/>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35</v>
      </c>
      <c r="G11" s="36"/>
      <c r="H11" s="36"/>
      <c r="I11" s="107" t="s">
        <v>20</v>
      </c>
      <c r="J11" s="109" t="s">
        <v>35</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22</v>
      </c>
      <c r="E12" s="36"/>
      <c r="F12" s="109" t="s">
        <v>23</v>
      </c>
      <c r="G12" s="36"/>
      <c r="H12" s="36"/>
      <c r="I12" s="107" t="s">
        <v>24</v>
      </c>
      <c r="J12" s="110" t="str">
        <f>'Rekapitulace stavby'!AN8</f>
        <v>7. 10. 2021</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30</v>
      </c>
      <c r="E14" s="36"/>
      <c r="F14" s="36"/>
      <c r="G14" s="36"/>
      <c r="H14" s="36"/>
      <c r="I14" s="107" t="s">
        <v>31</v>
      </c>
      <c r="J14" s="109" t="s">
        <v>32</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33</v>
      </c>
      <c r="F15" s="36"/>
      <c r="G15" s="36"/>
      <c r="H15" s="36"/>
      <c r="I15" s="107" t="s">
        <v>34</v>
      </c>
      <c r="J15" s="109" t="s">
        <v>35</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36</v>
      </c>
      <c r="E17" s="36"/>
      <c r="F17" s="36"/>
      <c r="G17" s="36"/>
      <c r="H17" s="36"/>
      <c r="I17" s="107" t="s">
        <v>31</v>
      </c>
      <c r="J17" s="31"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69" t="str">
        <f>'Rekapitulace stavby'!E14</f>
        <v>Vyplň údaj</v>
      </c>
      <c r="F18" s="370"/>
      <c r="G18" s="370"/>
      <c r="H18" s="370"/>
      <c r="I18" s="107" t="s">
        <v>34</v>
      </c>
      <c r="J18" s="31"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38</v>
      </c>
      <c r="E20" s="36"/>
      <c r="F20" s="36"/>
      <c r="G20" s="36"/>
      <c r="H20" s="36"/>
      <c r="I20" s="107" t="s">
        <v>31</v>
      </c>
      <c r="J20" s="109" t="s">
        <v>39</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40</v>
      </c>
      <c r="F21" s="36"/>
      <c r="G21" s="36"/>
      <c r="H21" s="36"/>
      <c r="I21" s="107" t="s">
        <v>34</v>
      </c>
      <c r="J21" s="109" t="s">
        <v>35</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42</v>
      </c>
      <c r="E23" s="36"/>
      <c r="F23" s="36"/>
      <c r="G23" s="36"/>
      <c r="H23" s="36"/>
      <c r="I23" s="107" t="s">
        <v>31</v>
      </c>
      <c r="J23" s="109" t="s">
        <v>35</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43</v>
      </c>
      <c r="F24" s="36"/>
      <c r="G24" s="36"/>
      <c r="H24" s="36"/>
      <c r="I24" s="107" t="s">
        <v>34</v>
      </c>
      <c r="J24" s="109" t="s">
        <v>35</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44</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16.5" customHeight="1">
      <c r="A27" s="111"/>
      <c r="B27" s="112"/>
      <c r="C27" s="111"/>
      <c r="D27" s="111"/>
      <c r="E27" s="371" t="s">
        <v>35</v>
      </c>
      <c r="F27" s="371"/>
      <c r="G27" s="371"/>
      <c r="H27" s="371"/>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46</v>
      </c>
      <c r="E30" s="36"/>
      <c r="F30" s="36"/>
      <c r="G30" s="36"/>
      <c r="H30" s="36"/>
      <c r="I30" s="36"/>
      <c r="J30" s="116">
        <f>ROUND(J100,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48</v>
      </c>
      <c r="G32" s="36"/>
      <c r="H32" s="36"/>
      <c r="I32" s="117" t="s">
        <v>47</v>
      </c>
      <c r="J32" s="117" t="s">
        <v>49</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50</v>
      </c>
      <c r="E33" s="107" t="s">
        <v>51</v>
      </c>
      <c r="F33" s="119">
        <f>ROUND((SUM(BE100:BE303)),  2)</f>
        <v>0</v>
      </c>
      <c r="G33" s="36"/>
      <c r="H33" s="36"/>
      <c r="I33" s="120">
        <v>0.21</v>
      </c>
      <c r="J33" s="119">
        <f>ROUND(((SUM(BE100:BE303))*I33),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52</v>
      </c>
      <c r="F34" s="119">
        <f>ROUND((SUM(BF100:BF303)),  2)</f>
        <v>0</v>
      </c>
      <c r="G34" s="36"/>
      <c r="H34" s="36"/>
      <c r="I34" s="120">
        <v>0.15</v>
      </c>
      <c r="J34" s="119">
        <f>ROUND(((SUM(BF100:BF303))*I34),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53</v>
      </c>
      <c r="F35" s="119">
        <f>ROUND((SUM(BG100:BG303)),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54</v>
      </c>
      <c r="F36" s="119">
        <f>ROUND((SUM(BH100:BH303)),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55</v>
      </c>
      <c r="F37" s="119">
        <f>ROUND((SUM(BI100:BI303)),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56</v>
      </c>
      <c r="E39" s="123"/>
      <c r="F39" s="123"/>
      <c r="G39" s="124" t="s">
        <v>57</v>
      </c>
      <c r="H39" s="125" t="s">
        <v>58</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customHeight="1">
      <c r="A45" s="36"/>
      <c r="B45" s="37"/>
      <c r="C45" s="24" t="s">
        <v>121</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customHeight="1">
      <c r="A47" s="36"/>
      <c r="B47" s="37"/>
      <c r="C47" s="30"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16.5" customHeight="1">
      <c r="A48" s="36"/>
      <c r="B48" s="37"/>
      <c r="C48" s="38"/>
      <c r="D48" s="38"/>
      <c r="E48" s="372" t="str">
        <f>E7</f>
        <v>Oprava sociálního zařízení v objektu Polikliniky</v>
      </c>
      <c r="F48" s="373"/>
      <c r="G48" s="373"/>
      <c r="H48" s="373"/>
      <c r="I48" s="38"/>
      <c r="J48" s="38"/>
      <c r="K48" s="38"/>
      <c r="L48" s="108"/>
      <c r="S48" s="36"/>
      <c r="T48" s="36"/>
      <c r="U48" s="36"/>
      <c r="V48" s="36"/>
      <c r="W48" s="36"/>
      <c r="X48" s="36"/>
      <c r="Y48" s="36"/>
      <c r="Z48" s="36"/>
      <c r="AA48" s="36"/>
      <c r="AB48" s="36"/>
      <c r="AC48" s="36"/>
      <c r="AD48" s="36"/>
      <c r="AE48" s="36"/>
    </row>
    <row r="49" spans="1:47" s="2" customFormat="1" ht="12" customHeight="1">
      <c r="A49" s="36"/>
      <c r="B49" s="37"/>
      <c r="C49" s="30" t="s">
        <v>119</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customHeight="1">
      <c r="A50" s="36"/>
      <c r="B50" s="37"/>
      <c r="C50" s="38"/>
      <c r="D50" s="38"/>
      <c r="E50" s="329" t="str">
        <f>E9</f>
        <v>1.PP - M - 1.PP - sociální zázemí - muži</v>
      </c>
      <c r="F50" s="374"/>
      <c r="G50" s="374"/>
      <c r="H50" s="374"/>
      <c r="I50" s="38"/>
      <c r="J50" s="38"/>
      <c r="K50" s="38"/>
      <c r="L50" s="108"/>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customHeight="1">
      <c r="A52" s="36"/>
      <c r="B52" s="37"/>
      <c r="C52" s="30" t="s">
        <v>22</v>
      </c>
      <c r="D52" s="38"/>
      <c r="E52" s="38"/>
      <c r="F52" s="28" t="str">
        <f>F12</f>
        <v>Objekt Polikliniky</v>
      </c>
      <c r="G52" s="38"/>
      <c r="H52" s="38"/>
      <c r="I52" s="30" t="s">
        <v>24</v>
      </c>
      <c r="J52" s="61" t="str">
        <f>IF(J12="","",J12)</f>
        <v>7. 10. 2021</v>
      </c>
      <c r="K52" s="38"/>
      <c r="L52" s="108"/>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15.2" customHeight="1">
      <c r="A54" s="36"/>
      <c r="B54" s="37"/>
      <c r="C54" s="30" t="s">
        <v>30</v>
      </c>
      <c r="D54" s="38"/>
      <c r="E54" s="38"/>
      <c r="F54" s="28" t="str">
        <f>E15</f>
        <v>Nemocnice s poliklinikou Česká Lípa,a.s.,Purkyňova</v>
      </c>
      <c r="G54" s="38"/>
      <c r="H54" s="38"/>
      <c r="I54" s="30" t="s">
        <v>38</v>
      </c>
      <c r="J54" s="34" t="str">
        <f>E21</f>
        <v>STORING spol. s r.o.</v>
      </c>
      <c r="K54" s="38"/>
      <c r="L54" s="108"/>
      <c r="S54" s="36"/>
      <c r="T54" s="36"/>
      <c r="U54" s="36"/>
      <c r="V54" s="36"/>
      <c r="W54" s="36"/>
      <c r="X54" s="36"/>
      <c r="Y54" s="36"/>
      <c r="Z54" s="36"/>
      <c r="AA54" s="36"/>
      <c r="AB54" s="36"/>
      <c r="AC54" s="36"/>
      <c r="AD54" s="36"/>
      <c r="AE54" s="36"/>
    </row>
    <row r="55" spans="1:47" s="2" customFormat="1" ht="15.2" customHeight="1">
      <c r="A55" s="36"/>
      <c r="B55" s="37"/>
      <c r="C55" s="30" t="s">
        <v>36</v>
      </c>
      <c r="D55" s="38"/>
      <c r="E55" s="38"/>
      <c r="F55" s="28" t="str">
        <f>IF(E18="","",E18)</f>
        <v>Vyplň údaj</v>
      </c>
      <c r="G55" s="38"/>
      <c r="H55" s="38"/>
      <c r="I55" s="30" t="s">
        <v>42</v>
      </c>
      <c r="J55" s="34" t="str">
        <f>E24</f>
        <v>Zuzana Morávková</v>
      </c>
      <c r="K55" s="38"/>
      <c r="L55" s="108"/>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customHeight="1">
      <c r="A57" s="36"/>
      <c r="B57" s="37"/>
      <c r="C57" s="132" t="s">
        <v>122</v>
      </c>
      <c r="D57" s="133"/>
      <c r="E57" s="133"/>
      <c r="F57" s="133"/>
      <c r="G57" s="133"/>
      <c r="H57" s="133"/>
      <c r="I57" s="133"/>
      <c r="J57" s="134" t="s">
        <v>123</v>
      </c>
      <c r="K57" s="133"/>
      <c r="L57" s="108"/>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customHeight="1">
      <c r="A59" s="36"/>
      <c r="B59" s="37"/>
      <c r="C59" s="135" t="s">
        <v>78</v>
      </c>
      <c r="D59" s="38"/>
      <c r="E59" s="38"/>
      <c r="F59" s="38"/>
      <c r="G59" s="38"/>
      <c r="H59" s="38"/>
      <c r="I59" s="38"/>
      <c r="J59" s="79">
        <f>J100</f>
        <v>0</v>
      </c>
      <c r="K59" s="38"/>
      <c r="L59" s="108"/>
      <c r="S59" s="36"/>
      <c r="T59" s="36"/>
      <c r="U59" s="36"/>
      <c r="V59" s="36"/>
      <c r="W59" s="36"/>
      <c r="X59" s="36"/>
      <c r="Y59" s="36"/>
      <c r="Z59" s="36"/>
      <c r="AA59" s="36"/>
      <c r="AB59" s="36"/>
      <c r="AC59" s="36"/>
      <c r="AD59" s="36"/>
      <c r="AE59" s="36"/>
      <c r="AU59" s="18" t="s">
        <v>124</v>
      </c>
    </row>
    <row r="60" spans="1:47" s="9" customFormat="1" ht="24.95" customHeight="1">
      <c r="B60" s="136"/>
      <c r="C60" s="137"/>
      <c r="D60" s="138" t="s">
        <v>125</v>
      </c>
      <c r="E60" s="139"/>
      <c r="F60" s="139"/>
      <c r="G60" s="139"/>
      <c r="H60" s="139"/>
      <c r="I60" s="139"/>
      <c r="J60" s="140">
        <f>J101</f>
        <v>0</v>
      </c>
      <c r="K60" s="137"/>
      <c r="L60" s="141"/>
    </row>
    <row r="61" spans="1:47" s="10" customFormat="1" ht="19.899999999999999" customHeight="1">
      <c r="B61" s="142"/>
      <c r="C61" s="143"/>
      <c r="D61" s="144" t="s">
        <v>126</v>
      </c>
      <c r="E61" s="145"/>
      <c r="F61" s="145"/>
      <c r="G61" s="145"/>
      <c r="H61" s="145"/>
      <c r="I61" s="145"/>
      <c r="J61" s="146">
        <f>J102</f>
        <v>0</v>
      </c>
      <c r="K61" s="143"/>
      <c r="L61" s="147"/>
    </row>
    <row r="62" spans="1:47" s="10" customFormat="1" ht="19.899999999999999" customHeight="1">
      <c r="B62" s="142"/>
      <c r="C62" s="143"/>
      <c r="D62" s="144" t="s">
        <v>127</v>
      </c>
      <c r="E62" s="145"/>
      <c r="F62" s="145"/>
      <c r="G62" s="145"/>
      <c r="H62" s="145"/>
      <c r="I62" s="145"/>
      <c r="J62" s="146">
        <f>J119</f>
        <v>0</v>
      </c>
      <c r="K62" s="143"/>
      <c r="L62" s="147"/>
    </row>
    <row r="63" spans="1:47" s="10" customFormat="1" ht="19.899999999999999" customHeight="1">
      <c r="B63" s="142"/>
      <c r="C63" s="143"/>
      <c r="D63" s="144" t="s">
        <v>128</v>
      </c>
      <c r="E63" s="145"/>
      <c r="F63" s="145"/>
      <c r="G63" s="145"/>
      <c r="H63" s="145"/>
      <c r="I63" s="145"/>
      <c r="J63" s="146">
        <f>J133</f>
        <v>0</v>
      </c>
      <c r="K63" s="143"/>
      <c r="L63" s="147"/>
    </row>
    <row r="64" spans="1:47" s="10" customFormat="1" ht="19.899999999999999" customHeight="1">
      <c r="B64" s="142"/>
      <c r="C64" s="143"/>
      <c r="D64" s="144" t="s">
        <v>129</v>
      </c>
      <c r="E64" s="145"/>
      <c r="F64" s="145"/>
      <c r="G64" s="145"/>
      <c r="H64" s="145"/>
      <c r="I64" s="145"/>
      <c r="J64" s="146">
        <f>J143</f>
        <v>0</v>
      </c>
      <c r="K64" s="143"/>
      <c r="L64" s="147"/>
    </row>
    <row r="65" spans="2:12" s="9" customFormat="1" ht="24.95" customHeight="1">
      <c r="B65" s="136"/>
      <c r="C65" s="137"/>
      <c r="D65" s="138" t="s">
        <v>130</v>
      </c>
      <c r="E65" s="139"/>
      <c r="F65" s="139"/>
      <c r="G65" s="139"/>
      <c r="H65" s="139"/>
      <c r="I65" s="139"/>
      <c r="J65" s="140">
        <f>J146</f>
        <v>0</v>
      </c>
      <c r="K65" s="137"/>
      <c r="L65" s="141"/>
    </row>
    <row r="66" spans="2:12" s="10" customFormat="1" ht="19.899999999999999" customHeight="1">
      <c r="B66" s="142"/>
      <c r="C66" s="143"/>
      <c r="D66" s="144" t="s">
        <v>131</v>
      </c>
      <c r="E66" s="145"/>
      <c r="F66" s="145"/>
      <c r="G66" s="145"/>
      <c r="H66" s="145"/>
      <c r="I66" s="145"/>
      <c r="J66" s="146">
        <f>J147</f>
        <v>0</v>
      </c>
      <c r="K66" s="143"/>
      <c r="L66" s="147"/>
    </row>
    <row r="67" spans="2:12" s="10" customFormat="1" ht="19.899999999999999" customHeight="1">
      <c r="B67" s="142"/>
      <c r="C67" s="143"/>
      <c r="D67" s="144" t="s">
        <v>132</v>
      </c>
      <c r="E67" s="145"/>
      <c r="F67" s="145"/>
      <c r="G67" s="145"/>
      <c r="H67" s="145"/>
      <c r="I67" s="145"/>
      <c r="J67" s="146">
        <f>J166</f>
        <v>0</v>
      </c>
      <c r="K67" s="143"/>
      <c r="L67" s="147"/>
    </row>
    <row r="68" spans="2:12" s="10" customFormat="1" ht="19.899999999999999" customHeight="1">
      <c r="B68" s="142"/>
      <c r="C68" s="143"/>
      <c r="D68" s="144" t="s">
        <v>133</v>
      </c>
      <c r="E68" s="145"/>
      <c r="F68" s="145"/>
      <c r="G68" s="145"/>
      <c r="H68" s="145"/>
      <c r="I68" s="145"/>
      <c r="J68" s="146">
        <f>J173</f>
        <v>0</v>
      </c>
      <c r="K68" s="143"/>
      <c r="L68" s="147"/>
    </row>
    <row r="69" spans="2:12" s="10" customFormat="1" ht="19.899999999999999" customHeight="1">
      <c r="B69" s="142"/>
      <c r="C69" s="143"/>
      <c r="D69" s="144" t="s">
        <v>134</v>
      </c>
      <c r="E69" s="145"/>
      <c r="F69" s="145"/>
      <c r="G69" s="145"/>
      <c r="H69" s="145"/>
      <c r="I69" s="145"/>
      <c r="J69" s="146">
        <f>J176</f>
        <v>0</v>
      </c>
      <c r="K69" s="143"/>
      <c r="L69" s="147"/>
    </row>
    <row r="70" spans="2:12" s="10" customFormat="1" ht="19.899999999999999" customHeight="1">
      <c r="B70" s="142"/>
      <c r="C70" s="143"/>
      <c r="D70" s="144" t="s">
        <v>135</v>
      </c>
      <c r="E70" s="145"/>
      <c r="F70" s="145"/>
      <c r="G70" s="145"/>
      <c r="H70" s="145"/>
      <c r="I70" s="145"/>
      <c r="J70" s="146">
        <f>J191</f>
        <v>0</v>
      </c>
      <c r="K70" s="143"/>
      <c r="L70" s="147"/>
    </row>
    <row r="71" spans="2:12" s="10" customFormat="1" ht="19.899999999999999" customHeight="1">
      <c r="B71" s="142"/>
      <c r="C71" s="143"/>
      <c r="D71" s="144" t="s">
        <v>136</v>
      </c>
      <c r="E71" s="145"/>
      <c r="F71" s="145"/>
      <c r="G71" s="145"/>
      <c r="H71" s="145"/>
      <c r="I71" s="145"/>
      <c r="J71" s="146">
        <f>J204</f>
        <v>0</v>
      </c>
      <c r="K71" s="143"/>
      <c r="L71" s="147"/>
    </row>
    <row r="72" spans="2:12" s="10" customFormat="1" ht="19.899999999999999" customHeight="1">
      <c r="B72" s="142"/>
      <c r="C72" s="143"/>
      <c r="D72" s="144" t="s">
        <v>137</v>
      </c>
      <c r="E72" s="145"/>
      <c r="F72" s="145"/>
      <c r="G72" s="145"/>
      <c r="H72" s="145"/>
      <c r="I72" s="145"/>
      <c r="J72" s="146">
        <f>J210</f>
        <v>0</v>
      </c>
      <c r="K72" s="143"/>
      <c r="L72" s="147"/>
    </row>
    <row r="73" spans="2:12" s="10" customFormat="1" ht="19.899999999999999" customHeight="1">
      <c r="B73" s="142"/>
      <c r="C73" s="143"/>
      <c r="D73" s="144" t="s">
        <v>138</v>
      </c>
      <c r="E73" s="145"/>
      <c r="F73" s="145"/>
      <c r="G73" s="145"/>
      <c r="H73" s="145"/>
      <c r="I73" s="145"/>
      <c r="J73" s="146">
        <f>J245</f>
        <v>0</v>
      </c>
      <c r="K73" s="143"/>
      <c r="L73" s="147"/>
    </row>
    <row r="74" spans="2:12" s="10" customFormat="1" ht="19.899999999999999" customHeight="1">
      <c r="B74" s="142"/>
      <c r="C74" s="143"/>
      <c r="D74" s="144" t="s">
        <v>139</v>
      </c>
      <c r="E74" s="145"/>
      <c r="F74" s="145"/>
      <c r="G74" s="145"/>
      <c r="H74" s="145"/>
      <c r="I74" s="145"/>
      <c r="J74" s="146">
        <f>J275</f>
        <v>0</v>
      </c>
      <c r="K74" s="143"/>
      <c r="L74" s="147"/>
    </row>
    <row r="75" spans="2:12" s="9" customFormat="1" ht="24.95" customHeight="1">
      <c r="B75" s="136"/>
      <c r="C75" s="137"/>
      <c r="D75" s="138" t="s">
        <v>140</v>
      </c>
      <c r="E75" s="139"/>
      <c r="F75" s="139"/>
      <c r="G75" s="139"/>
      <c r="H75" s="139"/>
      <c r="I75" s="139"/>
      <c r="J75" s="140">
        <f>J283</f>
        <v>0</v>
      </c>
      <c r="K75" s="137"/>
      <c r="L75" s="141"/>
    </row>
    <row r="76" spans="2:12" s="10" customFormat="1" ht="19.899999999999999" customHeight="1">
      <c r="B76" s="142"/>
      <c r="C76" s="143"/>
      <c r="D76" s="144" t="s">
        <v>141</v>
      </c>
      <c r="E76" s="145"/>
      <c r="F76" s="145"/>
      <c r="G76" s="145"/>
      <c r="H76" s="145"/>
      <c r="I76" s="145"/>
      <c r="J76" s="146">
        <f>J284</f>
        <v>0</v>
      </c>
      <c r="K76" s="143"/>
      <c r="L76" s="147"/>
    </row>
    <row r="77" spans="2:12" s="10" customFormat="1" ht="19.899999999999999" customHeight="1">
      <c r="B77" s="142"/>
      <c r="C77" s="143"/>
      <c r="D77" s="144" t="s">
        <v>142</v>
      </c>
      <c r="E77" s="145"/>
      <c r="F77" s="145"/>
      <c r="G77" s="145"/>
      <c r="H77" s="145"/>
      <c r="I77" s="145"/>
      <c r="J77" s="146">
        <f>J287</f>
        <v>0</v>
      </c>
      <c r="K77" s="143"/>
      <c r="L77" s="147"/>
    </row>
    <row r="78" spans="2:12" s="10" customFormat="1" ht="19.899999999999999" customHeight="1">
      <c r="B78" s="142"/>
      <c r="C78" s="143"/>
      <c r="D78" s="144" t="s">
        <v>143</v>
      </c>
      <c r="E78" s="145"/>
      <c r="F78" s="145"/>
      <c r="G78" s="145"/>
      <c r="H78" s="145"/>
      <c r="I78" s="145"/>
      <c r="J78" s="146">
        <f>J291</f>
        <v>0</v>
      </c>
      <c r="K78" s="143"/>
      <c r="L78" s="147"/>
    </row>
    <row r="79" spans="2:12" s="10" customFormat="1" ht="19.899999999999999" customHeight="1">
      <c r="B79" s="142"/>
      <c r="C79" s="143"/>
      <c r="D79" s="144" t="s">
        <v>144</v>
      </c>
      <c r="E79" s="145"/>
      <c r="F79" s="145"/>
      <c r="G79" s="145"/>
      <c r="H79" s="145"/>
      <c r="I79" s="145"/>
      <c r="J79" s="146">
        <f>J296</f>
        <v>0</v>
      </c>
      <c r="K79" s="143"/>
      <c r="L79" s="147"/>
    </row>
    <row r="80" spans="2:12" s="10" customFormat="1" ht="19.899999999999999" customHeight="1">
      <c r="B80" s="142"/>
      <c r="C80" s="143"/>
      <c r="D80" s="144" t="s">
        <v>145</v>
      </c>
      <c r="E80" s="145"/>
      <c r="F80" s="145"/>
      <c r="G80" s="145"/>
      <c r="H80" s="145"/>
      <c r="I80" s="145"/>
      <c r="J80" s="146">
        <f>J300</f>
        <v>0</v>
      </c>
      <c r="K80" s="143"/>
      <c r="L80" s="147"/>
    </row>
    <row r="81" spans="1:31" s="2" customFormat="1" ht="21.75" customHeight="1">
      <c r="A81" s="36"/>
      <c r="B81" s="37"/>
      <c r="C81" s="38"/>
      <c r="D81" s="38"/>
      <c r="E81" s="38"/>
      <c r="F81" s="38"/>
      <c r="G81" s="38"/>
      <c r="H81" s="38"/>
      <c r="I81" s="38"/>
      <c r="J81" s="38"/>
      <c r="K81" s="38"/>
      <c r="L81" s="108"/>
      <c r="S81" s="36"/>
      <c r="T81" s="36"/>
      <c r="U81" s="36"/>
      <c r="V81" s="36"/>
      <c r="W81" s="36"/>
      <c r="X81" s="36"/>
      <c r="Y81" s="36"/>
      <c r="Z81" s="36"/>
      <c r="AA81" s="36"/>
      <c r="AB81" s="36"/>
      <c r="AC81" s="36"/>
      <c r="AD81" s="36"/>
      <c r="AE81" s="36"/>
    </row>
    <row r="82" spans="1:31" s="2" customFormat="1" ht="6.95" customHeight="1">
      <c r="A82" s="36"/>
      <c r="B82" s="49"/>
      <c r="C82" s="50"/>
      <c r="D82" s="50"/>
      <c r="E82" s="50"/>
      <c r="F82" s="50"/>
      <c r="G82" s="50"/>
      <c r="H82" s="50"/>
      <c r="I82" s="50"/>
      <c r="J82" s="50"/>
      <c r="K82" s="50"/>
      <c r="L82" s="108"/>
      <c r="S82" s="36"/>
      <c r="T82" s="36"/>
      <c r="U82" s="36"/>
      <c r="V82" s="36"/>
      <c r="W82" s="36"/>
      <c r="X82" s="36"/>
      <c r="Y82" s="36"/>
      <c r="Z82" s="36"/>
      <c r="AA82" s="36"/>
      <c r="AB82" s="36"/>
      <c r="AC82" s="36"/>
      <c r="AD82" s="36"/>
      <c r="AE82" s="36"/>
    </row>
    <row r="86" spans="1:31" s="2" customFormat="1" ht="6.95" customHeight="1">
      <c r="A86" s="36"/>
      <c r="B86" s="51"/>
      <c r="C86" s="52"/>
      <c r="D86" s="52"/>
      <c r="E86" s="52"/>
      <c r="F86" s="52"/>
      <c r="G86" s="52"/>
      <c r="H86" s="52"/>
      <c r="I86" s="52"/>
      <c r="J86" s="52"/>
      <c r="K86" s="52"/>
      <c r="L86" s="108"/>
      <c r="S86" s="36"/>
      <c r="T86" s="36"/>
      <c r="U86" s="36"/>
      <c r="V86" s="36"/>
      <c r="W86" s="36"/>
      <c r="X86" s="36"/>
      <c r="Y86" s="36"/>
      <c r="Z86" s="36"/>
      <c r="AA86" s="36"/>
      <c r="AB86" s="36"/>
      <c r="AC86" s="36"/>
      <c r="AD86" s="36"/>
      <c r="AE86" s="36"/>
    </row>
    <row r="87" spans="1:31" s="2" customFormat="1" ht="24.95" customHeight="1">
      <c r="A87" s="36"/>
      <c r="B87" s="37"/>
      <c r="C87" s="24" t="s">
        <v>146</v>
      </c>
      <c r="D87" s="38"/>
      <c r="E87" s="38"/>
      <c r="F87" s="38"/>
      <c r="G87" s="38"/>
      <c r="H87" s="38"/>
      <c r="I87" s="38"/>
      <c r="J87" s="38"/>
      <c r="K87" s="38"/>
      <c r="L87" s="108"/>
      <c r="S87" s="36"/>
      <c r="T87" s="36"/>
      <c r="U87" s="36"/>
      <c r="V87" s="36"/>
      <c r="W87" s="36"/>
      <c r="X87" s="36"/>
      <c r="Y87" s="36"/>
      <c r="Z87" s="36"/>
      <c r="AA87" s="36"/>
      <c r="AB87" s="36"/>
      <c r="AC87" s="36"/>
      <c r="AD87" s="36"/>
      <c r="AE87" s="36"/>
    </row>
    <row r="88" spans="1:31" s="2" customFormat="1" ht="6.95" customHeight="1">
      <c r="A88" s="36"/>
      <c r="B88" s="37"/>
      <c r="C88" s="38"/>
      <c r="D88" s="38"/>
      <c r="E88" s="38"/>
      <c r="F88" s="38"/>
      <c r="G88" s="38"/>
      <c r="H88" s="38"/>
      <c r="I88" s="38"/>
      <c r="J88" s="38"/>
      <c r="K88" s="38"/>
      <c r="L88" s="108"/>
      <c r="S88" s="36"/>
      <c r="T88" s="36"/>
      <c r="U88" s="36"/>
      <c r="V88" s="36"/>
      <c r="W88" s="36"/>
      <c r="X88" s="36"/>
      <c r="Y88" s="36"/>
      <c r="Z88" s="36"/>
      <c r="AA88" s="36"/>
      <c r="AB88" s="36"/>
      <c r="AC88" s="36"/>
      <c r="AD88" s="36"/>
      <c r="AE88" s="36"/>
    </row>
    <row r="89" spans="1:31" s="2" customFormat="1" ht="12" customHeight="1">
      <c r="A89" s="36"/>
      <c r="B89" s="37"/>
      <c r="C89" s="30" t="s">
        <v>16</v>
      </c>
      <c r="D89" s="38"/>
      <c r="E89" s="38"/>
      <c r="F89" s="38"/>
      <c r="G89" s="38"/>
      <c r="H89" s="38"/>
      <c r="I89" s="38"/>
      <c r="J89" s="38"/>
      <c r="K89" s="38"/>
      <c r="L89" s="108"/>
      <c r="S89" s="36"/>
      <c r="T89" s="36"/>
      <c r="U89" s="36"/>
      <c r="V89" s="36"/>
      <c r="W89" s="36"/>
      <c r="X89" s="36"/>
      <c r="Y89" s="36"/>
      <c r="Z89" s="36"/>
      <c r="AA89" s="36"/>
      <c r="AB89" s="36"/>
      <c r="AC89" s="36"/>
      <c r="AD89" s="36"/>
      <c r="AE89" s="36"/>
    </row>
    <row r="90" spans="1:31" s="2" customFormat="1" ht="16.5" customHeight="1">
      <c r="A90" s="36"/>
      <c r="B90" s="37"/>
      <c r="C90" s="38"/>
      <c r="D90" s="38"/>
      <c r="E90" s="372" t="str">
        <f>E7</f>
        <v>Oprava sociálního zařízení v objektu Polikliniky</v>
      </c>
      <c r="F90" s="373"/>
      <c r="G90" s="373"/>
      <c r="H90" s="373"/>
      <c r="I90" s="38"/>
      <c r="J90" s="38"/>
      <c r="K90" s="38"/>
      <c r="L90" s="108"/>
      <c r="S90" s="36"/>
      <c r="T90" s="36"/>
      <c r="U90" s="36"/>
      <c r="V90" s="36"/>
      <c r="W90" s="36"/>
      <c r="X90" s="36"/>
      <c r="Y90" s="36"/>
      <c r="Z90" s="36"/>
      <c r="AA90" s="36"/>
      <c r="AB90" s="36"/>
      <c r="AC90" s="36"/>
      <c r="AD90" s="36"/>
      <c r="AE90" s="36"/>
    </row>
    <row r="91" spans="1:31" s="2" customFormat="1" ht="12" customHeight="1">
      <c r="A91" s="36"/>
      <c r="B91" s="37"/>
      <c r="C91" s="30" t="s">
        <v>119</v>
      </c>
      <c r="D91" s="38"/>
      <c r="E91" s="38"/>
      <c r="F91" s="38"/>
      <c r="G91" s="38"/>
      <c r="H91" s="38"/>
      <c r="I91" s="38"/>
      <c r="J91" s="38"/>
      <c r="K91" s="38"/>
      <c r="L91" s="108"/>
      <c r="S91" s="36"/>
      <c r="T91" s="36"/>
      <c r="U91" s="36"/>
      <c r="V91" s="36"/>
      <c r="W91" s="36"/>
      <c r="X91" s="36"/>
      <c r="Y91" s="36"/>
      <c r="Z91" s="36"/>
      <c r="AA91" s="36"/>
      <c r="AB91" s="36"/>
      <c r="AC91" s="36"/>
      <c r="AD91" s="36"/>
      <c r="AE91" s="36"/>
    </row>
    <row r="92" spans="1:31" s="2" customFormat="1" ht="16.5" customHeight="1">
      <c r="A92" s="36"/>
      <c r="B92" s="37"/>
      <c r="C92" s="38"/>
      <c r="D92" s="38"/>
      <c r="E92" s="329" t="str">
        <f>E9</f>
        <v>1.PP - M - 1.PP - sociální zázemí - muži</v>
      </c>
      <c r="F92" s="374"/>
      <c r="G92" s="374"/>
      <c r="H92" s="374"/>
      <c r="I92" s="38"/>
      <c r="J92" s="38"/>
      <c r="K92" s="38"/>
      <c r="L92" s="108"/>
      <c r="S92" s="36"/>
      <c r="T92" s="36"/>
      <c r="U92" s="36"/>
      <c r="V92" s="36"/>
      <c r="W92" s="36"/>
      <c r="X92" s="36"/>
      <c r="Y92" s="36"/>
      <c r="Z92" s="36"/>
      <c r="AA92" s="36"/>
      <c r="AB92" s="36"/>
      <c r="AC92" s="36"/>
      <c r="AD92" s="36"/>
      <c r="AE92" s="36"/>
    </row>
    <row r="93" spans="1:31" s="2" customFormat="1" ht="6.95" customHeight="1">
      <c r="A93" s="36"/>
      <c r="B93" s="37"/>
      <c r="C93" s="38"/>
      <c r="D93" s="38"/>
      <c r="E93" s="38"/>
      <c r="F93" s="38"/>
      <c r="G93" s="38"/>
      <c r="H93" s="38"/>
      <c r="I93" s="38"/>
      <c r="J93" s="38"/>
      <c r="K93" s="38"/>
      <c r="L93" s="108"/>
      <c r="S93" s="36"/>
      <c r="T93" s="36"/>
      <c r="U93" s="36"/>
      <c r="V93" s="36"/>
      <c r="W93" s="36"/>
      <c r="X93" s="36"/>
      <c r="Y93" s="36"/>
      <c r="Z93" s="36"/>
      <c r="AA93" s="36"/>
      <c r="AB93" s="36"/>
      <c r="AC93" s="36"/>
      <c r="AD93" s="36"/>
      <c r="AE93" s="36"/>
    </row>
    <row r="94" spans="1:31" s="2" customFormat="1" ht="12" customHeight="1">
      <c r="A94" s="36"/>
      <c r="B94" s="37"/>
      <c r="C94" s="30" t="s">
        <v>22</v>
      </c>
      <c r="D94" s="38"/>
      <c r="E94" s="38"/>
      <c r="F94" s="28" t="str">
        <f>F12</f>
        <v>Objekt Polikliniky</v>
      </c>
      <c r="G94" s="38"/>
      <c r="H94" s="38"/>
      <c r="I94" s="30" t="s">
        <v>24</v>
      </c>
      <c r="J94" s="61" t="str">
        <f>IF(J12="","",J12)</f>
        <v>7. 10. 2021</v>
      </c>
      <c r="K94" s="38"/>
      <c r="L94" s="108"/>
      <c r="S94" s="36"/>
      <c r="T94" s="36"/>
      <c r="U94" s="36"/>
      <c r="V94" s="36"/>
      <c r="W94" s="36"/>
      <c r="X94" s="36"/>
      <c r="Y94" s="36"/>
      <c r="Z94" s="36"/>
      <c r="AA94" s="36"/>
      <c r="AB94" s="36"/>
      <c r="AC94" s="36"/>
      <c r="AD94" s="36"/>
      <c r="AE94" s="36"/>
    </row>
    <row r="95" spans="1:31" s="2" customFormat="1" ht="6.95" customHeight="1">
      <c r="A95" s="36"/>
      <c r="B95" s="37"/>
      <c r="C95" s="38"/>
      <c r="D95" s="38"/>
      <c r="E95" s="38"/>
      <c r="F95" s="38"/>
      <c r="G95" s="38"/>
      <c r="H95" s="38"/>
      <c r="I95" s="38"/>
      <c r="J95" s="38"/>
      <c r="K95" s="38"/>
      <c r="L95" s="108"/>
      <c r="S95" s="36"/>
      <c r="T95" s="36"/>
      <c r="U95" s="36"/>
      <c r="V95" s="36"/>
      <c r="W95" s="36"/>
      <c r="X95" s="36"/>
      <c r="Y95" s="36"/>
      <c r="Z95" s="36"/>
      <c r="AA95" s="36"/>
      <c r="AB95" s="36"/>
      <c r="AC95" s="36"/>
      <c r="AD95" s="36"/>
      <c r="AE95" s="36"/>
    </row>
    <row r="96" spans="1:31" s="2" customFormat="1" ht="15.2" customHeight="1">
      <c r="A96" s="36"/>
      <c r="B96" s="37"/>
      <c r="C96" s="30" t="s">
        <v>30</v>
      </c>
      <c r="D96" s="38"/>
      <c r="E96" s="38"/>
      <c r="F96" s="28" t="str">
        <f>E15</f>
        <v>Nemocnice s poliklinikou Česká Lípa,a.s.,Purkyňova</v>
      </c>
      <c r="G96" s="38"/>
      <c r="H96" s="38"/>
      <c r="I96" s="30" t="s">
        <v>38</v>
      </c>
      <c r="J96" s="34" t="str">
        <f>E21</f>
        <v>STORING spol. s r.o.</v>
      </c>
      <c r="K96" s="38"/>
      <c r="L96" s="108"/>
      <c r="S96" s="36"/>
      <c r="T96" s="36"/>
      <c r="U96" s="36"/>
      <c r="V96" s="36"/>
      <c r="W96" s="36"/>
      <c r="X96" s="36"/>
      <c r="Y96" s="36"/>
      <c r="Z96" s="36"/>
      <c r="AA96" s="36"/>
      <c r="AB96" s="36"/>
      <c r="AC96" s="36"/>
      <c r="AD96" s="36"/>
      <c r="AE96" s="36"/>
    </row>
    <row r="97" spans="1:65" s="2" customFormat="1" ht="15.2" customHeight="1">
      <c r="A97" s="36"/>
      <c r="B97" s="37"/>
      <c r="C97" s="30" t="s">
        <v>36</v>
      </c>
      <c r="D97" s="38"/>
      <c r="E97" s="38"/>
      <c r="F97" s="28" t="str">
        <f>IF(E18="","",E18)</f>
        <v>Vyplň údaj</v>
      </c>
      <c r="G97" s="38"/>
      <c r="H97" s="38"/>
      <c r="I97" s="30" t="s">
        <v>42</v>
      </c>
      <c r="J97" s="34" t="str">
        <f>E24</f>
        <v>Zuzana Morávková</v>
      </c>
      <c r="K97" s="38"/>
      <c r="L97" s="108"/>
      <c r="S97" s="36"/>
      <c r="T97" s="36"/>
      <c r="U97" s="36"/>
      <c r="V97" s="36"/>
      <c r="W97" s="36"/>
      <c r="X97" s="36"/>
      <c r="Y97" s="36"/>
      <c r="Z97" s="36"/>
      <c r="AA97" s="36"/>
      <c r="AB97" s="36"/>
      <c r="AC97" s="36"/>
      <c r="AD97" s="36"/>
      <c r="AE97" s="36"/>
    </row>
    <row r="98" spans="1:65" s="2" customFormat="1" ht="10.35" customHeight="1">
      <c r="A98" s="36"/>
      <c r="B98" s="37"/>
      <c r="C98" s="38"/>
      <c r="D98" s="38"/>
      <c r="E98" s="38"/>
      <c r="F98" s="38"/>
      <c r="G98" s="38"/>
      <c r="H98" s="38"/>
      <c r="I98" s="38"/>
      <c r="J98" s="38"/>
      <c r="K98" s="38"/>
      <c r="L98" s="108"/>
      <c r="S98" s="36"/>
      <c r="T98" s="36"/>
      <c r="U98" s="36"/>
      <c r="V98" s="36"/>
      <c r="W98" s="36"/>
      <c r="X98" s="36"/>
      <c r="Y98" s="36"/>
      <c r="Z98" s="36"/>
      <c r="AA98" s="36"/>
      <c r="AB98" s="36"/>
      <c r="AC98" s="36"/>
      <c r="AD98" s="36"/>
      <c r="AE98" s="36"/>
    </row>
    <row r="99" spans="1:65" s="11" customFormat="1" ht="29.25" customHeight="1">
      <c r="A99" s="148"/>
      <c r="B99" s="149"/>
      <c r="C99" s="150" t="s">
        <v>147</v>
      </c>
      <c r="D99" s="151" t="s">
        <v>65</v>
      </c>
      <c r="E99" s="151" t="s">
        <v>61</v>
      </c>
      <c r="F99" s="151" t="s">
        <v>62</v>
      </c>
      <c r="G99" s="151" t="s">
        <v>148</v>
      </c>
      <c r="H99" s="151" t="s">
        <v>149</v>
      </c>
      <c r="I99" s="151" t="s">
        <v>150</v>
      </c>
      <c r="J99" s="152" t="s">
        <v>123</v>
      </c>
      <c r="K99" s="153" t="s">
        <v>151</v>
      </c>
      <c r="L99" s="154"/>
      <c r="M99" s="70" t="s">
        <v>35</v>
      </c>
      <c r="N99" s="71" t="s">
        <v>50</v>
      </c>
      <c r="O99" s="71" t="s">
        <v>152</v>
      </c>
      <c r="P99" s="71" t="s">
        <v>153</v>
      </c>
      <c r="Q99" s="71" t="s">
        <v>154</v>
      </c>
      <c r="R99" s="71" t="s">
        <v>155</v>
      </c>
      <c r="S99" s="71" t="s">
        <v>156</v>
      </c>
      <c r="T99" s="72" t="s">
        <v>157</v>
      </c>
      <c r="U99" s="148"/>
      <c r="V99" s="148"/>
      <c r="W99" s="148"/>
      <c r="X99" s="148"/>
      <c r="Y99" s="148"/>
      <c r="Z99" s="148"/>
      <c r="AA99" s="148"/>
      <c r="AB99" s="148"/>
      <c r="AC99" s="148"/>
      <c r="AD99" s="148"/>
      <c r="AE99" s="148"/>
    </row>
    <row r="100" spans="1:65" s="2" customFormat="1" ht="22.9" customHeight="1">
      <c r="A100" s="36"/>
      <c r="B100" s="37"/>
      <c r="C100" s="77" t="s">
        <v>158</v>
      </c>
      <c r="D100" s="38"/>
      <c r="E100" s="38"/>
      <c r="F100" s="38"/>
      <c r="G100" s="38"/>
      <c r="H100" s="38"/>
      <c r="I100" s="38"/>
      <c r="J100" s="155">
        <f>BK100</f>
        <v>0</v>
      </c>
      <c r="K100" s="38"/>
      <c r="L100" s="41"/>
      <c r="M100" s="73"/>
      <c r="N100" s="156"/>
      <c r="O100" s="74"/>
      <c r="P100" s="157">
        <f>P101+P146+P283</f>
        <v>0</v>
      </c>
      <c r="Q100" s="74"/>
      <c r="R100" s="157">
        <f>R101+R146+R283</f>
        <v>3.6945080399999992</v>
      </c>
      <c r="S100" s="74"/>
      <c r="T100" s="158">
        <f>T101+T146+T283</f>
        <v>5.686800400000001</v>
      </c>
      <c r="U100" s="36"/>
      <c r="V100" s="36"/>
      <c r="W100" s="36"/>
      <c r="X100" s="36"/>
      <c r="Y100" s="36"/>
      <c r="Z100" s="36"/>
      <c r="AA100" s="36"/>
      <c r="AB100" s="36"/>
      <c r="AC100" s="36"/>
      <c r="AD100" s="36"/>
      <c r="AE100" s="36"/>
      <c r="AT100" s="18" t="s">
        <v>79</v>
      </c>
      <c r="AU100" s="18" t="s">
        <v>124</v>
      </c>
      <c r="BK100" s="159">
        <f>BK101+BK146+BK283</f>
        <v>0</v>
      </c>
    </row>
    <row r="101" spans="1:65" s="12" customFormat="1" ht="25.9" customHeight="1">
      <c r="B101" s="160"/>
      <c r="C101" s="161"/>
      <c r="D101" s="162" t="s">
        <v>79</v>
      </c>
      <c r="E101" s="163" t="s">
        <v>159</v>
      </c>
      <c r="F101" s="163" t="s">
        <v>160</v>
      </c>
      <c r="G101" s="161"/>
      <c r="H101" s="161"/>
      <c r="I101" s="164"/>
      <c r="J101" s="165">
        <f>BK101</f>
        <v>0</v>
      </c>
      <c r="K101" s="161"/>
      <c r="L101" s="166"/>
      <c r="M101" s="167"/>
      <c r="N101" s="168"/>
      <c r="O101" s="168"/>
      <c r="P101" s="169">
        <f>P102+P119+P133+P143</f>
        <v>0</v>
      </c>
      <c r="Q101" s="168"/>
      <c r="R101" s="169">
        <f>R102+R119+R133+R143</f>
        <v>1.8014743499999997</v>
      </c>
      <c r="S101" s="168"/>
      <c r="T101" s="170">
        <f>T102+T119+T133+T143</f>
        <v>1.053976</v>
      </c>
      <c r="AR101" s="171" t="s">
        <v>88</v>
      </c>
      <c r="AT101" s="172" t="s">
        <v>79</v>
      </c>
      <c r="AU101" s="172" t="s">
        <v>80</v>
      </c>
      <c r="AY101" s="171" t="s">
        <v>161</v>
      </c>
      <c r="BK101" s="173">
        <f>BK102+BK119+BK133+BK143</f>
        <v>0</v>
      </c>
    </row>
    <row r="102" spans="1:65" s="12" customFormat="1" ht="22.9" customHeight="1">
      <c r="B102" s="160"/>
      <c r="C102" s="161"/>
      <c r="D102" s="162" t="s">
        <v>79</v>
      </c>
      <c r="E102" s="174" t="s">
        <v>162</v>
      </c>
      <c r="F102" s="174" t="s">
        <v>163</v>
      </c>
      <c r="G102" s="161"/>
      <c r="H102" s="161"/>
      <c r="I102" s="164"/>
      <c r="J102" s="175">
        <f>BK102</f>
        <v>0</v>
      </c>
      <c r="K102" s="161"/>
      <c r="L102" s="166"/>
      <c r="M102" s="167"/>
      <c r="N102" s="168"/>
      <c r="O102" s="168"/>
      <c r="P102" s="169">
        <f>SUM(P103:P118)</f>
        <v>0</v>
      </c>
      <c r="Q102" s="168"/>
      <c r="R102" s="169">
        <f>SUM(R103:R118)</f>
        <v>1.8006743499999998</v>
      </c>
      <c r="S102" s="168"/>
      <c r="T102" s="170">
        <f>SUM(T103:T118)</f>
        <v>0</v>
      </c>
      <c r="AR102" s="171" t="s">
        <v>88</v>
      </c>
      <c r="AT102" s="172" t="s">
        <v>79</v>
      </c>
      <c r="AU102" s="172" t="s">
        <v>88</v>
      </c>
      <c r="AY102" s="171" t="s">
        <v>161</v>
      </c>
      <c r="BK102" s="173">
        <f>SUM(BK103:BK118)</f>
        <v>0</v>
      </c>
    </row>
    <row r="103" spans="1:65" s="2" customFormat="1" ht="33" customHeight="1">
      <c r="A103" s="36"/>
      <c r="B103" s="37"/>
      <c r="C103" s="176" t="s">
        <v>88</v>
      </c>
      <c r="D103" s="176" t="s">
        <v>164</v>
      </c>
      <c r="E103" s="177" t="s">
        <v>165</v>
      </c>
      <c r="F103" s="178" t="s">
        <v>166</v>
      </c>
      <c r="G103" s="179" t="s">
        <v>167</v>
      </c>
      <c r="H103" s="180">
        <v>56.960999999999999</v>
      </c>
      <c r="I103" s="181"/>
      <c r="J103" s="182">
        <f>ROUND(I103*H103,2)</f>
        <v>0</v>
      </c>
      <c r="K103" s="183"/>
      <c r="L103" s="41"/>
      <c r="M103" s="184" t="s">
        <v>35</v>
      </c>
      <c r="N103" s="185" t="s">
        <v>51</v>
      </c>
      <c r="O103" s="66"/>
      <c r="P103" s="186">
        <f>O103*H103</f>
        <v>0</v>
      </c>
      <c r="Q103" s="186">
        <v>7.3499999999999998E-3</v>
      </c>
      <c r="R103" s="186">
        <f>Q103*H103</f>
        <v>0.41866334999999999</v>
      </c>
      <c r="S103" s="186">
        <v>0</v>
      </c>
      <c r="T103" s="187">
        <f>S103*H103</f>
        <v>0</v>
      </c>
      <c r="U103" s="36"/>
      <c r="V103" s="36"/>
      <c r="W103" s="36"/>
      <c r="X103" s="36"/>
      <c r="Y103" s="36"/>
      <c r="Z103" s="36"/>
      <c r="AA103" s="36"/>
      <c r="AB103" s="36"/>
      <c r="AC103" s="36"/>
      <c r="AD103" s="36"/>
      <c r="AE103" s="36"/>
      <c r="AR103" s="188" t="s">
        <v>168</v>
      </c>
      <c r="AT103" s="188" t="s">
        <v>164</v>
      </c>
      <c r="AU103" s="188" t="s">
        <v>90</v>
      </c>
      <c r="AY103" s="18" t="s">
        <v>161</v>
      </c>
      <c r="BE103" s="189">
        <f>IF(N103="základní",J103,0)</f>
        <v>0</v>
      </c>
      <c r="BF103" s="189">
        <f>IF(N103="snížená",J103,0)</f>
        <v>0</v>
      </c>
      <c r="BG103" s="189">
        <f>IF(N103="zákl. přenesená",J103,0)</f>
        <v>0</v>
      </c>
      <c r="BH103" s="189">
        <f>IF(N103="sníž. přenesená",J103,0)</f>
        <v>0</v>
      </c>
      <c r="BI103" s="189">
        <f>IF(N103="nulová",J103,0)</f>
        <v>0</v>
      </c>
      <c r="BJ103" s="18" t="s">
        <v>88</v>
      </c>
      <c r="BK103" s="189">
        <f>ROUND(I103*H103,2)</f>
        <v>0</v>
      </c>
      <c r="BL103" s="18" t="s">
        <v>168</v>
      </c>
      <c r="BM103" s="188" t="s">
        <v>169</v>
      </c>
    </row>
    <row r="104" spans="1:65" s="2" customFormat="1" ht="11.25">
      <c r="A104" s="36"/>
      <c r="B104" s="37"/>
      <c r="C104" s="38"/>
      <c r="D104" s="190" t="s">
        <v>170</v>
      </c>
      <c r="E104" s="38"/>
      <c r="F104" s="191" t="s">
        <v>171</v>
      </c>
      <c r="G104" s="38"/>
      <c r="H104" s="38"/>
      <c r="I104" s="192"/>
      <c r="J104" s="38"/>
      <c r="K104" s="38"/>
      <c r="L104" s="41"/>
      <c r="M104" s="193"/>
      <c r="N104" s="194"/>
      <c r="O104" s="66"/>
      <c r="P104" s="66"/>
      <c r="Q104" s="66"/>
      <c r="R104" s="66"/>
      <c r="S104" s="66"/>
      <c r="T104" s="67"/>
      <c r="U104" s="36"/>
      <c r="V104" s="36"/>
      <c r="W104" s="36"/>
      <c r="X104" s="36"/>
      <c r="Y104" s="36"/>
      <c r="Z104" s="36"/>
      <c r="AA104" s="36"/>
      <c r="AB104" s="36"/>
      <c r="AC104" s="36"/>
      <c r="AD104" s="36"/>
      <c r="AE104" s="36"/>
      <c r="AT104" s="18" t="s">
        <v>170</v>
      </c>
      <c r="AU104" s="18" t="s">
        <v>90</v>
      </c>
    </row>
    <row r="105" spans="1:65" s="2" customFormat="1" ht="24.2" customHeight="1">
      <c r="A105" s="36"/>
      <c r="B105" s="37"/>
      <c r="C105" s="176" t="s">
        <v>90</v>
      </c>
      <c r="D105" s="176" t="s">
        <v>164</v>
      </c>
      <c r="E105" s="177" t="s">
        <v>172</v>
      </c>
      <c r="F105" s="178" t="s">
        <v>173</v>
      </c>
      <c r="G105" s="179" t="s">
        <v>167</v>
      </c>
      <c r="H105" s="180">
        <v>56.960999999999999</v>
      </c>
      <c r="I105" s="181"/>
      <c r="J105" s="182">
        <f>ROUND(I105*H105,2)</f>
        <v>0</v>
      </c>
      <c r="K105" s="183"/>
      <c r="L105" s="41"/>
      <c r="M105" s="184" t="s">
        <v>35</v>
      </c>
      <c r="N105" s="185" t="s">
        <v>51</v>
      </c>
      <c r="O105" s="66"/>
      <c r="P105" s="186">
        <f>O105*H105</f>
        <v>0</v>
      </c>
      <c r="Q105" s="186">
        <v>2.1000000000000001E-2</v>
      </c>
      <c r="R105" s="186">
        <f>Q105*H105</f>
        <v>1.1961809999999999</v>
      </c>
      <c r="S105" s="186">
        <v>0</v>
      </c>
      <c r="T105" s="187">
        <f>S105*H105</f>
        <v>0</v>
      </c>
      <c r="U105" s="36"/>
      <c r="V105" s="36"/>
      <c r="W105" s="36"/>
      <c r="X105" s="36"/>
      <c r="Y105" s="36"/>
      <c r="Z105" s="36"/>
      <c r="AA105" s="36"/>
      <c r="AB105" s="36"/>
      <c r="AC105" s="36"/>
      <c r="AD105" s="36"/>
      <c r="AE105" s="36"/>
      <c r="AR105" s="188" t="s">
        <v>168</v>
      </c>
      <c r="AT105" s="188" t="s">
        <v>164</v>
      </c>
      <c r="AU105" s="188" t="s">
        <v>90</v>
      </c>
      <c r="AY105" s="18" t="s">
        <v>161</v>
      </c>
      <c r="BE105" s="189">
        <f>IF(N105="základní",J105,0)</f>
        <v>0</v>
      </c>
      <c r="BF105" s="189">
        <f>IF(N105="snížená",J105,0)</f>
        <v>0</v>
      </c>
      <c r="BG105" s="189">
        <f>IF(N105="zákl. přenesená",J105,0)</f>
        <v>0</v>
      </c>
      <c r="BH105" s="189">
        <f>IF(N105="sníž. přenesená",J105,0)</f>
        <v>0</v>
      </c>
      <c r="BI105" s="189">
        <f>IF(N105="nulová",J105,0)</f>
        <v>0</v>
      </c>
      <c r="BJ105" s="18" t="s">
        <v>88</v>
      </c>
      <c r="BK105" s="189">
        <f>ROUND(I105*H105,2)</f>
        <v>0</v>
      </c>
      <c r="BL105" s="18" t="s">
        <v>168</v>
      </c>
      <c r="BM105" s="188" t="s">
        <v>174</v>
      </c>
    </row>
    <row r="106" spans="1:65" s="2" customFormat="1" ht="11.25">
      <c r="A106" s="36"/>
      <c r="B106" s="37"/>
      <c r="C106" s="38"/>
      <c r="D106" s="190" t="s">
        <v>170</v>
      </c>
      <c r="E106" s="38"/>
      <c r="F106" s="191" t="s">
        <v>175</v>
      </c>
      <c r="G106" s="38"/>
      <c r="H106" s="38"/>
      <c r="I106" s="192"/>
      <c r="J106" s="38"/>
      <c r="K106" s="38"/>
      <c r="L106" s="41"/>
      <c r="M106" s="193"/>
      <c r="N106" s="194"/>
      <c r="O106" s="66"/>
      <c r="P106" s="66"/>
      <c r="Q106" s="66"/>
      <c r="R106" s="66"/>
      <c r="S106" s="66"/>
      <c r="T106" s="67"/>
      <c r="U106" s="36"/>
      <c r="V106" s="36"/>
      <c r="W106" s="36"/>
      <c r="X106" s="36"/>
      <c r="Y106" s="36"/>
      <c r="Z106" s="36"/>
      <c r="AA106" s="36"/>
      <c r="AB106" s="36"/>
      <c r="AC106" s="36"/>
      <c r="AD106" s="36"/>
      <c r="AE106" s="36"/>
      <c r="AT106" s="18" t="s">
        <v>170</v>
      </c>
      <c r="AU106" s="18" t="s">
        <v>90</v>
      </c>
    </row>
    <row r="107" spans="1:65" s="13" customFormat="1" ht="11.25">
      <c r="B107" s="195"/>
      <c r="C107" s="196"/>
      <c r="D107" s="197" t="s">
        <v>176</v>
      </c>
      <c r="E107" s="198" t="s">
        <v>35</v>
      </c>
      <c r="F107" s="199" t="s">
        <v>177</v>
      </c>
      <c r="G107" s="196"/>
      <c r="H107" s="198" t="s">
        <v>35</v>
      </c>
      <c r="I107" s="200"/>
      <c r="J107" s="196"/>
      <c r="K107" s="196"/>
      <c r="L107" s="201"/>
      <c r="M107" s="202"/>
      <c r="N107" s="203"/>
      <c r="O107" s="203"/>
      <c r="P107" s="203"/>
      <c r="Q107" s="203"/>
      <c r="R107" s="203"/>
      <c r="S107" s="203"/>
      <c r="T107" s="204"/>
      <c r="AT107" s="205" t="s">
        <v>176</v>
      </c>
      <c r="AU107" s="205" t="s">
        <v>90</v>
      </c>
      <c r="AV107" s="13" t="s">
        <v>88</v>
      </c>
      <c r="AW107" s="13" t="s">
        <v>41</v>
      </c>
      <c r="AX107" s="13" t="s">
        <v>80</v>
      </c>
      <c r="AY107" s="205" t="s">
        <v>161</v>
      </c>
    </row>
    <row r="108" spans="1:65" s="14" customFormat="1" ht="11.25">
      <c r="B108" s="206"/>
      <c r="C108" s="207"/>
      <c r="D108" s="197" t="s">
        <v>176</v>
      </c>
      <c r="E108" s="208" t="s">
        <v>35</v>
      </c>
      <c r="F108" s="209" t="s">
        <v>178</v>
      </c>
      <c r="G108" s="207"/>
      <c r="H108" s="210">
        <v>21.526</v>
      </c>
      <c r="I108" s="211"/>
      <c r="J108" s="207"/>
      <c r="K108" s="207"/>
      <c r="L108" s="212"/>
      <c r="M108" s="213"/>
      <c r="N108" s="214"/>
      <c r="O108" s="214"/>
      <c r="P108" s="214"/>
      <c r="Q108" s="214"/>
      <c r="R108" s="214"/>
      <c r="S108" s="214"/>
      <c r="T108" s="215"/>
      <c r="AT108" s="216" t="s">
        <v>176</v>
      </c>
      <c r="AU108" s="216" t="s">
        <v>90</v>
      </c>
      <c r="AV108" s="14" t="s">
        <v>90</v>
      </c>
      <c r="AW108" s="14" t="s">
        <v>41</v>
      </c>
      <c r="AX108" s="14" t="s">
        <v>80</v>
      </c>
      <c r="AY108" s="216" t="s">
        <v>161</v>
      </c>
    </row>
    <row r="109" spans="1:65" s="14" customFormat="1" ht="11.25">
      <c r="B109" s="206"/>
      <c r="C109" s="207"/>
      <c r="D109" s="197" t="s">
        <v>176</v>
      </c>
      <c r="E109" s="208" t="s">
        <v>35</v>
      </c>
      <c r="F109" s="209" t="s">
        <v>179</v>
      </c>
      <c r="G109" s="207"/>
      <c r="H109" s="210">
        <v>21.786000000000001</v>
      </c>
      <c r="I109" s="211"/>
      <c r="J109" s="207"/>
      <c r="K109" s="207"/>
      <c r="L109" s="212"/>
      <c r="M109" s="213"/>
      <c r="N109" s="214"/>
      <c r="O109" s="214"/>
      <c r="P109" s="214"/>
      <c r="Q109" s="214"/>
      <c r="R109" s="214"/>
      <c r="S109" s="214"/>
      <c r="T109" s="215"/>
      <c r="AT109" s="216" t="s">
        <v>176</v>
      </c>
      <c r="AU109" s="216" t="s">
        <v>90</v>
      </c>
      <c r="AV109" s="14" t="s">
        <v>90</v>
      </c>
      <c r="AW109" s="14" t="s">
        <v>41</v>
      </c>
      <c r="AX109" s="14" t="s">
        <v>80</v>
      </c>
      <c r="AY109" s="216" t="s">
        <v>161</v>
      </c>
    </row>
    <row r="110" spans="1:65" s="14" customFormat="1" ht="11.25">
      <c r="B110" s="206"/>
      <c r="C110" s="207"/>
      <c r="D110" s="197" t="s">
        <v>176</v>
      </c>
      <c r="E110" s="208" t="s">
        <v>35</v>
      </c>
      <c r="F110" s="209" t="s">
        <v>180</v>
      </c>
      <c r="G110" s="207"/>
      <c r="H110" s="210">
        <v>13.648999999999999</v>
      </c>
      <c r="I110" s="211"/>
      <c r="J110" s="207"/>
      <c r="K110" s="207"/>
      <c r="L110" s="212"/>
      <c r="M110" s="213"/>
      <c r="N110" s="214"/>
      <c r="O110" s="214"/>
      <c r="P110" s="214"/>
      <c r="Q110" s="214"/>
      <c r="R110" s="214"/>
      <c r="S110" s="214"/>
      <c r="T110" s="215"/>
      <c r="AT110" s="216" t="s">
        <v>176</v>
      </c>
      <c r="AU110" s="216" t="s">
        <v>90</v>
      </c>
      <c r="AV110" s="14" t="s">
        <v>90</v>
      </c>
      <c r="AW110" s="14" t="s">
        <v>41</v>
      </c>
      <c r="AX110" s="14" t="s">
        <v>80</v>
      </c>
      <c r="AY110" s="216" t="s">
        <v>161</v>
      </c>
    </row>
    <row r="111" spans="1:65" s="15" customFormat="1" ht="11.25">
      <c r="B111" s="217"/>
      <c r="C111" s="218"/>
      <c r="D111" s="197" t="s">
        <v>176</v>
      </c>
      <c r="E111" s="219" t="s">
        <v>35</v>
      </c>
      <c r="F111" s="220" t="s">
        <v>181</v>
      </c>
      <c r="G111" s="218"/>
      <c r="H111" s="221">
        <v>56.960999999999999</v>
      </c>
      <c r="I111" s="222"/>
      <c r="J111" s="218"/>
      <c r="K111" s="218"/>
      <c r="L111" s="223"/>
      <c r="M111" s="224"/>
      <c r="N111" s="225"/>
      <c r="O111" s="225"/>
      <c r="P111" s="225"/>
      <c r="Q111" s="225"/>
      <c r="R111" s="225"/>
      <c r="S111" s="225"/>
      <c r="T111" s="226"/>
      <c r="AT111" s="227" t="s">
        <v>176</v>
      </c>
      <c r="AU111" s="227" t="s">
        <v>90</v>
      </c>
      <c r="AV111" s="15" t="s">
        <v>168</v>
      </c>
      <c r="AW111" s="15" t="s">
        <v>41</v>
      </c>
      <c r="AX111" s="15" t="s">
        <v>88</v>
      </c>
      <c r="AY111" s="227" t="s">
        <v>161</v>
      </c>
    </row>
    <row r="112" spans="1:65" s="2" customFormat="1" ht="37.9" customHeight="1">
      <c r="A112" s="36"/>
      <c r="B112" s="37"/>
      <c r="C112" s="176" t="s">
        <v>182</v>
      </c>
      <c r="D112" s="176" t="s">
        <v>164</v>
      </c>
      <c r="E112" s="177" t="s">
        <v>183</v>
      </c>
      <c r="F112" s="178" t="s">
        <v>184</v>
      </c>
      <c r="G112" s="179" t="s">
        <v>185</v>
      </c>
      <c r="H112" s="180">
        <v>3</v>
      </c>
      <c r="I112" s="181"/>
      <c r="J112" s="182">
        <f>ROUND(I112*H112,2)</f>
        <v>0</v>
      </c>
      <c r="K112" s="183"/>
      <c r="L112" s="41"/>
      <c r="M112" s="184" t="s">
        <v>35</v>
      </c>
      <c r="N112" s="185" t="s">
        <v>51</v>
      </c>
      <c r="O112" s="66"/>
      <c r="P112" s="186">
        <f>O112*H112</f>
        <v>0</v>
      </c>
      <c r="Q112" s="186">
        <v>4.684E-2</v>
      </c>
      <c r="R112" s="186">
        <f>Q112*H112</f>
        <v>0.14052000000000001</v>
      </c>
      <c r="S112" s="186">
        <v>0</v>
      </c>
      <c r="T112" s="187">
        <f>S112*H112</f>
        <v>0</v>
      </c>
      <c r="U112" s="36"/>
      <c r="V112" s="36"/>
      <c r="W112" s="36"/>
      <c r="X112" s="36"/>
      <c r="Y112" s="36"/>
      <c r="Z112" s="36"/>
      <c r="AA112" s="36"/>
      <c r="AB112" s="36"/>
      <c r="AC112" s="36"/>
      <c r="AD112" s="36"/>
      <c r="AE112" s="36"/>
      <c r="AR112" s="188" t="s">
        <v>168</v>
      </c>
      <c r="AT112" s="188" t="s">
        <v>164</v>
      </c>
      <c r="AU112" s="188" t="s">
        <v>90</v>
      </c>
      <c r="AY112" s="18" t="s">
        <v>161</v>
      </c>
      <c r="BE112" s="189">
        <f>IF(N112="základní",J112,0)</f>
        <v>0</v>
      </c>
      <c r="BF112" s="189">
        <f>IF(N112="snížená",J112,0)</f>
        <v>0</v>
      </c>
      <c r="BG112" s="189">
        <f>IF(N112="zákl. přenesená",J112,0)</f>
        <v>0</v>
      </c>
      <c r="BH112" s="189">
        <f>IF(N112="sníž. přenesená",J112,0)</f>
        <v>0</v>
      </c>
      <c r="BI112" s="189">
        <f>IF(N112="nulová",J112,0)</f>
        <v>0</v>
      </c>
      <c r="BJ112" s="18" t="s">
        <v>88</v>
      </c>
      <c r="BK112" s="189">
        <f>ROUND(I112*H112,2)</f>
        <v>0</v>
      </c>
      <c r="BL112" s="18" t="s">
        <v>168</v>
      </c>
      <c r="BM112" s="188" t="s">
        <v>186</v>
      </c>
    </row>
    <row r="113" spans="1:65" s="2" customFormat="1" ht="11.25">
      <c r="A113" s="36"/>
      <c r="B113" s="37"/>
      <c r="C113" s="38"/>
      <c r="D113" s="190" t="s">
        <v>170</v>
      </c>
      <c r="E113" s="38"/>
      <c r="F113" s="191" t="s">
        <v>187</v>
      </c>
      <c r="G113" s="38"/>
      <c r="H113" s="38"/>
      <c r="I113" s="192"/>
      <c r="J113" s="38"/>
      <c r="K113" s="38"/>
      <c r="L113" s="41"/>
      <c r="M113" s="193"/>
      <c r="N113" s="194"/>
      <c r="O113" s="66"/>
      <c r="P113" s="66"/>
      <c r="Q113" s="66"/>
      <c r="R113" s="66"/>
      <c r="S113" s="66"/>
      <c r="T113" s="67"/>
      <c r="U113" s="36"/>
      <c r="V113" s="36"/>
      <c r="W113" s="36"/>
      <c r="X113" s="36"/>
      <c r="Y113" s="36"/>
      <c r="Z113" s="36"/>
      <c r="AA113" s="36"/>
      <c r="AB113" s="36"/>
      <c r="AC113" s="36"/>
      <c r="AD113" s="36"/>
      <c r="AE113" s="36"/>
      <c r="AT113" s="18" t="s">
        <v>170</v>
      </c>
      <c r="AU113" s="18" t="s">
        <v>90</v>
      </c>
    </row>
    <row r="114" spans="1:65" s="2" customFormat="1" ht="24.2" customHeight="1">
      <c r="A114" s="36"/>
      <c r="B114" s="37"/>
      <c r="C114" s="228" t="s">
        <v>168</v>
      </c>
      <c r="D114" s="228" t="s">
        <v>188</v>
      </c>
      <c r="E114" s="229" t="s">
        <v>189</v>
      </c>
      <c r="F114" s="230" t="s">
        <v>190</v>
      </c>
      <c r="G114" s="231" t="s">
        <v>185</v>
      </c>
      <c r="H114" s="232">
        <v>2</v>
      </c>
      <c r="I114" s="233"/>
      <c r="J114" s="234">
        <f>ROUND(I114*H114,2)</f>
        <v>0</v>
      </c>
      <c r="K114" s="235"/>
      <c r="L114" s="236"/>
      <c r="M114" s="237" t="s">
        <v>35</v>
      </c>
      <c r="N114" s="238" t="s">
        <v>51</v>
      </c>
      <c r="O114" s="66"/>
      <c r="P114" s="186">
        <f>O114*H114</f>
        <v>0</v>
      </c>
      <c r="Q114" s="186">
        <v>1.489E-2</v>
      </c>
      <c r="R114" s="186">
        <f>Q114*H114</f>
        <v>2.9780000000000001E-2</v>
      </c>
      <c r="S114" s="186">
        <v>0</v>
      </c>
      <c r="T114" s="187">
        <f>S114*H114</f>
        <v>0</v>
      </c>
      <c r="U114" s="36"/>
      <c r="V114" s="36"/>
      <c r="W114" s="36"/>
      <c r="X114" s="36"/>
      <c r="Y114" s="36"/>
      <c r="Z114" s="36"/>
      <c r="AA114" s="36"/>
      <c r="AB114" s="36"/>
      <c r="AC114" s="36"/>
      <c r="AD114" s="36"/>
      <c r="AE114" s="36"/>
      <c r="AR114" s="188" t="s">
        <v>191</v>
      </c>
      <c r="AT114" s="188" t="s">
        <v>188</v>
      </c>
      <c r="AU114" s="188" t="s">
        <v>90</v>
      </c>
      <c r="AY114" s="18" t="s">
        <v>161</v>
      </c>
      <c r="BE114" s="189">
        <f>IF(N114="základní",J114,0)</f>
        <v>0</v>
      </c>
      <c r="BF114" s="189">
        <f>IF(N114="snížená",J114,0)</f>
        <v>0</v>
      </c>
      <c r="BG114" s="189">
        <f>IF(N114="zákl. přenesená",J114,0)</f>
        <v>0</v>
      </c>
      <c r="BH114" s="189">
        <f>IF(N114="sníž. přenesená",J114,0)</f>
        <v>0</v>
      </c>
      <c r="BI114" s="189">
        <f>IF(N114="nulová",J114,0)</f>
        <v>0</v>
      </c>
      <c r="BJ114" s="18" t="s">
        <v>88</v>
      </c>
      <c r="BK114" s="189">
        <f>ROUND(I114*H114,2)</f>
        <v>0</v>
      </c>
      <c r="BL114" s="18" t="s">
        <v>168</v>
      </c>
      <c r="BM114" s="188" t="s">
        <v>192</v>
      </c>
    </row>
    <row r="115" spans="1:65" s="2" customFormat="1" ht="11.25">
      <c r="A115" s="36"/>
      <c r="B115" s="37"/>
      <c r="C115" s="38"/>
      <c r="D115" s="190" t="s">
        <v>170</v>
      </c>
      <c r="E115" s="38"/>
      <c r="F115" s="191" t="s">
        <v>193</v>
      </c>
      <c r="G115" s="38"/>
      <c r="H115" s="38"/>
      <c r="I115" s="192"/>
      <c r="J115" s="38"/>
      <c r="K115" s="38"/>
      <c r="L115" s="41"/>
      <c r="M115" s="193"/>
      <c r="N115" s="194"/>
      <c r="O115" s="66"/>
      <c r="P115" s="66"/>
      <c r="Q115" s="66"/>
      <c r="R115" s="66"/>
      <c r="S115" s="66"/>
      <c r="T115" s="67"/>
      <c r="U115" s="36"/>
      <c r="V115" s="36"/>
      <c r="W115" s="36"/>
      <c r="X115" s="36"/>
      <c r="Y115" s="36"/>
      <c r="Z115" s="36"/>
      <c r="AA115" s="36"/>
      <c r="AB115" s="36"/>
      <c r="AC115" s="36"/>
      <c r="AD115" s="36"/>
      <c r="AE115" s="36"/>
      <c r="AT115" s="18" t="s">
        <v>170</v>
      </c>
      <c r="AU115" s="18" t="s">
        <v>90</v>
      </c>
    </row>
    <row r="116" spans="1:65" s="2" customFormat="1" ht="33" customHeight="1">
      <c r="A116" s="36"/>
      <c r="B116" s="37"/>
      <c r="C116" s="228" t="s">
        <v>194</v>
      </c>
      <c r="D116" s="228" t="s">
        <v>188</v>
      </c>
      <c r="E116" s="229" t="s">
        <v>195</v>
      </c>
      <c r="F116" s="230" t="s">
        <v>196</v>
      </c>
      <c r="G116" s="231" t="s">
        <v>185</v>
      </c>
      <c r="H116" s="232">
        <v>1</v>
      </c>
      <c r="I116" s="233"/>
      <c r="J116" s="234">
        <f>ROUND(I116*H116,2)</f>
        <v>0</v>
      </c>
      <c r="K116" s="235"/>
      <c r="L116" s="236"/>
      <c r="M116" s="237" t="s">
        <v>35</v>
      </c>
      <c r="N116" s="238" t="s">
        <v>51</v>
      </c>
      <c r="O116" s="66"/>
      <c r="P116" s="186">
        <f>O116*H116</f>
        <v>0</v>
      </c>
      <c r="Q116" s="186">
        <v>1.489E-2</v>
      </c>
      <c r="R116" s="186">
        <f>Q116*H116</f>
        <v>1.489E-2</v>
      </c>
      <c r="S116" s="186">
        <v>0</v>
      </c>
      <c r="T116" s="187">
        <f>S116*H116</f>
        <v>0</v>
      </c>
      <c r="U116" s="36"/>
      <c r="V116" s="36"/>
      <c r="W116" s="36"/>
      <c r="X116" s="36"/>
      <c r="Y116" s="36"/>
      <c r="Z116" s="36"/>
      <c r="AA116" s="36"/>
      <c r="AB116" s="36"/>
      <c r="AC116" s="36"/>
      <c r="AD116" s="36"/>
      <c r="AE116" s="36"/>
      <c r="AR116" s="188" t="s">
        <v>191</v>
      </c>
      <c r="AT116" s="188" t="s">
        <v>188</v>
      </c>
      <c r="AU116" s="188" t="s">
        <v>90</v>
      </c>
      <c r="AY116" s="18" t="s">
        <v>161</v>
      </c>
      <c r="BE116" s="189">
        <f>IF(N116="základní",J116,0)</f>
        <v>0</v>
      </c>
      <c r="BF116" s="189">
        <f>IF(N116="snížená",J116,0)</f>
        <v>0</v>
      </c>
      <c r="BG116" s="189">
        <f>IF(N116="zákl. přenesená",J116,0)</f>
        <v>0</v>
      </c>
      <c r="BH116" s="189">
        <f>IF(N116="sníž. přenesená",J116,0)</f>
        <v>0</v>
      </c>
      <c r="BI116" s="189">
        <f>IF(N116="nulová",J116,0)</f>
        <v>0</v>
      </c>
      <c r="BJ116" s="18" t="s">
        <v>88</v>
      </c>
      <c r="BK116" s="189">
        <f>ROUND(I116*H116,2)</f>
        <v>0</v>
      </c>
      <c r="BL116" s="18" t="s">
        <v>168</v>
      </c>
      <c r="BM116" s="188" t="s">
        <v>197</v>
      </c>
    </row>
    <row r="117" spans="1:65" s="2" customFormat="1" ht="33" customHeight="1">
      <c r="A117" s="36"/>
      <c r="B117" s="37"/>
      <c r="C117" s="176" t="s">
        <v>162</v>
      </c>
      <c r="D117" s="176" t="s">
        <v>164</v>
      </c>
      <c r="E117" s="177" t="s">
        <v>198</v>
      </c>
      <c r="F117" s="178" t="s">
        <v>199</v>
      </c>
      <c r="G117" s="179" t="s">
        <v>185</v>
      </c>
      <c r="H117" s="180">
        <v>1</v>
      </c>
      <c r="I117" s="181"/>
      <c r="J117" s="182">
        <f>ROUND(I117*H117,2)</f>
        <v>0</v>
      </c>
      <c r="K117" s="183"/>
      <c r="L117" s="41"/>
      <c r="M117" s="184" t="s">
        <v>35</v>
      </c>
      <c r="N117" s="185" t="s">
        <v>51</v>
      </c>
      <c r="O117" s="66"/>
      <c r="P117" s="186">
        <f>O117*H117</f>
        <v>0</v>
      </c>
      <c r="Q117" s="186">
        <v>6.4000000000000005E-4</v>
      </c>
      <c r="R117" s="186">
        <f>Q117*H117</f>
        <v>6.4000000000000005E-4</v>
      </c>
      <c r="S117" s="186">
        <v>0</v>
      </c>
      <c r="T117" s="187">
        <f>S117*H117</f>
        <v>0</v>
      </c>
      <c r="U117" s="36"/>
      <c r="V117" s="36"/>
      <c r="W117" s="36"/>
      <c r="X117" s="36"/>
      <c r="Y117" s="36"/>
      <c r="Z117" s="36"/>
      <c r="AA117" s="36"/>
      <c r="AB117" s="36"/>
      <c r="AC117" s="36"/>
      <c r="AD117" s="36"/>
      <c r="AE117" s="36"/>
      <c r="AR117" s="188" t="s">
        <v>168</v>
      </c>
      <c r="AT117" s="188" t="s">
        <v>164</v>
      </c>
      <c r="AU117" s="188" t="s">
        <v>90</v>
      </c>
      <c r="AY117" s="18" t="s">
        <v>161</v>
      </c>
      <c r="BE117" s="189">
        <f>IF(N117="základní",J117,0)</f>
        <v>0</v>
      </c>
      <c r="BF117" s="189">
        <f>IF(N117="snížená",J117,0)</f>
        <v>0</v>
      </c>
      <c r="BG117" s="189">
        <f>IF(N117="zákl. přenesená",J117,0)</f>
        <v>0</v>
      </c>
      <c r="BH117" s="189">
        <f>IF(N117="sníž. přenesená",J117,0)</f>
        <v>0</v>
      </c>
      <c r="BI117" s="189">
        <f>IF(N117="nulová",J117,0)</f>
        <v>0</v>
      </c>
      <c r="BJ117" s="18" t="s">
        <v>88</v>
      </c>
      <c r="BK117" s="189">
        <f>ROUND(I117*H117,2)</f>
        <v>0</v>
      </c>
      <c r="BL117" s="18" t="s">
        <v>168</v>
      </c>
      <c r="BM117" s="188" t="s">
        <v>200</v>
      </c>
    </row>
    <row r="118" spans="1:65" s="2" customFormat="1" ht="11.25">
      <c r="A118" s="36"/>
      <c r="B118" s="37"/>
      <c r="C118" s="38"/>
      <c r="D118" s="190" t="s">
        <v>170</v>
      </c>
      <c r="E118" s="38"/>
      <c r="F118" s="191" t="s">
        <v>201</v>
      </c>
      <c r="G118" s="38"/>
      <c r="H118" s="38"/>
      <c r="I118" s="192"/>
      <c r="J118" s="38"/>
      <c r="K118" s="38"/>
      <c r="L118" s="41"/>
      <c r="M118" s="193"/>
      <c r="N118" s="194"/>
      <c r="O118" s="66"/>
      <c r="P118" s="66"/>
      <c r="Q118" s="66"/>
      <c r="R118" s="66"/>
      <c r="S118" s="66"/>
      <c r="T118" s="67"/>
      <c r="U118" s="36"/>
      <c r="V118" s="36"/>
      <c r="W118" s="36"/>
      <c r="X118" s="36"/>
      <c r="Y118" s="36"/>
      <c r="Z118" s="36"/>
      <c r="AA118" s="36"/>
      <c r="AB118" s="36"/>
      <c r="AC118" s="36"/>
      <c r="AD118" s="36"/>
      <c r="AE118" s="36"/>
      <c r="AT118" s="18" t="s">
        <v>170</v>
      </c>
      <c r="AU118" s="18" t="s">
        <v>90</v>
      </c>
    </row>
    <row r="119" spans="1:65" s="12" customFormat="1" ht="22.9" customHeight="1">
      <c r="B119" s="160"/>
      <c r="C119" s="161"/>
      <c r="D119" s="162" t="s">
        <v>79</v>
      </c>
      <c r="E119" s="174" t="s">
        <v>202</v>
      </c>
      <c r="F119" s="174" t="s">
        <v>203</v>
      </c>
      <c r="G119" s="161"/>
      <c r="H119" s="161"/>
      <c r="I119" s="164"/>
      <c r="J119" s="175">
        <f>BK119</f>
        <v>0</v>
      </c>
      <c r="K119" s="161"/>
      <c r="L119" s="166"/>
      <c r="M119" s="167"/>
      <c r="N119" s="168"/>
      <c r="O119" s="168"/>
      <c r="P119" s="169">
        <f>SUM(P120:P132)</f>
        <v>0</v>
      </c>
      <c r="Q119" s="168"/>
      <c r="R119" s="169">
        <f>SUM(R120:R132)</f>
        <v>8.0000000000000004E-4</v>
      </c>
      <c r="S119" s="168"/>
      <c r="T119" s="170">
        <f>SUM(T120:T132)</f>
        <v>1.053976</v>
      </c>
      <c r="AR119" s="171" t="s">
        <v>88</v>
      </c>
      <c r="AT119" s="172" t="s">
        <v>79</v>
      </c>
      <c r="AU119" s="172" t="s">
        <v>88</v>
      </c>
      <c r="AY119" s="171" t="s">
        <v>161</v>
      </c>
      <c r="BK119" s="173">
        <f>SUM(BK120:BK132)</f>
        <v>0</v>
      </c>
    </row>
    <row r="120" spans="1:65" s="2" customFormat="1" ht="37.9" customHeight="1">
      <c r="A120" s="36"/>
      <c r="B120" s="37"/>
      <c r="C120" s="176" t="s">
        <v>204</v>
      </c>
      <c r="D120" s="176" t="s">
        <v>164</v>
      </c>
      <c r="E120" s="177" t="s">
        <v>205</v>
      </c>
      <c r="F120" s="178" t="s">
        <v>206</v>
      </c>
      <c r="G120" s="179" t="s">
        <v>167</v>
      </c>
      <c r="H120" s="180">
        <v>20</v>
      </c>
      <c r="I120" s="181"/>
      <c r="J120" s="182">
        <f>ROUND(I120*H120,2)</f>
        <v>0</v>
      </c>
      <c r="K120" s="183"/>
      <c r="L120" s="41"/>
      <c r="M120" s="184" t="s">
        <v>35</v>
      </c>
      <c r="N120" s="185" t="s">
        <v>51</v>
      </c>
      <c r="O120" s="66"/>
      <c r="P120" s="186">
        <f>O120*H120</f>
        <v>0</v>
      </c>
      <c r="Q120" s="186">
        <v>4.0000000000000003E-5</v>
      </c>
      <c r="R120" s="186">
        <f>Q120*H120</f>
        <v>8.0000000000000004E-4</v>
      </c>
      <c r="S120" s="186">
        <v>0</v>
      </c>
      <c r="T120" s="187">
        <f>S120*H120</f>
        <v>0</v>
      </c>
      <c r="U120" s="36"/>
      <c r="V120" s="36"/>
      <c r="W120" s="36"/>
      <c r="X120" s="36"/>
      <c r="Y120" s="36"/>
      <c r="Z120" s="36"/>
      <c r="AA120" s="36"/>
      <c r="AB120" s="36"/>
      <c r="AC120" s="36"/>
      <c r="AD120" s="36"/>
      <c r="AE120" s="36"/>
      <c r="AR120" s="188" t="s">
        <v>168</v>
      </c>
      <c r="AT120" s="188" t="s">
        <v>164</v>
      </c>
      <c r="AU120" s="188" t="s">
        <v>90</v>
      </c>
      <c r="AY120" s="18" t="s">
        <v>161</v>
      </c>
      <c r="BE120" s="189">
        <f>IF(N120="základní",J120,0)</f>
        <v>0</v>
      </c>
      <c r="BF120" s="189">
        <f>IF(N120="snížená",J120,0)</f>
        <v>0</v>
      </c>
      <c r="BG120" s="189">
        <f>IF(N120="zákl. přenesená",J120,0)</f>
        <v>0</v>
      </c>
      <c r="BH120" s="189">
        <f>IF(N120="sníž. přenesená",J120,0)</f>
        <v>0</v>
      </c>
      <c r="BI120" s="189">
        <f>IF(N120="nulová",J120,0)</f>
        <v>0</v>
      </c>
      <c r="BJ120" s="18" t="s">
        <v>88</v>
      </c>
      <c r="BK120" s="189">
        <f>ROUND(I120*H120,2)</f>
        <v>0</v>
      </c>
      <c r="BL120" s="18" t="s">
        <v>168</v>
      </c>
      <c r="BM120" s="188" t="s">
        <v>207</v>
      </c>
    </row>
    <row r="121" spans="1:65" s="2" customFormat="1" ht="11.25">
      <c r="A121" s="36"/>
      <c r="B121" s="37"/>
      <c r="C121" s="38"/>
      <c r="D121" s="190" t="s">
        <v>170</v>
      </c>
      <c r="E121" s="38"/>
      <c r="F121" s="191" t="s">
        <v>208</v>
      </c>
      <c r="G121" s="38"/>
      <c r="H121" s="38"/>
      <c r="I121" s="192"/>
      <c r="J121" s="38"/>
      <c r="K121" s="38"/>
      <c r="L121" s="41"/>
      <c r="M121" s="193"/>
      <c r="N121" s="194"/>
      <c r="O121" s="66"/>
      <c r="P121" s="66"/>
      <c r="Q121" s="66"/>
      <c r="R121" s="66"/>
      <c r="S121" s="66"/>
      <c r="T121" s="67"/>
      <c r="U121" s="36"/>
      <c r="V121" s="36"/>
      <c r="W121" s="36"/>
      <c r="X121" s="36"/>
      <c r="Y121" s="36"/>
      <c r="Z121" s="36"/>
      <c r="AA121" s="36"/>
      <c r="AB121" s="36"/>
      <c r="AC121" s="36"/>
      <c r="AD121" s="36"/>
      <c r="AE121" s="36"/>
      <c r="AT121" s="18" t="s">
        <v>170</v>
      </c>
      <c r="AU121" s="18" t="s">
        <v>90</v>
      </c>
    </row>
    <row r="122" spans="1:65" s="2" customFormat="1" ht="37.9" customHeight="1">
      <c r="A122" s="36"/>
      <c r="B122" s="37"/>
      <c r="C122" s="176" t="s">
        <v>191</v>
      </c>
      <c r="D122" s="176" t="s">
        <v>164</v>
      </c>
      <c r="E122" s="177" t="s">
        <v>209</v>
      </c>
      <c r="F122" s="178" t="s">
        <v>210</v>
      </c>
      <c r="G122" s="179" t="s">
        <v>167</v>
      </c>
      <c r="H122" s="180">
        <v>3</v>
      </c>
      <c r="I122" s="181"/>
      <c r="J122" s="182">
        <f>ROUND(I122*H122,2)</f>
        <v>0</v>
      </c>
      <c r="K122" s="183"/>
      <c r="L122" s="41"/>
      <c r="M122" s="184" t="s">
        <v>35</v>
      </c>
      <c r="N122" s="185" t="s">
        <v>51</v>
      </c>
      <c r="O122" s="66"/>
      <c r="P122" s="186">
        <f>O122*H122</f>
        <v>0</v>
      </c>
      <c r="Q122" s="186">
        <v>0</v>
      </c>
      <c r="R122" s="186">
        <f>Q122*H122</f>
        <v>0</v>
      </c>
      <c r="S122" s="186">
        <v>7.5999999999999998E-2</v>
      </c>
      <c r="T122" s="187">
        <f>S122*H122</f>
        <v>0.22799999999999998</v>
      </c>
      <c r="U122" s="36"/>
      <c r="V122" s="36"/>
      <c r="W122" s="36"/>
      <c r="X122" s="36"/>
      <c r="Y122" s="36"/>
      <c r="Z122" s="36"/>
      <c r="AA122" s="36"/>
      <c r="AB122" s="36"/>
      <c r="AC122" s="36"/>
      <c r="AD122" s="36"/>
      <c r="AE122" s="36"/>
      <c r="AR122" s="188" t="s">
        <v>168</v>
      </c>
      <c r="AT122" s="188" t="s">
        <v>164</v>
      </c>
      <c r="AU122" s="188" t="s">
        <v>90</v>
      </c>
      <c r="AY122" s="18" t="s">
        <v>161</v>
      </c>
      <c r="BE122" s="189">
        <f>IF(N122="základní",J122,0)</f>
        <v>0</v>
      </c>
      <c r="BF122" s="189">
        <f>IF(N122="snížená",J122,0)</f>
        <v>0</v>
      </c>
      <c r="BG122" s="189">
        <f>IF(N122="zákl. přenesená",J122,0)</f>
        <v>0</v>
      </c>
      <c r="BH122" s="189">
        <f>IF(N122="sníž. přenesená",J122,0)</f>
        <v>0</v>
      </c>
      <c r="BI122" s="189">
        <f>IF(N122="nulová",J122,0)</f>
        <v>0</v>
      </c>
      <c r="BJ122" s="18" t="s">
        <v>88</v>
      </c>
      <c r="BK122" s="189">
        <f>ROUND(I122*H122,2)</f>
        <v>0</v>
      </c>
      <c r="BL122" s="18" t="s">
        <v>168</v>
      </c>
      <c r="BM122" s="188" t="s">
        <v>211</v>
      </c>
    </row>
    <row r="123" spans="1:65" s="2" customFormat="1" ht="11.25">
      <c r="A123" s="36"/>
      <c r="B123" s="37"/>
      <c r="C123" s="38"/>
      <c r="D123" s="190" t="s">
        <v>170</v>
      </c>
      <c r="E123" s="38"/>
      <c r="F123" s="191" t="s">
        <v>212</v>
      </c>
      <c r="G123" s="38"/>
      <c r="H123" s="38"/>
      <c r="I123" s="192"/>
      <c r="J123" s="38"/>
      <c r="K123" s="38"/>
      <c r="L123" s="41"/>
      <c r="M123" s="193"/>
      <c r="N123" s="194"/>
      <c r="O123" s="66"/>
      <c r="P123" s="66"/>
      <c r="Q123" s="66"/>
      <c r="R123" s="66"/>
      <c r="S123" s="66"/>
      <c r="T123" s="67"/>
      <c r="U123" s="36"/>
      <c r="V123" s="36"/>
      <c r="W123" s="36"/>
      <c r="X123" s="36"/>
      <c r="Y123" s="36"/>
      <c r="Z123" s="36"/>
      <c r="AA123" s="36"/>
      <c r="AB123" s="36"/>
      <c r="AC123" s="36"/>
      <c r="AD123" s="36"/>
      <c r="AE123" s="36"/>
      <c r="AT123" s="18" t="s">
        <v>170</v>
      </c>
      <c r="AU123" s="18" t="s">
        <v>90</v>
      </c>
    </row>
    <row r="124" spans="1:65" s="2" customFormat="1" ht="49.15" customHeight="1">
      <c r="A124" s="36"/>
      <c r="B124" s="37"/>
      <c r="C124" s="176" t="s">
        <v>202</v>
      </c>
      <c r="D124" s="176" t="s">
        <v>164</v>
      </c>
      <c r="E124" s="177" t="s">
        <v>213</v>
      </c>
      <c r="F124" s="178" t="s">
        <v>214</v>
      </c>
      <c r="G124" s="179" t="s">
        <v>185</v>
      </c>
      <c r="H124" s="180">
        <v>1</v>
      </c>
      <c r="I124" s="181"/>
      <c r="J124" s="182">
        <f>ROUND(I124*H124,2)</f>
        <v>0</v>
      </c>
      <c r="K124" s="183"/>
      <c r="L124" s="41"/>
      <c r="M124" s="184" t="s">
        <v>35</v>
      </c>
      <c r="N124" s="185" t="s">
        <v>51</v>
      </c>
      <c r="O124" s="66"/>
      <c r="P124" s="186">
        <f>O124*H124</f>
        <v>0</v>
      </c>
      <c r="Q124" s="186">
        <v>0</v>
      </c>
      <c r="R124" s="186">
        <f>Q124*H124</f>
        <v>0</v>
      </c>
      <c r="S124" s="186">
        <v>6.9000000000000006E-2</v>
      </c>
      <c r="T124" s="187">
        <f>S124*H124</f>
        <v>6.9000000000000006E-2</v>
      </c>
      <c r="U124" s="36"/>
      <c r="V124" s="36"/>
      <c r="W124" s="36"/>
      <c r="X124" s="36"/>
      <c r="Y124" s="36"/>
      <c r="Z124" s="36"/>
      <c r="AA124" s="36"/>
      <c r="AB124" s="36"/>
      <c r="AC124" s="36"/>
      <c r="AD124" s="36"/>
      <c r="AE124" s="36"/>
      <c r="AR124" s="188" t="s">
        <v>168</v>
      </c>
      <c r="AT124" s="188" t="s">
        <v>164</v>
      </c>
      <c r="AU124" s="188" t="s">
        <v>90</v>
      </c>
      <c r="AY124" s="18" t="s">
        <v>161</v>
      </c>
      <c r="BE124" s="189">
        <f>IF(N124="základní",J124,0)</f>
        <v>0</v>
      </c>
      <c r="BF124" s="189">
        <f>IF(N124="snížená",J124,0)</f>
        <v>0</v>
      </c>
      <c r="BG124" s="189">
        <f>IF(N124="zákl. přenesená",J124,0)</f>
        <v>0</v>
      </c>
      <c r="BH124" s="189">
        <f>IF(N124="sníž. přenesená",J124,0)</f>
        <v>0</v>
      </c>
      <c r="BI124" s="189">
        <f>IF(N124="nulová",J124,0)</f>
        <v>0</v>
      </c>
      <c r="BJ124" s="18" t="s">
        <v>88</v>
      </c>
      <c r="BK124" s="189">
        <f>ROUND(I124*H124,2)</f>
        <v>0</v>
      </c>
      <c r="BL124" s="18" t="s">
        <v>168</v>
      </c>
      <c r="BM124" s="188" t="s">
        <v>215</v>
      </c>
    </row>
    <row r="125" spans="1:65" s="2" customFormat="1" ht="11.25">
      <c r="A125" s="36"/>
      <c r="B125" s="37"/>
      <c r="C125" s="38"/>
      <c r="D125" s="190" t="s">
        <v>170</v>
      </c>
      <c r="E125" s="38"/>
      <c r="F125" s="191" t="s">
        <v>216</v>
      </c>
      <c r="G125" s="38"/>
      <c r="H125" s="38"/>
      <c r="I125" s="192"/>
      <c r="J125" s="38"/>
      <c r="K125" s="38"/>
      <c r="L125" s="41"/>
      <c r="M125" s="193"/>
      <c r="N125" s="194"/>
      <c r="O125" s="66"/>
      <c r="P125" s="66"/>
      <c r="Q125" s="66"/>
      <c r="R125" s="66"/>
      <c r="S125" s="66"/>
      <c r="T125" s="67"/>
      <c r="U125" s="36"/>
      <c r="V125" s="36"/>
      <c r="W125" s="36"/>
      <c r="X125" s="36"/>
      <c r="Y125" s="36"/>
      <c r="Z125" s="36"/>
      <c r="AA125" s="36"/>
      <c r="AB125" s="36"/>
      <c r="AC125" s="36"/>
      <c r="AD125" s="36"/>
      <c r="AE125" s="36"/>
      <c r="AT125" s="18" t="s">
        <v>170</v>
      </c>
      <c r="AU125" s="18" t="s">
        <v>90</v>
      </c>
    </row>
    <row r="126" spans="1:65" s="2" customFormat="1" ht="19.5">
      <c r="A126" s="36"/>
      <c r="B126" s="37"/>
      <c r="C126" s="38"/>
      <c r="D126" s="197" t="s">
        <v>217</v>
      </c>
      <c r="E126" s="38"/>
      <c r="F126" s="239" t="s">
        <v>218</v>
      </c>
      <c r="G126" s="38"/>
      <c r="H126" s="38"/>
      <c r="I126" s="192"/>
      <c r="J126" s="38"/>
      <c r="K126" s="38"/>
      <c r="L126" s="41"/>
      <c r="M126" s="193"/>
      <c r="N126" s="194"/>
      <c r="O126" s="66"/>
      <c r="P126" s="66"/>
      <c r="Q126" s="66"/>
      <c r="R126" s="66"/>
      <c r="S126" s="66"/>
      <c r="T126" s="67"/>
      <c r="U126" s="36"/>
      <c r="V126" s="36"/>
      <c r="W126" s="36"/>
      <c r="X126" s="36"/>
      <c r="Y126" s="36"/>
      <c r="Z126" s="36"/>
      <c r="AA126" s="36"/>
      <c r="AB126" s="36"/>
      <c r="AC126" s="36"/>
      <c r="AD126" s="36"/>
      <c r="AE126" s="36"/>
      <c r="AT126" s="18" t="s">
        <v>217</v>
      </c>
      <c r="AU126" s="18" t="s">
        <v>90</v>
      </c>
    </row>
    <row r="127" spans="1:65" s="2" customFormat="1" ht="37.9" customHeight="1">
      <c r="A127" s="36"/>
      <c r="B127" s="37"/>
      <c r="C127" s="176" t="s">
        <v>219</v>
      </c>
      <c r="D127" s="176" t="s">
        <v>164</v>
      </c>
      <c r="E127" s="177" t="s">
        <v>220</v>
      </c>
      <c r="F127" s="178" t="s">
        <v>221</v>
      </c>
      <c r="G127" s="179" t="s">
        <v>167</v>
      </c>
      <c r="H127" s="180">
        <v>16.456</v>
      </c>
      <c r="I127" s="181"/>
      <c r="J127" s="182">
        <f>ROUND(I127*H127,2)</f>
        <v>0</v>
      </c>
      <c r="K127" s="183"/>
      <c r="L127" s="41"/>
      <c r="M127" s="184" t="s">
        <v>35</v>
      </c>
      <c r="N127" s="185" t="s">
        <v>51</v>
      </c>
      <c r="O127" s="66"/>
      <c r="P127" s="186">
        <f>O127*H127</f>
        <v>0</v>
      </c>
      <c r="Q127" s="186">
        <v>0</v>
      </c>
      <c r="R127" s="186">
        <f>Q127*H127</f>
        <v>0</v>
      </c>
      <c r="S127" s="186">
        <v>4.5999999999999999E-2</v>
      </c>
      <c r="T127" s="187">
        <f>S127*H127</f>
        <v>0.75697599999999998</v>
      </c>
      <c r="U127" s="36"/>
      <c r="V127" s="36"/>
      <c r="W127" s="36"/>
      <c r="X127" s="36"/>
      <c r="Y127" s="36"/>
      <c r="Z127" s="36"/>
      <c r="AA127" s="36"/>
      <c r="AB127" s="36"/>
      <c r="AC127" s="36"/>
      <c r="AD127" s="36"/>
      <c r="AE127" s="36"/>
      <c r="AR127" s="188" t="s">
        <v>168</v>
      </c>
      <c r="AT127" s="188" t="s">
        <v>164</v>
      </c>
      <c r="AU127" s="188" t="s">
        <v>90</v>
      </c>
      <c r="AY127" s="18" t="s">
        <v>161</v>
      </c>
      <c r="BE127" s="189">
        <f>IF(N127="základní",J127,0)</f>
        <v>0</v>
      </c>
      <c r="BF127" s="189">
        <f>IF(N127="snížená",J127,0)</f>
        <v>0</v>
      </c>
      <c r="BG127" s="189">
        <f>IF(N127="zákl. přenesená",J127,0)</f>
        <v>0</v>
      </c>
      <c r="BH127" s="189">
        <f>IF(N127="sníž. přenesená",J127,0)</f>
        <v>0</v>
      </c>
      <c r="BI127" s="189">
        <f>IF(N127="nulová",J127,0)</f>
        <v>0</v>
      </c>
      <c r="BJ127" s="18" t="s">
        <v>88</v>
      </c>
      <c r="BK127" s="189">
        <f>ROUND(I127*H127,2)</f>
        <v>0</v>
      </c>
      <c r="BL127" s="18" t="s">
        <v>168</v>
      </c>
      <c r="BM127" s="188" t="s">
        <v>222</v>
      </c>
    </row>
    <row r="128" spans="1:65" s="2" customFormat="1" ht="11.25">
      <c r="A128" s="36"/>
      <c r="B128" s="37"/>
      <c r="C128" s="38"/>
      <c r="D128" s="190" t="s">
        <v>170</v>
      </c>
      <c r="E128" s="38"/>
      <c r="F128" s="191" t="s">
        <v>223</v>
      </c>
      <c r="G128" s="38"/>
      <c r="H128" s="38"/>
      <c r="I128" s="192"/>
      <c r="J128" s="38"/>
      <c r="K128" s="38"/>
      <c r="L128" s="41"/>
      <c r="M128" s="193"/>
      <c r="N128" s="194"/>
      <c r="O128" s="66"/>
      <c r="P128" s="66"/>
      <c r="Q128" s="66"/>
      <c r="R128" s="66"/>
      <c r="S128" s="66"/>
      <c r="T128" s="67"/>
      <c r="U128" s="36"/>
      <c r="V128" s="36"/>
      <c r="W128" s="36"/>
      <c r="X128" s="36"/>
      <c r="Y128" s="36"/>
      <c r="Z128" s="36"/>
      <c r="AA128" s="36"/>
      <c r="AB128" s="36"/>
      <c r="AC128" s="36"/>
      <c r="AD128" s="36"/>
      <c r="AE128" s="36"/>
      <c r="AT128" s="18" t="s">
        <v>170</v>
      </c>
      <c r="AU128" s="18" t="s">
        <v>90</v>
      </c>
    </row>
    <row r="129" spans="1:65" s="14" customFormat="1" ht="11.25">
      <c r="B129" s="206"/>
      <c r="C129" s="207"/>
      <c r="D129" s="197" t="s">
        <v>176</v>
      </c>
      <c r="E129" s="208" t="s">
        <v>35</v>
      </c>
      <c r="F129" s="209" t="s">
        <v>224</v>
      </c>
      <c r="G129" s="207"/>
      <c r="H129" s="210">
        <v>6.258</v>
      </c>
      <c r="I129" s="211"/>
      <c r="J129" s="207"/>
      <c r="K129" s="207"/>
      <c r="L129" s="212"/>
      <c r="M129" s="213"/>
      <c r="N129" s="214"/>
      <c r="O129" s="214"/>
      <c r="P129" s="214"/>
      <c r="Q129" s="214"/>
      <c r="R129" s="214"/>
      <c r="S129" s="214"/>
      <c r="T129" s="215"/>
      <c r="AT129" s="216" t="s">
        <v>176</v>
      </c>
      <c r="AU129" s="216" t="s">
        <v>90</v>
      </c>
      <c r="AV129" s="14" t="s">
        <v>90</v>
      </c>
      <c r="AW129" s="14" t="s">
        <v>41</v>
      </c>
      <c r="AX129" s="14" t="s">
        <v>80</v>
      </c>
      <c r="AY129" s="216" t="s">
        <v>161</v>
      </c>
    </row>
    <row r="130" spans="1:65" s="14" customFormat="1" ht="11.25">
      <c r="B130" s="206"/>
      <c r="C130" s="207"/>
      <c r="D130" s="197" t="s">
        <v>176</v>
      </c>
      <c r="E130" s="208" t="s">
        <v>35</v>
      </c>
      <c r="F130" s="209" t="s">
        <v>225</v>
      </c>
      <c r="G130" s="207"/>
      <c r="H130" s="210">
        <v>6.3250000000000002</v>
      </c>
      <c r="I130" s="211"/>
      <c r="J130" s="207"/>
      <c r="K130" s="207"/>
      <c r="L130" s="212"/>
      <c r="M130" s="213"/>
      <c r="N130" s="214"/>
      <c r="O130" s="214"/>
      <c r="P130" s="214"/>
      <c r="Q130" s="214"/>
      <c r="R130" s="214"/>
      <c r="S130" s="214"/>
      <c r="T130" s="215"/>
      <c r="AT130" s="216" t="s">
        <v>176</v>
      </c>
      <c r="AU130" s="216" t="s">
        <v>90</v>
      </c>
      <c r="AV130" s="14" t="s">
        <v>90</v>
      </c>
      <c r="AW130" s="14" t="s">
        <v>41</v>
      </c>
      <c r="AX130" s="14" t="s">
        <v>80</v>
      </c>
      <c r="AY130" s="216" t="s">
        <v>161</v>
      </c>
    </row>
    <row r="131" spans="1:65" s="14" customFormat="1" ht="11.25">
      <c r="B131" s="206"/>
      <c r="C131" s="207"/>
      <c r="D131" s="197" t="s">
        <v>176</v>
      </c>
      <c r="E131" s="208" t="s">
        <v>35</v>
      </c>
      <c r="F131" s="209" t="s">
        <v>226</v>
      </c>
      <c r="G131" s="207"/>
      <c r="H131" s="210">
        <v>3.8730000000000002</v>
      </c>
      <c r="I131" s="211"/>
      <c r="J131" s="207"/>
      <c r="K131" s="207"/>
      <c r="L131" s="212"/>
      <c r="M131" s="213"/>
      <c r="N131" s="214"/>
      <c r="O131" s="214"/>
      <c r="P131" s="214"/>
      <c r="Q131" s="214"/>
      <c r="R131" s="214"/>
      <c r="S131" s="214"/>
      <c r="T131" s="215"/>
      <c r="AT131" s="216" t="s">
        <v>176</v>
      </c>
      <c r="AU131" s="216" t="s">
        <v>90</v>
      </c>
      <c r="AV131" s="14" t="s">
        <v>90</v>
      </c>
      <c r="AW131" s="14" t="s">
        <v>41</v>
      </c>
      <c r="AX131" s="14" t="s">
        <v>80</v>
      </c>
      <c r="AY131" s="216" t="s">
        <v>161</v>
      </c>
    </row>
    <row r="132" spans="1:65" s="15" customFormat="1" ht="11.25">
      <c r="B132" s="217"/>
      <c r="C132" s="218"/>
      <c r="D132" s="197" t="s">
        <v>176</v>
      </c>
      <c r="E132" s="219" t="s">
        <v>35</v>
      </c>
      <c r="F132" s="220" t="s">
        <v>181</v>
      </c>
      <c r="G132" s="218"/>
      <c r="H132" s="221">
        <v>16.456</v>
      </c>
      <c r="I132" s="222"/>
      <c r="J132" s="218"/>
      <c r="K132" s="218"/>
      <c r="L132" s="223"/>
      <c r="M132" s="224"/>
      <c r="N132" s="225"/>
      <c r="O132" s="225"/>
      <c r="P132" s="225"/>
      <c r="Q132" s="225"/>
      <c r="R132" s="225"/>
      <c r="S132" s="225"/>
      <c r="T132" s="226"/>
      <c r="AT132" s="227" t="s">
        <v>176</v>
      </c>
      <c r="AU132" s="227" t="s">
        <v>90</v>
      </c>
      <c r="AV132" s="15" t="s">
        <v>168</v>
      </c>
      <c r="AW132" s="15" t="s">
        <v>41</v>
      </c>
      <c r="AX132" s="15" t="s">
        <v>88</v>
      </c>
      <c r="AY132" s="227" t="s">
        <v>161</v>
      </c>
    </row>
    <row r="133" spans="1:65" s="12" customFormat="1" ht="22.9" customHeight="1">
      <c r="B133" s="160"/>
      <c r="C133" s="161"/>
      <c r="D133" s="162" t="s">
        <v>79</v>
      </c>
      <c r="E133" s="174" t="s">
        <v>227</v>
      </c>
      <c r="F133" s="174" t="s">
        <v>228</v>
      </c>
      <c r="G133" s="161"/>
      <c r="H133" s="161"/>
      <c r="I133" s="164"/>
      <c r="J133" s="175">
        <f>BK133</f>
        <v>0</v>
      </c>
      <c r="K133" s="161"/>
      <c r="L133" s="166"/>
      <c r="M133" s="167"/>
      <c r="N133" s="168"/>
      <c r="O133" s="168"/>
      <c r="P133" s="169">
        <f>SUM(P134:P142)</f>
        <v>0</v>
      </c>
      <c r="Q133" s="168"/>
      <c r="R133" s="169">
        <f>SUM(R134:R142)</f>
        <v>0</v>
      </c>
      <c r="S133" s="168"/>
      <c r="T133" s="170">
        <f>SUM(T134:T142)</f>
        <v>0</v>
      </c>
      <c r="AR133" s="171" t="s">
        <v>88</v>
      </c>
      <c r="AT133" s="172" t="s">
        <v>79</v>
      </c>
      <c r="AU133" s="172" t="s">
        <v>88</v>
      </c>
      <c r="AY133" s="171" t="s">
        <v>161</v>
      </c>
      <c r="BK133" s="173">
        <f>SUM(BK134:BK142)</f>
        <v>0</v>
      </c>
    </row>
    <row r="134" spans="1:65" s="2" customFormat="1" ht="37.9" customHeight="1">
      <c r="A134" s="36"/>
      <c r="B134" s="37"/>
      <c r="C134" s="176" t="s">
        <v>229</v>
      </c>
      <c r="D134" s="176" t="s">
        <v>164</v>
      </c>
      <c r="E134" s="177" t="s">
        <v>230</v>
      </c>
      <c r="F134" s="178" t="s">
        <v>231</v>
      </c>
      <c r="G134" s="179" t="s">
        <v>232</v>
      </c>
      <c r="H134" s="180">
        <v>5.6870000000000003</v>
      </c>
      <c r="I134" s="181"/>
      <c r="J134" s="182">
        <f>ROUND(I134*H134,2)</f>
        <v>0</v>
      </c>
      <c r="K134" s="183"/>
      <c r="L134" s="41"/>
      <c r="M134" s="184" t="s">
        <v>35</v>
      </c>
      <c r="N134" s="185" t="s">
        <v>51</v>
      </c>
      <c r="O134" s="66"/>
      <c r="P134" s="186">
        <f>O134*H134</f>
        <v>0</v>
      </c>
      <c r="Q134" s="186">
        <v>0</v>
      </c>
      <c r="R134" s="186">
        <f>Q134*H134</f>
        <v>0</v>
      </c>
      <c r="S134" s="186">
        <v>0</v>
      </c>
      <c r="T134" s="187">
        <f>S134*H134</f>
        <v>0</v>
      </c>
      <c r="U134" s="36"/>
      <c r="V134" s="36"/>
      <c r="W134" s="36"/>
      <c r="X134" s="36"/>
      <c r="Y134" s="36"/>
      <c r="Z134" s="36"/>
      <c r="AA134" s="36"/>
      <c r="AB134" s="36"/>
      <c r="AC134" s="36"/>
      <c r="AD134" s="36"/>
      <c r="AE134" s="36"/>
      <c r="AR134" s="188" t="s">
        <v>168</v>
      </c>
      <c r="AT134" s="188" t="s">
        <v>164</v>
      </c>
      <c r="AU134" s="188" t="s">
        <v>90</v>
      </c>
      <c r="AY134" s="18" t="s">
        <v>161</v>
      </c>
      <c r="BE134" s="189">
        <f>IF(N134="základní",J134,0)</f>
        <v>0</v>
      </c>
      <c r="BF134" s="189">
        <f>IF(N134="snížená",J134,0)</f>
        <v>0</v>
      </c>
      <c r="BG134" s="189">
        <f>IF(N134="zákl. přenesená",J134,0)</f>
        <v>0</v>
      </c>
      <c r="BH134" s="189">
        <f>IF(N134="sníž. přenesená",J134,0)</f>
        <v>0</v>
      </c>
      <c r="BI134" s="189">
        <f>IF(N134="nulová",J134,0)</f>
        <v>0</v>
      </c>
      <c r="BJ134" s="18" t="s">
        <v>88</v>
      </c>
      <c r="BK134" s="189">
        <f>ROUND(I134*H134,2)</f>
        <v>0</v>
      </c>
      <c r="BL134" s="18" t="s">
        <v>168</v>
      </c>
      <c r="BM134" s="188" t="s">
        <v>233</v>
      </c>
    </row>
    <row r="135" spans="1:65" s="2" customFormat="1" ht="11.25">
      <c r="A135" s="36"/>
      <c r="B135" s="37"/>
      <c r="C135" s="38"/>
      <c r="D135" s="190" t="s">
        <v>170</v>
      </c>
      <c r="E135" s="38"/>
      <c r="F135" s="191" t="s">
        <v>234</v>
      </c>
      <c r="G135" s="38"/>
      <c r="H135" s="38"/>
      <c r="I135" s="192"/>
      <c r="J135" s="38"/>
      <c r="K135" s="38"/>
      <c r="L135" s="41"/>
      <c r="M135" s="193"/>
      <c r="N135" s="194"/>
      <c r="O135" s="66"/>
      <c r="P135" s="66"/>
      <c r="Q135" s="66"/>
      <c r="R135" s="66"/>
      <c r="S135" s="66"/>
      <c r="T135" s="67"/>
      <c r="U135" s="36"/>
      <c r="V135" s="36"/>
      <c r="W135" s="36"/>
      <c r="X135" s="36"/>
      <c r="Y135" s="36"/>
      <c r="Z135" s="36"/>
      <c r="AA135" s="36"/>
      <c r="AB135" s="36"/>
      <c r="AC135" s="36"/>
      <c r="AD135" s="36"/>
      <c r="AE135" s="36"/>
      <c r="AT135" s="18" t="s">
        <v>170</v>
      </c>
      <c r="AU135" s="18" t="s">
        <v>90</v>
      </c>
    </row>
    <row r="136" spans="1:65" s="2" customFormat="1" ht="33" customHeight="1">
      <c r="A136" s="36"/>
      <c r="B136" s="37"/>
      <c r="C136" s="176" t="s">
        <v>235</v>
      </c>
      <c r="D136" s="176" t="s">
        <v>164</v>
      </c>
      <c r="E136" s="177" t="s">
        <v>236</v>
      </c>
      <c r="F136" s="178" t="s">
        <v>237</v>
      </c>
      <c r="G136" s="179" t="s">
        <v>232</v>
      </c>
      <c r="H136" s="180">
        <v>5.6870000000000003</v>
      </c>
      <c r="I136" s="181"/>
      <c r="J136" s="182">
        <f>ROUND(I136*H136,2)</f>
        <v>0</v>
      </c>
      <c r="K136" s="183"/>
      <c r="L136" s="41"/>
      <c r="M136" s="184" t="s">
        <v>35</v>
      </c>
      <c r="N136" s="185" t="s">
        <v>51</v>
      </c>
      <c r="O136" s="66"/>
      <c r="P136" s="186">
        <f>O136*H136</f>
        <v>0</v>
      </c>
      <c r="Q136" s="186">
        <v>0</v>
      </c>
      <c r="R136" s="186">
        <f>Q136*H136</f>
        <v>0</v>
      </c>
      <c r="S136" s="186">
        <v>0</v>
      </c>
      <c r="T136" s="187">
        <f>S136*H136</f>
        <v>0</v>
      </c>
      <c r="U136" s="36"/>
      <c r="V136" s="36"/>
      <c r="W136" s="36"/>
      <c r="X136" s="36"/>
      <c r="Y136" s="36"/>
      <c r="Z136" s="36"/>
      <c r="AA136" s="36"/>
      <c r="AB136" s="36"/>
      <c r="AC136" s="36"/>
      <c r="AD136" s="36"/>
      <c r="AE136" s="36"/>
      <c r="AR136" s="188" t="s">
        <v>168</v>
      </c>
      <c r="AT136" s="188" t="s">
        <v>164</v>
      </c>
      <c r="AU136" s="188" t="s">
        <v>90</v>
      </c>
      <c r="AY136" s="18" t="s">
        <v>161</v>
      </c>
      <c r="BE136" s="189">
        <f>IF(N136="základní",J136,0)</f>
        <v>0</v>
      </c>
      <c r="BF136" s="189">
        <f>IF(N136="snížená",J136,0)</f>
        <v>0</v>
      </c>
      <c r="BG136" s="189">
        <f>IF(N136="zákl. přenesená",J136,0)</f>
        <v>0</v>
      </c>
      <c r="BH136" s="189">
        <f>IF(N136="sníž. přenesená",J136,0)</f>
        <v>0</v>
      </c>
      <c r="BI136" s="189">
        <f>IF(N136="nulová",J136,0)</f>
        <v>0</v>
      </c>
      <c r="BJ136" s="18" t="s">
        <v>88</v>
      </c>
      <c r="BK136" s="189">
        <f>ROUND(I136*H136,2)</f>
        <v>0</v>
      </c>
      <c r="BL136" s="18" t="s">
        <v>168</v>
      </c>
      <c r="BM136" s="188" t="s">
        <v>238</v>
      </c>
    </row>
    <row r="137" spans="1:65" s="2" customFormat="1" ht="11.25">
      <c r="A137" s="36"/>
      <c r="B137" s="37"/>
      <c r="C137" s="38"/>
      <c r="D137" s="190" t="s">
        <v>170</v>
      </c>
      <c r="E137" s="38"/>
      <c r="F137" s="191" t="s">
        <v>239</v>
      </c>
      <c r="G137" s="38"/>
      <c r="H137" s="38"/>
      <c r="I137" s="192"/>
      <c r="J137" s="38"/>
      <c r="K137" s="38"/>
      <c r="L137" s="41"/>
      <c r="M137" s="193"/>
      <c r="N137" s="194"/>
      <c r="O137" s="66"/>
      <c r="P137" s="66"/>
      <c r="Q137" s="66"/>
      <c r="R137" s="66"/>
      <c r="S137" s="66"/>
      <c r="T137" s="67"/>
      <c r="U137" s="36"/>
      <c r="V137" s="36"/>
      <c r="W137" s="36"/>
      <c r="X137" s="36"/>
      <c r="Y137" s="36"/>
      <c r="Z137" s="36"/>
      <c r="AA137" s="36"/>
      <c r="AB137" s="36"/>
      <c r="AC137" s="36"/>
      <c r="AD137" s="36"/>
      <c r="AE137" s="36"/>
      <c r="AT137" s="18" t="s">
        <v>170</v>
      </c>
      <c r="AU137" s="18" t="s">
        <v>90</v>
      </c>
    </row>
    <row r="138" spans="1:65" s="2" customFormat="1" ht="44.25" customHeight="1">
      <c r="A138" s="36"/>
      <c r="B138" s="37"/>
      <c r="C138" s="176" t="s">
        <v>240</v>
      </c>
      <c r="D138" s="176" t="s">
        <v>164</v>
      </c>
      <c r="E138" s="177" t="s">
        <v>241</v>
      </c>
      <c r="F138" s="178" t="s">
        <v>242</v>
      </c>
      <c r="G138" s="179" t="s">
        <v>232</v>
      </c>
      <c r="H138" s="180">
        <v>56.63</v>
      </c>
      <c r="I138" s="181"/>
      <c r="J138" s="182">
        <f>ROUND(I138*H138,2)</f>
        <v>0</v>
      </c>
      <c r="K138" s="183"/>
      <c r="L138" s="41"/>
      <c r="M138" s="184" t="s">
        <v>35</v>
      </c>
      <c r="N138" s="185" t="s">
        <v>51</v>
      </c>
      <c r="O138" s="66"/>
      <c r="P138" s="186">
        <f>O138*H138</f>
        <v>0</v>
      </c>
      <c r="Q138" s="186">
        <v>0</v>
      </c>
      <c r="R138" s="186">
        <f>Q138*H138</f>
        <v>0</v>
      </c>
      <c r="S138" s="186">
        <v>0</v>
      </c>
      <c r="T138" s="187">
        <f>S138*H138</f>
        <v>0</v>
      </c>
      <c r="U138" s="36"/>
      <c r="V138" s="36"/>
      <c r="W138" s="36"/>
      <c r="X138" s="36"/>
      <c r="Y138" s="36"/>
      <c r="Z138" s="36"/>
      <c r="AA138" s="36"/>
      <c r="AB138" s="36"/>
      <c r="AC138" s="36"/>
      <c r="AD138" s="36"/>
      <c r="AE138" s="36"/>
      <c r="AR138" s="188" t="s">
        <v>168</v>
      </c>
      <c r="AT138" s="188" t="s">
        <v>164</v>
      </c>
      <c r="AU138" s="188" t="s">
        <v>90</v>
      </c>
      <c r="AY138" s="18" t="s">
        <v>161</v>
      </c>
      <c r="BE138" s="189">
        <f>IF(N138="základní",J138,0)</f>
        <v>0</v>
      </c>
      <c r="BF138" s="189">
        <f>IF(N138="snížená",J138,0)</f>
        <v>0</v>
      </c>
      <c r="BG138" s="189">
        <f>IF(N138="zákl. přenesená",J138,0)</f>
        <v>0</v>
      </c>
      <c r="BH138" s="189">
        <f>IF(N138="sníž. přenesená",J138,0)</f>
        <v>0</v>
      </c>
      <c r="BI138" s="189">
        <f>IF(N138="nulová",J138,0)</f>
        <v>0</v>
      </c>
      <c r="BJ138" s="18" t="s">
        <v>88</v>
      </c>
      <c r="BK138" s="189">
        <f>ROUND(I138*H138,2)</f>
        <v>0</v>
      </c>
      <c r="BL138" s="18" t="s">
        <v>168</v>
      </c>
      <c r="BM138" s="188" t="s">
        <v>243</v>
      </c>
    </row>
    <row r="139" spans="1:65" s="2" customFormat="1" ht="11.25">
      <c r="A139" s="36"/>
      <c r="B139" s="37"/>
      <c r="C139" s="38"/>
      <c r="D139" s="190" t="s">
        <v>170</v>
      </c>
      <c r="E139" s="38"/>
      <c r="F139" s="191" t="s">
        <v>244</v>
      </c>
      <c r="G139" s="38"/>
      <c r="H139" s="38"/>
      <c r="I139" s="192"/>
      <c r="J139" s="38"/>
      <c r="K139" s="38"/>
      <c r="L139" s="41"/>
      <c r="M139" s="193"/>
      <c r="N139" s="194"/>
      <c r="O139" s="66"/>
      <c r="P139" s="66"/>
      <c r="Q139" s="66"/>
      <c r="R139" s="66"/>
      <c r="S139" s="66"/>
      <c r="T139" s="67"/>
      <c r="U139" s="36"/>
      <c r="V139" s="36"/>
      <c r="W139" s="36"/>
      <c r="X139" s="36"/>
      <c r="Y139" s="36"/>
      <c r="Z139" s="36"/>
      <c r="AA139" s="36"/>
      <c r="AB139" s="36"/>
      <c r="AC139" s="36"/>
      <c r="AD139" s="36"/>
      <c r="AE139" s="36"/>
      <c r="AT139" s="18" t="s">
        <v>170</v>
      </c>
      <c r="AU139" s="18" t="s">
        <v>90</v>
      </c>
    </row>
    <row r="140" spans="1:65" s="14" customFormat="1" ht="11.25">
      <c r="B140" s="206"/>
      <c r="C140" s="207"/>
      <c r="D140" s="197" t="s">
        <v>176</v>
      </c>
      <c r="E140" s="208" t="s">
        <v>35</v>
      </c>
      <c r="F140" s="209" t="s">
        <v>245</v>
      </c>
      <c r="G140" s="207"/>
      <c r="H140" s="210">
        <v>56.63</v>
      </c>
      <c r="I140" s="211"/>
      <c r="J140" s="207"/>
      <c r="K140" s="207"/>
      <c r="L140" s="212"/>
      <c r="M140" s="213"/>
      <c r="N140" s="214"/>
      <c r="O140" s="214"/>
      <c r="P140" s="214"/>
      <c r="Q140" s="214"/>
      <c r="R140" s="214"/>
      <c r="S140" s="214"/>
      <c r="T140" s="215"/>
      <c r="AT140" s="216" t="s">
        <v>176</v>
      </c>
      <c r="AU140" s="216" t="s">
        <v>90</v>
      </c>
      <c r="AV140" s="14" t="s">
        <v>90</v>
      </c>
      <c r="AW140" s="14" t="s">
        <v>41</v>
      </c>
      <c r="AX140" s="14" t="s">
        <v>88</v>
      </c>
      <c r="AY140" s="216" t="s">
        <v>161</v>
      </c>
    </row>
    <row r="141" spans="1:65" s="2" customFormat="1" ht="44.25" customHeight="1">
      <c r="A141" s="36"/>
      <c r="B141" s="37"/>
      <c r="C141" s="176" t="s">
        <v>246</v>
      </c>
      <c r="D141" s="176" t="s">
        <v>164</v>
      </c>
      <c r="E141" s="177" t="s">
        <v>247</v>
      </c>
      <c r="F141" s="178" t="s">
        <v>248</v>
      </c>
      <c r="G141" s="179" t="s">
        <v>232</v>
      </c>
      <c r="H141" s="180">
        <v>5.6870000000000003</v>
      </c>
      <c r="I141" s="181"/>
      <c r="J141" s="182">
        <f>ROUND(I141*H141,2)</f>
        <v>0</v>
      </c>
      <c r="K141" s="183"/>
      <c r="L141" s="41"/>
      <c r="M141" s="184" t="s">
        <v>35</v>
      </c>
      <c r="N141" s="185" t="s">
        <v>51</v>
      </c>
      <c r="O141" s="66"/>
      <c r="P141" s="186">
        <f>O141*H141</f>
        <v>0</v>
      </c>
      <c r="Q141" s="186">
        <v>0</v>
      </c>
      <c r="R141" s="186">
        <f>Q141*H141</f>
        <v>0</v>
      </c>
      <c r="S141" s="186">
        <v>0</v>
      </c>
      <c r="T141" s="187">
        <f>S141*H141</f>
        <v>0</v>
      </c>
      <c r="U141" s="36"/>
      <c r="V141" s="36"/>
      <c r="W141" s="36"/>
      <c r="X141" s="36"/>
      <c r="Y141" s="36"/>
      <c r="Z141" s="36"/>
      <c r="AA141" s="36"/>
      <c r="AB141" s="36"/>
      <c r="AC141" s="36"/>
      <c r="AD141" s="36"/>
      <c r="AE141" s="36"/>
      <c r="AR141" s="188" t="s">
        <v>168</v>
      </c>
      <c r="AT141" s="188" t="s">
        <v>164</v>
      </c>
      <c r="AU141" s="188" t="s">
        <v>90</v>
      </c>
      <c r="AY141" s="18" t="s">
        <v>161</v>
      </c>
      <c r="BE141" s="189">
        <f>IF(N141="základní",J141,0)</f>
        <v>0</v>
      </c>
      <c r="BF141" s="189">
        <f>IF(N141="snížená",J141,0)</f>
        <v>0</v>
      </c>
      <c r="BG141" s="189">
        <f>IF(N141="zákl. přenesená",J141,0)</f>
        <v>0</v>
      </c>
      <c r="BH141" s="189">
        <f>IF(N141="sníž. přenesená",J141,0)</f>
        <v>0</v>
      </c>
      <c r="BI141" s="189">
        <f>IF(N141="nulová",J141,0)</f>
        <v>0</v>
      </c>
      <c r="BJ141" s="18" t="s">
        <v>88</v>
      </c>
      <c r="BK141" s="189">
        <f>ROUND(I141*H141,2)</f>
        <v>0</v>
      </c>
      <c r="BL141" s="18" t="s">
        <v>168</v>
      </c>
      <c r="BM141" s="188" t="s">
        <v>249</v>
      </c>
    </row>
    <row r="142" spans="1:65" s="2" customFormat="1" ht="11.25">
      <c r="A142" s="36"/>
      <c r="B142" s="37"/>
      <c r="C142" s="38"/>
      <c r="D142" s="190" t="s">
        <v>170</v>
      </c>
      <c r="E142" s="38"/>
      <c r="F142" s="191" t="s">
        <v>250</v>
      </c>
      <c r="G142" s="38"/>
      <c r="H142" s="38"/>
      <c r="I142" s="192"/>
      <c r="J142" s="38"/>
      <c r="K142" s="38"/>
      <c r="L142" s="41"/>
      <c r="M142" s="193"/>
      <c r="N142" s="194"/>
      <c r="O142" s="66"/>
      <c r="P142" s="66"/>
      <c r="Q142" s="66"/>
      <c r="R142" s="66"/>
      <c r="S142" s="66"/>
      <c r="T142" s="67"/>
      <c r="U142" s="36"/>
      <c r="V142" s="36"/>
      <c r="W142" s="36"/>
      <c r="X142" s="36"/>
      <c r="Y142" s="36"/>
      <c r="Z142" s="36"/>
      <c r="AA142" s="36"/>
      <c r="AB142" s="36"/>
      <c r="AC142" s="36"/>
      <c r="AD142" s="36"/>
      <c r="AE142" s="36"/>
      <c r="AT142" s="18" t="s">
        <v>170</v>
      </c>
      <c r="AU142" s="18" t="s">
        <v>90</v>
      </c>
    </row>
    <row r="143" spans="1:65" s="12" customFormat="1" ht="22.9" customHeight="1">
      <c r="B143" s="160"/>
      <c r="C143" s="161"/>
      <c r="D143" s="162" t="s">
        <v>79</v>
      </c>
      <c r="E143" s="174" t="s">
        <v>251</v>
      </c>
      <c r="F143" s="174" t="s">
        <v>252</v>
      </c>
      <c r="G143" s="161"/>
      <c r="H143" s="161"/>
      <c r="I143" s="164"/>
      <c r="J143" s="175">
        <f>BK143</f>
        <v>0</v>
      </c>
      <c r="K143" s="161"/>
      <c r="L143" s="166"/>
      <c r="M143" s="167"/>
      <c r="N143" s="168"/>
      <c r="O143" s="168"/>
      <c r="P143" s="169">
        <f>SUM(P144:P145)</f>
        <v>0</v>
      </c>
      <c r="Q143" s="168"/>
      <c r="R143" s="169">
        <f>SUM(R144:R145)</f>
        <v>0</v>
      </c>
      <c r="S143" s="168"/>
      <c r="T143" s="170">
        <f>SUM(T144:T145)</f>
        <v>0</v>
      </c>
      <c r="AR143" s="171" t="s">
        <v>88</v>
      </c>
      <c r="AT143" s="172" t="s">
        <v>79</v>
      </c>
      <c r="AU143" s="172" t="s">
        <v>88</v>
      </c>
      <c r="AY143" s="171" t="s">
        <v>161</v>
      </c>
      <c r="BK143" s="173">
        <f>SUM(BK144:BK145)</f>
        <v>0</v>
      </c>
    </row>
    <row r="144" spans="1:65" s="2" customFormat="1" ht="55.5" customHeight="1">
      <c r="A144" s="36"/>
      <c r="B144" s="37"/>
      <c r="C144" s="176" t="s">
        <v>8</v>
      </c>
      <c r="D144" s="176" t="s">
        <v>164</v>
      </c>
      <c r="E144" s="177" t="s">
        <v>253</v>
      </c>
      <c r="F144" s="178" t="s">
        <v>254</v>
      </c>
      <c r="G144" s="179" t="s">
        <v>232</v>
      </c>
      <c r="H144" s="180">
        <v>1.8009999999999999</v>
      </c>
      <c r="I144" s="181"/>
      <c r="J144" s="182">
        <f>ROUND(I144*H144,2)</f>
        <v>0</v>
      </c>
      <c r="K144" s="183"/>
      <c r="L144" s="41"/>
      <c r="M144" s="184" t="s">
        <v>35</v>
      </c>
      <c r="N144" s="185" t="s">
        <v>51</v>
      </c>
      <c r="O144" s="66"/>
      <c r="P144" s="186">
        <f>O144*H144</f>
        <v>0</v>
      </c>
      <c r="Q144" s="186">
        <v>0</v>
      </c>
      <c r="R144" s="186">
        <f>Q144*H144</f>
        <v>0</v>
      </c>
      <c r="S144" s="186">
        <v>0</v>
      </c>
      <c r="T144" s="187">
        <f>S144*H144</f>
        <v>0</v>
      </c>
      <c r="U144" s="36"/>
      <c r="V144" s="36"/>
      <c r="W144" s="36"/>
      <c r="X144" s="36"/>
      <c r="Y144" s="36"/>
      <c r="Z144" s="36"/>
      <c r="AA144" s="36"/>
      <c r="AB144" s="36"/>
      <c r="AC144" s="36"/>
      <c r="AD144" s="36"/>
      <c r="AE144" s="36"/>
      <c r="AR144" s="188" t="s">
        <v>168</v>
      </c>
      <c r="AT144" s="188" t="s">
        <v>164</v>
      </c>
      <c r="AU144" s="188" t="s">
        <v>90</v>
      </c>
      <c r="AY144" s="18" t="s">
        <v>161</v>
      </c>
      <c r="BE144" s="189">
        <f>IF(N144="základní",J144,0)</f>
        <v>0</v>
      </c>
      <c r="BF144" s="189">
        <f>IF(N144="snížená",J144,0)</f>
        <v>0</v>
      </c>
      <c r="BG144" s="189">
        <f>IF(N144="zákl. přenesená",J144,0)</f>
        <v>0</v>
      </c>
      <c r="BH144" s="189">
        <f>IF(N144="sníž. přenesená",J144,0)</f>
        <v>0</v>
      </c>
      <c r="BI144" s="189">
        <f>IF(N144="nulová",J144,0)</f>
        <v>0</v>
      </c>
      <c r="BJ144" s="18" t="s">
        <v>88</v>
      </c>
      <c r="BK144" s="189">
        <f>ROUND(I144*H144,2)</f>
        <v>0</v>
      </c>
      <c r="BL144" s="18" t="s">
        <v>168</v>
      </c>
      <c r="BM144" s="188" t="s">
        <v>255</v>
      </c>
    </row>
    <row r="145" spans="1:65" s="2" customFormat="1" ht="11.25">
      <c r="A145" s="36"/>
      <c r="B145" s="37"/>
      <c r="C145" s="38"/>
      <c r="D145" s="190" t="s">
        <v>170</v>
      </c>
      <c r="E145" s="38"/>
      <c r="F145" s="191" t="s">
        <v>256</v>
      </c>
      <c r="G145" s="38"/>
      <c r="H145" s="38"/>
      <c r="I145" s="192"/>
      <c r="J145" s="38"/>
      <c r="K145" s="38"/>
      <c r="L145" s="41"/>
      <c r="M145" s="193"/>
      <c r="N145" s="194"/>
      <c r="O145" s="66"/>
      <c r="P145" s="66"/>
      <c r="Q145" s="66"/>
      <c r="R145" s="66"/>
      <c r="S145" s="66"/>
      <c r="T145" s="67"/>
      <c r="U145" s="36"/>
      <c r="V145" s="36"/>
      <c r="W145" s="36"/>
      <c r="X145" s="36"/>
      <c r="Y145" s="36"/>
      <c r="Z145" s="36"/>
      <c r="AA145" s="36"/>
      <c r="AB145" s="36"/>
      <c r="AC145" s="36"/>
      <c r="AD145" s="36"/>
      <c r="AE145" s="36"/>
      <c r="AT145" s="18" t="s">
        <v>170</v>
      </c>
      <c r="AU145" s="18" t="s">
        <v>90</v>
      </c>
    </row>
    <row r="146" spans="1:65" s="12" customFormat="1" ht="25.9" customHeight="1">
      <c r="B146" s="160"/>
      <c r="C146" s="161"/>
      <c r="D146" s="162" t="s">
        <v>79</v>
      </c>
      <c r="E146" s="163" t="s">
        <v>257</v>
      </c>
      <c r="F146" s="163" t="s">
        <v>258</v>
      </c>
      <c r="G146" s="161"/>
      <c r="H146" s="161"/>
      <c r="I146" s="164"/>
      <c r="J146" s="165">
        <f>BK146</f>
        <v>0</v>
      </c>
      <c r="K146" s="161"/>
      <c r="L146" s="166"/>
      <c r="M146" s="167"/>
      <c r="N146" s="168"/>
      <c r="O146" s="168"/>
      <c r="P146" s="169">
        <f>P147+P166+P173+P176+P191+P204+P210+P245+P275</f>
        <v>0</v>
      </c>
      <c r="Q146" s="168"/>
      <c r="R146" s="169">
        <f>R147+R166+R173+R176+R191+R204+R210+R245+R275</f>
        <v>1.8930336899999995</v>
      </c>
      <c r="S146" s="168"/>
      <c r="T146" s="170">
        <f>T147+T166+T173+T176+T191+T204+T210+T245+T275</f>
        <v>4.6328244000000005</v>
      </c>
      <c r="AR146" s="171" t="s">
        <v>90</v>
      </c>
      <c r="AT146" s="172" t="s">
        <v>79</v>
      </c>
      <c r="AU146" s="172" t="s">
        <v>80</v>
      </c>
      <c r="AY146" s="171" t="s">
        <v>161</v>
      </c>
      <c r="BK146" s="173">
        <f>BK147+BK166+BK173+BK176+BK191+BK204+BK210+BK245+BK275</f>
        <v>0</v>
      </c>
    </row>
    <row r="147" spans="1:65" s="12" customFormat="1" ht="22.9" customHeight="1">
      <c r="B147" s="160"/>
      <c r="C147" s="161"/>
      <c r="D147" s="162" t="s">
        <v>79</v>
      </c>
      <c r="E147" s="174" t="s">
        <v>259</v>
      </c>
      <c r="F147" s="174" t="s">
        <v>260</v>
      </c>
      <c r="G147" s="161"/>
      <c r="H147" s="161"/>
      <c r="I147" s="164"/>
      <c r="J147" s="175">
        <f>BK147</f>
        <v>0</v>
      </c>
      <c r="K147" s="161"/>
      <c r="L147" s="166"/>
      <c r="M147" s="167"/>
      <c r="N147" s="168"/>
      <c r="O147" s="168"/>
      <c r="P147" s="169">
        <f>SUM(P148:P165)</f>
        <v>0</v>
      </c>
      <c r="Q147" s="168"/>
      <c r="R147" s="169">
        <f>SUM(R148:R165)</f>
        <v>3.8999999999999998E-3</v>
      </c>
      <c r="S147" s="168"/>
      <c r="T147" s="170">
        <f>SUM(T148:T165)</f>
        <v>6.0929999999999998E-2</v>
      </c>
      <c r="AR147" s="171" t="s">
        <v>90</v>
      </c>
      <c r="AT147" s="172" t="s">
        <v>79</v>
      </c>
      <c r="AU147" s="172" t="s">
        <v>88</v>
      </c>
      <c r="AY147" s="171" t="s">
        <v>161</v>
      </c>
      <c r="BK147" s="173">
        <f>SUM(BK148:BK165)</f>
        <v>0</v>
      </c>
    </row>
    <row r="148" spans="1:65" s="2" customFormat="1" ht="33" customHeight="1">
      <c r="A148" s="36"/>
      <c r="B148" s="37"/>
      <c r="C148" s="176" t="s">
        <v>261</v>
      </c>
      <c r="D148" s="176" t="s">
        <v>164</v>
      </c>
      <c r="E148" s="177" t="s">
        <v>262</v>
      </c>
      <c r="F148" s="178" t="s">
        <v>263</v>
      </c>
      <c r="G148" s="179" t="s">
        <v>185</v>
      </c>
      <c r="H148" s="180">
        <v>1</v>
      </c>
      <c r="I148" s="181"/>
      <c r="J148" s="182">
        <f>ROUND(I148*H148,2)</f>
        <v>0</v>
      </c>
      <c r="K148" s="183"/>
      <c r="L148" s="41"/>
      <c r="M148" s="184" t="s">
        <v>35</v>
      </c>
      <c r="N148" s="185" t="s">
        <v>51</v>
      </c>
      <c r="O148" s="66"/>
      <c r="P148" s="186">
        <f>O148*H148</f>
        <v>0</v>
      </c>
      <c r="Q148" s="186">
        <v>0</v>
      </c>
      <c r="R148" s="186">
        <f>Q148*H148</f>
        <v>0</v>
      </c>
      <c r="S148" s="186">
        <v>0</v>
      </c>
      <c r="T148" s="187">
        <f>S148*H148</f>
        <v>0</v>
      </c>
      <c r="U148" s="36"/>
      <c r="V148" s="36"/>
      <c r="W148" s="36"/>
      <c r="X148" s="36"/>
      <c r="Y148" s="36"/>
      <c r="Z148" s="36"/>
      <c r="AA148" s="36"/>
      <c r="AB148" s="36"/>
      <c r="AC148" s="36"/>
      <c r="AD148" s="36"/>
      <c r="AE148" s="36"/>
      <c r="AR148" s="188" t="s">
        <v>261</v>
      </c>
      <c r="AT148" s="188" t="s">
        <v>164</v>
      </c>
      <c r="AU148" s="188" t="s">
        <v>90</v>
      </c>
      <c r="AY148" s="18" t="s">
        <v>161</v>
      </c>
      <c r="BE148" s="189">
        <f>IF(N148="základní",J148,0)</f>
        <v>0</v>
      </c>
      <c r="BF148" s="189">
        <f>IF(N148="snížená",J148,0)</f>
        <v>0</v>
      </c>
      <c r="BG148" s="189">
        <f>IF(N148="zákl. přenesená",J148,0)</f>
        <v>0</v>
      </c>
      <c r="BH148" s="189">
        <f>IF(N148="sníž. přenesená",J148,0)</f>
        <v>0</v>
      </c>
      <c r="BI148" s="189">
        <f>IF(N148="nulová",J148,0)</f>
        <v>0</v>
      </c>
      <c r="BJ148" s="18" t="s">
        <v>88</v>
      </c>
      <c r="BK148" s="189">
        <f>ROUND(I148*H148,2)</f>
        <v>0</v>
      </c>
      <c r="BL148" s="18" t="s">
        <v>261</v>
      </c>
      <c r="BM148" s="188" t="s">
        <v>264</v>
      </c>
    </row>
    <row r="149" spans="1:65" s="2" customFormat="1" ht="24.2" customHeight="1">
      <c r="A149" s="36"/>
      <c r="B149" s="37"/>
      <c r="C149" s="176" t="s">
        <v>265</v>
      </c>
      <c r="D149" s="176" t="s">
        <v>164</v>
      </c>
      <c r="E149" s="177" t="s">
        <v>266</v>
      </c>
      <c r="F149" s="178" t="s">
        <v>267</v>
      </c>
      <c r="G149" s="179" t="s">
        <v>185</v>
      </c>
      <c r="H149" s="180">
        <v>1</v>
      </c>
      <c r="I149" s="181"/>
      <c r="J149" s="182">
        <f>ROUND(I149*H149,2)</f>
        <v>0</v>
      </c>
      <c r="K149" s="183"/>
      <c r="L149" s="41"/>
      <c r="M149" s="184" t="s">
        <v>35</v>
      </c>
      <c r="N149" s="185" t="s">
        <v>51</v>
      </c>
      <c r="O149" s="66"/>
      <c r="P149" s="186">
        <f>O149*H149</f>
        <v>0</v>
      </c>
      <c r="Q149" s="186">
        <v>0</v>
      </c>
      <c r="R149" s="186">
        <f>Q149*H149</f>
        <v>0</v>
      </c>
      <c r="S149" s="186">
        <v>0</v>
      </c>
      <c r="T149" s="187">
        <f>S149*H149</f>
        <v>0</v>
      </c>
      <c r="U149" s="36"/>
      <c r="V149" s="36"/>
      <c r="W149" s="36"/>
      <c r="X149" s="36"/>
      <c r="Y149" s="36"/>
      <c r="Z149" s="36"/>
      <c r="AA149" s="36"/>
      <c r="AB149" s="36"/>
      <c r="AC149" s="36"/>
      <c r="AD149" s="36"/>
      <c r="AE149" s="36"/>
      <c r="AR149" s="188" t="s">
        <v>261</v>
      </c>
      <c r="AT149" s="188" t="s">
        <v>164</v>
      </c>
      <c r="AU149" s="188" t="s">
        <v>90</v>
      </c>
      <c r="AY149" s="18" t="s">
        <v>161</v>
      </c>
      <c r="BE149" s="189">
        <f>IF(N149="základní",J149,0)</f>
        <v>0</v>
      </c>
      <c r="BF149" s="189">
        <f>IF(N149="snížená",J149,0)</f>
        <v>0</v>
      </c>
      <c r="BG149" s="189">
        <f>IF(N149="zákl. přenesená",J149,0)</f>
        <v>0</v>
      </c>
      <c r="BH149" s="189">
        <f>IF(N149="sníž. přenesená",J149,0)</f>
        <v>0</v>
      </c>
      <c r="BI149" s="189">
        <f>IF(N149="nulová",J149,0)</f>
        <v>0</v>
      </c>
      <c r="BJ149" s="18" t="s">
        <v>88</v>
      </c>
      <c r="BK149" s="189">
        <f>ROUND(I149*H149,2)</f>
        <v>0</v>
      </c>
      <c r="BL149" s="18" t="s">
        <v>261</v>
      </c>
      <c r="BM149" s="188" t="s">
        <v>268</v>
      </c>
    </row>
    <row r="150" spans="1:65" s="2" customFormat="1" ht="24.2" customHeight="1">
      <c r="A150" s="36"/>
      <c r="B150" s="37"/>
      <c r="C150" s="176" t="s">
        <v>269</v>
      </c>
      <c r="D150" s="176" t="s">
        <v>164</v>
      </c>
      <c r="E150" s="177" t="s">
        <v>270</v>
      </c>
      <c r="F150" s="178" t="s">
        <v>271</v>
      </c>
      <c r="G150" s="179" t="s">
        <v>185</v>
      </c>
      <c r="H150" s="180">
        <v>2</v>
      </c>
      <c r="I150" s="181"/>
      <c r="J150" s="182">
        <f>ROUND(I150*H150,2)</f>
        <v>0</v>
      </c>
      <c r="K150" s="183"/>
      <c r="L150" s="41"/>
      <c r="M150" s="184" t="s">
        <v>35</v>
      </c>
      <c r="N150" s="185" t="s">
        <v>51</v>
      </c>
      <c r="O150" s="66"/>
      <c r="P150" s="186">
        <f>O150*H150</f>
        <v>0</v>
      </c>
      <c r="Q150" s="186">
        <v>0</v>
      </c>
      <c r="R150" s="186">
        <f>Q150*H150</f>
        <v>0</v>
      </c>
      <c r="S150" s="186">
        <v>0</v>
      </c>
      <c r="T150" s="187">
        <f>S150*H150</f>
        <v>0</v>
      </c>
      <c r="U150" s="36"/>
      <c r="V150" s="36"/>
      <c r="W150" s="36"/>
      <c r="X150" s="36"/>
      <c r="Y150" s="36"/>
      <c r="Z150" s="36"/>
      <c r="AA150" s="36"/>
      <c r="AB150" s="36"/>
      <c r="AC150" s="36"/>
      <c r="AD150" s="36"/>
      <c r="AE150" s="36"/>
      <c r="AR150" s="188" t="s">
        <v>261</v>
      </c>
      <c r="AT150" s="188" t="s">
        <v>164</v>
      </c>
      <c r="AU150" s="188" t="s">
        <v>90</v>
      </c>
      <c r="AY150" s="18" t="s">
        <v>161</v>
      </c>
      <c r="BE150" s="189">
        <f>IF(N150="základní",J150,0)</f>
        <v>0</v>
      </c>
      <c r="BF150" s="189">
        <f>IF(N150="snížená",J150,0)</f>
        <v>0</v>
      </c>
      <c r="BG150" s="189">
        <f>IF(N150="zákl. přenesená",J150,0)</f>
        <v>0</v>
      </c>
      <c r="BH150" s="189">
        <f>IF(N150="sníž. přenesená",J150,0)</f>
        <v>0</v>
      </c>
      <c r="BI150" s="189">
        <f>IF(N150="nulová",J150,0)</f>
        <v>0</v>
      </c>
      <c r="BJ150" s="18" t="s">
        <v>88</v>
      </c>
      <c r="BK150" s="189">
        <f>ROUND(I150*H150,2)</f>
        <v>0</v>
      </c>
      <c r="BL150" s="18" t="s">
        <v>261</v>
      </c>
      <c r="BM150" s="188" t="s">
        <v>272</v>
      </c>
    </row>
    <row r="151" spans="1:65" s="2" customFormat="1" ht="16.5" customHeight="1">
      <c r="A151" s="36"/>
      <c r="B151" s="37"/>
      <c r="C151" s="176" t="s">
        <v>273</v>
      </c>
      <c r="D151" s="176" t="s">
        <v>164</v>
      </c>
      <c r="E151" s="177" t="s">
        <v>274</v>
      </c>
      <c r="F151" s="178" t="s">
        <v>275</v>
      </c>
      <c r="G151" s="179" t="s">
        <v>276</v>
      </c>
      <c r="H151" s="180">
        <v>1</v>
      </c>
      <c r="I151" s="181"/>
      <c r="J151" s="182">
        <f>ROUND(I151*H151,2)</f>
        <v>0</v>
      </c>
      <c r="K151" s="183"/>
      <c r="L151" s="41"/>
      <c r="M151" s="184" t="s">
        <v>35</v>
      </c>
      <c r="N151" s="185" t="s">
        <v>51</v>
      </c>
      <c r="O151" s="66"/>
      <c r="P151" s="186">
        <f>O151*H151</f>
        <v>0</v>
      </c>
      <c r="Q151" s="186">
        <v>0</v>
      </c>
      <c r="R151" s="186">
        <f>Q151*H151</f>
        <v>0</v>
      </c>
      <c r="S151" s="186">
        <v>1.933E-2</v>
      </c>
      <c r="T151" s="187">
        <f>S151*H151</f>
        <v>1.933E-2</v>
      </c>
      <c r="U151" s="36"/>
      <c r="V151" s="36"/>
      <c r="W151" s="36"/>
      <c r="X151" s="36"/>
      <c r="Y151" s="36"/>
      <c r="Z151" s="36"/>
      <c r="AA151" s="36"/>
      <c r="AB151" s="36"/>
      <c r="AC151" s="36"/>
      <c r="AD151" s="36"/>
      <c r="AE151" s="36"/>
      <c r="AR151" s="188" t="s">
        <v>261</v>
      </c>
      <c r="AT151" s="188" t="s">
        <v>164</v>
      </c>
      <c r="AU151" s="188" t="s">
        <v>90</v>
      </c>
      <c r="AY151" s="18" t="s">
        <v>161</v>
      </c>
      <c r="BE151" s="189">
        <f>IF(N151="základní",J151,0)</f>
        <v>0</v>
      </c>
      <c r="BF151" s="189">
        <f>IF(N151="snížená",J151,0)</f>
        <v>0</v>
      </c>
      <c r="BG151" s="189">
        <f>IF(N151="zákl. přenesená",J151,0)</f>
        <v>0</v>
      </c>
      <c r="BH151" s="189">
        <f>IF(N151="sníž. přenesená",J151,0)</f>
        <v>0</v>
      </c>
      <c r="BI151" s="189">
        <f>IF(N151="nulová",J151,0)</f>
        <v>0</v>
      </c>
      <c r="BJ151" s="18" t="s">
        <v>88</v>
      </c>
      <c r="BK151" s="189">
        <f>ROUND(I151*H151,2)</f>
        <v>0</v>
      </c>
      <c r="BL151" s="18" t="s">
        <v>261</v>
      </c>
      <c r="BM151" s="188" t="s">
        <v>277</v>
      </c>
    </row>
    <row r="152" spans="1:65" s="2" customFormat="1" ht="11.25">
      <c r="A152" s="36"/>
      <c r="B152" s="37"/>
      <c r="C152" s="38"/>
      <c r="D152" s="190" t="s">
        <v>170</v>
      </c>
      <c r="E152" s="38"/>
      <c r="F152" s="191" t="s">
        <v>278</v>
      </c>
      <c r="G152" s="38"/>
      <c r="H152" s="38"/>
      <c r="I152" s="192"/>
      <c r="J152" s="38"/>
      <c r="K152" s="38"/>
      <c r="L152" s="41"/>
      <c r="M152" s="193"/>
      <c r="N152" s="194"/>
      <c r="O152" s="66"/>
      <c r="P152" s="66"/>
      <c r="Q152" s="66"/>
      <c r="R152" s="66"/>
      <c r="S152" s="66"/>
      <c r="T152" s="67"/>
      <c r="U152" s="36"/>
      <c r="V152" s="36"/>
      <c r="W152" s="36"/>
      <c r="X152" s="36"/>
      <c r="Y152" s="36"/>
      <c r="Z152" s="36"/>
      <c r="AA152" s="36"/>
      <c r="AB152" s="36"/>
      <c r="AC152" s="36"/>
      <c r="AD152" s="36"/>
      <c r="AE152" s="36"/>
      <c r="AT152" s="18" t="s">
        <v>170</v>
      </c>
      <c r="AU152" s="18" t="s">
        <v>90</v>
      </c>
    </row>
    <row r="153" spans="1:65" s="2" customFormat="1" ht="24.2" customHeight="1">
      <c r="A153" s="36"/>
      <c r="B153" s="37"/>
      <c r="C153" s="176" t="s">
        <v>279</v>
      </c>
      <c r="D153" s="176" t="s">
        <v>164</v>
      </c>
      <c r="E153" s="177" t="s">
        <v>280</v>
      </c>
      <c r="F153" s="178" t="s">
        <v>281</v>
      </c>
      <c r="G153" s="179" t="s">
        <v>276</v>
      </c>
      <c r="H153" s="180">
        <v>2</v>
      </c>
      <c r="I153" s="181"/>
      <c r="J153" s="182">
        <f>ROUND(I153*H153,2)</f>
        <v>0</v>
      </c>
      <c r="K153" s="183"/>
      <c r="L153" s="41"/>
      <c r="M153" s="184" t="s">
        <v>35</v>
      </c>
      <c r="N153" s="185" t="s">
        <v>51</v>
      </c>
      <c r="O153" s="66"/>
      <c r="P153" s="186">
        <f>O153*H153</f>
        <v>0</v>
      </c>
      <c r="Q153" s="186">
        <v>0</v>
      </c>
      <c r="R153" s="186">
        <f>Q153*H153</f>
        <v>0</v>
      </c>
      <c r="S153" s="186">
        <v>1.107E-2</v>
      </c>
      <c r="T153" s="187">
        <f>S153*H153</f>
        <v>2.214E-2</v>
      </c>
      <c r="U153" s="36"/>
      <c r="V153" s="36"/>
      <c r="W153" s="36"/>
      <c r="X153" s="36"/>
      <c r="Y153" s="36"/>
      <c r="Z153" s="36"/>
      <c r="AA153" s="36"/>
      <c r="AB153" s="36"/>
      <c r="AC153" s="36"/>
      <c r="AD153" s="36"/>
      <c r="AE153" s="36"/>
      <c r="AR153" s="188" t="s">
        <v>261</v>
      </c>
      <c r="AT153" s="188" t="s">
        <v>164</v>
      </c>
      <c r="AU153" s="188" t="s">
        <v>90</v>
      </c>
      <c r="AY153" s="18" t="s">
        <v>161</v>
      </c>
      <c r="BE153" s="189">
        <f>IF(N153="základní",J153,0)</f>
        <v>0</v>
      </c>
      <c r="BF153" s="189">
        <f>IF(N153="snížená",J153,0)</f>
        <v>0</v>
      </c>
      <c r="BG153" s="189">
        <f>IF(N153="zákl. přenesená",J153,0)</f>
        <v>0</v>
      </c>
      <c r="BH153" s="189">
        <f>IF(N153="sníž. přenesená",J153,0)</f>
        <v>0</v>
      </c>
      <c r="BI153" s="189">
        <f>IF(N153="nulová",J153,0)</f>
        <v>0</v>
      </c>
      <c r="BJ153" s="18" t="s">
        <v>88</v>
      </c>
      <c r="BK153" s="189">
        <f>ROUND(I153*H153,2)</f>
        <v>0</v>
      </c>
      <c r="BL153" s="18" t="s">
        <v>261</v>
      </c>
      <c r="BM153" s="188" t="s">
        <v>282</v>
      </c>
    </row>
    <row r="154" spans="1:65" s="2" customFormat="1" ht="11.25">
      <c r="A154" s="36"/>
      <c r="B154" s="37"/>
      <c r="C154" s="38"/>
      <c r="D154" s="190" t="s">
        <v>170</v>
      </c>
      <c r="E154" s="38"/>
      <c r="F154" s="191" t="s">
        <v>283</v>
      </c>
      <c r="G154" s="38"/>
      <c r="H154" s="38"/>
      <c r="I154" s="192"/>
      <c r="J154" s="38"/>
      <c r="K154" s="38"/>
      <c r="L154" s="41"/>
      <c r="M154" s="193"/>
      <c r="N154" s="194"/>
      <c r="O154" s="66"/>
      <c r="P154" s="66"/>
      <c r="Q154" s="66"/>
      <c r="R154" s="66"/>
      <c r="S154" s="66"/>
      <c r="T154" s="67"/>
      <c r="U154" s="36"/>
      <c r="V154" s="36"/>
      <c r="W154" s="36"/>
      <c r="X154" s="36"/>
      <c r="Y154" s="36"/>
      <c r="Z154" s="36"/>
      <c r="AA154" s="36"/>
      <c r="AB154" s="36"/>
      <c r="AC154" s="36"/>
      <c r="AD154" s="36"/>
      <c r="AE154" s="36"/>
      <c r="AT154" s="18" t="s">
        <v>170</v>
      </c>
      <c r="AU154" s="18" t="s">
        <v>90</v>
      </c>
    </row>
    <row r="155" spans="1:65" s="2" customFormat="1" ht="16.5" customHeight="1">
      <c r="A155" s="36"/>
      <c r="B155" s="37"/>
      <c r="C155" s="176" t="s">
        <v>7</v>
      </c>
      <c r="D155" s="176" t="s">
        <v>164</v>
      </c>
      <c r="E155" s="177" t="s">
        <v>284</v>
      </c>
      <c r="F155" s="178" t="s">
        <v>285</v>
      </c>
      <c r="G155" s="179" t="s">
        <v>276</v>
      </c>
      <c r="H155" s="180">
        <v>1</v>
      </c>
      <c r="I155" s="181"/>
      <c r="J155" s="182">
        <f>ROUND(I155*H155,2)</f>
        <v>0</v>
      </c>
      <c r="K155" s="183"/>
      <c r="L155" s="41"/>
      <c r="M155" s="184" t="s">
        <v>35</v>
      </c>
      <c r="N155" s="185" t="s">
        <v>51</v>
      </c>
      <c r="O155" s="66"/>
      <c r="P155" s="186">
        <f>O155*H155</f>
        <v>0</v>
      </c>
      <c r="Q155" s="186">
        <v>0</v>
      </c>
      <c r="R155" s="186">
        <f>Q155*H155</f>
        <v>0</v>
      </c>
      <c r="S155" s="186">
        <v>1.9460000000000002E-2</v>
      </c>
      <c r="T155" s="187">
        <f>S155*H155</f>
        <v>1.9460000000000002E-2</v>
      </c>
      <c r="U155" s="36"/>
      <c r="V155" s="36"/>
      <c r="W155" s="36"/>
      <c r="X155" s="36"/>
      <c r="Y155" s="36"/>
      <c r="Z155" s="36"/>
      <c r="AA155" s="36"/>
      <c r="AB155" s="36"/>
      <c r="AC155" s="36"/>
      <c r="AD155" s="36"/>
      <c r="AE155" s="36"/>
      <c r="AR155" s="188" t="s">
        <v>261</v>
      </c>
      <c r="AT155" s="188" t="s">
        <v>164</v>
      </c>
      <c r="AU155" s="188" t="s">
        <v>90</v>
      </c>
      <c r="AY155" s="18" t="s">
        <v>161</v>
      </c>
      <c r="BE155" s="189">
        <f>IF(N155="základní",J155,0)</f>
        <v>0</v>
      </c>
      <c r="BF155" s="189">
        <f>IF(N155="snížená",J155,0)</f>
        <v>0</v>
      </c>
      <c r="BG155" s="189">
        <f>IF(N155="zákl. přenesená",J155,0)</f>
        <v>0</v>
      </c>
      <c r="BH155" s="189">
        <f>IF(N155="sníž. přenesená",J155,0)</f>
        <v>0</v>
      </c>
      <c r="BI155" s="189">
        <f>IF(N155="nulová",J155,0)</f>
        <v>0</v>
      </c>
      <c r="BJ155" s="18" t="s">
        <v>88</v>
      </c>
      <c r="BK155" s="189">
        <f>ROUND(I155*H155,2)</f>
        <v>0</v>
      </c>
      <c r="BL155" s="18" t="s">
        <v>261</v>
      </c>
      <c r="BM155" s="188" t="s">
        <v>286</v>
      </c>
    </row>
    <row r="156" spans="1:65" s="2" customFormat="1" ht="11.25">
      <c r="A156" s="36"/>
      <c r="B156" s="37"/>
      <c r="C156" s="38"/>
      <c r="D156" s="190" t="s">
        <v>170</v>
      </c>
      <c r="E156" s="38"/>
      <c r="F156" s="191" t="s">
        <v>287</v>
      </c>
      <c r="G156" s="38"/>
      <c r="H156" s="38"/>
      <c r="I156" s="192"/>
      <c r="J156" s="38"/>
      <c r="K156" s="38"/>
      <c r="L156" s="41"/>
      <c r="M156" s="193"/>
      <c r="N156" s="194"/>
      <c r="O156" s="66"/>
      <c r="P156" s="66"/>
      <c r="Q156" s="66"/>
      <c r="R156" s="66"/>
      <c r="S156" s="66"/>
      <c r="T156" s="67"/>
      <c r="U156" s="36"/>
      <c r="V156" s="36"/>
      <c r="W156" s="36"/>
      <c r="X156" s="36"/>
      <c r="Y156" s="36"/>
      <c r="Z156" s="36"/>
      <c r="AA156" s="36"/>
      <c r="AB156" s="36"/>
      <c r="AC156" s="36"/>
      <c r="AD156" s="36"/>
      <c r="AE156" s="36"/>
      <c r="AT156" s="18" t="s">
        <v>170</v>
      </c>
      <c r="AU156" s="18" t="s">
        <v>90</v>
      </c>
    </row>
    <row r="157" spans="1:65" s="2" customFormat="1" ht="16.5" customHeight="1">
      <c r="A157" s="36"/>
      <c r="B157" s="37"/>
      <c r="C157" s="176" t="s">
        <v>288</v>
      </c>
      <c r="D157" s="176" t="s">
        <v>164</v>
      </c>
      <c r="E157" s="177" t="s">
        <v>289</v>
      </c>
      <c r="F157" s="178" t="s">
        <v>290</v>
      </c>
      <c r="G157" s="179" t="s">
        <v>185</v>
      </c>
      <c r="H157" s="180">
        <v>1</v>
      </c>
      <c r="I157" s="181"/>
      <c r="J157" s="182">
        <f t="shared" ref="J157:J162" si="0">ROUND(I157*H157,2)</f>
        <v>0</v>
      </c>
      <c r="K157" s="183"/>
      <c r="L157" s="41"/>
      <c r="M157" s="184" t="s">
        <v>35</v>
      </c>
      <c r="N157" s="185" t="s">
        <v>51</v>
      </c>
      <c r="O157" s="66"/>
      <c r="P157" s="186">
        <f t="shared" ref="P157:P162" si="1">O157*H157</f>
        <v>0</v>
      </c>
      <c r="Q157" s="186">
        <v>0</v>
      </c>
      <c r="R157" s="186">
        <f t="shared" ref="R157:R162" si="2">Q157*H157</f>
        <v>0</v>
      </c>
      <c r="S157" s="186">
        <v>0</v>
      </c>
      <c r="T157" s="187">
        <f t="shared" ref="T157:T162" si="3">S157*H157</f>
        <v>0</v>
      </c>
      <c r="U157" s="36"/>
      <c r="V157" s="36"/>
      <c r="W157" s="36"/>
      <c r="X157" s="36"/>
      <c r="Y157" s="36"/>
      <c r="Z157" s="36"/>
      <c r="AA157" s="36"/>
      <c r="AB157" s="36"/>
      <c r="AC157" s="36"/>
      <c r="AD157" s="36"/>
      <c r="AE157" s="36"/>
      <c r="AR157" s="188" t="s">
        <v>261</v>
      </c>
      <c r="AT157" s="188" t="s">
        <v>164</v>
      </c>
      <c r="AU157" s="188" t="s">
        <v>90</v>
      </c>
      <c r="AY157" s="18" t="s">
        <v>161</v>
      </c>
      <c r="BE157" s="189">
        <f t="shared" ref="BE157:BE162" si="4">IF(N157="základní",J157,0)</f>
        <v>0</v>
      </c>
      <c r="BF157" s="189">
        <f t="shared" ref="BF157:BF162" si="5">IF(N157="snížená",J157,0)</f>
        <v>0</v>
      </c>
      <c r="BG157" s="189">
        <f t="shared" ref="BG157:BG162" si="6">IF(N157="zákl. přenesená",J157,0)</f>
        <v>0</v>
      </c>
      <c r="BH157" s="189">
        <f t="shared" ref="BH157:BH162" si="7">IF(N157="sníž. přenesená",J157,0)</f>
        <v>0</v>
      </c>
      <c r="BI157" s="189">
        <f t="shared" ref="BI157:BI162" si="8">IF(N157="nulová",J157,0)</f>
        <v>0</v>
      </c>
      <c r="BJ157" s="18" t="s">
        <v>88</v>
      </c>
      <c r="BK157" s="189">
        <f t="shared" ref="BK157:BK162" si="9">ROUND(I157*H157,2)</f>
        <v>0</v>
      </c>
      <c r="BL157" s="18" t="s">
        <v>261</v>
      </c>
      <c r="BM157" s="188" t="s">
        <v>291</v>
      </c>
    </row>
    <row r="158" spans="1:65" s="2" customFormat="1" ht="16.5" customHeight="1">
      <c r="A158" s="36"/>
      <c r="B158" s="37"/>
      <c r="C158" s="176" t="s">
        <v>292</v>
      </c>
      <c r="D158" s="176" t="s">
        <v>164</v>
      </c>
      <c r="E158" s="177" t="s">
        <v>293</v>
      </c>
      <c r="F158" s="178" t="s">
        <v>294</v>
      </c>
      <c r="G158" s="179" t="s">
        <v>185</v>
      </c>
      <c r="H158" s="180">
        <v>1</v>
      </c>
      <c r="I158" s="181"/>
      <c r="J158" s="182">
        <f t="shared" si="0"/>
        <v>0</v>
      </c>
      <c r="K158" s="183"/>
      <c r="L158" s="41"/>
      <c r="M158" s="184" t="s">
        <v>35</v>
      </c>
      <c r="N158" s="185" t="s">
        <v>51</v>
      </c>
      <c r="O158" s="66"/>
      <c r="P158" s="186">
        <f t="shared" si="1"/>
        <v>0</v>
      </c>
      <c r="Q158" s="186">
        <v>0</v>
      </c>
      <c r="R158" s="186">
        <f t="shared" si="2"/>
        <v>0</v>
      </c>
      <c r="S158" s="186">
        <v>0</v>
      </c>
      <c r="T158" s="187">
        <f t="shared" si="3"/>
        <v>0</v>
      </c>
      <c r="U158" s="36"/>
      <c r="V158" s="36"/>
      <c r="W158" s="36"/>
      <c r="X158" s="36"/>
      <c r="Y158" s="36"/>
      <c r="Z158" s="36"/>
      <c r="AA158" s="36"/>
      <c r="AB158" s="36"/>
      <c r="AC158" s="36"/>
      <c r="AD158" s="36"/>
      <c r="AE158" s="36"/>
      <c r="AR158" s="188" t="s">
        <v>261</v>
      </c>
      <c r="AT158" s="188" t="s">
        <v>164</v>
      </c>
      <c r="AU158" s="188" t="s">
        <v>90</v>
      </c>
      <c r="AY158" s="18" t="s">
        <v>161</v>
      </c>
      <c r="BE158" s="189">
        <f t="shared" si="4"/>
        <v>0</v>
      </c>
      <c r="BF158" s="189">
        <f t="shared" si="5"/>
        <v>0</v>
      </c>
      <c r="BG158" s="189">
        <f t="shared" si="6"/>
        <v>0</v>
      </c>
      <c r="BH158" s="189">
        <f t="shared" si="7"/>
        <v>0</v>
      </c>
      <c r="BI158" s="189">
        <f t="shared" si="8"/>
        <v>0</v>
      </c>
      <c r="BJ158" s="18" t="s">
        <v>88</v>
      </c>
      <c r="BK158" s="189">
        <f t="shared" si="9"/>
        <v>0</v>
      </c>
      <c r="BL158" s="18" t="s">
        <v>261</v>
      </c>
      <c r="BM158" s="188" t="s">
        <v>295</v>
      </c>
    </row>
    <row r="159" spans="1:65" s="2" customFormat="1" ht="16.5" customHeight="1">
      <c r="A159" s="36"/>
      <c r="B159" s="37"/>
      <c r="C159" s="176" t="s">
        <v>296</v>
      </c>
      <c r="D159" s="176" t="s">
        <v>164</v>
      </c>
      <c r="E159" s="177" t="s">
        <v>297</v>
      </c>
      <c r="F159" s="178" t="s">
        <v>298</v>
      </c>
      <c r="G159" s="179" t="s">
        <v>185</v>
      </c>
      <c r="H159" s="180">
        <v>1</v>
      </c>
      <c r="I159" s="181"/>
      <c r="J159" s="182">
        <f t="shared" si="0"/>
        <v>0</v>
      </c>
      <c r="K159" s="183"/>
      <c r="L159" s="41"/>
      <c r="M159" s="184" t="s">
        <v>35</v>
      </c>
      <c r="N159" s="185" t="s">
        <v>51</v>
      </c>
      <c r="O159" s="66"/>
      <c r="P159" s="186">
        <f t="shared" si="1"/>
        <v>0</v>
      </c>
      <c r="Q159" s="186">
        <v>0</v>
      </c>
      <c r="R159" s="186">
        <f t="shared" si="2"/>
        <v>0</v>
      </c>
      <c r="S159" s="186">
        <v>0</v>
      </c>
      <c r="T159" s="187">
        <f t="shared" si="3"/>
        <v>0</v>
      </c>
      <c r="U159" s="36"/>
      <c r="V159" s="36"/>
      <c r="W159" s="36"/>
      <c r="X159" s="36"/>
      <c r="Y159" s="36"/>
      <c r="Z159" s="36"/>
      <c r="AA159" s="36"/>
      <c r="AB159" s="36"/>
      <c r="AC159" s="36"/>
      <c r="AD159" s="36"/>
      <c r="AE159" s="36"/>
      <c r="AR159" s="188" t="s">
        <v>261</v>
      </c>
      <c r="AT159" s="188" t="s">
        <v>164</v>
      </c>
      <c r="AU159" s="188" t="s">
        <v>90</v>
      </c>
      <c r="AY159" s="18" t="s">
        <v>161</v>
      </c>
      <c r="BE159" s="189">
        <f t="shared" si="4"/>
        <v>0</v>
      </c>
      <c r="BF159" s="189">
        <f t="shared" si="5"/>
        <v>0</v>
      </c>
      <c r="BG159" s="189">
        <f t="shared" si="6"/>
        <v>0</v>
      </c>
      <c r="BH159" s="189">
        <f t="shared" si="7"/>
        <v>0</v>
      </c>
      <c r="BI159" s="189">
        <f t="shared" si="8"/>
        <v>0</v>
      </c>
      <c r="BJ159" s="18" t="s">
        <v>88</v>
      </c>
      <c r="BK159" s="189">
        <f t="shared" si="9"/>
        <v>0</v>
      </c>
      <c r="BL159" s="18" t="s">
        <v>261</v>
      </c>
      <c r="BM159" s="188" t="s">
        <v>299</v>
      </c>
    </row>
    <row r="160" spans="1:65" s="2" customFormat="1" ht="16.5" customHeight="1">
      <c r="A160" s="36"/>
      <c r="B160" s="37"/>
      <c r="C160" s="176" t="s">
        <v>300</v>
      </c>
      <c r="D160" s="176" t="s">
        <v>164</v>
      </c>
      <c r="E160" s="177" t="s">
        <v>301</v>
      </c>
      <c r="F160" s="178" t="s">
        <v>302</v>
      </c>
      <c r="G160" s="179" t="s">
        <v>185</v>
      </c>
      <c r="H160" s="180">
        <v>1</v>
      </c>
      <c r="I160" s="181"/>
      <c r="J160" s="182">
        <f t="shared" si="0"/>
        <v>0</v>
      </c>
      <c r="K160" s="183"/>
      <c r="L160" s="41"/>
      <c r="M160" s="184" t="s">
        <v>35</v>
      </c>
      <c r="N160" s="185" t="s">
        <v>51</v>
      </c>
      <c r="O160" s="66"/>
      <c r="P160" s="186">
        <f t="shared" si="1"/>
        <v>0</v>
      </c>
      <c r="Q160" s="186">
        <v>0</v>
      </c>
      <c r="R160" s="186">
        <f t="shared" si="2"/>
        <v>0</v>
      </c>
      <c r="S160" s="186">
        <v>0</v>
      </c>
      <c r="T160" s="187">
        <f t="shared" si="3"/>
        <v>0</v>
      </c>
      <c r="U160" s="36"/>
      <c r="V160" s="36"/>
      <c r="W160" s="36"/>
      <c r="X160" s="36"/>
      <c r="Y160" s="36"/>
      <c r="Z160" s="36"/>
      <c r="AA160" s="36"/>
      <c r="AB160" s="36"/>
      <c r="AC160" s="36"/>
      <c r="AD160" s="36"/>
      <c r="AE160" s="36"/>
      <c r="AR160" s="188" t="s">
        <v>261</v>
      </c>
      <c r="AT160" s="188" t="s">
        <v>164</v>
      </c>
      <c r="AU160" s="188" t="s">
        <v>90</v>
      </c>
      <c r="AY160" s="18" t="s">
        <v>161</v>
      </c>
      <c r="BE160" s="189">
        <f t="shared" si="4"/>
        <v>0</v>
      </c>
      <c r="BF160" s="189">
        <f t="shared" si="5"/>
        <v>0</v>
      </c>
      <c r="BG160" s="189">
        <f t="shared" si="6"/>
        <v>0</v>
      </c>
      <c r="BH160" s="189">
        <f t="shared" si="7"/>
        <v>0</v>
      </c>
      <c r="BI160" s="189">
        <f t="shared" si="8"/>
        <v>0</v>
      </c>
      <c r="BJ160" s="18" t="s">
        <v>88</v>
      </c>
      <c r="BK160" s="189">
        <f t="shared" si="9"/>
        <v>0</v>
      </c>
      <c r="BL160" s="18" t="s">
        <v>261</v>
      </c>
      <c r="BM160" s="188" t="s">
        <v>303</v>
      </c>
    </row>
    <row r="161" spans="1:65" s="2" customFormat="1" ht="16.5" customHeight="1">
      <c r="A161" s="36"/>
      <c r="B161" s="37"/>
      <c r="C161" s="176" t="s">
        <v>304</v>
      </c>
      <c r="D161" s="176" t="s">
        <v>164</v>
      </c>
      <c r="E161" s="177" t="s">
        <v>305</v>
      </c>
      <c r="F161" s="178" t="s">
        <v>306</v>
      </c>
      <c r="G161" s="179" t="s">
        <v>185</v>
      </c>
      <c r="H161" s="180">
        <v>1</v>
      </c>
      <c r="I161" s="181"/>
      <c r="J161" s="182">
        <f t="shared" si="0"/>
        <v>0</v>
      </c>
      <c r="K161" s="183"/>
      <c r="L161" s="41"/>
      <c r="M161" s="184" t="s">
        <v>35</v>
      </c>
      <c r="N161" s="185" t="s">
        <v>51</v>
      </c>
      <c r="O161" s="66"/>
      <c r="P161" s="186">
        <f t="shared" si="1"/>
        <v>0</v>
      </c>
      <c r="Q161" s="186">
        <v>0</v>
      </c>
      <c r="R161" s="186">
        <f t="shared" si="2"/>
        <v>0</v>
      </c>
      <c r="S161" s="186">
        <v>0</v>
      </c>
      <c r="T161" s="187">
        <f t="shared" si="3"/>
        <v>0</v>
      </c>
      <c r="U161" s="36"/>
      <c r="V161" s="36"/>
      <c r="W161" s="36"/>
      <c r="X161" s="36"/>
      <c r="Y161" s="36"/>
      <c r="Z161" s="36"/>
      <c r="AA161" s="36"/>
      <c r="AB161" s="36"/>
      <c r="AC161" s="36"/>
      <c r="AD161" s="36"/>
      <c r="AE161" s="36"/>
      <c r="AR161" s="188" t="s">
        <v>261</v>
      </c>
      <c r="AT161" s="188" t="s">
        <v>164</v>
      </c>
      <c r="AU161" s="188" t="s">
        <v>90</v>
      </c>
      <c r="AY161" s="18" t="s">
        <v>161</v>
      </c>
      <c r="BE161" s="189">
        <f t="shared" si="4"/>
        <v>0</v>
      </c>
      <c r="BF161" s="189">
        <f t="shared" si="5"/>
        <v>0</v>
      </c>
      <c r="BG161" s="189">
        <f t="shared" si="6"/>
        <v>0</v>
      </c>
      <c r="BH161" s="189">
        <f t="shared" si="7"/>
        <v>0</v>
      </c>
      <c r="BI161" s="189">
        <f t="shared" si="8"/>
        <v>0</v>
      </c>
      <c r="BJ161" s="18" t="s">
        <v>88</v>
      </c>
      <c r="BK161" s="189">
        <f t="shared" si="9"/>
        <v>0</v>
      </c>
      <c r="BL161" s="18" t="s">
        <v>261</v>
      </c>
      <c r="BM161" s="188" t="s">
        <v>307</v>
      </c>
    </row>
    <row r="162" spans="1:65" s="2" customFormat="1" ht="33" customHeight="1">
      <c r="A162" s="36"/>
      <c r="B162" s="37"/>
      <c r="C162" s="176" t="s">
        <v>308</v>
      </c>
      <c r="D162" s="176" t="s">
        <v>164</v>
      </c>
      <c r="E162" s="177" t="s">
        <v>309</v>
      </c>
      <c r="F162" s="178" t="s">
        <v>310</v>
      </c>
      <c r="G162" s="179" t="s">
        <v>185</v>
      </c>
      <c r="H162" s="180">
        <v>4</v>
      </c>
      <c r="I162" s="181"/>
      <c r="J162" s="182">
        <f t="shared" si="0"/>
        <v>0</v>
      </c>
      <c r="K162" s="183"/>
      <c r="L162" s="41"/>
      <c r="M162" s="184" t="s">
        <v>35</v>
      </c>
      <c r="N162" s="185" t="s">
        <v>51</v>
      </c>
      <c r="O162" s="66"/>
      <c r="P162" s="186">
        <f t="shared" si="1"/>
        <v>0</v>
      </c>
      <c r="Q162" s="186">
        <v>6.8999999999999997E-4</v>
      </c>
      <c r="R162" s="186">
        <f t="shared" si="2"/>
        <v>2.7599999999999999E-3</v>
      </c>
      <c r="S162" s="186">
        <v>0</v>
      </c>
      <c r="T162" s="187">
        <f t="shared" si="3"/>
        <v>0</v>
      </c>
      <c r="U162" s="36"/>
      <c r="V162" s="36"/>
      <c r="W162" s="36"/>
      <c r="X162" s="36"/>
      <c r="Y162" s="36"/>
      <c r="Z162" s="36"/>
      <c r="AA162" s="36"/>
      <c r="AB162" s="36"/>
      <c r="AC162" s="36"/>
      <c r="AD162" s="36"/>
      <c r="AE162" s="36"/>
      <c r="AR162" s="188" t="s">
        <v>261</v>
      </c>
      <c r="AT162" s="188" t="s">
        <v>164</v>
      </c>
      <c r="AU162" s="188" t="s">
        <v>90</v>
      </c>
      <c r="AY162" s="18" t="s">
        <v>161</v>
      </c>
      <c r="BE162" s="189">
        <f t="shared" si="4"/>
        <v>0</v>
      </c>
      <c r="BF162" s="189">
        <f t="shared" si="5"/>
        <v>0</v>
      </c>
      <c r="BG162" s="189">
        <f t="shared" si="6"/>
        <v>0</v>
      </c>
      <c r="BH162" s="189">
        <f t="shared" si="7"/>
        <v>0</v>
      </c>
      <c r="BI162" s="189">
        <f t="shared" si="8"/>
        <v>0</v>
      </c>
      <c r="BJ162" s="18" t="s">
        <v>88</v>
      </c>
      <c r="BK162" s="189">
        <f t="shared" si="9"/>
        <v>0</v>
      </c>
      <c r="BL162" s="18" t="s">
        <v>261</v>
      </c>
      <c r="BM162" s="188" t="s">
        <v>311</v>
      </c>
    </row>
    <row r="163" spans="1:65" s="2" customFormat="1" ht="11.25">
      <c r="A163" s="36"/>
      <c r="B163" s="37"/>
      <c r="C163" s="38"/>
      <c r="D163" s="190" t="s">
        <v>170</v>
      </c>
      <c r="E163" s="38"/>
      <c r="F163" s="191" t="s">
        <v>312</v>
      </c>
      <c r="G163" s="38"/>
      <c r="H163" s="38"/>
      <c r="I163" s="192"/>
      <c r="J163" s="38"/>
      <c r="K163" s="38"/>
      <c r="L163" s="41"/>
      <c r="M163" s="193"/>
      <c r="N163" s="194"/>
      <c r="O163" s="66"/>
      <c r="P163" s="66"/>
      <c r="Q163" s="66"/>
      <c r="R163" s="66"/>
      <c r="S163" s="66"/>
      <c r="T163" s="67"/>
      <c r="U163" s="36"/>
      <c r="V163" s="36"/>
      <c r="W163" s="36"/>
      <c r="X163" s="36"/>
      <c r="Y163" s="36"/>
      <c r="Z163" s="36"/>
      <c r="AA163" s="36"/>
      <c r="AB163" s="36"/>
      <c r="AC163" s="36"/>
      <c r="AD163" s="36"/>
      <c r="AE163" s="36"/>
      <c r="AT163" s="18" t="s">
        <v>170</v>
      </c>
      <c r="AU163" s="18" t="s">
        <v>90</v>
      </c>
    </row>
    <row r="164" spans="1:65" s="2" customFormat="1" ht="24.2" customHeight="1">
      <c r="A164" s="36"/>
      <c r="B164" s="37"/>
      <c r="C164" s="176" t="s">
        <v>313</v>
      </c>
      <c r="D164" s="176" t="s">
        <v>164</v>
      </c>
      <c r="E164" s="177" t="s">
        <v>314</v>
      </c>
      <c r="F164" s="178" t="s">
        <v>315</v>
      </c>
      <c r="G164" s="179" t="s">
        <v>185</v>
      </c>
      <c r="H164" s="180">
        <v>2</v>
      </c>
      <c r="I164" s="181"/>
      <c r="J164" s="182">
        <f>ROUND(I164*H164,2)</f>
        <v>0</v>
      </c>
      <c r="K164" s="183"/>
      <c r="L164" s="41"/>
      <c r="M164" s="184" t="s">
        <v>35</v>
      </c>
      <c r="N164" s="185" t="s">
        <v>51</v>
      </c>
      <c r="O164" s="66"/>
      <c r="P164" s="186">
        <f>O164*H164</f>
        <v>0</v>
      </c>
      <c r="Q164" s="186">
        <v>5.6999999999999998E-4</v>
      </c>
      <c r="R164" s="186">
        <f>Q164*H164</f>
        <v>1.14E-3</v>
      </c>
      <c r="S164" s="186">
        <v>0</v>
      </c>
      <c r="T164" s="187">
        <f>S164*H164</f>
        <v>0</v>
      </c>
      <c r="U164" s="36"/>
      <c r="V164" s="36"/>
      <c r="W164" s="36"/>
      <c r="X164" s="36"/>
      <c r="Y164" s="36"/>
      <c r="Z164" s="36"/>
      <c r="AA164" s="36"/>
      <c r="AB164" s="36"/>
      <c r="AC164" s="36"/>
      <c r="AD164" s="36"/>
      <c r="AE164" s="36"/>
      <c r="AR164" s="188" t="s">
        <v>261</v>
      </c>
      <c r="AT164" s="188" t="s">
        <v>164</v>
      </c>
      <c r="AU164" s="188" t="s">
        <v>90</v>
      </c>
      <c r="AY164" s="18" t="s">
        <v>161</v>
      </c>
      <c r="BE164" s="189">
        <f>IF(N164="základní",J164,0)</f>
        <v>0</v>
      </c>
      <c r="BF164" s="189">
        <f>IF(N164="snížená",J164,0)</f>
        <v>0</v>
      </c>
      <c r="BG164" s="189">
        <f>IF(N164="zákl. přenesená",J164,0)</f>
        <v>0</v>
      </c>
      <c r="BH164" s="189">
        <f>IF(N164="sníž. přenesená",J164,0)</f>
        <v>0</v>
      </c>
      <c r="BI164" s="189">
        <f>IF(N164="nulová",J164,0)</f>
        <v>0</v>
      </c>
      <c r="BJ164" s="18" t="s">
        <v>88</v>
      </c>
      <c r="BK164" s="189">
        <f>ROUND(I164*H164,2)</f>
        <v>0</v>
      </c>
      <c r="BL164" s="18" t="s">
        <v>261</v>
      </c>
      <c r="BM164" s="188" t="s">
        <v>316</v>
      </c>
    </row>
    <row r="165" spans="1:65" s="2" customFormat="1" ht="11.25">
      <c r="A165" s="36"/>
      <c r="B165" s="37"/>
      <c r="C165" s="38"/>
      <c r="D165" s="190" t="s">
        <v>170</v>
      </c>
      <c r="E165" s="38"/>
      <c r="F165" s="191" t="s">
        <v>317</v>
      </c>
      <c r="G165" s="38"/>
      <c r="H165" s="38"/>
      <c r="I165" s="192"/>
      <c r="J165" s="38"/>
      <c r="K165" s="38"/>
      <c r="L165" s="41"/>
      <c r="M165" s="193"/>
      <c r="N165" s="194"/>
      <c r="O165" s="66"/>
      <c r="P165" s="66"/>
      <c r="Q165" s="66"/>
      <c r="R165" s="66"/>
      <c r="S165" s="66"/>
      <c r="T165" s="67"/>
      <c r="U165" s="36"/>
      <c r="V165" s="36"/>
      <c r="W165" s="36"/>
      <c r="X165" s="36"/>
      <c r="Y165" s="36"/>
      <c r="Z165" s="36"/>
      <c r="AA165" s="36"/>
      <c r="AB165" s="36"/>
      <c r="AC165" s="36"/>
      <c r="AD165" s="36"/>
      <c r="AE165" s="36"/>
      <c r="AT165" s="18" t="s">
        <v>170</v>
      </c>
      <c r="AU165" s="18" t="s">
        <v>90</v>
      </c>
    </row>
    <row r="166" spans="1:65" s="12" customFormat="1" ht="22.9" customHeight="1">
      <c r="B166" s="160"/>
      <c r="C166" s="161"/>
      <c r="D166" s="162" t="s">
        <v>79</v>
      </c>
      <c r="E166" s="174" t="s">
        <v>318</v>
      </c>
      <c r="F166" s="174" t="s">
        <v>319</v>
      </c>
      <c r="G166" s="161"/>
      <c r="H166" s="161"/>
      <c r="I166" s="164"/>
      <c r="J166" s="175">
        <f>BK166</f>
        <v>0</v>
      </c>
      <c r="K166" s="161"/>
      <c r="L166" s="166"/>
      <c r="M166" s="167"/>
      <c r="N166" s="168"/>
      <c r="O166" s="168"/>
      <c r="P166" s="169">
        <f>SUM(P167:P172)</f>
        <v>0</v>
      </c>
      <c r="Q166" s="168"/>
      <c r="R166" s="169">
        <f>SUM(R167:R172)</f>
        <v>1.16E-3</v>
      </c>
      <c r="S166" s="168"/>
      <c r="T166" s="170">
        <f>SUM(T167:T172)</f>
        <v>0</v>
      </c>
      <c r="AR166" s="171" t="s">
        <v>90</v>
      </c>
      <c r="AT166" s="172" t="s">
        <v>79</v>
      </c>
      <c r="AU166" s="172" t="s">
        <v>88</v>
      </c>
      <c r="AY166" s="171" t="s">
        <v>161</v>
      </c>
      <c r="BK166" s="173">
        <f>SUM(BK167:BK172)</f>
        <v>0</v>
      </c>
    </row>
    <row r="167" spans="1:65" s="2" customFormat="1" ht="16.5" customHeight="1">
      <c r="A167" s="36"/>
      <c r="B167" s="37"/>
      <c r="C167" s="176" t="s">
        <v>320</v>
      </c>
      <c r="D167" s="176" t="s">
        <v>164</v>
      </c>
      <c r="E167" s="177" t="s">
        <v>321</v>
      </c>
      <c r="F167" s="178" t="s">
        <v>322</v>
      </c>
      <c r="G167" s="179" t="s">
        <v>185</v>
      </c>
      <c r="H167" s="180">
        <v>1</v>
      </c>
      <c r="I167" s="181"/>
      <c r="J167" s="182">
        <f>ROUND(I167*H167,2)</f>
        <v>0</v>
      </c>
      <c r="K167" s="183"/>
      <c r="L167" s="41"/>
      <c r="M167" s="184" t="s">
        <v>35</v>
      </c>
      <c r="N167" s="185" t="s">
        <v>51</v>
      </c>
      <c r="O167" s="66"/>
      <c r="P167" s="186">
        <f>O167*H167</f>
        <v>0</v>
      </c>
      <c r="Q167" s="186">
        <v>0</v>
      </c>
      <c r="R167" s="186">
        <f>Q167*H167</f>
        <v>0</v>
      </c>
      <c r="S167" s="186">
        <v>0</v>
      </c>
      <c r="T167" s="187">
        <f>S167*H167</f>
        <v>0</v>
      </c>
      <c r="U167" s="36"/>
      <c r="V167" s="36"/>
      <c r="W167" s="36"/>
      <c r="X167" s="36"/>
      <c r="Y167" s="36"/>
      <c r="Z167" s="36"/>
      <c r="AA167" s="36"/>
      <c r="AB167" s="36"/>
      <c r="AC167" s="36"/>
      <c r="AD167" s="36"/>
      <c r="AE167" s="36"/>
      <c r="AR167" s="188" t="s">
        <v>261</v>
      </c>
      <c r="AT167" s="188" t="s">
        <v>164</v>
      </c>
      <c r="AU167" s="188" t="s">
        <v>90</v>
      </c>
      <c r="AY167" s="18" t="s">
        <v>161</v>
      </c>
      <c r="BE167" s="189">
        <f>IF(N167="základní",J167,0)</f>
        <v>0</v>
      </c>
      <c r="BF167" s="189">
        <f>IF(N167="snížená",J167,0)</f>
        <v>0</v>
      </c>
      <c r="BG167" s="189">
        <f>IF(N167="zákl. přenesená",J167,0)</f>
        <v>0</v>
      </c>
      <c r="BH167" s="189">
        <f>IF(N167="sníž. přenesená",J167,0)</f>
        <v>0</v>
      </c>
      <c r="BI167" s="189">
        <f>IF(N167="nulová",J167,0)</f>
        <v>0</v>
      </c>
      <c r="BJ167" s="18" t="s">
        <v>88</v>
      </c>
      <c r="BK167" s="189">
        <f>ROUND(I167*H167,2)</f>
        <v>0</v>
      </c>
      <c r="BL167" s="18" t="s">
        <v>261</v>
      </c>
      <c r="BM167" s="188" t="s">
        <v>323</v>
      </c>
    </row>
    <row r="168" spans="1:65" s="2" customFormat="1" ht="24.2" customHeight="1">
      <c r="A168" s="36"/>
      <c r="B168" s="37"/>
      <c r="C168" s="176" t="s">
        <v>324</v>
      </c>
      <c r="D168" s="176" t="s">
        <v>164</v>
      </c>
      <c r="E168" s="177" t="s">
        <v>325</v>
      </c>
      <c r="F168" s="178" t="s">
        <v>326</v>
      </c>
      <c r="G168" s="179" t="s">
        <v>327</v>
      </c>
      <c r="H168" s="180">
        <v>1</v>
      </c>
      <c r="I168" s="181"/>
      <c r="J168" s="182">
        <f>ROUND(I168*H168,2)</f>
        <v>0</v>
      </c>
      <c r="K168" s="183"/>
      <c r="L168" s="41"/>
      <c r="M168" s="184" t="s">
        <v>35</v>
      </c>
      <c r="N168" s="185" t="s">
        <v>51</v>
      </c>
      <c r="O168" s="66"/>
      <c r="P168" s="186">
        <f>O168*H168</f>
        <v>0</v>
      </c>
      <c r="Q168" s="186">
        <v>0</v>
      </c>
      <c r="R168" s="186">
        <f>Q168*H168</f>
        <v>0</v>
      </c>
      <c r="S168" s="186">
        <v>0</v>
      </c>
      <c r="T168" s="187">
        <f>S168*H168</f>
        <v>0</v>
      </c>
      <c r="U168" s="36"/>
      <c r="V168" s="36"/>
      <c r="W168" s="36"/>
      <c r="X168" s="36"/>
      <c r="Y168" s="36"/>
      <c r="Z168" s="36"/>
      <c r="AA168" s="36"/>
      <c r="AB168" s="36"/>
      <c r="AC168" s="36"/>
      <c r="AD168" s="36"/>
      <c r="AE168" s="36"/>
      <c r="AR168" s="188" t="s">
        <v>261</v>
      </c>
      <c r="AT168" s="188" t="s">
        <v>164</v>
      </c>
      <c r="AU168" s="188" t="s">
        <v>90</v>
      </c>
      <c r="AY168" s="18" t="s">
        <v>161</v>
      </c>
      <c r="BE168" s="189">
        <f>IF(N168="základní",J168,0)</f>
        <v>0</v>
      </c>
      <c r="BF168" s="189">
        <f>IF(N168="snížená",J168,0)</f>
        <v>0</v>
      </c>
      <c r="BG168" s="189">
        <f>IF(N168="zákl. přenesená",J168,0)</f>
        <v>0</v>
      </c>
      <c r="BH168" s="189">
        <f>IF(N168="sníž. přenesená",J168,0)</f>
        <v>0</v>
      </c>
      <c r="BI168" s="189">
        <f>IF(N168="nulová",J168,0)</f>
        <v>0</v>
      </c>
      <c r="BJ168" s="18" t="s">
        <v>88</v>
      </c>
      <c r="BK168" s="189">
        <f>ROUND(I168*H168,2)</f>
        <v>0</v>
      </c>
      <c r="BL168" s="18" t="s">
        <v>261</v>
      </c>
      <c r="BM168" s="188" t="s">
        <v>328</v>
      </c>
    </row>
    <row r="169" spans="1:65" s="2" customFormat="1" ht="16.5" customHeight="1">
      <c r="A169" s="36"/>
      <c r="B169" s="37"/>
      <c r="C169" s="176" t="s">
        <v>329</v>
      </c>
      <c r="D169" s="176" t="s">
        <v>164</v>
      </c>
      <c r="E169" s="177" t="s">
        <v>330</v>
      </c>
      <c r="F169" s="178" t="s">
        <v>331</v>
      </c>
      <c r="G169" s="179" t="s">
        <v>185</v>
      </c>
      <c r="H169" s="180">
        <v>5</v>
      </c>
      <c r="I169" s="181"/>
      <c r="J169" s="182">
        <f>ROUND(I169*H169,2)</f>
        <v>0</v>
      </c>
      <c r="K169" s="183"/>
      <c r="L169" s="41"/>
      <c r="M169" s="184" t="s">
        <v>35</v>
      </c>
      <c r="N169" s="185" t="s">
        <v>51</v>
      </c>
      <c r="O169" s="66"/>
      <c r="P169" s="186">
        <f>O169*H169</f>
        <v>0</v>
      </c>
      <c r="Q169" s="186">
        <v>0</v>
      </c>
      <c r="R169" s="186">
        <f>Q169*H169</f>
        <v>0</v>
      </c>
      <c r="S169" s="186">
        <v>0</v>
      </c>
      <c r="T169" s="187">
        <f>S169*H169</f>
        <v>0</v>
      </c>
      <c r="U169" s="36"/>
      <c r="V169" s="36"/>
      <c r="W169" s="36"/>
      <c r="X169" s="36"/>
      <c r="Y169" s="36"/>
      <c r="Z169" s="36"/>
      <c r="AA169" s="36"/>
      <c r="AB169" s="36"/>
      <c r="AC169" s="36"/>
      <c r="AD169" s="36"/>
      <c r="AE169" s="36"/>
      <c r="AR169" s="188" t="s">
        <v>261</v>
      </c>
      <c r="AT169" s="188" t="s">
        <v>164</v>
      </c>
      <c r="AU169" s="188" t="s">
        <v>90</v>
      </c>
      <c r="AY169" s="18" t="s">
        <v>161</v>
      </c>
      <c r="BE169" s="189">
        <f>IF(N169="základní",J169,0)</f>
        <v>0</v>
      </c>
      <c r="BF169" s="189">
        <f>IF(N169="snížená",J169,0)</f>
        <v>0</v>
      </c>
      <c r="BG169" s="189">
        <f>IF(N169="zákl. přenesená",J169,0)</f>
        <v>0</v>
      </c>
      <c r="BH169" s="189">
        <f>IF(N169="sníž. přenesená",J169,0)</f>
        <v>0</v>
      </c>
      <c r="BI169" s="189">
        <f>IF(N169="nulová",J169,0)</f>
        <v>0</v>
      </c>
      <c r="BJ169" s="18" t="s">
        <v>88</v>
      </c>
      <c r="BK169" s="189">
        <f>ROUND(I169*H169,2)</f>
        <v>0</v>
      </c>
      <c r="BL169" s="18" t="s">
        <v>261</v>
      </c>
      <c r="BM169" s="188" t="s">
        <v>332</v>
      </c>
    </row>
    <row r="170" spans="1:65" s="2" customFormat="1" ht="16.5" customHeight="1">
      <c r="A170" s="36"/>
      <c r="B170" s="37"/>
      <c r="C170" s="176" t="s">
        <v>333</v>
      </c>
      <c r="D170" s="176" t="s">
        <v>164</v>
      </c>
      <c r="E170" s="177" t="s">
        <v>334</v>
      </c>
      <c r="F170" s="178" t="s">
        <v>335</v>
      </c>
      <c r="G170" s="179" t="s">
        <v>327</v>
      </c>
      <c r="H170" s="180">
        <v>1</v>
      </c>
      <c r="I170" s="181"/>
      <c r="J170" s="182">
        <f>ROUND(I170*H170,2)</f>
        <v>0</v>
      </c>
      <c r="K170" s="183"/>
      <c r="L170" s="41"/>
      <c r="M170" s="184" t="s">
        <v>35</v>
      </c>
      <c r="N170" s="185" t="s">
        <v>51</v>
      </c>
      <c r="O170" s="66"/>
      <c r="P170" s="186">
        <f>O170*H170</f>
        <v>0</v>
      </c>
      <c r="Q170" s="186">
        <v>0</v>
      </c>
      <c r="R170" s="186">
        <f>Q170*H170</f>
        <v>0</v>
      </c>
      <c r="S170" s="186">
        <v>0</v>
      </c>
      <c r="T170" s="187">
        <f>S170*H170</f>
        <v>0</v>
      </c>
      <c r="U170" s="36"/>
      <c r="V170" s="36"/>
      <c r="W170" s="36"/>
      <c r="X170" s="36"/>
      <c r="Y170" s="36"/>
      <c r="Z170" s="36"/>
      <c r="AA170" s="36"/>
      <c r="AB170" s="36"/>
      <c r="AC170" s="36"/>
      <c r="AD170" s="36"/>
      <c r="AE170" s="36"/>
      <c r="AR170" s="188" t="s">
        <v>261</v>
      </c>
      <c r="AT170" s="188" t="s">
        <v>164</v>
      </c>
      <c r="AU170" s="188" t="s">
        <v>90</v>
      </c>
      <c r="AY170" s="18" t="s">
        <v>161</v>
      </c>
      <c r="BE170" s="189">
        <f>IF(N170="základní",J170,0)</f>
        <v>0</v>
      </c>
      <c r="BF170" s="189">
        <f>IF(N170="snížená",J170,0)</f>
        <v>0</v>
      </c>
      <c r="BG170" s="189">
        <f>IF(N170="zákl. přenesená",J170,0)</f>
        <v>0</v>
      </c>
      <c r="BH170" s="189">
        <f>IF(N170="sníž. přenesená",J170,0)</f>
        <v>0</v>
      </c>
      <c r="BI170" s="189">
        <f>IF(N170="nulová",J170,0)</f>
        <v>0</v>
      </c>
      <c r="BJ170" s="18" t="s">
        <v>88</v>
      </c>
      <c r="BK170" s="189">
        <f>ROUND(I170*H170,2)</f>
        <v>0</v>
      </c>
      <c r="BL170" s="18" t="s">
        <v>261</v>
      </c>
      <c r="BM170" s="188" t="s">
        <v>336</v>
      </c>
    </row>
    <row r="171" spans="1:65" s="2" customFormat="1" ht="24.2" customHeight="1">
      <c r="A171" s="36"/>
      <c r="B171" s="37"/>
      <c r="C171" s="176" t="s">
        <v>337</v>
      </c>
      <c r="D171" s="176" t="s">
        <v>164</v>
      </c>
      <c r="E171" s="177" t="s">
        <v>338</v>
      </c>
      <c r="F171" s="178" t="s">
        <v>339</v>
      </c>
      <c r="G171" s="179" t="s">
        <v>185</v>
      </c>
      <c r="H171" s="180">
        <v>2</v>
      </c>
      <c r="I171" s="181"/>
      <c r="J171" s="182">
        <f>ROUND(I171*H171,2)</f>
        <v>0</v>
      </c>
      <c r="K171" s="183"/>
      <c r="L171" s="41"/>
      <c r="M171" s="184" t="s">
        <v>35</v>
      </c>
      <c r="N171" s="185" t="s">
        <v>51</v>
      </c>
      <c r="O171" s="66"/>
      <c r="P171" s="186">
        <f>O171*H171</f>
        <v>0</v>
      </c>
      <c r="Q171" s="186">
        <v>5.8E-4</v>
      </c>
      <c r="R171" s="186">
        <f>Q171*H171</f>
        <v>1.16E-3</v>
      </c>
      <c r="S171" s="186">
        <v>0</v>
      </c>
      <c r="T171" s="187">
        <f>S171*H171</f>
        <v>0</v>
      </c>
      <c r="U171" s="36"/>
      <c r="V171" s="36"/>
      <c r="W171" s="36"/>
      <c r="X171" s="36"/>
      <c r="Y171" s="36"/>
      <c r="Z171" s="36"/>
      <c r="AA171" s="36"/>
      <c r="AB171" s="36"/>
      <c r="AC171" s="36"/>
      <c r="AD171" s="36"/>
      <c r="AE171" s="36"/>
      <c r="AR171" s="188" t="s">
        <v>261</v>
      </c>
      <c r="AT171" s="188" t="s">
        <v>164</v>
      </c>
      <c r="AU171" s="188" t="s">
        <v>90</v>
      </c>
      <c r="AY171" s="18" t="s">
        <v>161</v>
      </c>
      <c r="BE171" s="189">
        <f>IF(N171="základní",J171,0)</f>
        <v>0</v>
      </c>
      <c r="BF171" s="189">
        <f>IF(N171="snížená",J171,0)</f>
        <v>0</v>
      </c>
      <c r="BG171" s="189">
        <f>IF(N171="zákl. přenesená",J171,0)</f>
        <v>0</v>
      </c>
      <c r="BH171" s="189">
        <f>IF(N171="sníž. přenesená",J171,0)</f>
        <v>0</v>
      </c>
      <c r="BI171" s="189">
        <f>IF(N171="nulová",J171,0)</f>
        <v>0</v>
      </c>
      <c r="BJ171" s="18" t="s">
        <v>88</v>
      </c>
      <c r="BK171" s="189">
        <f>ROUND(I171*H171,2)</f>
        <v>0</v>
      </c>
      <c r="BL171" s="18" t="s">
        <v>261</v>
      </c>
      <c r="BM171" s="188" t="s">
        <v>340</v>
      </c>
    </row>
    <row r="172" spans="1:65" s="2" customFormat="1" ht="11.25">
      <c r="A172" s="36"/>
      <c r="B172" s="37"/>
      <c r="C172" s="38"/>
      <c r="D172" s="190" t="s">
        <v>170</v>
      </c>
      <c r="E172" s="38"/>
      <c r="F172" s="191" t="s">
        <v>341</v>
      </c>
      <c r="G172" s="38"/>
      <c r="H172" s="38"/>
      <c r="I172" s="192"/>
      <c r="J172" s="38"/>
      <c r="K172" s="38"/>
      <c r="L172" s="41"/>
      <c r="M172" s="193"/>
      <c r="N172" s="194"/>
      <c r="O172" s="66"/>
      <c r="P172" s="66"/>
      <c r="Q172" s="66"/>
      <c r="R172" s="66"/>
      <c r="S172" s="66"/>
      <c r="T172" s="67"/>
      <c r="U172" s="36"/>
      <c r="V172" s="36"/>
      <c r="W172" s="36"/>
      <c r="X172" s="36"/>
      <c r="Y172" s="36"/>
      <c r="Z172" s="36"/>
      <c r="AA172" s="36"/>
      <c r="AB172" s="36"/>
      <c r="AC172" s="36"/>
      <c r="AD172" s="36"/>
      <c r="AE172" s="36"/>
      <c r="AT172" s="18" t="s">
        <v>170</v>
      </c>
      <c r="AU172" s="18" t="s">
        <v>90</v>
      </c>
    </row>
    <row r="173" spans="1:65" s="12" customFormat="1" ht="22.9" customHeight="1">
      <c r="B173" s="160"/>
      <c r="C173" s="161"/>
      <c r="D173" s="162" t="s">
        <v>79</v>
      </c>
      <c r="E173" s="174" t="s">
        <v>342</v>
      </c>
      <c r="F173" s="174" t="s">
        <v>343</v>
      </c>
      <c r="G173" s="161"/>
      <c r="H173" s="161"/>
      <c r="I173" s="164"/>
      <c r="J173" s="175">
        <f>BK173</f>
        <v>0</v>
      </c>
      <c r="K173" s="161"/>
      <c r="L173" s="166"/>
      <c r="M173" s="167"/>
      <c r="N173" s="168"/>
      <c r="O173" s="168"/>
      <c r="P173" s="169">
        <f>SUM(P174:P175)</f>
        <v>0</v>
      </c>
      <c r="Q173" s="168"/>
      <c r="R173" s="169">
        <f>SUM(R174:R175)</f>
        <v>0</v>
      </c>
      <c r="S173" s="168"/>
      <c r="T173" s="170">
        <f>SUM(T174:T175)</f>
        <v>0</v>
      </c>
      <c r="AR173" s="171" t="s">
        <v>90</v>
      </c>
      <c r="AT173" s="172" t="s">
        <v>79</v>
      </c>
      <c r="AU173" s="172" t="s">
        <v>88</v>
      </c>
      <c r="AY173" s="171" t="s">
        <v>161</v>
      </c>
      <c r="BK173" s="173">
        <f>SUM(BK174:BK175)</f>
        <v>0</v>
      </c>
    </row>
    <row r="174" spans="1:65" s="2" customFormat="1" ht="55.5" customHeight="1">
      <c r="A174" s="36"/>
      <c r="B174" s="37"/>
      <c r="C174" s="176" t="s">
        <v>344</v>
      </c>
      <c r="D174" s="176" t="s">
        <v>164</v>
      </c>
      <c r="E174" s="177" t="s">
        <v>345</v>
      </c>
      <c r="F174" s="178" t="s">
        <v>346</v>
      </c>
      <c r="G174" s="179" t="s">
        <v>185</v>
      </c>
      <c r="H174" s="180">
        <v>1</v>
      </c>
      <c r="I174" s="181"/>
      <c r="J174" s="182">
        <f>ROUND(I174*H174,2)</f>
        <v>0</v>
      </c>
      <c r="K174" s="183"/>
      <c r="L174" s="41"/>
      <c r="M174" s="184" t="s">
        <v>35</v>
      </c>
      <c r="N174" s="185" t="s">
        <v>51</v>
      </c>
      <c r="O174" s="66"/>
      <c r="P174" s="186">
        <f>O174*H174</f>
        <v>0</v>
      </c>
      <c r="Q174" s="186">
        <v>0</v>
      </c>
      <c r="R174" s="186">
        <f>Q174*H174</f>
        <v>0</v>
      </c>
      <c r="S174" s="186">
        <v>0</v>
      </c>
      <c r="T174" s="187">
        <f>S174*H174</f>
        <v>0</v>
      </c>
      <c r="U174" s="36"/>
      <c r="V174" s="36"/>
      <c r="W174" s="36"/>
      <c r="X174" s="36"/>
      <c r="Y174" s="36"/>
      <c r="Z174" s="36"/>
      <c r="AA174" s="36"/>
      <c r="AB174" s="36"/>
      <c r="AC174" s="36"/>
      <c r="AD174" s="36"/>
      <c r="AE174" s="36"/>
      <c r="AR174" s="188" t="s">
        <v>261</v>
      </c>
      <c r="AT174" s="188" t="s">
        <v>164</v>
      </c>
      <c r="AU174" s="188" t="s">
        <v>90</v>
      </c>
      <c r="AY174" s="18" t="s">
        <v>161</v>
      </c>
      <c r="BE174" s="189">
        <f>IF(N174="základní",J174,0)</f>
        <v>0</v>
      </c>
      <c r="BF174" s="189">
        <f>IF(N174="snížená",J174,0)</f>
        <v>0</v>
      </c>
      <c r="BG174" s="189">
        <f>IF(N174="zákl. přenesená",J174,0)</f>
        <v>0</v>
      </c>
      <c r="BH174" s="189">
        <f>IF(N174="sníž. přenesená",J174,0)</f>
        <v>0</v>
      </c>
      <c r="BI174" s="189">
        <f>IF(N174="nulová",J174,0)</f>
        <v>0</v>
      </c>
      <c r="BJ174" s="18" t="s">
        <v>88</v>
      </c>
      <c r="BK174" s="189">
        <f>ROUND(I174*H174,2)</f>
        <v>0</v>
      </c>
      <c r="BL174" s="18" t="s">
        <v>261</v>
      </c>
      <c r="BM174" s="188" t="s">
        <v>347</v>
      </c>
    </row>
    <row r="175" spans="1:65" s="2" customFormat="1" ht="11.25">
      <c r="A175" s="36"/>
      <c r="B175" s="37"/>
      <c r="C175" s="38"/>
      <c r="D175" s="190" t="s">
        <v>170</v>
      </c>
      <c r="E175" s="38"/>
      <c r="F175" s="191" t="s">
        <v>348</v>
      </c>
      <c r="G175" s="38"/>
      <c r="H175" s="38"/>
      <c r="I175" s="192"/>
      <c r="J175" s="38"/>
      <c r="K175" s="38"/>
      <c r="L175" s="41"/>
      <c r="M175" s="193"/>
      <c r="N175" s="194"/>
      <c r="O175" s="66"/>
      <c r="P175" s="66"/>
      <c r="Q175" s="66"/>
      <c r="R175" s="66"/>
      <c r="S175" s="66"/>
      <c r="T175" s="67"/>
      <c r="U175" s="36"/>
      <c r="V175" s="36"/>
      <c r="W175" s="36"/>
      <c r="X175" s="36"/>
      <c r="Y175" s="36"/>
      <c r="Z175" s="36"/>
      <c r="AA175" s="36"/>
      <c r="AB175" s="36"/>
      <c r="AC175" s="36"/>
      <c r="AD175" s="36"/>
      <c r="AE175" s="36"/>
      <c r="AT175" s="18" t="s">
        <v>170</v>
      </c>
      <c r="AU175" s="18" t="s">
        <v>90</v>
      </c>
    </row>
    <row r="176" spans="1:65" s="12" customFormat="1" ht="22.9" customHeight="1">
      <c r="B176" s="160"/>
      <c r="C176" s="161"/>
      <c r="D176" s="162" t="s">
        <v>79</v>
      </c>
      <c r="E176" s="174" t="s">
        <v>349</v>
      </c>
      <c r="F176" s="174" t="s">
        <v>350</v>
      </c>
      <c r="G176" s="161"/>
      <c r="H176" s="161"/>
      <c r="I176" s="164"/>
      <c r="J176" s="175">
        <f>BK176</f>
        <v>0</v>
      </c>
      <c r="K176" s="161"/>
      <c r="L176" s="166"/>
      <c r="M176" s="167"/>
      <c r="N176" s="168"/>
      <c r="O176" s="168"/>
      <c r="P176" s="169">
        <f>SUM(P177:P190)</f>
        <v>0</v>
      </c>
      <c r="Q176" s="168"/>
      <c r="R176" s="169">
        <f>SUM(R177:R190)</f>
        <v>0.12734559000000001</v>
      </c>
      <c r="S176" s="168"/>
      <c r="T176" s="170">
        <f>SUM(T177:T190)</f>
        <v>0</v>
      </c>
      <c r="AR176" s="171" t="s">
        <v>90</v>
      </c>
      <c r="AT176" s="172" t="s">
        <v>79</v>
      </c>
      <c r="AU176" s="172" t="s">
        <v>88</v>
      </c>
      <c r="AY176" s="171" t="s">
        <v>161</v>
      </c>
      <c r="BK176" s="173">
        <f>SUM(BK177:BK190)</f>
        <v>0</v>
      </c>
    </row>
    <row r="177" spans="1:65" s="2" customFormat="1" ht="55.5" customHeight="1">
      <c r="A177" s="36"/>
      <c r="B177" s="37"/>
      <c r="C177" s="176" t="s">
        <v>351</v>
      </c>
      <c r="D177" s="176" t="s">
        <v>164</v>
      </c>
      <c r="E177" s="177" t="s">
        <v>352</v>
      </c>
      <c r="F177" s="178" t="s">
        <v>353</v>
      </c>
      <c r="G177" s="179" t="s">
        <v>167</v>
      </c>
      <c r="H177" s="180">
        <v>1.2829999999999999</v>
      </c>
      <c r="I177" s="181"/>
      <c r="J177" s="182">
        <f>ROUND(I177*H177,2)</f>
        <v>0</v>
      </c>
      <c r="K177" s="183"/>
      <c r="L177" s="41"/>
      <c r="M177" s="184" t="s">
        <v>35</v>
      </c>
      <c r="N177" s="185" t="s">
        <v>51</v>
      </c>
      <c r="O177" s="66"/>
      <c r="P177" s="186">
        <f>O177*H177</f>
        <v>0</v>
      </c>
      <c r="Q177" s="186">
        <v>1.213E-2</v>
      </c>
      <c r="R177" s="186">
        <f>Q177*H177</f>
        <v>1.556279E-2</v>
      </c>
      <c r="S177" s="186">
        <v>0</v>
      </c>
      <c r="T177" s="187">
        <f>S177*H177</f>
        <v>0</v>
      </c>
      <c r="U177" s="36"/>
      <c r="V177" s="36"/>
      <c r="W177" s="36"/>
      <c r="X177" s="36"/>
      <c r="Y177" s="36"/>
      <c r="Z177" s="36"/>
      <c r="AA177" s="36"/>
      <c r="AB177" s="36"/>
      <c r="AC177" s="36"/>
      <c r="AD177" s="36"/>
      <c r="AE177" s="36"/>
      <c r="AR177" s="188" t="s">
        <v>261</v>
      </c>
      <c r="AT177" s="188" t="s">
        <v>164</v>
      </c>
      <c r="AU177" s="188" t="s">
        <v>90</v>
      </c>
      <c r="AY177" s="18" t="s">
        <v>161</v>
      </c>
      <c r="BE177" s="189">
        <f>IF(N177="základní",J177,0)</f>
        <v>0</v>
      </c>
      <c r="BF177" s="189">
        <f>IF(N177="snížená",J177,0)</f>
        <v>0</v>
      </c>
      <c r="BG177" s="189">
        <f>IF(N177="zákl. přenesená",J177,0)</f>
        <v>0</v>
      </c>
      <c r="BH177" s="189">
        <f>IF(N177="sníž. přenesená",J177,0)</f>
        <v>0</v>
      </c>
      <c r="BI177" s="189">
        <f>IF(N177="nulová",J177,0)</f>
        <v>0</v>
      </c>
      <c r="BJ177" s="18" t="s">
        <v>88</v>
      </c>
      <c r="BK177" s="189">
        <f>ROUND(I177*H177,2)</f>
        <v>0</v>
      </c>
      <c r="BL177" s="18" t="s">
        <v>261</v>
      </c>
      <c r="BM177" s="188" t="s">
        <v>354</v>
      </c>
    </row>
    <row r="178" spans="1:65" s="2" customFormat="1" ht="11.25">
      <c r="A178" s="36"/>
      <c r="B178" s="37"/>
      <c r="C178" s="38"/>
      <c r="D178" s="190" t="s">
        <v>170</v>
      </c>
      <c r="E178" s="38"/>
      <c r="F178" s="191" t="s">
        <v>355</v>
      </c>
      <c r="G178" s="38"/>
      <c r="H178" s="38"/>
      <c r="I178" s="192"/>
      <c r="J178" s="38"/>
      <c r="K178" s="38"/>
      <c r="L178" s="41"/>
      <c r="M178" s="193"/>
      <c r="N178" s="194"/>
      <c r="O178" s="66"/>
      <c r="P178" s="66"/>
      <c r="Q178" s="66"/>
      <c r="R178" s="66"/>
      <c r="S178" s="66"/>
      <c r="T178" s="67"/>
      <c r="U178" s="36"/>
      <c r="V178" s="36"/>
      <c r="W178" s="36"/>
      <c r="X178" s="36"/>
      <c r="Y178" s="36"/>
      <c r="Z178" s="36"/>
      <c r="AA178" s="36"/>
      <c r="AB178" s="36"/>
      <c r="AC178" s="36"/>
      <c r="AD178" s="36"/>
      <c r="AE178" s="36"/>
      <c r="AT178" s="18" t="s">
        <v>170</v>
      </c>
      <c r="AU178" s="18" t="s">
        <v>90</v>
      </c>
    </row>
    <row r="179" spans="1:65" s="14" customFormat="1" ht="11.25">
      <c r="B179" s="206"/>
      <c r="C179" s="207"/>
      <c r="D179" s="197" t="s">
        <v>176</v>
      </c>
      <c r="E179" s="208" t="s">
        <v>35</v>
      </c>
      <c r="F179" s="209" t="s">
        <v>356</v>
      </c>
      <c r="G179" s="207"/>
      <c r="H179" s="210">
        <v>1.2829999999999999</v>
      </c>
      <c r="I179" s="211"/>
      <c r="J179" s="207"/>
      <c r="K179" s="207"/>
      <c r="L179" s="212"/>
      <c r="M179" s="213"/>
      <c r="N179" s="214"/>
      <c r="O179" s="214"/>
      <c r="P179" s="214"/>
      <c r="Q179" s="214"/>
      <c r="R179" s="214"/>
      <c r="S179" s="214"/>
      <c r="T179" s="215"/>
      <c r="AT179" s="216" t="s">
        <v>176</v>
      </c>
      <c r="AU179" s="216" t="s">
        <v>90</v>
      </c>
      <c r="AV179" s="14" t="s">
        <v>90</v>
      </c>
      <c r="AW179" s="14" t="s">
        <v>41</v>
      </c>
      <c r="AX179" s="14" t="s">
        <v>88</v>
      </c>
      <c r="AY179" s="216" t="s">
        <v>161</v>
      </c>
    </row>
    <row r="180" spans="1:65" s="2" customFormat="1" ht="44.25" customHeight="1">
      <c r="A180" s="36"/>
      <c r="B180" s="37"/>
      <c r="C180" s="176" t="s">
        <v>357</v>
      </c>
      <c r="D180" s="176" t="s">
        <v>164</v>
      </c>
      <c r="E180" s="177" t="s">
        <v>358</v>
      </c>
      <c r="F180" s="178" t="s">
        <v>359</v>
      </c>
      <c r="G180" s="179" t="s">
        <v>167</v>
      </c>
      <c r="H180" s="180">
        <v>1.2829999999999999</v>
      </c>
      <c r="I180" s="181"/>
      <c r="J180" s="182">
        <f>ROUND(I180*H180,2)</f>
        <v>0</v>
      </c>
      <c r="K180" s="183"/>
      <c r="L180" s="41"/>
      <c r="M180" s="184" t="s">
        <v>35</v>
      </c>
      <c r="N180" s="185" t="s">
        <v>51</v>
      </c>
      <c r="O180" s="66"/>
      <c r="P180" s="186">
        <f>O180*H180</f>
        <v>0</v>
      </c>
      <c r="Q180" s="186">
        <v>1E-4</v>
      </c>
      <c r="R180" s="186">
        <f>Q180*H180</f>
        <v>1.283E-4</v>
      </c>
      <c r="S180" s="186">
        <v>0</v>
      </c>
      <c r="T180" s="187">
        <f>S180*H180</f>
        <v>0</v>
      </c>
      <c r="U180" s="36"/>
      <c r="V180" s="36"/>
      <c r="W180" s="36"/>
      <c r="X180" s="36"/>
      <c r="Y180" s="36"/>
      <c r="Z180" s="36"/>
      <c r="AA180" s="36"/>
      <c r="AB180" s="36"/>
      <c r="AC180" s="36"/>
      <c r="AD180" s="36"/>
      <c r="AE180" s="36"/>
      <c r="AR180" s="188" t="s">
        <v>261</v>
      </c>
      <c r="AT180" s="188" t="s">
        <v>164</v>
      </c>
      <c r="AU180" s="188" t="s">
        <v>90</v>
      </c>
      <c r="AY180" s="18" t="s">
        <v>161</v>
      </c>
      <c r="BE180" s="189">
        <f>IF(N180="základní",J180,0)</f>
        <v>0</v>
      </c>
      <c r="BF180" s="189">
        <f>IF(N180="snížená",J180,0)</f>
        <v>0</v>
      </c>
      <c r="BG180" s="189">
        <f>IF(N180="zákl. přenesená",J180,0)</f>
        <v>0</v>
      </c>
      <c r="BH180" s="189">
        <f>IF(N180="sníž. přenesená",J180,0)</f>
        <v>0</v>
      </c>
      <c r="BI180" s="189">
        <f>IF(N180="nulová",J180,0)</f>
        <v>0</v>
      </c>
      <c r="BJ180" s="18" t="s">
        <v>88</v>
      </c>
      <c r="BK180" s="189">
        <f>ROUND(I180*H180,2)</f>
        <v>0</v>
      </c>
      <c r="BL180" s="18" t="s">
        <v>261</v>
      </c>
      <c r="BM180" s="188" t="s">
        <v>360</v>
      </c>
    </row>
    <row r="181" spans="1:65" s="2" customFormat="1" ht="11.25">
      <c r="A181" s="36"/>
      <c r="B181" s="37"/>
      <c r="C181" s="38"/>
      <c r="D181" s="190" t="s">
        <v>170</v>
      </c>
      <c r="E181" s="38"/>
      <c r="F181" s="191" t="s">
        <v>361</v>
      </c>
      <c r="G181" s="38"/>
      <c r="H181" s="38"/>
      <c r="I181" s="192"/>
      <c r="J181" s="38"/>
      <c r="K181" s="38"/>
      <c r="L181" s="41"/>
      <c r="M181" s="193"/>
      <c r="N181" s="194"/>
      <c r="O181" s="66"/>
      <c r="P181" s="66"/>
      <c r="Q181" s="66"/>
      <c r="R181" s="66"/>
      <c r="S181" s="66"/>
      <c r="T181" s="67"/>
      <c r="U181" s="36"/>
      <c r="V181" s="36"/>
      <c r="W181" s="36"/>
      <c r="X181" s="36"/>
      <c r="Y181" s="36"/>
      <c r="Z181" s="36"/>
      <c r="AA181" s="36"/>
      <c r="AB181" s="36"/>
      <c r="AC181" s="36"/>
      <c r="AD181" s="36"/>
      <c r="AE181" s="36"/>
      <c r="AT181" s="18" t="s">
        <v>170</v>
      </c>
      <c r="AU181" s="18" t="s">
        <v>90</v>
      </c>
    </row>
    <row r="182" spans="1:65" s="2" customFormat="1" ht="37.9" customHeight="1">
      <c r="A182" s="36"/>
      <c r="B182" s="37"/>
      <c r="C182" s="176" t="s">
        <v>362</v>
      </c>
      <c r="D182" s="176" t="s">
        <v>164</v>
      </c>
      <c r="E182" s="177" t="s">
        <v>363</v>
      </c>
      <c r="F182" s="178" t="s">
        <v>364</v>
      </c>
      <c r="G182" s="179" t="s">
        <v>167</v>
      </c>
      <c r="H182" s="180">
        <v>11.57</v>
      </c>
      <c r="I182" s="181"/>
      <c r="J182" s="182">
        <f>ROUND(I182*H182,2)</f>
        <v>0</v>
      </c>
      <c r="K182" s="183"/>
      <c r="L182" s="41"/>
      <c r="M182" s="184" t="s">
        <v>35</v>
      </c>
      <c r="N182" s="185" t="s">
        <v>51</v>
      </c>
      <c r="O182" s="66"/>
      <c r="P182" s="186">
        <f>O182*H182</f>
        <v>0</v>
      </c>
      <c r="Q182" s="186">
        <v>1.25E-3</v>
      </c>
      <c r="R182" s="186">
        <f>Q182*H182</f>
        <v>1.4462500000000001E-2</v>
      </c>
      <c r="S182" s="186">
        <v>0</v>
      </c>
      <c r="T182" s="187">
        <f>S182*H182</f>
        <v>0</v>
      </c>
      <c r="U182" s="36"/>
      <c r="V182" s="36"/>
      <c r="W182" s="36"/>
      <c r="X182" s="36"/>
      <c r="Y182" s="36"/>
      <c r="Z182" s="36"/>
      <c r="AA182" s="36"/>
      <c r="AB182" s="36"/>
      <c r="AC182" s="36"/>
      <c r="AD182" s="36"/>
      <c r="AE182" s="36"/>
      <c r="AR182" s="188" t="s">
        <v>261</v>
      </c>
      <c r="AT182" s="188" t="s">
        <v>164</v>
      </c>
      <c r="AU182" s="188" t="s">
        <v>90</v>
      </c>
      <c r="AY182" s="18" t="s">
        <v>161</v>
      </c>
      <c r="BE182" s="189">
        <f>IF(N182="základní",J182,0)</f>
        <v>0</v>
      </c>
      <c r="BF182" s="189">
        <f>IF(N182="snížená",J182,0)</f>
        <v>0</v>
      </c>
      <c r="BG182" s="189">
        <f>IF(N182="zákl. přenesená",J182,0)</f>
        <v>0</v>
      </c>
      <c r="BH182" s="189">
        <f>IF(N182="sníž. přenesená",J182,0)</f>
        <v>0</v>
      </c>
      <c r="BI182" s="189">
        <f>IF(N182="nulová",J182,0)</f>
        <v>0</v>
      </c>
      <c r="BJ182" s="18" t="s">
        <v>88</v>
      </c>
      <c r="BK182" s="189">
        <f>ROUND(I182*H182,2)</f>
        <v>0</v>
      </c>
      <c r="BL182" s="18" t="s">
        <v>261</v>
      </c>
      <c r="BM182" s="188" t="s">
        <v>365</v>
      </c>
    </row>
    <row r="183" spans="1:65" s="2" customFormat="1" ht="11.25">
      <c r="A183" s="36"/>
      <c r="B183" s="37"/>
      <c r="C183" s="38"/>
      <c r="D183" s="190" t="s">
        <v>170</v>
      </c>
      <c r="E183" s="38"/>
      <c r="F183" s="191" t="s">
        <v>366</v>
      </c>
      <c r="G183" s="38"/>
      <c r="H183" s="38"/>
      <c r="I183" s="192"/>
      <c r="J183" s="38"/>
      <c r="K183" s="38"/>
      <c r="L183" s="41"/>
      <c r="M183" s="193"/>
      <c r="N183" s="194"/>
      <c r="O183" s="66"/>
      <c r="P183" s="66"/>
      <c r="Q183" s="66"/>
      <c r="R183" s="66"/>
      <c r="S183" s="66"/>
      <c r="T183" s="67"/>
      <c r="U183" s="36"/>
      <c r="V183" s="36"/>
      <c r="W183" s="36"/>
      <c r="X183" s="36"/>
      <c r="Y183" s="36"/>
      <c r="Z183" s="36"/>
      <c r="AA183" s="36"/>
      <c r="AB183" s="36"/>
      <c r="AC183" s="36"/>
      <c r="AD183" s="36"/>
      <c r="AE183" s="36"/>
      <c r="AT183" s="18" t="s">
        <v>170</v>
      </c>
      <c r="AU183" s="18" t="s">
        <v>90</v>
      </c>
    </row>
    <row r="184" spans="1:65" s="2" customFormat="1" ht="24.2" customHeight="1">
      <c r="A184" s="36"/>
      <c r="B184" s="37"/>
      <c r="C184" s="228" t="s">
        <v>367</v>
      </c>
      <c r="D184" s="228" t="s">
        <v>188</v>
      </c>
      <c r="E184" s="229" t="s">
        <v>368</v>
      </c>
      <c r="F184" s="230" t="s">
        <v>369</v>
      </c>
      <c r="G184" s="231" t="s">
        <v>167</v>
      </c>
      <c r="H184" s="232">
        <v>12.148999999999999</v>
      </c>
      <c r="I184" s="233"/>
      <c r="J184" s="234">
        <f>ROUND(I184*H184,2)</f>
        <v>0</v>
      </c>
      <c r="K184" s="235"/>
      <c r="L184" s="236"/>
      <c r="M184" s="237" t="s">
        <v>35</v>
      </c>
      <c r="N184" s="238" t="s">
        <v>51</v>
      </c>
      <c r="O184" s="66"/>
      <c r="P184" s="186">
        <f>O184*H184</f>
        <v>0</v>
      </c>
      <c r="Q184" s="186">
        <v>8.0000000000000002E-3</v>
      </c>
      <c r="R184" s="186">
        <f>Q184*H184</f>
        <v>9.7192000000000001E-2</v>
      </c>
      <c r="S184" s="186">
        <v>0</v>
      </c>
      <c r="T184" s="187">
        <f>S184*H184</f>
        <v>0</v>
      </c>
      <c r="U184" s="36"/>
      <c r="V184" s="36"/>
      <c r="W184" s="36"/>
      <c r="X184" s="36"/>
      <c r="Y184" s="36"/>
      <c r="Z184" s="36"/>
      <c r="AA184" s="36"/>
      <c r="AB184" s="36"/>
      <c r="AC184" s="36"/>
      <c r="AD184" s="36"/>
      <c r="AE184" s="36"/>
      <c r="AR184" s="188" t="s">
        <v>333</v>
      </c>
      <c r="AT184" s="188" t="s">
        <v>188</v>
      </c>
      <c r="AU184" s="188" t="s">
        <v>90</v>
      </c>
      <c r="AY184" s="18" t="s">
        <v>161</v>
      </c>
      <c r="BE184" s="189">
        <f>IF(N184="základní",J184,0)</f>
        <v>0</v>
      </c>
      <c r="BF184" s="189">
        <f>IF(N184="snížená",J184,0)</f>
        <v>0</v>
      </c>
      <c r="BG184" s="189">
        <f>IF(N184="zákl. přenesená",J184,0)</f>
        <v>0</v>
      </c>
      <c r="BH184" s="189">
        <f>IF(N184="sníž. přenesená",J184,0)</f>
        <v>0</v>
      </c>
      <c r="BI184" s="189">
        <f>IF(N184="nulová",J184,0)</f>
        <v>0</v>
      </c>
      <c r="BJ184" s="18" t="s">
        <v>88</v>
      </c>
      <c r="BK184" s="189">
        <f>ROUND(I184*H184,2)</f>
        <v>0</v>
      </c>
      <c r="BL184" s="18" t="s">
        <v>261</v>
      </c>
      <c r="BM184" s="188" t="s">
        <v>370</v>
      </c>
    </row>
    <row r="185" spans="1:65" s="2" customFormat="1" ht="11.25">
      <c r="A185" s="36"/>
      <c r="B185" s="37"/>
      <c r="C185" s="38"/>
      <c r="D185" s="190" t="s">
        <v>170</v>
      </c>
      <c r="E185" s="38"/>
      <c r="F185" s="191" t="s">
        <v>371</v>
      </c>
      <c r="G185" s="38"/>
      <c r="H185" s="38"/>
      <c r="I185" s="192"/>
      <c r="J185" s="38"/>
      <c r="K185" s="38"/>
      <c r="L185" s="41"/>
      <c r="M185" s="193"/>
      <c r="N185" s="194"/>
      <c r="O185" s="66"/>
      <c r="P185" s="66"/>
      <c r="Q185" s="66"/>
      <c r="R185" s="66"/>
      <c r="S185" s="66"/>
      <c r="T185" s="67"/>
      <c r="U185" s="36"/>
      <c r="V185" s="36"/>
      <c r="W185" s="36"/>
      <c r="X185" s="36"/>
      <c r="Y185" s="36"/>
      <c r="Z185" s="36"/>
      <c r="AA185" s="36"/>
      <c r="AB185" s="36"/>
      <c r="AC185" s="36"/>
      <c r="AD185" s="36"/>
      <c r="AE185" s="36"/>
      <c r="AT185" s="18" t="s">
        <v>170</v>
      </c>
      <c r="AU185" s="18" t="s">
        <v>90</v>
      </c>
    </row>
    <row r="186" spans="1:65" s="14" customFormat="1" ht="11.25">
      <c r="B186" s="206"/>
      <c r="C186" s="207"/>
      <c r="D186" s="197" t="s">
        <v>176</v>
      </c>
      <c r="E186" s="207"/>
      <c r="F186" s="209" t="s">
        <v>372</v>
      </c>
      <c r="G186" s="207"/>
      <c r="H186" s="210">
        <v>12.148999999999999</v>
      </c>
      <c r="I186" s="211"/>
      <c r="J186" s="207"/>
      <c r="K186" s="207"/>
      <c r="L186" s="212"/>
      <c r="M186" s="213"/>
      <c r="N186" s="214"/>
      <c r="O186" s="214"/>
      <c r="P186" s="214"/>
      <c r="Q186" s="214"/>
      <c r="R186" s="214"/>
      <c r="S186" s="214"/>
      <c r="T186" s="215"/>
      <c r="AT186" s="216" t="s">
        <v>176</v>
      </c>
      <c r="AU186" s="216" t="s">
        <v>90</v>
      </c>
      <c r="AV186" s="14" t="s">
        <v>90</v>
      </c>
      <c r="AW186" s="14" t="s">
        <v>4</v>
      </c>
      <c r="AX186" s="14" t="s">
        <v>88</v>
      </c>
      <c r="AY186" s="216" t="s">
        <v>161</v>
      </c>
    </row>
    <row r="187" spans="1:65" s="2" customFormat="1" ht="44.25" customHeight="1">
      <c r="A187" s="36"/>
      <c r="B187" s="37"/>
      <c r="C187" s="176" t="s">
        <v>373</v>
      </c>
      <c r="D187" s="176" t="s">
        <v>164</v>
      </c>
      <c r="E187" s="177" t="s">
        <v>374</v>
      </c>
      <c r="F187" s="178" t="s">
        <v>375</v>
      </c>
      <c r="G187" s="179" t="s">
        <v>232</v>
      </c>
      <c r="H187" s="180">
        <v>0.127</v>
      </c>
      <c r="I187" s="181"/>
      <c r="J187" s="182">
        <f>ROUND(I187*H187,2)</f>
        <v>0</v>
      </c>
      <c r="K187" s="183"/>
      <c r="L187" s="41"/>
      <c r="M187" s="184" t="s">
        <v>35</v>
      </c>
      <c r="N187" s="185" t="s">
        <v>51</v>
      </c>
      <c r="O187" s="66"/>
      <c r="P187" s="186">
        <f>O187*H187</f>
        <v>0</v>
      </c>
      <c r="Q187" s="186">
        <v>0</v>
      </c>
      <c r="R187" s="186">
        <f>Q187*H187</f>
        <v>0</v>
      </c>
      <c r="S187" s="186">
        <v>0</v>
      </c>
      <c r="T187" s="187">
        <f>S187*H187</f>
        <v>0</v>
      </c>
      <c r="U187" s="36"/>
      <c r="V187" s="36"/>
      <c r="W187" s="36"/>
      <c r="X187" s="36"/>
      <c r="Y187" s="36"/>
      <c r="Z187" s="36"/>
      <c r="AA187" s="36"/>
      <c r="AB187" s="36"/>
      <c r="AC187" s="36"/>
      <c r="AD187" s="36"/>
      <c r="AE187" s="36"/>
      <c r="AR187" s="188" t="s">
        <v>261</v>
      </c>
      <c r="AT187" s="188" t="s">
        <v>164</v>
      </c>
      <c r="AU187" s="188" t="s">
        <v>90</v>
      </c>
      <c r="AY187" s="18" t="s">
        <v>161</v>
      </c>
      <c r="BE187" s="189">
        <f>IF(N187="základní",J187,0)</f>
        <v>0</v>
      </c>
      <c r="BF187" s="189">
        <f>IF(N187="snížená",J187,0)</f>
        <v>0</v>
      </c>
      <c r="BG187" s="189">
        <f>IF(N187="zákl. přenesená",J187,0)</f>
        <v>0</v>
      </c>
      <c r="BH187" s="189">
        <f>IF(N187="sníž. přenesená",J187,0)</f>
        <v>0</v>
      </c>
      <c r="BI187" s="189">
        <f>IF(N187="nulová",J187,0)</f>
        <v>0</v>
      </c>
      <c r="BJ187" s="18" t="s">
        <v>88</v>
      </c>
      <c r="BK187" s="189">
        <f>ROUND(I187*H187,2)</f>
        <v>0</v>
      </c>
      <c r="BL187" s="18" t="s">
        <v>261</v>
      </c>
      <c r="BM187" s="188" t="s">
        <v>376</v>
      </c>
    </row>
    <row r="188" spans="1:65" s="2" customFormat="1" ht="11.25">
      <c r="A188" s="36"/>
      <c r="B188" s="37"/>
      <c r="C188" s="38"/>
      <c r="D188" s="190" t="s">
        <v>170</v>
      </c>
      <c r="E188" s="38"/>
      <c r="F188" s="191" t="s">
        <v>377</v>
      </c>
      <c r="G188" s="38"/>
      <c r="H188" s="38"/>
      <c r="I188" s="192"/>
      <c r="J188" s="38"/>
      <c r="K188" s="38"/>
      <c r="L188" s="41"/>
      <c r="M188" s="193"/>
      <c r="N188" s="194"/>
      <c r="O188" s="66"/>
      <c r="P188" s="66"/>
      <c r="Q188" s="66"/>
      <c r="R188" s="66"/>
      <c r="S188" s="66"/>
      <c r="T188" s="67"/>
      <c r="U188" s="36"/>
      <c r="V188" s="36"/>
      <c r="W188" s="36"/>
      <c r="X188" s="36"/>
      <c r="Y188" s="36"/>
      <c r="Z188" s="36"/>
      <c r="AA188" s="36"/>
      <c r="AB188" s="36"/>
      <c r="AC188" s="36"/>
      <c r="AD188" s="36"/>
      <c r="AE188" s="36"/>
      <c r="AT188" s="18" t="s">
        <v>170</v>
      </c>
      <c r="AU188" s="18" t="s">
        <v>90</v>
      </c>
    </row>
    <row r="189" spans="1:65" s="2" customFormat="1" ht="49.15" customHeight="1">
      <c r="A189" s="36"/>
      <c r="B189" s="37"/>
      <c r="C189" s="176" t="s">
        <v>378</v>
      </c>
      <c r="D189" s="176" t="s">
        <v>164</v>
      </c>
      <c r="E189" s="177" t="s">
        <v>379</v>
      </c>
      <c r="F189" s="178" t="s">
        <v>380</v>
      </c>
      <c r="G189" s="179" t="s">
        <v>232</v>
      </c>
      <c r="H189" s="180">
        <v>0.127</v>
      </c>
      <c r="I189" s="181"/>
      <c r="J189" s="182">
        <f>ROUND(I189*H189,2)</f>
        <v>0</v>
      </c>
      <c r="K189" s="183"/>
      <c r="L189" s="41"/>
      <c r="M189" s="184" t="s">
        <v>35</v>
      </c>
      <c r="N189" s="185" t="s">
        <v>51</v>
      </c>
      <c r="O189" s="66"/>
      <c r="P189" s="186">
        <f>O189*H189</f>
        <v>0</v>
      </c>
      <c r="Q189" s="186">
        <v>0</v>
      </c>
      <c r="R189" s="186">
        <f>Q189*H189</f>
        <v>0</v>
      </c>
      <c r="S189" s="186">
        <v>0</v>
      </c>
      <c r="T189" s="187">
        <f>S189*H189</f>
        <v>0</v>
      </c>
      <c r="U189" s="36"/>
      <c r="V189" s="36"/>
      <c r="W189" s="36"/>
      <c r="X189" s="36"/>
      <c r="Y189" s="36"/>
      <c r="Z189" s="36"/>
      <c r="AA189" s="36"/>
      <c r="AB189" s="36"/>
      <c r="AC189" s="36"/>
      <c r="AD189" s="36"/>
      <c r="AE189" s="36"/>
      <c r="AR189" s="188" t="s">
        <v>261</v>
      </c>
      <c r="AT189" s="188" t="s">
        <v>164</v>
      </c>
      <c r="AU189" s="188" t="s">
        <v>90</v>
      </c>
      <c r="AY189" s="18" t="s">
        <v>161</v>
      </c>
      <c r="BE189" s="189">
        <f>IF(N189="základní",J189,0)</f>
        <v>0</v>
      </c>
      <c r="BF189" s="189">
        <f>IF(N189="snížená",J189,0)</f>
        <v>0</v>
      </c>
      <c r="BG189" s="189">
        <f>IF(N189="zákl. přenesená",J189,0)</f>
        <v>0</v>
      </c>
      <c r="BH189" s="189">
        <f>IF(N189="sníž. přenesená",J189,0)</f>
        <v>0</v>
      </c>
      <c r="BI189" s="189">
        <f>IF(N189="nulová",J189,0)</f>
        <v>0</v>
      </c>
      <c r="BJ189" s="18" t="s">
        <v>88</v>
      </c>
      <c r="BK189" s="189">
        <f>ROUND(I189*H189,2)</f>
        <v>0</v>
      </c>
      <c r="BL189" s="18" t="s">
        <v>261</v>
      </c>
      <c r="BM189" s="188" t="s">
        <v>381</v>
      </c>
    </row>
    <row r="190" spans="1:65" s="2" customFormat="1" ht="11.25">
      <c r="A190" s="36"/>
      <c r="B190" s="37"/>
      <c r="C190" s="38"/>
      <c r="D190" s="190" t="s">
        <v>170</v>
      </c>
      <c r="E190" s="38"/>
      <c r="F190" s="191" t="s">
        <v>382</v>
      </c>
      <c r="G190" s="38"/>
      <c r="H190" s="38"/>
      <c r="I190" s="192"/>
      <c r="J190" s="38"/>
      <c r="K190" s="38"/>
      <c r="L190" s="41"/>
      <c r="M190" s="193"/>
      <c r="N190" s="194"/>
      <c r="O190" s="66"/>
      <c r="P190" s="66"/>
      <c r="Q190" s="66"/>
      <c r="R190" s="66"/>
      <c r="S190" s="66"/>
      <c r="T190" s="67"/>
      <c r="U190" s="36"/>
      <c r="V190" s="36"/>
      <c r="W190" s="36"/>
      <c r="X190" s="36"/>
      <c r="Y190" s="36"/>
      <c r="Z190" s="36"/>
      <c r="AA190" s="36"/>
      <c r="AB190" s="36"/>
      <c r="AC190" s="36"/>
      <c r="AD190" s="36"/>
      <c r="AE190" s="36"/>
      <c r="AT190" s="18" t="s">
        <v>170</v>
      </c>
      <c r="AU190" s="18" t="s">
        <v>90</v>
      </c>
    </row>
    <row r="191" spans="1:65" s="12" customFormat="1" ht="22.9" customHeight="1">
      <c r="B191" s="160"/>
      <c r="C191" s="161"/>
      <c r="D191" s="162" t="s">
        <v>79</v>
      </c>
      <c r="E191" s="174" t="s">
        <v>383</v>
      </c>
      <c r="F191" s="174" t="s">
        <v>384</v>
      </c>
      <c r="G191" s="161"/>
      <c r="H191" s="161"/>
      <c r="I191" s="164"/>
      <c r="J191" s="175">
        <f>BK191</f>
        <v>0</v>
      </c>
      <c r="K191" s="161"/>
      <c r="L191" s="166"/>
      <c r="M191" s="167"/>
      <c r="N191" s="168"/>
      <c r="O191" s="168"/>
      <c r="P191" s="169">
        <f>SUM(P192:P203)</f>
        <v>0</v>
      </c>
      <c r="Q191" s="168"/>
      <c r="R191" s="169">
        <f>SUM(R192:R203)</f>
        <v>4.8000000000000001E-2</v>
      </c>
      <c r="S191" s="168"/>
      <c r="T191" s="170">
        <f>SUM(T192:T203)</f>
        <v>7.2000000000000008E-2</v>
      </c>
      <c r="AR191" s="171" t="s">
        <v>90</v>
      </c>
      <c r="AT191" s="172" t="s">
        <v>79</v>
      </c>
      <c r="AU191" s="172" t="s">
        <v>88</v>
      </c>
      <c r="AY191" s="171" t="s">
        <v>161</v>
      </c>
      <c r="BK191" s="173">
        <f>SUM(BK192:BK203)</f>
        <v>0</v>
      </c>
    </row>
    <row r="192" spans="1:65" s="2" customFormat="1" ht="49.15" customHeight="1">
      <c r="A192" s="36"/>
      <c r="B192" s="37"/>
      <c r="C192" s="176" t="s">
        <v>385</v>
      </c>
      <c r="D192" s="176" t="s">
        <v>164</v>
      </c>
      <c r="E192" s="177" t="s">
        <v>386</v>
      </c>
      <c r="F192" s="178" t="s">
        <v>387</v>
      </c>
      <c r="G192" s="179" t="s">
        <v>185</v>
      </c>
      <c r="H192" s="180">
        <v>3</v>
      </c>
      <c r="I192" s="181"/>
      <c r="J192" s="182">
        <f>ROUND(I192*H192,2)</f>
        <v>0</v>
      </c>
      <c r="K192" s="183"/>
      <c r="L192" s="41"/>
      <c r="M192" s="184" t="s">
        <v>35</v>
      </c>
      <c r="N192" s="185" t="s">
        <v>51</v>
      </c>
      <c r="O192" s="66"/>
      <c r="P192" s="186">
        <f>O192*H192</f>
        <v>0</v>
      </c>
      <c r="Q192" s="186">
        <v>0</v>
      </c>
      <c r="R192" s="186">
        <f>Q192*H192</f>
        <v>0</v>
      </c>
      <c r="S192" s="186">
        <v>2.4E-2</v>
      </c>
      <c r="T192" s="187">
        <f>S192*H192</f>
        <v>7.2000000000000008E-2</v>
      </c>
      <c r="U192" s="36"/>
      <c r="V192" s="36"/>
      <c r="W192" s="36"/>
      <c r="X192" s="36"/>
      <c r="Y192" s="36"/>
      <c r="Z192" s="36"/>
      <c r="AA192" s="36"/>
      <c r="AB192" s="36"/>
      <c r="AC192" s="36"/>
      <c r="AD192" s="36"/>
      <c r="AE192" s="36"/>
      <c r="AR192" s="188" t="s">
        <v>261</v>
      </c>
      <c r="AT192" s="188" t="s">
        <v>164</v>
      </c>
      <c r="AU192" s="188" t="s">
        <v>90</v>
      </c>
      <c r="AY192" s="18" t="s">
        <v>161</v>
      </c>
      <c r="BE192" s="189">
        <f>IF(N192="základní",J192,0)</f>
        <v>0</v>
      </c>
      <c r="BF192" s="189">
        <f>IF(N192="snížená",J192,0)</f>
        <v>0</v>
      </c>
      <c r="BG192" s="189">
        <f>IF(N192="zákl. přenesená",J192,0)</f>
        <v>0</v>
      </c>
      <c r="BH192" s="189">
        <f>IF(N192="sníž. přenesená",J192,0)</f>
        <v>0</v>
      </c>
      <c r="BI192" s="189">
        <f>IF(N192="nulová",J192,0)</f>
        <v>0</v>
      </c>
      <c r="BJ192" s="18" t="s">
        <v>88</v>
      </c>
      <c r="BK192" s="189">
        <f>ROUND(I192*H192,2)</f>
        <v>0</v>
      </c>
      <c r="BL192" s="18" t="s">
        <v>261</v>
      </c>
      <c r="BM192" s="188" t="s">
        <v>388</v>
      </c>
    </row>
    <row r="193" spans="1:65" s="2" customFormat="1" ht="11.25">
      <c r="A193" s="36"/>
      <c r="B193" s="37"/>
      <c r="C193" s="38"/>
      <c r="D193" s="190" t="s">
        <v>170</v>
      </c>
      <c r="E193" s="38"/>
      <c r="F193" s="191" t="s">
        <v>389</v>
      </c>
      <c r="G193" s="38"/>
      <c r="H193" s="38"/>
      <c r="I193" s="192"/>
      <c r="J193" s="38"/>
      <c r="K193" s="38"/>
      <c r="L193" s="41"/>
      <c r="M193" s="193"/>
      <c r="N193" s="194"/>
      <c r="O193" s="66"/>
      <c r="P193" s="66"/>
      <c r="Q193" s="66"/>
      <c r="R193" s="66"/>
      <c r="S193" s="66"/>
      <c r="T193" s="67"/>
      <c r="U193" s="36"/>
      <c r="V193" s="36"/>
      <c r="W193" s="36"/>
      <c r="X193" s="36"/>
      <c r="Y193" s="36"/>
      <c r="Z193" s="36"/>
      <c r="AA193" s="36"/>
      <c r="AB193" s="36"/>
      <c r="AC193" s="36"/>
      <c r="AD193" s="36"/>
      <c r="AE193" s="36"/>
      <c r="AT193" s="18" t="s">
        <v>170</v>
      </c>
      <c r="AU193" s="18" t="s">
        <v>90</v>
      </c>
    </row>
    <row r="194" spans="1:65" s="2" customFormat="1" ht="76.349999999999994" customHeight="1">
      <c r="A194" s="36"/>
      <c r="B194" s="37"/>
      <c r="C194" s="176" t="s">
        <v>390</v>
      </c>
      <c r="D194" s="176" t="s">
        <v>164</v>
      </c>
      <c r="E194" s="177" t="s">
        <v>391</v>
      </c>
      <c r="F194" s="178" t="s">
        <v>392</v>
      </c>
      <c r="G194" s="179" t="s">
        <v>185</v>
      </c>
      <c r="H194" s="180">
        <v>1</v>
      </c>
      <c r="I194" s="181"/>
      <c r="J194" s="182">
        <f>ROUND(I194*H194,2)</f>
        <v>0</v>
      </c>
      <c r="K194" s="183"/>
      <c r="L194" s="41"/>
      <c r="M194" s="184" t="s">
        <v>35</v>
      </c>
      <c r="N194" s="185" t="s">
        <v>51</v>
      </c>
      <c r="O194" s="66"/>
      <c r="P194" s="186">
        <f>O194*H194</f>
        <v>0</v>
      </c>
      <c r="Q194" s="186">
        <v>1.6E-2</v>
      </c>
      <c r="R194" s="186">
        <f>Q194*H194</f>
        <v>1.6E-2</v>
      </c>
      <c r="S194" s="186">
        <v>0</v>
      </c>
      <c r="T194" s="187">
        <f>S194*H194</f>
        <v>0</v>
      </c>
      <c r="U194" s="36"/>
      <c r="V194" s="36"/>
      <c r="W194" s="36"/>
      <c r="X194" s="36"/>
      <c r="Y194" s="36"/>
      <c r="Z194" s="36"/>
      <c r="AA194" s="36"/>
      <c r="AB194" s="36"/>
      <c r="AC194" s="36"/>
      <c r="AD194" s="36"/>
      <c r="AE194" s="36"/>
      <c r="AR194" s="188" t="s">
        <v>261</v>
      </c>
      <c r="AT194" s="188" t="s">
        <v>164</v>
      </c>
      <c r="AU194" s="188" t="s">
        <v>90</v>
      </c>
      <c r="AY194" s="18" t="s">
        <v>161</v>
      </c>
      <c r="BE194" s="189">
        <f>IF(N194="základní",J194,0)</f>
        <v>0</v>
      </c>
      <c r="BF194" s="189">
        <f>IF(N194="snížená",J194,0)</f>
        <v>0</v>
      </c>
      <c r="BG194" s="189">
        <f>IF(N194="zákl. přenesená",J194,0)</f>
        <v>0</v>
      </c>
      <c r="BH194" s="189">
        <f>IF(N194="sníž. přenesená",J194,0)</f>
        <v>0</v>
      </c>
      <c r="BI194" s="189">
        <f>IF(N194="nulová",J194,0)</f>
        <v>0</v>
      </c>
      <c r="BJ194" s="18" t="s">
        <v>88</v>
      </c>
      <c r="BK194" s="189">
        <f>ROUND(I194*H194,2)</f>
        <v>0</v>
      </c>
      <c r="BL194" s="18" t="s">
        <v>261</v>
      </c>
      <c r="BM194" s="188" t="s">
        <v>393</v>
      </c>
    </row>
    <row r="195" spans="1:65" s="2" customFormat="1" ht="39">
      <c r="A195" s="36"/>
      <c r="B195" s="37"/>
      <c r="C195" s="38"/>
      <c r="D195" s="197" t="s">
        <v>217</v>
      </c>
      <c r="E195" s="38"/>
      <c r="F195" s="239" t="s">
        <v>394</v>
      </c>
      <c r="G195" s="38"/>
      <c r="H195" s="38"/>
      <c r="I195" s="192"/>
      <c r="J195" s="38"/>
      <c r="K195" s="38"/>
      <c r="L195" s="41"/>
      <c r="M195" s="193"/>
      <c r="N195" s="194"/>
      <c r="O195" s="66"/>
      <c r="P195" s="66"/>
      <c r="Q195" s="66"/>
      <c r="R195" s="66"/>
      <c r="S195" s="66"/>
      <c r="T195" s="67"/>
      <c r="U195" s="36"/>
      <c r="V195" s="36"/>
      <c r="W195" s="36"/>
      <c r="X195" s="36"/>
      <c r="Y195" s="36"/>
      <c r="Z195" s="36"/>
      <c r="AA195" s="36"/>
      <c r="AB195" s="36"/>
      <c r="AC195" s="36"/>
      <c r="AD195" s="36"/>
      <c r="AE195" s="36"/>
      <c r="AT195" s="18" t="s">
        <v>217</v>
      </c>
      <c r="AU195" s="18" t="s">
        <v>90</v>
      </c>
    </row>
    <row r="196" spans="1:65" s="2" customFormat="1" ht="49.15" customHeight="1">
      <c r="A196" s="36"/>
      <c r="B196" s="37"/>
      <c r="C196" s="176" t="s">
        <v>395</v>
      </c>
      <c r="D196" s="176" t="s">
        <v>164</v>
      </c>
      <c r="E196" s="177" t="s">
        <v>396</v>
      </c>
      <c r="F196" s="178" t="s">
        <v>397</v>
      </c>
      <c r="G196" s="179" t="s">
        <v>185</v>
      </c>
      <c r="H196" s="180">
        <v>1</v>
      </c>
      <c r="I196" s="181"/>
      <c r="J196" s="182">
        <f>ROUND(I196*H196,2)</f>
        <v>0</v>
      </c>
      <c r="K196" s="183"/>
      <c r="L196" s="41"/>
      <c r="M196" s="184" t="s">
        <v>35</v>
      </c>
      <c r="N196" s="185" t="s">
        <v>51</v>
      </c>
      <c r="O196" s="66"/>
      <c r="P196" s="186">
        <f>O196*H196</f>
        <v>0</v>
      </c>
      <c r="Q196" s="186">
        <v>1.6E-2</v>
      </c>
      <c r="R196" s="186">
        <f>Q196*H196</f>
        <v>1.6E-2</v>
      </c>
      <c r="S196" s="186">
        <v>0</v>
      </c>
      <c r="T196" s="187">
        <f>S196*H196</f>
        <v>0</v>
      </c>
      <c r="U196" s="36"/>
      <c r="V196" s="36"/>
      <c r="W196" s="36"/>
      <c r="X196" s="36"/>
      <c r="Y196" s="36"/>
      <c r="Z196" s="36"/>
      <c r="AA196" s="36"/>
      <c r="AB196" s="36"/>
      <c r="AC196" s="36"/>
      <c r="AD196" s="36"/>
      <c r="AE196" s="36"/>
      <c r="AR196" s="188" t="s">
        <v>261</v>
      </c>
      <c r="AT196" s="188" t="s">
        <v>164</v>
      </c>
      <c r="AU196" s="188" t="s">
        <v>90</v>
      </c>
      <c r="AY196" s="18" t="s">
        <v>161</v>
      </c>
      <c r="BE196" s="189">
        <f>IF(N196="základní",J196,0)</f>
        <v>0</v>
      </c>
      <c r="BF196" s="189">
        <f>IF(N196="snížená",J196,0)</f>
        <v>0</v>
      </c>
      <c r="BG196" s="189">
        <f>IF(N196="zákl. přenesená",J196,0)</f>
        <v>0</v>
      </c>
      <c r="BH196" s="189">
        <f>IF(N196="sníž. přenesená",J196,0)</f>
        <v>0</v>
      </c>
      <c r="BI196" s="189">
        <f>IF(N196="nulová",J196,0)</f>
        <v>0</v>
      </c>
      <c r="BJ196" s="18" t="s">
        <v>88</v>
      </c>
      <c r="BK196" s="189">
        <f>ROUND(I196*H196,2)</f>
        <v>0</v>
      </c>
      <c r="BL196" s="18" t="s">
        <v>261</v>
      </c>
      <c r="BM196" s="188" t="s">
        <v>398</v>
      </c>
    </row>
    <row r="197" spans="1:65" s="2" customFormat="1" ht="48.75">
      <c r="A197" s="36"/>
      <c r="B197" s="37"/>
      <c r="C197" s="38"/>
      <c r="D197" s="197" t="s">
        <v>217</v>
      </c>
      <c r="E197" s="38"/>
      <c r="F197" s="239" t="s">
        <v>399</v>
      </c>
      <c r="G197" s="38"/>
      <c r="H197" s="38"/>
      <c r="I197" s="192"/>
      <c r="J197" s="38"/>
      <c r="K197" s="38"/>
      <c r="L197" s="41"/>
      <c r="M197" s="193"/>
      <c r="N197" s="194"/>
      <c r="O197" s="66"/>
      <c r="P197" s="66"/>
      <c r="Q197" s="66"/>
      <c r="R197" s="66"/>
      <c r="S197" s="66"/>
      <c r="T197" s="67"/>
      <c r="U197" s="36"/>
      <c r="V197" s="36"/>
      <c r="W197" s="36"/>
      <c r="X197" s="36"/>
      <c r="Y197" s="36"/>
      <c r="Z197" s="36"/>
      <c r="AA197" s="36"/>
      <c r="AB197" s="36"/>
      <c r="AC197" s="36"/>
      <c r="AD197" s="36"/>
      <c r="AE197" s="36"/>
      <c r="AT197" s="18" t="s">
        <v>217</v>
      </c>
      <c r="AU197" s="18" t="s">
        <v>90</v>
      </c>
    </row>
    <row r="198" spans="1:65" s="2" customFormat="1" ht="55.5" customHeight="1">
      <c r="A198" s="36"/>
      <c r="B198" s="37"/>
      <c r="C198" s="176" t="s">
        <v>400</v>
      </c>
      <c r="D198" s="176" t="s">
        <v>164</v>
      </c>
      <c r="E198" s="177" t="s">
        <v>401</v>
      </c>
      <c r="F198" s="178" t="s">
        <v>402</v>
      </c>
      <c r="G198" s="179" t="s">
        <v>185</v>
      </c>
      <c r="H198" s="180">
        <v>1</v>
      </c>
      <c r="I198" s="181"/>
      <c r="J198" s="182">
        <f>ROUND(I198*H198,2)</f>
        <v>0</v>
      </c>
      <c r="K198" s="183"/>
      <c r="L198" s="41"/>
      <c r="M198" s="184" t="s">
        <v>35</v>
      </c>
      <c r="N198" s="185" t="s">
        <v>51</v>
      </c>
      <c r="O198" s="66"/>
      <c r="P198" s="186">
        <f>O198*H198</f>
        <v>0</v>
      </c>
      <c r="Q198" s="186">
        <v>1.6E-2</v>
      </c>
      <c r="R198" s="186">
        <f>Q198*H198</f>
        <v>1.6E-2</v>
      </c>
      <c r="S198" s="186">
        <v>0</v>
      </c>
      <c r="T198" s="187">
        <f>S198*H198</f>
        <v>0</v>
      </c>
      <c r="U198" s="36"/>
      <c r="V198" s="36"/>
      <c r="W198" s="36"/>
      <c r="X198" s="36"/>
      <c r="Y198" s="36"/>
      <c r="Z198" s="36"/>
      <c r="AA198" s="36"/>
      <c r="AB198" s="36"/>
      <c r="AC198" s="36"/>
      <c r="AD198" s="36"/>
      <c r="AE198" s="36"/>
      <c r="AR198" s="188" t="s">
        <v>261</v>
      </c>
      <c r="AT198" s="188" t="s">
        <v>164</v>
      </c>
      <c r="AU198" s="188" t="s">
        <v>90</v>
      </c>
      <c r="AY198" s="18" t="s">
        <v>161</v>
      </c>
      <c r="BE198" s="189">
        <f>IF(N198="základní",J198,0)</f>
        <v>0</v>
      </c>
      <c r="BF198" s="189">
        <f>IF(N198="snížená",J198,0)</f>
        <v>0</v>
      </c>
      <c r="BG198" s="189">
        <f>IF(N198="zákl. přenesená",J198,0)</f>
        <v>0</v>
      </c>
      <c r="BH198" s="189">
        <f>IF(N198="sníž. přenesená",J198,0)</f>
        <v>0</v>
      </c>
      <c r="BI198" s="189">
        <f>IF(N198="nulová",J198,0)</f>
        <v>0</v>
      </c>
      <c r="BJ198" s="18" t="s">
        <v>88</v>
      </c>
      <c r="BK198" s="189">
        <f>ROUND(I198*H198,2)</f>
        <v>0</v>
      </c>
      <c r="BL198" s="18" t="s">
        <v>261</v>
      </c>
      <c r="BM198" s="188" t="s">
        <v>403</v>
      </c>
    </row>
    <row r="199" spans="1:65" s="2" customFormat="1" ht="48.75">
      <c r="A199" s="36"/>
      <c r="B199" s="37"/>
      <c r="C199" s="38"/>
      <c r="D199" s="197" t="s">
        <v>217</v>
      </c>
      <c r="E199" s="38"/>
      <c r="F199" s="239" t="s">
        <v>399</v>
      </c>
      <c r="G199" s="38"/>
      <c r="H199" s="38"/>
      <c r="I199" s="192"/>
      <c r="J199" s="38"/>
      <c r="K199" s="38"/>
      <c r="L199" s="41"/>
      <c r="M199" s="193"/>
      <c r="N199" s="194"/>
      <c r="O199" s="66"/>
      <c r="P199" s="66"/>
      <c r="Q199" s="66"/>
      <c r="R199" s="66"/>
      <c r="S199" s="66"/>
      <c r="T199" s="67"/>
      <c r="U199" s="36"/>
      <c r="V199" s="36"/>
      <c r="W199" s="36"/>
      <c r="X199" s="36"/>
      <c r="Y199" s="36"/>
      <c r="Z199" s="36"/>
      <c r="AA199" s="36"/>
      <c r="AB199" s="36"/>
      <c r="AC199" s="36"/>
      <c r="AD199" s="36"/>
      <c r="AE199" s="36"/>
      <c r="AT199" s="18" t="s">
        <v>217</v>
      </c>
      <c r="AU199" s="18" t="s">
        <v>90</v>
      </c>
    </row>
    <row r="200" spans="1:65" s="2" customFormat="1" ht="44.25" customHeight="1">
      <c r="A200" s="36"/>
      <c r="B200" s="37"/>
      <c r="C200" s="176" t="s">
        <v>404</v>
      </c>
      <c r="D200" s="176" t="s">
        <v>164</v>
      </c>
      <c r="E200" s="177" t="s">
        <v>405</v>
      </c>
      <c r="F200" s="178" t="s">
        <v>406</v>
      </c>
      <c r="G200" s="179" t="s">
        <v>232</v>
      </c>
      <c r="H200" s="180">
        <v>4.8000000000000001E-2</v>
      </c>
      <c r="I200" s="181"/>
      <c r="J200" s="182">
        <f>ROUND(I200*H200,2)</f>
        <v>0</v>
      </c>
      <c r="K200" s="183"/>
      <c r="L200" s="41"/>
      <c r="M200" s="184" t="s">
        <v>35</v>
      </c>
      <c r="N200" s="185" t="s">
        <v>51</v>
      </c>
      <c r="O200" s="66"/>
      <c r="P200" s="186">
        <f>O200*H200</f>
        <v>0</v>
      </c>
      <c r="Q200" s="186">
        <v>0</v>
      </c>
      <c r="R200" s="186">
        <f>Q200*H200</f>
        <v>0</v>
      </c>
      <c r="S200" s="186">
        <v>0</v>
      </c>
      <c r="T200" s="187">
        <f>S200*H200</f>
        <v>0</v>
      </c>
      <c r="U200" s="36"/>
      <c r="V200" s="36"/>
      <c r="W200" s="36"/>
      <c r="X200" s="36"/>
      <c r="Y200" s="36"/>
      <c r="Z200" s="36"/>
      <c r="AA200" s="36"/>
      <c r="AB200" s="36"/>
      <c r="AC200" s="36"/>
      <c r="AD200" s="36"/>
      <c r="AE200" s="36"/>
      <c r="AR200" s="188" t="s">
        <v>261</v>
      </c>
      <c r="AT200" s="188" t="s">
        <v>164</v>
      </c>
      <c r="AU200" s="188" t="s">
        <v>90</v>
      </c>
      <c r="AY200" s="18" t="s">
        <v>161</v>
      </c>
      <c r="BE200" s="189">
        <f>IF(N200="základní",J200,0)</f>
        <v>0</v>
      </c>
      <c r="BF200" s="189">
        <f>IF(N200="snížená",J200,0)</f>
        <v>0</v>
      </c>
      <c r="BG200" s="189">
        <f>IF(N200="zákl. přenesená",J200,0)</f>
        <v>0</v>
      </c>
      <c r="BH200" s="189">
        <f>IF(N200="sníž. přenesená",J200,0)</f>
        <v>0</v>
      </c>
      <c r="BI200" s="189">
        <f>IF(N200="nulová",J200,0)</f>
        <v>0</v>
      </c>
      <c r="BJ200" s="18" t="s">
        <v>88</v>
      </c>
      <c r="BK200" s="189">
        <f>ROUND(I200*H200,2)</f>
        <v>0</v>
      </c>
      <c r="BL200" s="18" t="s">
        <v>261</v>
      </c>
      <c r="BM200" s="188" t="s">
        <v>407</v>
      </c>
    </row>
    <row r="201" spans="1:65" s="2" customFormat="1" ht="11.25">
      <c r="A201" s="36"/>
      <c r="B201" s="37"/>
      <c r="C201" s="38"/>
      <c r="D201" s="190" t="s">
        <v>170</v>
      </c>
      <c r="E201" s="38"/>
      <c r="F201" s="191" t="s">
        <v>408</v>
      </c>
      <c r="G201" s="38"/>
      <c r="H201" s="38"/>
      <c r="I201" s="192"/>
      <c r="J201" s="38"/>
      <c r="K201" s="38"/>
      <c r="L201" s="41"/>
      <c r="M201" s="193"/>
      <c r="N201" s="194"/>
      <c r="O201" s="66"/>
      <c r="P201" s="66"/>
      <c r="Q201" s="66"/>
      <c r="R201" s="66"/>
      <c r="S201" s="66"/>
      <c r="T201" s="67"/>
      <c r="U201" s="36"/>
      <c r="V201" s="36"/>
      <c r="W201" s="36"/>
      <c r="X201" s="36"/>
      <c r="Y201" s="36"/>
      <c r="Z201" s="36"/>
      <c r="AA201" s="36"/>
      <c r="AB201" s="36"/>
      <c r="AC201" s="36"/>
      <c r="AD201" s="36"/>
      <c r="AE201" s="36"/>
      <c r="AT201" s="18" t="s">
        <v>170</v>
      </c>
      <c r="AU201" s="18" t="s">
        <v>90</v>
      </c>
    </row>
    <row r="202" spans="1:65" s="2" customFormat="1" ht="49.15" customHeight="1">
      <c r="A202" s="36"/>
      <c r="B202" s="37"/>
      <c r="C202" s="176" t="s">
        <v>409</v>
      </c>
      <c r="D202" s="176" t="s">
        <v>164</v>
      </c>
      <c r="E202" s="177" t="s">
        <v>410</v>
      </c>
      <c r="F202" s="178" t="s">
        <v>411</v>
      </c>
      <c r="G202" s="179" t="s">
        <v>232</v>
      </c>
      <c r="H202" s="180">
        <v>4.8000000000000001E-2</v>
      </c>
      <c r="I202" s="181"/>
      <c r="J202" s="182">
        <f>ROUND(I202*H202,2)</f>
        <v>0</v>
      </c>
      <c r="K202" s="183"/>
      <c r="L202" s="41"/>
      <c r="M202" s="184" t="s">
        <v>35</v>
      </c>
      <c r="N202" s="185" t="s">
        <v>51</v>
      </c>
      <c r="O202" s="66"/>
      <c r="P202" s="186">
        <f>O202*H202</f>
        <v>0</v>
      </c>
      <c r="Q202" s="186">
        <v>0</v>
      </c>
      <c r="R202" s="186">
        <f>Q202*H202</f>
        <v>0</v>
      </c>
      <c r="S202" s="186">
        <v>0</v>
      </c>
      <c r="T202" s="187">
        <f>S202*H202</f>
        <v>0</v>
      </c>
      <c r="U202" s="36"/>
      <c r="V202" s="36"/>
      <c r="W202" s="36"/>
      <c r="X202" s="36"/>
      <c r="Y202" s="36"/>
      <c r="Z202" s="36"/>
      <c r="AA202" s="36"/>
      <c r="AB202" s="36"/>
      <c r="AC202" s="36"/>
      <c r="AD202" s="36"/>
      <c r="AE202" s="36"/>
      <c r="AR202" s="188" t="s">
        <v>261</v>
      </c>
      <c r="AT202" s="188" t="s">
        <v>164</v>
      </c>
      <c r="AU202" s="188" t="s">
        <v>90</v>
      </c>
      <c r="AY202" s="18" t="s">
        <v>161</v>
      </c>
      <c r="BE202" s="189">
        <f>IF(N202="základní",J202,0)</f>
        <v>0</v>
      </c>
      <c r="BF202" s="189">
        <f>IF(N202="snížená",J202,0)</f>
        <v>0</v>
      </c>
      <c r="BG202" s="189">
        <f>IF(N202="zákl. přenesená",J202,0)</f>
        <v>0</v>
      </c>
      <c r="BH202" s="189">
        <f>IF(N202="sníž. přenesená",J202,0)</f>
        <v>0</v>
      </c>
      <c r="BI202" s="189">
        <f>IF(N202="nulová",J202,0)</f>
        <v>0</v>
      </c>
      <c r="BJ202" s="18" t="s">
        <v>88</v>
      </c>
      <c r="BK202" s="189">
        <f>ROUND(I202*H202,2)</f>
        <v>0</v>
      </c>
      <c r="BL202" s="18" t="s">
        <v>261</v>
      </c>
      <c r="BM202" s="188" t="s">
        <v>412</v>
      </c>
    </row>
    <row r="203" spans="1:65" s="2" customFormat="1" ht="11.25">
      <c r="A203" s="36"/>
      <c r="B203" s="37"/>
      <c r="C203" s="38"/>
      <c r="D203" s="190" t="s">
        <v>170</v>
      </c>
      <c r="E203" s="38"/>
      <c r="F203" s="191" t="s">
        <v>413</v>
      </c>
      <c r="G203" s="38"/>
      <c r="H203" s="38"/>
      <c r="I203" s="192"/>
      <c r="J203" s="38"/>
      <c r="K203" s="38"/>
      <c r="L203" s="41"/>
      <c r="M203" s="193"/>
      <c r="N203" s="194"/>
      <c r="O203" s="66"/>
      <c r="P203" s="66"/>
      <c r="Q203" s="66"/>
      <c r="R203" s="66"/>
      <c r="S203" s="66"/>
      <c r="T203" s="67"/>
      <c r="U203" s="36"/>
      <c r="V203" s="36"/>
      <c r="W203" s="36"/>
      <c r="X203" s="36"/>
      <c r="Y203" s="36"/>
      <c r="Z203" s="36"/>
      <c r="AA203" s="36"/>
      <c r="AB203" s="36"/>
      <c r="AC203" s="36"/>
      <c r="AD203" s="36"/>
      <c r="AE203" s="36"/>
      <c r="AT203" s="18" t="s">
        <v>170</v>
      </c>
      <c r="AU203" s="18" t="s">
        <v>90</v>
      </c>
    </row>
    <row r="204" spans="1:65" s="12" customFormat="1" ht="22.9" customHeight="1">
      <c r="B204" s="160"/>
      <c r="C204" s="161"/>
      <c r="D204" s="162" t="s">
        <v>79</v>
      </c>
      <c r="E204" s="174" t="s">
        <v>414</v>
      </c>
      <c r="F204" s="174" t="s">
        <v>415</v>
      </c>
      <c r="G204" s="161"/>
      <c r="H204" s="161"/>
      <c r="I204" s="164"/>
      <c r="J204" s="175">
        <f>BK204</f>
        <v>0</v>
      </c>
      <c r="K204" s="161"/>
      <c r="L204" s="166"/>
      <c r="M204" s="167"/>
      <c r="N204" s="168"/>
      <c r="O204" s="168"/>
      <c r="P204" s="169">
        <f>SUM(P205:P209)</f>
        <v>0</v>
      </c>
      <c r="Q204" s="168"/>
      <c r="R204" s="169">
        <f>SUM(R205:R209)</f>
        <v>0</v>
      </c>
      <c r="S204" s="168"/>
      <c r="T204" s="170">
        <f>SUM(T205:T209)</f>
        <v>9.6280000000000004E-2</v>
      </c>
      <c r="AR204" s="171" t="s">
        <v>90</v>
      </c>
      <c r="AT204" s="172" t="s">
        <v>79</v>
      </c>
      <c r="AU204" s="172" t="s">
        <v>88</v>
      </c>
      <c r="AY204" s="171" t="s">
        <v>161</v>
      </c>
      <c r="BK204" s="173">
        <f>SUM(BK205:BK209)</f>
        <v>0</v>
      </c>
    </row>
    <row r="205" spans="1:65" s="2" customFormat="1" ht="24.2" customHeight="1">
      <c r="A205" s="36"/>
      <c r="B205" s="37"/>
      <c r="C205" s="176" t="s">
        <v>416</v>
      </c>
      <c r="D205" s="176" t="s">
        <v>164</v>
      </c>
      <c r="E205" s="177" t="s">
        <v>417</v>
      </c>
      <c r="F205" s="178" t="s">
        <v>418</v>
      </c>
      <c r="G205" s="179" t="s">
        <v>185</v>
      </c>
      <c r="H205" s="180">
        <v>1</v>
      </c>
      <c r="I205" s="181"/>
      <c r="J205" s="182">
        <f>ROUND(I205*H205,2)</f>
        <v>0</v>
      </c>
      <c r="K205" s="183"/>
      <c r="L205" s="41"/>
      <c r="M205" s="184" t="s">
        <v>35</v>
      </c>
      <c r="N205" s="185" t="s">
        <v>51</v>
      </c>
      <c r="O205" s="66"/>
      <c r="P205" s="186">
        <f>O205*H205</f>
        <v>0</v>
      </c>
      <c r="Q205" s="186">
        <v>0</v>
      </c>
      <c r="R205" s="186">
        <f>Q205*H205</f>
        <v>0</v>
      </c>
      <c r="S205" s="186">
        <v>0</v>
      </c>
      <c r="T205" s="187">
        <f>S205*H205</f>
        <v>0</v>
      </c>
      <c r="U205" s="36"/>
      <c r="V205" s="36"/>
      <c r="W205" s="36"/>
      <c r="X205" s="36"/>
      <c r="Y205" s="36"/>
      <c r="Z205" s="36"/>
      <c r="AA205" s="36"/>
      <c r="AB205" s="36"/>
      <c r="AC205" s="36"/>
      <c r="AD205" s="36"/>
      <c r="AE205" s="36"/>
      <c r="AR205" s="188" t="s">
        <v>261</v>
      </c>
      <c r="AT205" s="188" t="s">
        <v>164</v>
      </c>
      <c r="AU205" s="188" t="s">
        <v>90</v>
      </c>
      <c r="AY205" s="18" t="s">
        <v>161</v>
      </c>
      <c r="BE205" s="189">
        <f>IF(N205="základní",J205,0)</f>
        <v>0</v>
      </c>
      <c r="BF205" s="189">
        <f>IF(N205="snížená",J205,0)</f>
        <v>0</v>
      </c>
      <c r="BG205" s="189">
        <f>IF(N205="zákl. přenesená",J205,0)</f>
        <v>0</v>
      </c>
      <c r="BH205" s="189">
        <f>IF(N205="sníž. přenesená",J205,0)</f>
        <v>0</v>
      </c>
      <c r="BI205" s="189">
        <f>IF(N205="nulová",J205,0)</f>
        <v>0</v>
      </c>
      <c r="BJ205" s="18" t="s">
        <v>88</v>
      </c>
      <c r="BK205" s="189">
        <f>ROUND(I205*H205,2)</f>
        <v>0</v>
      </c>
      <c r="BL205" s="18" t="s">
        <v>261</v>
      </c>
      <c r="BM205" s="188" t="s">
        <v>419</v>
      </c>
    </row>
    <row r="206" spans="1:65" s="2" customFormat="1" ht="29.25">
      <c r="A206" s="36"/>
      <c r="B206" s="37"/>
      <c r="C206" s="38"/>
      <c r="D206" s="197" t="s">
        <v>217</v>
      </c>
      <c r="E206" s="38"/>
      <c r="F206" s="239" t="s">
        <v>420</v>
      </c>
      <c r="G206" s="38"/>
      <c r="H206" s="38"/>
      <c r="I206" s="192"/>
      <c r="J206" s="38"/>
      <c r="K206" s="38"/>
      <c r="L206" s="41"/>
      <c r="M206" s="193"/>
      <c r="N206" s="194"/>
      <c r="O206" s="66"/>
      <c r="P206" s="66"/>
      <c r="Q206" s="66"/>
      <c r="R206" s="66"/>
      <c r="S206" s="66"/>
      <c r="T206" s="67"/>
      <c r="U206" s="36"/>
      <c r="V206" s="36"/>
      <c r="W206" s="36"/>
      <c r="X206" s="36"/>
      <c r="Y206" s="36"/>
      <c r="Z206" s="36"/>
      <c r="AA206" s="36"/>
      <c r="AB206" s="36"/>
      <c r="AC206" s="36"/>
      <c r="AD206" s="36"/>
      <c r="AE206" s="36"/>
      <c r="AT206" s="18" t="s">
        <v>217</v>
      </c>
      <c r="AU206" s="18" t="s">
        <v>90</v>
      </c>
    </row>
    <row r="207" spans="1:65" s="2" customFormat="1" ht="16.5" customHeight="1">
      <c r="A207" s="36"/>
      <c r="B207" s="37"/>
      <c r="C207" s="176" t="s">
        <v>421</v>
      </c>
      <c r="D207" s="176" t="s">
        <v>164</v>
      </c>
      <c r="E207" s="177" t="s">
        <v>422</v>
      </c>
      <c r="F207" s="178" t="s">
        <v>423</v>
      </c>
      <c r="G207" s="179" t="s">
        <v>185</v>
      </c>
      <c r="H207" s="180">
        <v>1</v>
      </c>
      <c r="I207" s="181"/>
      <c r="J207" s="182">
        <f>ROUND(I207*H207,2)</f>
        <v>0</v>
      </c>
      <c r="K207" s="183"/>
      <c r="L207" s="41"/>
      <c r="M207" s="184" t="s">
        <v>35</v>
      </c>
      <c r="N207" s="185" t="s">
        <v>51</v>
      </c>
      <c r="O207" s="66"/>
      <c r="P207" s="186">
        <f>O207*H207</f>
        <v>0</v>
      </c>
      <c r="Q207" s="186">
        <v>0</v>
      </c>
      <c r="R207" s="186">
        <f>Q207*H207</f>
        <v>0</v>
      </c>
      <c r="S207" s="186">
        <v>0.05</v>
      </c>
      <c r="T207" s="187">
        <f>S207*H207</f>
        <v>0.05</v>
      </c>
      <c r="U207" s="36"/>
      <c r="V207" s="36"/>
      <c r="W207" s="36"/>
      <c r="X207" s="36"/>
      <c r="Y207" s="36"/>
      <c r="Z207" s="36"/>
      <c r="AA207" s="36"/>
      <c r="AB207" s="36"/>
      <c r="AC207" s="36"/>
      <c r="AD207" s="36"/>
      <c r="AE207" s="36"/>
      <c r="AR207" s="188" t="s">
        <v>261</v>
      </c>
      <c r="AT207" s="188" t="s">
        <v>164</v>
      </c>
      <c r="AU207" s="188" t="s">
        <v>90</v>
      </c>
      <c r="AY207" s="18" t="s">
        <v>161</v>
      </c>
      <c r="BE207" s="189">
        <f>IF(N207="základní",J207,0)</f>
        <v>0</v>
      </c>
      <c r="BF207" s="189">
        <f>IF(N207="snížená",J207,0)</f>
        <v>0</v>
      </c>
      <c r="BG207" s="189">
        <f>IF(N207="zákl. přenesená",J207,0)</f>
        <v>0</v>
      </c>
      <c r="BH207" s="189">
        <f>IF(N207="sníž. přenesená",J207,0)</f>
        <v>0</v>
      </c>
      <c r="BI207" s="189">
        <f>IF(N207="nulová",J207,0)</f>
        <v>0</v>
      </c>
      <c r="BJ207" s="18" t="s">
        <v>88</v>
      </c>
      <c r="BK207" s="189">
        <f>ROUND(I207*H207,2)</f>
        <v>0</v>
      </c>
      <c r="BL207" s="18" t="s">
        <v>261</v>
      </c>
      <c r="BM207" s="188" t="s">
        <v>424</v>
      </c>
    </row>
    <row r="208" spans="1:65" s="2" customFormat="1" ht="16.5" customHeight="1">
      <c r="A208" s="36"/>
      <c r="B208" s="37"/>
      <c r="C208" s="176" t="s">
        <v>425</v>
      </c>
      <c r="D208" s="176" t="s">
        <v>164</v>
      </c>
      <c r="E208" s="177" t="s">
        <v>426</v>
      </c>
      <c r="F208" s="178" t="s">
        <v>427</v>
      </c>
      <c r="G208" s="179" t="s">
        <v>167</v>
      </c>
      <c r="H208" s="180">
        <v>11.57</v>
      </c>
      <c r="I208" s="181"/>
      <c r="J208" s="182">
        <f>ROUND(I208*H208,2)</f>
        <v>0</v>
      </c>
      <c r="K208" s="183"/>
      <c r="L208" s="41"/>
      <c r="M208" s="184" t="s">
        <v>35</v>
      </c>
      <c r="N208" s="185" t="s">
        <v>51</v>
      </c>
      <c r="O208" s="66"/>
      <c r="P208" s="186">
        <f>O208*H208</f>
        <v>0</v>
      </c>
      <c r="Q208" s="186">
        <v>0</v>
      </c>
      <c r="R208" s="186">
        <f>Q208*H208</f>
        <v>0</v>
      </c>
      <c r="S208" s="186">
        <v>4.0000000000000001E-3</v>
      </c>
      <c r="T208" s="187">
        <f>S208*H208</f>
        <v>4.6280000000000002E-2</v>
      </c>
      <c r="U208" s="36"/>
      <c r="V208" s="36"/>
      <c r="W208" s="36"/>
      <c r="X208" s="36"/>
      <c r="Y208" s="36"/>
      <c r="Z208" s="36"/>
      <c r="AA208" s="36"/>
      <c r="AB208" s="36"/>
      <c r="AC208" s="36"/>
      <c r="AD208" s="36"/>
      <c r="AE208" s="36"/>
      <c r="AR208" s="188" t="s">
        <v>261</v>
      </c>
      <c r="AT208" s="188" t="s">
        <v>164</v>
      </c>
      <c r="AU208" s="188" t="s">
        <v>90</v>
      </c>
      <c r="AY208" s="18" t="s">
        <v>161</v>
      </c>
      <c r="BE208" s="189">
        <f>IF(N208="základní",J208,0)</f>
        <v>0</v>
      </c>
      <c r="BF208" s="189">
        <f>IF(N208="snížená",J208,0)</f>
        <v>0</v>
      </c>
      <c r="BG208" s="189">
        <f>IF(N208="zákl. přenesená",J208,0)</f>
        <v>0</v>
      </c>
      <c r="BH208" s="189">
        <f>IF(N208="sníž. přenesená",J208,0)</f>
        <v>0</v>
      </c>
      <c r="BI208" s="189">
        <f>IF(N208="nulová",J208,0)</f>
        <v>0</v>
      </c>
      <c r="BJ208" s="18" t="s">
        <v>88</v>
      </c>
      <c r="BK208" s="189">
        <f>ROUND(I208*H208,2)</f>
        <v>0</v>
      </c>
      <c r="BL208" s="18" t="s">
        <v>261</v>
      </c>
      <c r="BM208" s="188" t="s">
        <v>428</v>
      </c>
    </row>
    <row r="209" spans="1:65" s="2" customFormat="1" ht="11.25">
      <c r="A209" s="36"/>
      <c r="B209" s="37"/>
      <c r="C209" s="38"/>
      <c r="D209" s="190" t="s">
        <v>170</v>
      </c>
      <c r="E209" s="38"/>
      <c r="F209" s="191" t="s">
        <v>429</v>
      </c>
      <c r="G209" s="38"/>
      <c r="H209" s="38"/>
      <c r="I209" s="192"/>
      <c r="J209" s="38"/>
      <c r="K209" s="38"/>
      <c r="L209" s="41"/>
      <c r="M209" s="193"/>
      <c r="N209" s="194"/>
      <c r="O209" s="66"/>
      <c r="P209" s="66"/>
      <c r="Q209" s="66"/>
      <c r="R209" s="66"/>
      <c r="S209" s="66"/>
      <c r="T209" s="67"/>
      <c r="U209" s="36"/>
      <c r="V209" s="36"/>
      <c r="W209" s="36"/>
      <c r="X209" s="36"/>
      <c r="Y209" s="36"/>
      <c r="Z209" s="36"/>
      <c r="AA209" s="36"/>
      <c r="AB209" s="36"/>
      <c r="AC209" s="36"/>
      <c r="AD209" s="36"/>
      <c r="AE209" s="36"/>
      <c r="AT209" s="18" t="s">
        <v>170</v>
      </c>
      <c r="AU209" s="18" t="s">
        <v>90</v>
      </c>
    </row>
    <row r="210" spans="1:65" s="12" customFormat="1" ht="22.9" customHeight="1">
      <c r="B210" s="160"/>
      <c r="C210" s="161"/>
      <c r="D210" s="162" t="s">
        <v>79</v>
      </c>
      <c r="E210" s="174" t="s">
        <v>430</v>
      </c>
      <c r="F210" s="174" t="s">
        <v>431</v>
      </c>
      <c r="G210" s="161"/>
      <c r="H210" s="161"/>
      <c r="I210" s="164"/>
      <c r="J210" s="175">
        <f>BK210</f>
        <v>0</v>
      </c>
      <c r="K210" s="161"/>
      <c r="L210" s="166"/>
      <c r="M210" s="167"/>
      <c r="N210" s="168"/>
      <c r="O210" s="168"/>
      <c r="P210" s="169">
        <f>SUM(P211:P244)</f>
        <v>0</v>
      </c>
      <c r="Q210" s="168"/>
      <c r="R210" s="169">
        <f>SUM(R211:R244)</f>
        <v>0.51078699999999988</v>
      </c>
      <c r="S210" s="168"/>
      <c r="T210" s="170">
        <f>SUM(T211:T244)</f>
        <v>0.96227689999999999</v>
      </c>
      <c r="AR210" s="171" t="s">
        <v>90</v>
      </c>
      <c r="AT210" s="172" t="s">
        <v>79</v>
      </c>
      <c r="AU210" s="172" t="s">
        <v>88</v>
      </c>
      <c r="AY210" s="171" t="s">
        <v>161</v>
      </c>
      <c r="BK210" s="173">
        <f>SUM(BK211:BK244)</f>
        <v>0</v>
      </c>
    </row>
    <row r="211" spans="1:65" s="2" customFormat="1" ht="24.2" customHeight="1">
      <c r="A211" s="36"/>
      <c r="B211" s="37"/>
      <c r="C211" s="176" t="s">
        <v>432</v>
      </c>
      <c r="D211" s="176" t="s">
        <v>164</v>
      </c>
      <c r="E211" s="177" t="s">
        <v>433</v>
      </c>
      <c r="F211" s="178" t="s">
        <v>434</v>
      </c>
      <c r="G211" s="179" t="s">
        <v>167</v>
      </c>
      <c r="H211" s="180">
        <v>11.57</v>
      </c>
      <c r="I211" s="181"/>
      <c r="J211" s="182">
        <f>ROUND(I211*H211,2)</f>
        <v>0</v>
      </c>
      <c r="K211" s="183"/>
      <c r="L211" s="41"/>
      <c r="M211" s="184" t="s">
        <v>35</v>
      </c>
      <c r="N211" s="185" t="s">
        <v>51</v>
      </c>
      <c r="O211" s="66"/>
      <c r="P211" s="186">
        <f>O211*H211</f>
        <v>0</v>
      </c>
      <c r="Q211" s="186">
        <v>0</v>
      </c>
      <c r="R211" s="186">
        <f>Q211*H211</f>
        <v>0</v>
      </c>
      <c r="S211" s="186">
        <v>0</v>
      </c>
      <c r="T211" s="187">
        <f>S211*H211</f>
        <v>0</v>
      </c>
      <c r="U211" s="36"/>
      <c r="V211" s="36"/>
      <c r="W211" s="36"/>
      <c r="X211" s="36"/>
      <c r="Y211" s="36"/>
      <c r="Z211" s="36"/>
      <c r="AA211" s="36"/>
      <c r="AB211" s="36"/>
      <c r="AC211" s="36"/>
      <c r="AD211" s="36"/>
      <c r="AE211" s="36"/>
      <c r="AR211" s="188" t="s">
        <v>261</v>
      </c>
      <c r="AT211" s="188" t="s">
        <v>164</v>
      </c>
      <c r="AU211" s="188" t="s">
        <v>90</v>
      </c>
      <c r="AY211" s="18" t="s">
        <v>161</v>
      </c>
      <c r="BE211" s="189">
        <f>IF(N211="základní",J211,0)</f>
        <v>0</v>
      </c>
      <c r="BF211" s="189">
        <f>IF(N211="snížená",J211,0)</f>
        <v>0</v>
      </c>
      <c r="BG211" s="189">
        <f>IF(N211="zákl. přenesená",J211,0)</f>
        <v>0</v>
      </c>
      <c r="BH211" s="189">
        <f>IF(N211="sníž. přenesená",J211,0)</f>
        <v>0</v>
      </c>
      <c r="BI211" s="189">
        <f>IF(N211="nulová",J211,0)</f>
        <v>0</v>
      </c>
      <c r="BJ211" s="18" t="s">
        <v>88</v>
      </c>
      <c r="BK211" s="189">
        <f>ROUND(I211*H211,2)</f>
        <v>0</v>
      </c>
      <c r="BL211" s="18" t="s">
        <v>261</v>
      </c>
      <c r="BM211" s="188" t="s">
        <v>435</v>
      </c>
    </row>
    <row r="212" spans="1:65" s="2" customFormat="1" ht="11.25">
      <c r="A212" s="36"/>
      <c r="B212" s="37"/>
      <c r="C212" s="38"/>
      <c r="D212" s="190" t="s">
        <v>170</v>
      </c>
      <c r="E212" s="38"/>
      <c r="F212" s="191" t="s">
        <v>436</v>
      </c>
      <c r="G212" s="38"/>
      <c r="H212" s="38"/>
      <c r="I212" s="192"/>
      <c r="J212" s="38"/>
      <c r="K212" s="38"/>
      <c r="L212" s="41"/>
      <c r="M212" s="193"/>
      <c r="N212" s="194"/>
      <c r="O212" s="66"/>
      <c r="P212" s="66"/>
      <c r="Q212" s="66"/>
      <c r="R212" s="66"/>
      <c r="S212" s="66"/>
      <c r="T212" s="67"/>
      <c r="U212" s="36"/>
      <c r="V212" s="36"/>
      <c r="W212" s="36"/>
      <c r="X212" s="36"/>
      <c r="Y212" s="36"/>
      <c r="Z212" s="36"/>
      <c r="AA212" s="36"/>
      <c r="AB212" s="36"/>
      <c r="AC212" s="36"/>
      <c r="AD212" s="36"/>
      <c r="AE212" s="36"/>
      <c r="AT212" s="18" t="s">
        <v>170</v>
      </c>
      <c r="AU212" s="18" t="s">
        <v>90</v>
      </c>
    </row>
    <row r="213" spans="1:65" s="2" customFormat="1" ht="24.2" customHeight="1">
      <c r="A213" s="36"/>
      <c r="B213" s="37"/>
      <c r="C213" s="176" t="s">
        <v>437</v>
      </c>
      <c r="D213" s="176" t="s">
        <v>164</v>
      </c>
      <c r="E213" s="177" t="s">
        <v>438</v>
      </c>
      <c r="F213" s="178" t="s">
        <v>439</v>
      </c>
      <c r="G213" s="179" t="s">
        <v>167</v>
      </c>
      <c r="H213" s="180">
        <v>11.57</v>
      </c>
      <c r="I213" s="181"/>
      <c r="J213" s="182">
        <f>ROUND(I213*H213,2)</f>
        <v>0</v>
      </c>
      <c r="K213" s="183"/>
      <c r="L213" s="41"/>
      <c r="M213" s="184" t="s">
        <v>35</v>
      </c>
      <c r="N213" s="185" t="s">
        <v>51</v>
      </c>
      <c r="O213" s="66"/>
      <c r="P213" s="186">
        <f>O213*H213</f>
        <v>0</v>
      </c>
      <c r="Q213" s="186">
        <v>2.9999999999999997E-4</v>
      </c>
      <c r="R213" s="186">
        <f>Q213*H213</f>
        <v>3.4709999999999997E-3</v>
      </c>
      <c r="S213" s="186">
        <v>0</v>
      </c>
      <c r="T213" s="187">
        <f>S213*H213</f>
        <v>0</v>
      </c>
      <c r="U213" s="36"/>
      <c r="V213" s="36"/>
      <c r="W213" s="36"/>
      <c r="X213" s="36"/>
      <c r="Y213" s="36"/>
      <c r="Z213" s="36"/>
      <c r="AA213" s="36"/>
      <c r="AB213" s="36"/>
      <c r="AC213" s="36"/>
      <c r="AD213" s="36"/>
      <c r="AE213" s="36"/>
      <c r="AR213" s="188" t="s">
        <v>261</v>
      </c>
      <c r="AT213" s="188" t="s">
        <v>164</v>
      </c>
      <c r="AU213" s="188" t="s">
        <v>90</v>
      </c>
      <c r="AY213" s="18" t="s">
        <v>161</v>
      </c>
      <c r="BE213" s="189">
        <f>IF(N213="základní",J213,0)</f>
        <v>0</v>
      </c>
      <c r="BF213" s="189">
        <f>IF(N213="snížená",J213,0)</f>
        <v>0</v>
      </c>
      <c r="BG213" s="189">
        <f>IF(N213="zákl. přenesená",J213,0)</f>
        <v>0</v>
      </c>
      <c r="BH213" s="189">
        <f>IF(N213="sníž. přenesená",J213,0)</f>
        <v>0</v>
      </c>
      <c r="BI213" s="189">
        <f>IF(N213="nulová",J213,0)</f>
        <v>0</v>
      </c>
      <c r="BJ213" s="18" t="s">
        <v>88</v>
      </c>
      <c r="BK213" s="189">
        <f>ROUND(I213*H213,2)</f>
        <v>0</v>
      </c>
      <c r="BL213" s="18" t="s">
        <v>261</v>
      </c>
      <c r="BM213" s="188" t="s">
        <v>440</v>
      </c>
    </row>
    <row r="214" spans="1:65" s="2" customFormat="1" ht="11.25">
      <c r="A214" s="36"/>
      <c r="B214" s="37"/>
      <c r="C214" s="38"/>
      <c r="D214" s="190" t="s">
        <v>170</v>
      </c>
      <c r="E214" s="38"/>
      <c r="F214" s="191" t="s">
        <v>441</v>
      </c>
      <c r="G214" s="38"/>
      <c r="H214" s="38"/>
      <c r="I214" s="192"/>
      <c r="J214" s="38"/>
      <c r="K214" s="38"/>
      <c r="L214" s="41"/>
      <c r="M214" s="193"/>
      <c r="N214" s="194"/>
      <c r="O214" s="66"/>
      <c r="P214" s="66"/>
      <c r="Q214" s="66"/>
      <c r="R214" s="66"/>
      <c r="S214" s="66"/>
      <c r="T214" s="67"/>
      <c r="U214" s="36"/>
      <c r="V214" s="36"/>
      <c r="W214" s="36"/>
      <c r="X214" s="36"/>
      <c r="Y214" s="36"/>
      <c r="Z214" s="36"/>
      <c r="AA214" s="36"/>
      <c r="AB214" s="36"/>
      <c r="AC214" s="36"/>
      <c r="AD214" s="36"/>
      <c r="AE214" s="36"/>
      <c r="AT214" s="18" t="s">
        <v>170</v>
      </c>
      <c r="AU214" s="18" t="s">
        <v>90</v>
      </c>
    </row>
    <row r="215" spans="1:65" s="2" customFormat="1" ht="37.9" customHeight="1">
      <c r="A215" s="36"/>
      <c r="B215" s="37"/>
      <c r="C215" s="176" t="s">
        <v>442</v>
      </c>
      <c r="D215" s="176" t="s">
        <v>164</v>
      </c>
      <c r="E215" s="177" t="s">
        <v>443</v>
      </c>
      <c r="F215" s="178" t="s">
        <v>444</v>
      </c>
      <c r="G215" s="179" t="s">
        <v>167</v>
      </c>
      <c r="H215" s="180">
        <v>11.57</v>
      </c>
      <c r="I215" s="181"/>
      <c r="J215" s="182">
        <f>ROUND(I215*H215,2)</f>
        <v>0</v>
      </c>
      <c r="K215" s="183"/>
      <c r="L215" s="41"/>
      <c r="M215" s="184" t="s">
        <v>35</v>
      </c>
      <c r="N215" s="185" t="s">
        <v>51</v>
      </c>
      <c r="O215" s="66"/>
      <c r="P215" s="186">
        <f>O215*H215</f>
        <v>0</v>
      </c>
      <c r="Q215" s="186">
        <v>1.4999999999999999E-2</v>
      </c>
      <c r="R215" s="186">
        <f>Q215*H215</f>
        <v>0.17355000000000001</v>
      </c>
      <c r="S215" s="186">
        <v>0</v>
      </c>
      <c r="T215" s="187">
        <f>S215*H215</f>
        <v>0</v>
      </c>
      <c r="U215" s="36"/>
      <c r="V215" s="36"/>
      <c r="W215" s="36"/>
      <c r="X215" s="36"/>
      <c r="Y215" s="36"/>
      <c r="Z215" s="36"/>
      <c r="AA215" s="36"/>
      <c r="AB215" s="36"/>
      <c r="AC215" s="36"/>
      <c r="AD215" s="36"/>
      <c r="AE215" s="36"/>
      <c r="AR215" s="188" t="s">
        <v>261</v>
      </c>
      <c r="AT215" s="188" t="s">
        <v>164</v>
      </c>
      <c r="AU215" s="188" t="s">
        <v>90</v>
      </c>
      <c r="AY215" s="18" t="s">
        <v>161</v>
      </c>
      <c r="BE215" s="189">
        <f>IF(N215="základní",J215,0)</f>
        <v>0</v>
      </c>
      <c r="BF215" s="189">
        <f>IF(N215="snížená",J215,0)</f>
        <v>0</v>
      </c>
      <c r="BG215" s="189">
        <f>IF(N215="zákl. přenesená",J215,0)</f>
        <v>0</v>
      </c>
      <c r="BH215" s="189">
        <f>IF(N215="sníž. přenesená",J215,0)</f>
        <v>0</v>
      </c>
      <c r="BI215" s="189">
        <f>IF(N215="nulová",J215,0)</f>
        <v>0</v>
      </c>
      <c r="BJ215" s="18" t="s">
        <v>88</v>
      </c>
      <c r="BK215" s="189">
        <f>ROUND(I215*H215,2)</f>
        <v>0</v>
      </c>
      <c r="BL215" s="18" t="s">
        <v>261</v>
      </c>
      <c r="BM215" s="188" t="s">
        <v>445</v>
      </c>
    </row>
    <row r="216" spans="1:65" s="2" customFormat="1" ht="11.25">
      <c r="A216" s="36"/>
      <c r="B216" s="37"/>
      <c r="C216" s="38"/>
      <c r="D216" s="190" t="s">
        <v>170</v>
      </c>
      <c r="E216" s="38"/>
      <c r="F216" s="191" t="s">
        <v>446</v>
      </c>
      <c r="G216" s="38"/>
      <c r="H216" s="38"/>
      <c r="I216" s="192"/>
      <c r="J216" s="38"/>
      <c r="K216" s="38"/>
      <c r="L216" s="41"/>
      <c r="M216" s="193"/>
      <c r="N216" s="194"/>
      <c r="O216" s="66"/>
      <c r="P216" s="66"/>
      <c r="Q216" s="66"/>
      <c r="R216" s="66"/>
      <c r="S216" s="66"/>
      <c r="T216" s="67"/>
      <c r="U216" s="36"/>
      <c r="V216" s="36"/>
      <c r="W216" s="36"/>
      <c r="X216" s="36"/>
      <c r="Y216" s="36"/>
      <c r="Z216" s="36"/>
      <c r="AA216" s="36"/>
      <c r="AB216" s="36"/>
      <c r="AC216" s="36"/>
      <c r="AD216" s="36"/>
      <c r="AE216" s="36"/>
      <c r="AT216" s="18" t="s">
        <v>170</v>
      </c>
      <c r="AU216" s="18" t="s">
        <v>90</v>
      </c>
    </row>
    <row r="217" spans="1:65" s="2" customFormat="1" ht="24.2" customHeight="1">
      <c r="A217" s="36"/>
      <c r="B217" s="37"/>
      <c r="C217" s="176" t="s">
        <v>447</v>
      </c>
      <c r="D217" s="176" t="s">
        <v>164</v>
      </c>
      <c r="E217" s="177" t="s">
        <v>448</v>
      </c>
      <c r="F217" s="178" t="s">
        <v>449</v>
      </c>
      <c r="G217" s="179" t="s">
        <v>167</v>
      </c>
      <c r="H217" s="180">
        <v>11.57</v>
      </c>
      <c r="I217" s="181"/>
      <c r="J217" s="182">
        <f>ROUND(I217*H217,2)</f>
        <v>0</v>
      </c>
      <c r="K217" s="183"/>
      <c r="L217" s="41"/>
      <c r="M217" s="184" t="s">
        <v>35</v>
      </c>
      <c r="N217" s="185" t="s">
        <v>51</v>
      </c>
      <c r="O217" s="66"/>
      <c r="P217" s="186">
        <f>O217*H217</f>
        <v>0</v>
      </c>
      <c r="Q217" s="186">
        <v>0</v>
      </c>
      <c r="R217" s="186">
        <f>Q217*H217</f>
        <v>0</v>
      </c>
      <c r="S217" s="186">
        <v>8.3169999999999994E-2</v>
      </c>
      <c r="T217" s="187">
        <f>S217*H217</f>
        <v>0.96227689999999999</v>
      </c>
      <c r="U217" s="36"/>
      <c r="V217" s="36"/>
      <c r="W217" s="36"/>
      <c r="X217" s="36"/>
      <c r="Y217" s="36"/>
      <c r="Z217" s="36"/>
      <c r="AA217" s="36"/>
      <c r="AB217" s="36"/>
      <c r="AC217" s="36"/>
      <c r="AD217" s="36"/>
      <c r="AE217" s="36"/>
      <c r="AR217" s="188" t="s">
        <v>261</v>
      </c>
      <c r="AT217" s="188" t="s">
        <v>164</v>
      </c>
      <c r="AU217" s="188" t="s">
        <v>90</v>
      </c>
      <c r="AY217" s="18" t="s">
        <v>161</v>
      </c>
      <c r="BE217" s="189">
        <f>IF(N217="základní",J217,0)</f>
        <v>0</v>
      </c>
      <c r="BF217" s="189">
        <f>IF(N217="snížená",J217,0)</f>
        <v>0</v>
      </c>
      <c r="BG217" s="189">
        <f>IF(N217="zákl. přenesená",J217,0)</f>
        <v>0</v>
      </c>
      <c r="BH217" s="189">
        <f>IF(N217="sníž. přenesená",J217,0)</f>
        <v>0</v>
      </c>
      <c r="BI217" s="189">
        <f>IF(N217="nulová",J217,0)</f>
        <v>0</v>
      </c>
      <c r="BJ217" s="18" t="s">
        <v>88</v>
      </c>
      <c r="BK217" s="189">
        <f>ROUND(I217*H217,2)</f>
        <v>0</v>
      </c>
      <c r="BL217" s="18" t="s">
        <v>261</v>
      </c>
      <c r="BM217" s="188" t="s">
        <v>450</v>
      </c>
    </row>
    <row r="218" spans="1:65" s="2" customFormat="1" ht="11.25">
      <c r="A218" s="36"/>
      <c r="B218" s="37"/>
      <c r="C218" s="38"/>
      <c r="D218" s="190" t="s">
        <v>170</v>
      </c>
      <c r="E218" s="38"/>
      <c r="F218" s="191" t="s">
        <v>451</v>
      </c>
      <c r="G218" s="38"/>
      <c r="H218" s="38"/>
      <c r="I218" s="192"/>
      <c r="J218" s="38"/>
      <c r="K218" s="38"/>
      <c r="L218" s="41"/>
      <c r="M218" s="193"/>
      <c r="N218" s="194"/>
      <c r="O218" s="66"/>
      <c r="P218" s="66"/>
      <c r="Q218" s="66"/>
      <c r="R218" s="66"/>
      <c r="S218" s="66"/>
      <c r="T218" s="67"/>
      <c r="U218" s="36"/>
      <c r="V218" s="36"/>
      <c r="W218" s="36"/>
      <c r="X218" s="36"/>
      <c r="Y218" s="36"/>
      <c r="Z218" s="36"/>
      <c r="AA218" s="36"/>
      <c r="AB218" s="36"/>
      <c r="AC218" s="36"/>
      <c r="AD218" s="36"/>
      <c r="AE218" s="36"/>
      <c r="AT218" s="18" t="s">
        <v>170</v>
      </c>
      <c r="AU218" s="18" t="s">
        <v>90</v>
      </c>
    </row>
    <row r="219" spans="1:65" s="14" customFormat="1" ht="11.25">
      <c r="B219" s="206"/>
      <c r="C219" s="207"/>
      <c r="D219" s="197" t="s">
        <v>176</v>
      </c>
      <c r="E219" s="208" t="s">
        <v>35</v>
      </c>
      <c r="F219" s="209" t="s">
        <v>452</v>
      </c>
      <c r="G219" s="207"/>
      <c r="H219" s="210">
        <v>11.57</v>
      </c>
      <c r="I219" s="211"/>
      <c r="J219" s="207"/>
      <c r="K219" s="207"/>
      <c r="L219" s="212"/>
      <c r="M219" s="213"/>
      <c r="N219" s="214"/>
      <c r="O219" s="214"/>
      <c r="P219" s="214"/>
      <c r="Q219" s="214"/>
      <c r="R219" s="214"/>
      <c r="S219" s="214"/>
      <c r="T219" s="215"/>
      <c r="AT219" s="216" t="s">
        <v>176</v>
      </c>
      <c r="AU219" s="216" t="s">
        <v>90</v>
      </c>
      <c r="AV219" s="14" t="s">
        <v>90</v>
      </c>
      <c r="AW219" s="14" t="s">
        <v>41</v>
      </c>
      <c r="AX219" s="14" t="s">
        <v>88</v>
      </c>
      <c r="AY219" s="216" t="s">
        <v>161</v>
      </c>
    </row>
    <row r="220" spans="1:65" s="2" customFormat="1" ht="33" customHeight="1">
      <c r="A220" s="36"/>
      <c r="B220" s="37"/>
      <c r="C220" s="176" t="s">
        <v>453</v>
      </c>
      <c r="D220" s="176" t="s">
        <v>164</v>
      </c>
      <c r="E220" s="177" t="s">
        <v>454</v>
      </c>
      <c r="F220" s="178" t="s">
        <v>455</v>
      </c>
      <c r="G220" s="179" t="s">
        <v>167</v>
      </c>
      <c r="H220" s="180">
        <v>11.57</v>
      </c>
      <c r="I220" s="181"/>
      <c r="J220" s="182">
        <f>ROUND(I220*H220,2)</f>
        <v>0</v>
      </c>
      <c r="K220" s="183"/>
      <c r="L220" s="41"/>
      <c r="M220" s="184" t="s">
        <v>35</v>
      </c>
      <c r="N220" s="185" t="s">
        <v>51</v>
      </c>
      <c r="O220" s="66"/>
      <c r="P220" s="186">
        <f>O220*H220</f>
        <v>0</v>
      </c>
      <c r="Q220" s="186">
        <v>5.4000000000000003E-3</v>
      </c>
      <c r="R220" s="186">
        <f>Q220*H220</f>
        <v>6.2478000000000006E-2</v>
      </c>
      <c r="S220" s="186">
        <v>0</v>
      </c>
      <c r="T220" s="187">
        <f>S220*H220</f>
        <v>0</v>
      </c>
      <c r="U220" s="36"/>
      <c r="V220" s="36"/>
      <c r="W220" s="36"/>
      <c r="X220" s="36"/>
      <c r="Y220" s="36"/>
      <c r="Z220" s="36"/>
      <c r="AA220" s="36"/>
      <c r="AB220" s="36"/>
      <c r="AC220" s="36"/>
      <c r="AD220" s="36"/>
      <c r="AE220" s="36"/>
      <c r="AR220" s="188" t="s">
        <v>261</v>
      </c>
      <c r="AT220" s="188" t="s">
        <v>164</v>
      </c>
      <c r="AU220" s="188" t="s">
        <v>90</v>
      </c>
      <c r="AY220" s="18" t="s">
        <v>161</v>
      </c>
      <c r="BE220" s="189">
        <f>IF(N220="základní",J220,0)</f>
        <v>0</v>
      </c>
      <c r="BF220" s="189">
        <f>IF(N220="snížená",J220,0)</f>
        <v>0</v>
      </c>
      <c r="BG220" s="189">
        <f>IF(N220="zákl. přenesená",J220,0)</f>
        <v>0</v>
      </c>
      <c r="BH220" s="189">
        <f>IF(N220="sníž. přenesená",J220,0)</f>
        <v>0</v>
      </c>
      <c r="BI220" s="189">
        <f>IF(N220="nulová",J220,0)</f>
        <v>0</v>
      </c>
      <c r="BJ220" s="18" t="s">
        <v>88</v>
      </c>
      <c r="BK220" s="189">
        <f>ROUND(I220*H220,2)</f>
        <v>0</v>
      </c>
      <c r="BL220" s="18" t="s">
        <v>261</v>
      </c>
      <c r="BM220" s="188" t="s">
        <v>456</v>
      </c>
    </row>
    <row r="221" spans="1:65" s="2" customFormat="1" ht="11.25">
      <c r="A221" s="36"/>
      <c r="B221" s="37"/>
      <c r="C221" s="38"/>
      <c r="D221" s="190" t="s">
        <v>170</v>
      </c>
      <c r="E221" s="38"/>
      <c r="F221" s="191" t="s">
        <v>457</v>
      </c>
      <c r="G221" s="38"/>
      <c r="H221" s="38"/>
      <c r="I221" s="192"/>
      <c r="J221" s="38"/>
      <c r="K221" s="38"/>
      <c r="L221" s="41"/>
      <c r="M221" s="193"/>
      <c r="N221" s="194"/>
      <c r="O221" s="66"/>
      <c r="P221" s="66"/>
      <c r="Q221" s="66"/>
      <c r="R221" s="66"/>
      <c r="S221" s="66"/>
      <c r="T221" s="67"/>
      <c r="U221" s="36"/>
      <c r="V221" s="36"/>
      <c r="W221" s="36"/>
      <c r="X221" s="36"/>
      <c r="Y221" s="36"/>
      <c r="Z221" s="36"/>
      <c r="AA221" s="36"/>
      <c r="AB221" s="36"/>
      <c r="AC221" s="36"/>
      <c r="AD221" s="36"/>
      <c r="AE221" s="36"/>
      <c r="AT221" s="18" t="s">
        <v>170</v>
      </c>
      <c r="AU221" s="18" t="s">
        <v>90</v>
      </c>
    </row>
    <row r="222" spans="1:65" s="14" customFormat="1" ht="11.25">
      <c r="B222" s="206"/>
      <c r="C222" s="207"/>
      <c r="D222" s="197" t="s">
        <v>176</v>
      </c>
      <c r="E222" s="208" t="s">
        <v>35</v>
      </c>
      <c r="F222" s="209" t="s">
        <v>452</v>
      </c>
      <c r="G222" s="207"/>
      <c r="H222" s="210">
        <v>11.57</v>
      </c>
      <c r="I222" s="211"/>
      <c r="J222" s="207"/>
      <c r="K222" s="207"/>
      <c r="L222" s="212"/>
      <c r="M222" s="213"/>
      <c r="N222" s="214"/>
      <c r="O222" s="214"/>
      <c r="P222" s="214"/>
      <c r="Q222" s="214"/>
      <c r="R222" s="214"/>
      <c r="S222" s="214"/>
      <c r="T222" s="215"/>
      <c r="AT222" s="216" t="s">
        <v>176</v>
      </c>
      <c r="AU222" s="216" t="s">
        <v>90</v>
      </c>
      <c r="AV222" s="14" t="s">
        <v>90</v>
      </c>
      <c r="AW222" s="14" t="s">
        <v>41</v>
      </c>
      <c r="AX222" s="14" t="s">
        <v>88</v>
      </c>
      <c r="AY222" s="216" t="s">
        <v>161</v>
      </c>
    </row>
    <row r="223" spans="1:65" s="2" customFormat="1" ht="37.9" customHeight="1">
      <c r="A223" s="36"/>
      <c r="B223" s="37"/>
      <c r="C223" s="228" t="s">
        <v>458</v>
      </c>
      <c r="D223" s="228" t="s">
        <v>188</v>
      </c>
      <c r="E223" s="229" t="s">
        <v>459</v>
      </c>
      <c r="F223" s="230" t="s">
        <v>460</v>
      </c>
      <c r="G223" s="231" t="s">
        <v>167</v>
      </c>
      <c r="H223" s="232">
        <v>12.727</v>
      </c>
      <c r="I223" s="233"/>
      <c r="J223" s="234">
        <f>ROUND(I223*H223,2)</f>
        <v>0</v>
      </c>
      <c r="K223" s="235"/>
      <c r="L223" s="236"/>
      <c r="M223" s="237" t="s">
        <v>35</v>
      </c>
      <c r="N223" s="238" t="s">
        <v>51</v>
      </c>
      <c r="O223" s="66"/>
      <c r="P223" s="186">
        <f>O223*H223</f>
        <v>0</v>
      </c>
      <c r="Q223" s="186">
        <v>1.9199999999999998E-2</v>
      </c>
      <c r="R223" s="186">
        <f>Q223*H223</f>
        <v>0.24435839999999998</v>
      </c>
      <c r="S223" s="186">
        <v>0</v>
      </c>
      <c r="T223" s="187">
        <f>S223*H223</f>
        <v>0</v>
      </c>
      <c r="U223" s="36"/>
      <c r="V223" s="36"/>
      <c r="W223" s="36"/>
      <c r="X223" s="36"/>
      <c r="Y223" s="36"/>
      <c r="Z223" s="36"/>
      <c r="AA223" s="36"/>
      <c r="AB223" s="36"/>
      <c r="AC223" s="36"/>
      <c r="AD223" s="36"/>
      <c r="AE223" s="36"/>
      <c r="AR223" s="188" t="s">
        <v>333</v>
      </c>
      <c r="AT223" s="188" t="s">
        <v>188</v>
      </c>
      <c r="AU223" s="188" t="s">
        <v>90</v>
      </c>
      <c r="AY223" s="18" t="s">
        <v>161</v>
      </c>
      <c r="BE223" s="189">
        <f>IF(N223="základní",J223,0)</f>
        <v>0</v>
      </c>
      <c r="BF223" s="189">
        <f>IF(N223="snížená",J223,0)</f>
        <v>0</v>
      </c>
      <c r="BG223" s="189">
        <f>IF(N223="zákl. přenesená",J223,0)</f>
        <v>0</v>
      </c>
      <c r="BH223" s="189">
        <f>IF(N223="sníž. přenesená",J223,0)</f>
        <v>0</v>
      </c>
      <c r="BI223" s="189">
        <f>IF(N223="nulová",J223,0)</f>
        <v>0</v>
      </c>
      <c r="BJ223" s="18" t="s">
        <v>88</v>
      </c>
      <c r="BK223" s="189">
        <f>ROUND(I223*H223,2)</f>
        <v>0</v>
      </c>
      <c r="BL223" s="18" t="s">
        <v>261</v>
      </c>
      <c r="BM223" s="188" t="s">
        <v>461</v>
      </c>
    </row>
    <row r="224" spans="1:65" s="2" customFormat="1" ht="11.25">
      <c r="A224" s="36"/>
      <c r="B224" s="37"/>
      <c r="C224" s="38"/>
      <c r="D224" s="190" t="s">
        <v>170</v>
      </c>
      <c r="E224" s="38"/>
      <c r="F224" s="191" t="s">
        <v>462</v>
      </c>
      <c r="G224" s="38"/>
      <c r="H224" s="38"/>
      <c r="I224" s="192"/>
      <c r="J224" s="38"/>
      <c r="K224" s="38"/>
      <c r="L224" s="41"/>
      <c r="M224" s="193"/>
      <c r="N224" s="194"/>
      <c r="O224" s="66"/>
      <c r="P224" s="66"/>
      <c r="Q224" s="66"/>
      <c r="R224" s="66"/>
      <c r="S224" s="66"/>
      <c r="T224" s="67"/>
      <c r="U224" s="36"/>
      <c r="V224" s="36"/>
      <c r="W224" s="36"/>
      <c r="X224" s="36"/>
      <c r="Y224" s="36"/>
      <c r="Z224" s="36"/>
      <c r="AA224" s="36"/>
      <c r="AB224" s="36"/>
      <c r="AC224" s="36"/>
      <c r="AD224" s="36"/>
      <c r="AE224" s="36"/>
      <c r="AT224" s="18" t="s">
        <v>170</v>
      </c>
      <c r="AU224" s="18" t="s">
        <v>90</v>
      </c>
    </row>
    <row r="225" spans="1:65" s="14" customFormat="1" ht="11.25">
      <c r="B225" s="206"/>
      <c r="C225" s="207"/>
      <c r="D225" s="197" t="s">
        <v>176</v>
      </c>
      <c r="E225" s="207"/>
      <c r="F225" s="209" t="s">
        <v>463</v>
      </c>
      <c r="G225" s="207"/>
      <c r="H225" s="210">
        <v>12.727</v>
      </c>
      <c r="I225" s="211"/>
      <c r="J225" s="207"/>
      <c r="K225" s="207"/>
      <c r="L225" s="212"/>
      <c r="M225" s="213"/>
      <c r="N225" s="214"/>
      <c r="O225" s="214"/>
      <c r="P225" s="214"/>
      <c r="Q225" s="214"/>
      <c r="R225" s="214"/>
      <c r="S225" s="214"/>
      <c r="T225" s="215"/>
      <c r="AT225" s="216" t="s">
        <v>176</v>
      </c>
      <c r="AU225" s="216" t="s">
        <v>90</v>
      </c>
      <c r="AV225" s="14" t="s">
        <v>90</v>
      </c>
      <c r="AW225" s="14" t="s">
        <v>4</v>
      </c>
      <c r="AX225" s="14" t="s">
        <v>88</v>
      </c>
      <c r="AY225" s="216" t="s">
        <v>161</v>
      </c>
    </row>
    <row r="226" spans="1:65" s="2" customFormat="1" ht="37.9" customHeight="1">
      <c r="A226" s="36"/>
      <c r="B226" s="37"/>
      <c r="C226" s="176" t="s">
        <v>464</v>
      </c>
      <c r="D226" s="176" t="s">
        <v>164</v>
      </c>
      <c r="E226" s="177" t="s">
        <v>465</v>
      </c>
      <c r="F226" s="178" t="s">
        <v>466</v>
      </c>
      <c r="G226" s="179" t="s">
        <v>167</v>
      </c>
      <c r="H226" s="180">
        <v>5.7850000000000001</v>
      </c>
      <c r="I226" s="181"/>
      <c r="J226" s="182">
        <f>ROUND(I226*H226,2)</f>
        <v>0</v>
      </c>
      <c r="K226" s="183"/>
      <c r="L226" s="41"/>
      <c r="M226" s="184" t="s">
        <v>35</v>
      </c>
      <c r="N226" s="185" t="s">
        <v>51</v>
      </c>
      <c r="O226" s="66"/>
      <c r="P226" s="186">
        <f>O226*H226</f>
        <v>0</v>
      </c>
      <c r="Q226" s="186">
        <v>0</v>
      </c>
      <c r="R226" s="186">
        <f>Q226*H226</f>
        <v>0</v>
      </c>
      <c r="S226" s="186">
        <v>0</v>
      </c>
      <c r="T226" s="187">
        <f>S226*H226</f>
        <v>0</v>
      </c>
      <c r="U226" s="36"/>
      <c r="V226" s="36"/>
      <c r="W226" s="36"/>
      <c r="X226" s="36"/>
      <c r="Y226" s="36"/>
      <c r="Z226" s="36"/>
      <c r="AA226" s="36"/>
      <c r="AB226" s="36"/>
      <c r="AC226" s="36"/>
      <c r="AD226" s="36"/>
      <c r="AE226" s="36"/>
      <c r="AR226" s="188" t="s">
        <v>261</v>
      </c>
      <c r="AT226" s="188" t="s">
        <v>164</v>
      </c>
      <c r="AU226" s="188" t="s">
        <v>90</v>
      </c>
      <c r="AY226" s="18" t="s">
        <v>161</v>
      </c>
      <c r="BE226" s="189">
        <f>IF(N226="základní",J226,0)</f>
        <v>0</v>
      </c>
      <c r="BF226" s="189">
        <f>IF(N226="snížená",J226,0)</f>
        <v>0</v>
      </c>
      <c r="BG226" s="189">
        <f>IF(N226="zákl. přenesená",J226,0)</f>
        <v>0</v>
      </c>
      <c r="BH226" s="189">
        <f>IF(N226="sníž. přenesená",J226,0)</f>
        <v>0</v>
      </c>
      <c r="BI226" s="189">
        <f>IF(N226="nulová",J226,0)</f>
        <v>0</v>
      </c>
      <c r="BJ226" s="18" t="s">
        <v>88</v>
      </c>
      <c r="BK226" s="189">
        <f>ROUND(I226*H226,2)</f>
        <v>0</v>
      </c>
      <c r="BL226" s="18" t="s">
        <v>261</v>
      </c>
      <c r="BM226" s="188" t="s">
        <v>467</v>
      </c>
    </row>
    <row r="227" spans="1:65" s="2" customFormat="1" ht="11.25">
      <c r="A227" s="36"/>
      <c r="B227" s="37"/>
      <c r="C227" s="38"/>
      <c r="D227" s="190" t="s">
        <v>170</v>
      </c>
      <c r="E227" s="38"/>
      <c r="F227" s="191" t="s">
        <v>468</v>
      </c>
      <c r="G227" s="38"/>
      <c r="H227" s="38"/>
      <c r="I227" s="192"/>
      <c r="J227" s="38"/>
      <c r="K227" s="38"/>
      <c r="L227" s="41"/>
      <c r="M227" s="193"/>
      <c r="N227" s="194"/>
      <c r="O227" s="66"/>
      <c r="P227" s="66"/>
      <c r="Q227" s="66"/>
      <c r="R227" s="66"/>
      <c r="S227" s="66"/>
      <c r="T227" s="67"/>
      <c r="U227" s="36"/>
      <c r="V227" s="36"/>
      <c r="W227" s="36"/>
      <c r="X227" s="36"/>
      <c r="Y227" s="36"/>
      <c r="Z227" s="36"/>
      <c r="AA227" s="36"/>
      <c r="AB227" s="36"/>
      <c r="AC227" s="36"/>
      <c r="AD227" s="36"/>
      <c r="AE227" s="36"/>
      <c r="AT227" s="18" t="s">
        <v>170</v>
      </c>
      <c r="AU227" s="18" t="s">
        <v>90</v>
      </c>
    </row>
    <row r="228" spans="1:65" s="14" customFormat="1" ht="11.25">
      <c r="B228" s="206"/>
      <c r="C228" s="207"/>
      <c r="D228" s="197" t="s">
        <v>176</v>
      </c>
      <c r="E228" s="208" t="s">
        <v>35</v>
      </c>
      <c r="F228" s="209" t="s">
        <v>469</v>
      </c>
      <c r="G228" s="207"/>
      <c r="H228" s="210">
        <v>5.7850000000000001</v>
      </c>
      <c r="I228" s="211"/>
      <c r="J228" s="207"/>
      <c r="K228" s="207"/>
      <c r="L228" s="212"/>
      <c r="M228" s="213"/>
      <c r="N228" s="214"/>
      <c r="O228" s="214"/>
      <c r="P228" s="214"/>
      <c r="Q228" s="214"/>
      <c r="R228" s="214"/>
      <c r="S228" s="214"/>
      <c r="T228" s="215"/>
      <c r="AT228" s="216" t="s">
        <v>176</v>
      </c>
      <c r="AU228" s="216" t="s">
        <v>90</v>
      </c>
      <c r="AV228" s="14" t="s">
        <v>90</v>
      </c>
      <c r="AW228" s="14" t="s">
        <v>41</v>
      </c>
      <c r="AX228" s="14" t="s">
        <v>88</v>
      </c>
      <c r="AY228" s="216" t="s">
        <v>161</v>
      </c>
    </row>
    <row r="229" spans="1:65" s="2" customFormat="1" ht="24.2" customHeight="1">
      <c r="A229" s="36"/>
      <c r="B229" s="37"/>
      <c r="C229" s="176" t="s">
        <v>470</v>
      </c>
      <c r="D229" s="176" t="s">
        <v>164</v>
      </c>
      <c r="E229" s="177" t="s">
        <v>471</v>
      </c>
      <c r="F229" s="178" t="s">
        <v>472</v>
      </c>
      <c r="G229" s="179" t="s">
        <v>167</v>
      </c>
      <c r="H229" s="180">
        <v>13.305999999999999</v>
      </c>
      <c r="I229" s="181"/>
      <c r="J229" s="182">
        <f>ROUND(I229*H229,2)</f>
        <v>0</v>
      </c>
      <c r="K229" s="183"/>
      <c r="L229" s="41"/>
      <c r="M229" s="184" t="s">
        <v>35</v>
      </c>
      <c r="N229" s="185" t="s">
        <v>51</v>
      </c>
      <c r="O229" s="66"/>
      <c r="P229" s="186">
        <f>O229*H229</f>
        <v>0</v>
      </c>
      <c r="Q229" s="186">
        <v>1.5E-3</v>
      </c>
      <c r="R229" s="186">
        <f>Q229*H229</f>
        <v>1.9958999999999998E-2</v>
      </c>
      <c r="S229" s="186">
        <v>0</v>
      </c>
      <c r="T229" s="187">
        <f>S229*H229</f>
        <v>0</v>
      </c>
      <c r="U229" s="36"/>
      <c r="V229" s="36"/>
      <c r="W229" s="36"/>
      <c r="X229" s="36"/>
      <c r="Y229" s="36"/>
      <c r="Z229" s="36"/>
      <c r="AA229" s="36"/>
      <c r="AB229" s="36"/>
      <c r="AC229" s="36"/>
      <c r="AD229" s="36"/>
      <c r="AE229" s="36"/>
      <c r="AR229" s="188" t="s">
        <v>261</v>
      </c>
      <c r="AT229" s="188" t="s">
        <v>164</v>
      </c>
      <c r="AU229" s="188" t="s">
        <v>90</v>
      </c>
      <c r="AY229" s="18" t="s">
        <v>161</v>
      </c>
      <c r="BE229" s="189">
        <f>IF(N229="základní",J229,0)</f>
        <v>0</v>
      </c>
      <c r="BF229" s="189">
        <f>IF(N229="snížená",J229,0)</f>
        <v>0</v>
      </c>
      <c r="BG229" s="189">
        <f>IF(N229="zákl. přenesená",J229,0)</f>
        <v>0</v>
      </c>
      <c r="BH229" s="189">
        <f>IF(N229="sníž. přenesená",J229,0)</f>
        <v>0</v>
      </c>
      <c r="BI229" s="189">
        <f>IF(N229="nulová",J229,0)</f>
        <v>0</v>
      </c>
      <c r="BJ229" s="18" t="s">
        <v>88</v>
      </c>
      <c r="BK229" s="189">
        <f>ROUND(I229*H229,2)</f>
        <v>0</v>
      </c>
      <c r="BL229" s="18" t="s">
        <v>261</v>
      </c>
      <c r="BM229" s="188" t="s">
        <v>473</v>
      </c>
    </row>
    <row r="230" spans="1:65" s="2" customFormat="1" ht="11.25">
      <c r="A230" s="36"/>
      <c r="B230" s="37"/>
      <c r="C230" s="38"/>
      <c r="D230" s="190" t="s">
        <v>170</v>
      </c>
      <c r="E230" s="38"/>
      <c r="F230" s="191" t="s">
        <v>474</v>
      </c>
      <c r="G230" s="38"/>
      <c r="H230" s="38"/>
      <c r="I230" s="192"/>
      <c r="J230" s="38"/>
      <c r="K230" s="38"/>
      <c r="L230" s="41"/>
      <c r="M230" s="193"/>
      <c r="N230" s="194"/>
      <c r="O230" s="66"/>
      <c r="P230" s="66"/>
      <c r="Q230" s="66"/>
      <c r="R230" s="66"/>
      <c r="S230" s="66"/>
      <c r="T230" s="67"/>
      <c r="U230" s="36"/>
      <c r="V230" s="36"/>
      <c r="W230" s="36"/>
      <c r="X230" s="36"/>
      <c r="Y230" s="36"/>
      <c r="Z230" s="36"/>
      <c r="AA230" s="36"/>
      <c r="AB230" s="36"/>
      <c r="AC230" s="36"/>
      <c r="AD230" s="36"/>
      <c r="AE230" s="36"/>
      <c r="AT230" s="18" t="s">
        <v>170</v>
      </c>
      <c r="AU230" s="18" t="s">
        <v>90</v>
      </c>
    </row>
    <row r="231" spans="1:65" s="14" customFormat="1" ht="11.25">
      <c r="B231" s="206"/>
      <c r="C231" s="207"/>
      <c r="D231" s="197" t="s">
        <v>176</v>
      </c>
      <c r="E231" s="208" t="s">
        <v>35</v>
      </c>
      <c r="F231" s="209" t="s">
        <v>475</v>
      </c>
      <c r="G231" s="207"/>
      <c r="H231" s="210">
        <v>11.57</v>
      </c>
      <c r="I231" s="211"/>
      <c r="J231" s="207"/>
      <c r="K231" s="207"/>
      <c r="L231" s="212"/>
      <c r="M231" s="213"/>
      <c r="N231" s="214"/>
      <c r="O231" s="214"/>
      <c r="P231" s="214"/>
      <c r="Q231" s="214"/>
      <c r="R231" s="214"/>
      <c r="S231" s="214"/>
      <c r="T231" s="215"/>
      <c r="AT231" s="216" t="s">
        <v>176</v>
      </c>
      <c r="AU231" s="216" t="s">
        <v>90</v>
      </c>
      <c r="AV231" s="14" t="s">
        <v>90</v>
      </c>
      <c r="AW231" s="14" t="s">
        <v>41</v>
      </c>
      <c r="AX231" s="14" t="s">
        <v>80</v>
      </c>
      <c r="AY231" s="216" t="s">
        <v>161</v>
      </c>
    </row>
    <row r="232" spans="1:65" s="14" customFormat="1" ht="11.25">
      <c r="B232" s="206"/>
      <c r="C232" s="207"/>
      <c r="D232" s="197" t="s">
        <v>176</v>
      </c>
      <c r="E232" s="208" t="s">
        <v>35</v>
      </c>
      <c r="F232" s="209" t="s">
        <v>476</v>
      </c>
      <c r="G232" s="207"/>
      <c r="H232" s="210">
        <v>1.736</v>
      </c>
      <c r="I232" s="211"/>
      <c r="J232" s="207"/>
      <c r="K232" s="207"/>
      <c r="L232" s="212"/>
      <c r="M232" s="213"/>
      <c r="N232" s="214"/>
      <c r="O232" s="214"/>
      <c r="P232" s="214"/>
      <c r="Q232" s="214"/>
      <c r="R232" s="214"/>
      <c r="S232" s="214"/>
      <c r="T232" s="215"/>
      <c r="AT232" s="216" t="s">
        <v>176</v>
      </c>
      <c r="AU232" s="216" t="s">
        <v>90</v>
      </c>
      <c r="AV232" s="14" t="s">
        <v>90</v>
      </c>
      <c r="AW232" s="14" t="s">
        <v>41</v>
      </c>
      <c r="AX232" s="14" t="s">
        <v>80</v>
      </c>
      <c r="AY232" s="216" t="s">
        <v>161</v>
      </c>
    </row>
    <row r="233" spans="1:65" s="15" customFormat="1" ht="11.25">
      <c r="B233" s="217"/>
      <c r="C233" s="218"/>
      <c r="D233" s="197" t="s">
        <v>176</v>
      </c>
      <c r="E233" s="219" t="s">
        <v>35</v>
      </c>
      <c r="F233" s="220" t="s">
        <v>181</v>
      </c>
      <c r="G233" s="218"/>
      <c r="H233" s="221">
        <v>13.305999999999999</v>
      </c>
      <c r="I233" s="222"/>
      <c r="J233" s="218"/>
      <c r="K233" s="218"/>
      <c r="L233" s="223"/>
      <c r="M233" s="224"/>
      <c r="N233" s="225"/>
      <c r="O233" s="225"/>
      <c r="P233" s="225"/>
      <c r="Q233" s="225"/>
      <c r="R233" s="225"/>
      <c r="S233" s="225"/>
      <c r="T233" s="226"/>
      <c r="AT233" s="227" t="s">
        <v>176</v>
      </c>
      <c r="AU233" s="227" t="s">
        <v>90</v>
      </c>
      <c r="AV233" s="15" t="s">
        <v>168</v>
      </c>
      <c r="AW233" s="15" t="s">
        <v>41</v>
      </c>
      <c r="AX233" s="15" t="s">
        <v>88</v>
      </c>
      <c r="AY233" s="227" t="s">
        <v>161</v>
      </c>
    </row>
    <row r="234" spans="1:65" s="2" customFormat="1" ht="24.2" customHeight="1">
      <c r="A234" s="36"/>
      <c r="B234" s="37"/>
      <c r="C234" s="176" t="s">
        <v>477</v>
      </c>
      <c r="D234" s="176" t="s">
        <v>164</v>
      </c>
      <c r="E234" s="177" t="s">
        <v>478</v>
      </c>
      <c r="F234" s="178" t="s">
        <v>479</v>
      </c>
      <c r="G234" s="179" t="s">
        <v>480</v>
      </c>
      <c r="H234" s="180">
        <v>21.06</v>
      </c>
      <c r="I234" s="181"/>
      <c r="J234" s="182">
        <f>ROUND(I234*H234,2)</f>
        <v>0</v>
      </c>
      <c r="K234" s="183"/>
      <c r="L234" s="41"/>
      <c r="M234" s="184" t="s">
        <v>35</v>
      </c>
      <c r="N234" s="185" t="s">
        <v>51</v>
      </c>
      <c r="O234" s="66"/>
      <c r="P234" s="186">
        <f>O234*H234</f>
        <v>0</v>
      </c>
      <c r="Q234" s="186">
        <v>3.2000000000000003E-4</v>
      </c>
      <c r="R234" s="186">
        <f>Q234*H234</f>
        <v>6.7391999999999999E-3</v>
      </c>
      <c r="S234" s="186">
        <v>0</v>
      </c>
      <c r="T234" s="187">
        <f>S234*H234</f>
        <v>0</v>
      </c>
      <c r="U234" s="36"/>
      <c r="V234" s="36"/>
      <c r="W234" s="36"/>
      <c r="X234" s="36"/>
      <c r="Y234" s="36"/>
      <c r="Z234" s="36"/>
      <c r="AA234" s="36"/>
      <c r="AB234" s="36"/>
      <c r="AC234" s="36"/>
      <c r="AD234" s="36"/>
      <c r="AE234" s="36"/>
      <c r="AR234" s="188" t="s">
        <v>261</v>
      </c>
      <c r="AT234" s="188" t="s">
        <v>164</v>
      </c>
      <c r="AU234" s="188" t="s">
        <v>90</v>
      </c>
      <c r="AY234" s="18" t="s">
        <v>161</v>
      </c>
      <c r="BE234" s="189">
        <f>IF(N234="základní",J234,0)</f>
        <v>0</v>
      </c>
      <c r="BF234" s="189">
        <f>IF(N234="snížená",J234,0)</f>
        <v>0</v>
      </c>
      <c r="BG234" s="189">
        <f>IF(N234="zákl. přenesená",J234,0)</f>
        <v>0</v>
      </c>
      <c r="BH234" s="189">
        <f>IF(N234="sníž. přenesená",J234,0)</f>
        <v>0</v>
      </c>
      <c r="BI234" s="189">
        <f>IF(N234="nulová",J234,0)</f>
        <v>0</v>
      </c>
      <c r="BJ234" s="18" t="s">
        <v>88</v>
      </c>
      <c r="BK234" s="189">
        <f>ROUND(I234*H234,2)</f>
        <v>0</v>
      </c>
      <c r="BL234" s="18" t="s">
        <v>261</v>
      </c>
      <c r="BM234" s="188" t="s">
        <v>481</v>
      </c>
    </row>
    <row r="235" spans="1:65" s="2" customFormat="1" ht="11.25">
      <c r="A235" s="36"/>
      <c r="B235" s="37"/>
      <c r="C235" s="38"/>
      <c r="D235" s="190" t="s">
        <v>170</v>
      </c>
      <c r="E235" s="38"/>
      <c r="F235" s="191" t="s">
        <v>482</v>
      </c>
      <c r="G235" s="38"/>
      <c r="H235" s="38"/>
      <c r="I235" s="192"/>
      <c r="J235" s="38"/>
      <c r="K235" s="38"/>
      <c r="L235" s="41"/>
      <c r="M235" s="193"/>
      <c r="N235" s="194"/>
      <c r="O235" s="66"/>
      <c r="P235" s="66"/>
      <c r="Q235" s="66"/>
      <c r="R235" s="66"/>
      <c r="S235" s="66"/>
      <c r="T235" s="67"/>
      <c r="U235" s="36"/>
      <c r="V235" s="36"/>
      <c r="W235" s="36"/>
      <c r="X235" s="36"/>
      <c r="Y235" s="36"/>
      <c r="Z235" s="36"/>
      <c r="AA235" s="36"/>
      <c r="AB235" s="36"/>
      <c r="AC235" s="36"/>
      <c r="AD235" s="36"/>
      <c r="AE235" s="36"/>
      <c r="AT235" s="18" t="s">
        <v>170</v>
      </c>
      <c r="AU235" s="18" t="s">
        <v>90</v>
      </c>
    </row>
    <row r="236" spans="1:65" s="14" customFormat="1" ht="11.25">
      <c r="B236" s="206"/>
      <c r="C236" s="207"/>
      <c r="D236" s="197" t="s">
        <v>176</v>
      </c>
      <c r="E236" s="208" t="s">
        <v>35</v>
      </c>
      <c r="F236" s="209" t="s">
        <v>483</v>
      </c>
      <c r="G236" s="207"/>
      <c r="H236" s="210">
        <v>7.94</v>
      </c>
      <c r="I236" s="211"/>
      <c r="J236" s="207"/>
      <c r="K236" s="207"/>
      <c r="L236" s="212"/>
      <c r="M236" s="213"/>
      <c r="N236" s="214"/>
      <c r="O236" s="214"/>
      <c r="P236" s="214"/>
      <c r="Q236" s="214"/>
      <c r="R236" s="214"/>
      <c r="S236" s="214"/>
      <c r="T236" s="215"/>
      <c r="AT236" s="216" t="s">
        <v>176</v>
      </c>
      <c r="AU236" s="216" t="s">
        <v>90</v>
      </c>
      <c r="AV236" s="14" t="s">
        <v>90</v>
      </c>
      <c r="AW236" s="14" t="s">
        <v>41</v>
      </c>
      <c r="AX236" s="14" t="s">
        <v>80</v>
      </c>
      <c r="AY236" s="216" t="s">
        <v>161</v>
      </c>
    </row>
    <row r="237" spans="1:65" s="14" customFormat="1" ht="11.25">
      <c r="B237" s="206"/>
      <c r="C237" s="207"/>
      <c r="D237" s="197" t="s">
        <v>176</v>
      </c>
      <c r="E237" s="208" t="s">
        <v>35</v>
      </c>
      <c r="F237" s="209" t="s">
        <v>484</v>
      </c>
      <c r="G237" s="207"/>
      <c r="H237" s="210">
        <v>8.0399999999999991</v>
      </c>
      <c r="I237" s="211"/>
      <c r="J237" s="207"/>
      <c r="K237" s="207"/>
      <c r="L237" s="212"/>
      <c r="M237" s="213"/>
      <c r="N237" s="214"/>
      <c r="O237" s="214"/>
      <c r="P237" s="214"/>
      <c r="Q237" s="214"/>
      <c r="R237" s="214"/>
      <c r="S237" s="214"/>
      <c r="T237" s="215"/>
      <c r="AT237" s="216" t="s">
        <v>176</v>
      </c>
      <c r="AU237" s="216" t="s">
        <v>90</v>
      </c>
      <c r="AV237" s="14" t="s">
        <v>90</v>
      </c>
      <c r="AW237" s="14" t="s">
        <v>41</v>
      </c>
      <c r="AX237" s="14" t="s">
        <v>80</v>
      </c>
      <c r="AY237" s="216" t="s">
        <v>161</v>
      </c>
    </row>
    <row r="238" spans="1:65" s="14" customFormat="1" ht="11.25">
      <c r="B238" s="206"/>
      <c r="C238" s="207"/>
      <c r="D238" s="197" t="s">
        <v>176</v>
      </c>
      <c r="E238" s="208" t="s">
        <v>35</v>
      </c>
      <c r="F238" s="209" t="s">
        <v>485</v>
      </c>
      <c r="G238" s="207"/>
      <c r="H238" s="210">
        <v>5.08</v>
      </c>
      <c r="I238" s="211"/>
      <c r="J238" s="207"/>
      <c r="K238" s="207"/>
      <c r="L238" s="212"/>
      <c r="M238" s="213"/>
      <c r="N238" s="214"/>
      <c r="O238" s="214"/>
      <c r="P238" s="214"/>
      <c r="Q238" s="214"/>
      <c r="R238" s="214"/>
      <c r="S238" s="214"/>
      <c r="T238" s="215"/>
      <c r="AT238" s="216" t="s">
        <v>176</v>
      </c>
      <c r="AU238" s="216" t="s">
        <v>90</v>
      </c>
      <c r="AV238" s="14" t="s">
        <v>90</v>
      </c>
      <c r="AW238" s="14" t="s">
        <v>41</v>
      </c>
      <c r="AX238" s="14" t="s">
        <v>80</v>
      </c>
      <c r="AY238" s="216" t="s">
        <v>161</v>
      </c>
    </row>
    <row r="239" spans="1:65" s="15" customFormat="1" ht="11.25">
      <c r="B239" s="217"/>
      <c r="C239" s="218"/>
      <c r="D239" s="197" t="s">
        <v>176</v>
      </c>
      <c r="E239" s="219" t="s">
        <v>35</v>
      </c>
      <c r="F239" s="220" t="s">
        <v>181</v>
      </c>
      <c r="G239" s="218"/>
      <c r="H239" s="221">
        <v>21.06</v>
      </c>
      <c r="I239" s="222"/>
      <c r="J239" s="218"/>
      <c r="K239" s="218"/>
      <c r="L239" s="223"/>
      <c r="M239" s="224"/>
      <c r="N239" s="225"/>
      <c r="O239" s="225"/>
      <c r="P239" s="225"/>
      <c r="Q239" s="225"/>
      <c r="R239" s="225"/>
      <c r="S239" s="225"/>
      <c r="T239" s="226"/>
      <c r="AT239" s="227" t="s">
        <v>176</v>
      </c>
      <c r="AU239" s="227" t="s">
        <v>90</v>
      </c>
      <c r="AV239" s="15" t="s">
        <v>168</v>
      </c>
      <c r="AW239" s="15" t="s">
        <v>41</v>
      </c>
      <c r="AX239" s="15" t="s">
        <v>88</v>
      </c>
      <c r="AY239" s="227" t="s">
        <v>161</v>
      </c>
    </row>
    <row r="240" spans="1:65" s="2" customFormat="1" ht="24.2" customHeight="1">
      <c r="A240" s="36"/>
      <c r="B240" s="37"/>
      <c r="C240" s="176" t="s">
        <v>486</v>
      </c>
      <c r="D240" s="176" t="s">
        <v>164</v>
      </c>
      <c r="E240" s="177" t="s">
        <v>487</v>
      </c>
      <c r="F240" s="178" t="s">
        <v>488</v>
      </c>
      <c r="G240" s="179" t="s">
        <v>480</v>
      </c>
      <c r="H240" s="180">
        <v>11.57</v>
      </c>
      <c r="I240" s="181"/>
      <c r="J240" s="182">
        <f>ROUND(I240*H240,2)</f>
        <v>0</v>
      </c>
      <c r="K240" s="183"/>
      <c r="L240" s="41"/>
      <c r="M240" s="184" t="s">
        <v>35</v>
      </c>
      <c r="N240" s="185" t="s">
        <v>51</v>
      </c>
      <c r="O240" s="66"/>
      <c r="P240" s="186">
        <f>O240*H240</f>
        <v>0</v>
      </c>
      <c r="Q240" s="186">
        <v>2.0000000000000002E-5</v>
      </c>
      <c r="R240" s="186">
        <f>Q240*H240</f>
        <v>2.3140000000000001E-4</v>
      </c>
      <c r="S240" s="186">
        <v>0</v>
      </c>
      <c r="T240" s="187">
        <f>S240*H240</f>
        <v>0</v>
      </c>
      <c r="U240" s="36"/>
      <c r="V240" s="36"/>
      <c r="W240" s="36"/>
      <c r="X240" s="36"/>
      <c r="Y240" s="36"/>
      <c r="Z240" s="36"/>
      <c r="AA240" s="36"/>
      <c r="AB240" s="36"/>
      <c r="AC240" s="36"/>
      <c r="AD240" s="36"/>
      <c r="AE240" s="36"/>
      <c r="AR240" s="188" t="s">
        <v>261</v>
      </c>
      <c r="AT240" s="188" t="s">
        <v>164</v>
      </c>
      <c r="AU240" s="188" t="s">
        <v>90</v>
      </c>
      <c r="AY240" s="18" t="s">
        <v>161</v>
      </c>
      <c r="BE240" s="189">
        <f>IF(N240="základní",J240,0)</f>
        <v>0</v>
      </c>
      <c r="BF240" s="189">
        <f>IF(N240="snížená",J240,0)</f>
        <v>0</v>
      </c>
      <c r="BG240" s="189">
        <f>IF(N240="zákl. přenesená",J240,0)</f>
        <v>0</v>
      </c>
      <c r="BH240" s="189">
        <f>IF(N240="sníž. přenesená",J240,0)</f>
        <v>0</v>
      </c>
      <c r="BI240" s="189">
        <f>IF(N240="nulová",J240,0)</f>
        <v>0</v>
      </c>
      <c r="BJ240" s="18" t="s">
        <v>88</v>
      </c>
      <c r="BK240" s="189">
        <f>ROUND(I240*H240,2)</f>
        <v>0</v>
      </c>
      <c r="BL240" s="18" t="s">
        <v>261</v>
      </c>
      <c r="BM240" s="188" t="s">
        <v>489</v>
      </c>
    </row>
    <row r="241" spans="1:65" s="2" customFormat="1" ht="44.25" customHeight="1">
      <c r="A241" s="36"/>
      <c r="B241" s="37"/>
      <c r="C241" s="176" t="s">
        <v>490</v>
      </c>
      <c r="D241" s="176" t="s">
        <v>164</v>
      </c>
      <c r="E241" s="177" t="s">
        <v>491</v>
      </c>
      <c r="F241" s="178" t="s">
        <v>492</v>
      </c>
      <c r="G241" s="179" t="s">
        <v>232</v>
      </c>
      <c r="H241" s="180">
        <v>0.51100000000000001</v>
      </c>
      <c r="I241" s="181"/>
      <c r="J241" s="182">
        <f>ROUND(I241*H241,2)</f>
        <v>0</v>
      </c>
      <c r="K241" s="183"/>
      <c r="L241" s="41"/>
      <c r="M241" s="184" t="s">
        <v>35</v>
      </c>
      <c r="N241" s="185" t="s">
        <v>51</v>
      </c>
      <c r="O241" s="66"/>
      <c r="P241" s="186">
        <f>O241*H241</f>
        <v>0</v>
      </c>
      <c r="Q241" s="186">
        <v>0</v>
      </c>
      <c r="R241" s="186">
        <f>Q241*H241</f>
        <v>0</v>
      </c>
      <c r="S241" s="186">
        <v>0</v>
      </c>
      <c r="T241" s="187">
        <f>S241*H241</f>
        <v>0</v>
      </c>
      <c r="U241" s="36"/>
      <c r="V241" s="36"/>
      <c r="W241" s="36"/>
      <c r="X241" s="36"/>
      <c r="Y241" s="36"/>
      <c r="Z241" s="36"/>
      <c r="AA241" s="36"/>
      <c r="AB241" s="36"/>
      <c r="AC241" s="36"/>
      <c r="AD241" s="36"/>
      <c r="AE241" s="36"/>
      <c r="AR241" s="188" t="s">
        <v>261</v>
      </c>
      <c r="AT241" s="188" t="s">
        <v>164</v>
      </c>
      <c r="AU241" s="188" t="s">
        <v>90</v>
      </c>
      <c r="AY241" s="18" t="s">
        <v>161</v>
      </c>
      <c r="BE241" s="189">
        <f>IF(N241="základní",J241,0)</f>
        <v>0</v>
      </c>
      <c r="BF241" s="189">
        <f>IF(N241="snížená",J241,0)</f>
        <v>0</v>
      </c>
      <c r="BG241" s="189">
        <f>IF(N241="zákl. přenesená",J241,0)</f>
        <v>0</v>
      </c>
      <c r="BH241" s="189">
        <f>IF(N241="sníž. přenesená",J241,0)</f>
        <v>0</v>
      </c>
      <c r="BI241" s="189">
        <f>IF(N241="nulová",J241,0)</f>
        <v>0</v>
      </c>
      <c r="BJ241" s="18" t="s">
        <v>88</v>
      </c>
      <c r="BK241" s="189">
        <f>ROUND(I241*H241,2)</f>
        <v>0</v>
      </c>
      <c r="BL241" s="18" t="s">
        <v>261</v>
      </c>
      <c r="BM241" s="188" t="s">
        <v>493</v>
      </c>
    </row>
    <row r="242" spans="1:65" s="2" customFormat="1" ht="11.25">
      <c r="A242" s="36"/>
      <c r="B242" s="37"/>
      <c r="C242" s="38"/>
      <c r="D242" s="190" t="s">
        <v>170</v>
      </c>
      <c r="E242" s="38"/>
      <c r="F242" s="191" t="s">
        <v>494</v>
      </c>
      <c r="G242" s="38"/>
      <c r="H242" s="38"/>
      <c r="I242" s="192"/>
      <c r="J242" s="38"/>
      <c r="K242" s="38"/>
      <c r="L242" s="41"/>
      <c r="M242" s="193"/>
      <c r="N242" s="194"/>
      <c r="O242" s="66"/>
      <c r="P242" s="66"/>
      <c r="Q242" s="66"/>
      <c r="R242" s="66"/>
      <c r="S242" s="66"/>
      <c r="T242" s="67"/>
      <c r="U242" s="36"/>
      <c r="V242" s="36"/>
      <c r="W242" s="36"/>
      <c r="X242" s="36"/>
      <c r="Y242" s="36"/>
      <c r="Z242" s="36"/>
      <c r="AA242" s="36"/>
      <c r="AB242" s="36"/>
      <c r="AC242" s="36"/>
      <c r="AD242" s="36"/>
      <c r="AE242" s="36"/>
      <c r="AT242" s="18" t="s">
        <v>170</v>
      </c>
      <c r="AU242" s="18" t="s">
        <v>90</v>
      </c>
    </row>
    <row r="243" spans="1:65" s="2" customFormat="1" ht="49.15" customHeight="1">
      <c r="A243" s="36"/>
      <c r="B243" s="37"/>
      <c r="C243" s="176" t="s">
        <v>495</v>
      </c>
      <c r="D243" s="176" t="s">
        <v>164</v>
      </c>
      <c r="E243" s="177" t="s">
        <v>496</v>
      </c>
      <c r="F243" s="178" t="s">
        <v>497</v>
      </c>
      <c r="G243" s="179" t="s">
        <v>232</v>
      </c>
      <c r="H243" s="180">
        <v>0.51100000000000001</v>
      </c>
      <c r="I243" s="181"/>
      <c r="J243" s="182">
        <f>ROUND(I243*H243,2)</f>
        <v>0</v>
      </c>
      <c r="K243" s="183"/>
      <c r="L243" s="41"/>
      <c r="M243" s="184" t="s">
        <v>35</v>
      </c>
      <c r="N243" s="185" t="s">
        <v>51</v>
      </c>
      <c r="O243" s="66"/>
      <c r="P243" s="186">
        <f>O243*H243</f>
        <v>0</v>
      </c>
      <c r="Q243" s="186">
        <v>0</v>
      </c>
      <c r="R243" s="186">
        <f>Q243*H243</f>
        <v>0</v>
      </c>
      <c r="S243" s="186">
        <v>0</v>
      </c>
      <c r="T243" s="187">
        <f>S243*H243</f>
        <v>0</v>
      </c>
      <c r="U243" s="36"/>
      <c r="V243" s="36"/>
      <c r="W243" s="36"/>
      <c r="X243" s="36"/>
      <c r="Y243" s="36"/>
      <c r="Z243" s="36"/>
      <c r="AA243" s="36"/>
      <c r="AB243" s="36"/>
      <c r="AC243" s="36"/>
      <c r="AD243" s="36"/>
      <c r="AE243" s="36"/>
      <c r="AR243" s="188" t="s">
        <v>261</v>
      </c>
      <c r="AT243" s="188" t="s">
        <v>164</v>
      </c>
      <c r="AU243" s="188" t="s">
        <v>90</v>
      </c>
      <c r="AY243" s="18" t="s">
        <v>161</v>
      </c>
      <c r="BE243" s="189">
        <f>IF(N243="základní",J243,0)</f>
        <v>0</v>
      </c>
      <c r="BF243" s="189">
        <f>IF(N243="snížená",J243,0)</f>
        <v>0</v>
      </c>
      <c r="BG243" s="189">
        <f>IF(N243="zákl. přenesená",J243,0)</f>
        <v>0</v>
      </c>
      <c r="BH243" s="189">
        <f>IF(N243="sníž. přenesená",J243,0)</f>
        <v>0</v>
      </c>
      <c r="BI243" s="189">
        <f>IF(N243="nulová",J243,0)</f>
        <v>0</v>
      </c>
      <c r="BJ243" s="18" t="s">
        <v>88</v>
      </c>
      <c r="BK243" s="189">
        <f>ROUND(I243*H243,2)</f>
        <v>0</v>
      </c>
      <c r="BL243" s="18" t="s">
        <v>261</v>
      </c>
      <c r="BM243" s="188" t="s">
        <v>498</v>
      </c>
    </row>
    <row r="244" spans="1:65" s="2" customFormat="1" ht="11.25">
      <c r="A244" s="36"/>
      <c r="B244" s="37"/>
      <c r="C244" s="38"/>
      <c r="D244" s="190" t="s">
        <v>170</v>
      </c>
      <c r="E244" s="38"/>
      <c r="F244" s="191" t="s">
        <v>499</v>
      </c>
      <c r="G244" s="38"/>
      <c r="H244" s="38"/>
      <c r="I244" s="192"/>
      <c r="J244" s="38"/>
      <c r="K244" s="38"/>
      <c r="L244" s="41"/>
      <c r="M244" s="193"/>
      <c r="N244" s="194"/>
      <c r="O244" s="66"/>
      <c r="P244" s="66"/>
      <c r="Q244" s="66"/>
      <c r="R244" s="66"/>
      <c r="S244" s="66"/>
      <c r="T244" s="67"/>
      <c r="U244" s="36"/>
      <c r="V244" s="36"/>
      <c r="W244" s="36"/>
      <c r="X244" s="36"/>
      <c r="Y244" s="36"/>
      <c r="Z244" s="36"/>
      <c r="AA244" s="36"/>
      <c r="AB244" s="36"/>
      <c r="AC244" s="36"/>
      <c r="AD244" s="36"/>
      <c r="AE244" s="36"/>
      <c r="AT244" s="18" t="s">
        <v>170</v>
      </c>
      <c r="AU244" s="18" t="s">
        <v>90</v>
      </c>
    </row>
    <row r="245" spans="1:65" s="12" customFormat="1" ht="22.9" customHeight="1">
      <c r="B245" s="160"/>
      <c r="C245" s="161"/>
      <c r="D245" s="162" t="s">
        <v>79</v>
      </c>
      <c r="E245" s="174" t="s">
        <v>500</v>
      </c>
      <c r="F245" s="174" t="s">
        <v>501</v>
      </c>
      <c r="G245" s="161"/>
      <c r="H245" s="161"/>
      <c r="I245" s="164"/>
      <c r="J245" s="175">
        <f>BK245</f>
        <v>0</v>
      </c>
      <c r="K245" s="161"/>
      <c r="L245" s="166"/>
      <c r="M245" s="167"/>
      <c r="N245" s="168"/>
      <c r="O245" s="168"/>
      <c r="P245" s="169">
        <f>SUM(P246:P274)</f>
        <v>0</v>
      </c>
      <c r="Q245" s="168"/>
      <c r="R245" s="169">
        <f>SUM(R246:R274)</f>
        <v>1.2005015999999997</v>
      </c>
      <c r="S245" s="168"/>
      <c r="T245" s="170">
        <f>SUM(T246:T274)</f>
        <v>3.4413375000000004</v>
      </c>
      <c r="AR245" s="171" t="s">
        <v>90</v>
      </c>
      <c r="AT245" s="172" t="s">
        <v>79</v>
      </c>
      <c r="AU245" s="172" t="s">
        <v>88</v>
      </c>
      <c r="AY245" s="171" t="s">
        <v>161</v>
      </c>
      <c r="BK245" s="173">
        <f>SUM(BK246:BK274)</f>
        <v>0</v>
      </c>
    </row>
    <row r="246" spans="1:65" s="2" customFormat="1" ht="24.2" customHeight="1">
      <c r="A246" s="36"/>
      <c r="B246" s="37"/>
      <c r="C246" s="176" t="s">
        <v>502</v>
      </c>
      <c r="D246" s="176" t="s">
        <v>164</v>
      </c>
      <c r="E246" s="177" t="s">
        <v>503</v>
      </c>
      <c r="F246" s="178" t="s">
        <v>504</v>
      </c>
      <c r="G246" s="179" t="s">
        <v>167</v>
      </c>
      <c r="H246" s="180">
        <v>56.960999999999999</v>
      </c>
      <c r="I246" s="181"/>
      <c r="J246" s="182">
        <f>ROUND(I246*H246,2)</f>
        <v>0</v>
      </c>
      <c r="K246" s="183"/>
      <c r="L246" s="41"/>
      <c r="M246" s="184" t="s">
        <v>35</v>
      </c>
      <c r="N246" s="185" t="s">
        <v>51</v>
      </c>
      <c r="O246" s="66"/>
      <c r="P246" s="186">
        <f>O246*H246</f>
        <v>0</v>
      </c>
      <c r="Q246" s="186">
        <v>2.9999999999999997E-4</v>
      </c>
      <c r="R246" s="186">
        <f>Q246*H246</f>
        <v>1.7088299999999997E-2</v>
      </c>
      <c r="S246" s="186">
        <v>0</v>
      </c>
      <c r="T246" s="187">
        <f>S246*H246</f>
        <v>0</v>
      </c>
      <c r="U246" s="36"/>
      <c r="V246" s="36"/>
      <c r="W246" s="36"/>
      <c r="X246" s="36"/>
      <c r="Y246" s="36"/>
      <c r="Z246" s="36"/>
      <c r="AA246" s="36"/>
      <c r="AB246" s="36"/>
      <c r="AC246" s="36"/>
      <c r="AD246" s="36"/>
      <c r="AE246" s="36"/>
      <c r="AR246" s="188" t="s">
        <v>261</v>
      </c>
      <c r="AT246" s="188" t="s">
        <v>164</v>
      </c>
      <c r="AU246" s="188" t="s">
        <v>90</v>
      </c>
      <c r="AY246" s="18" t="s">
        <v>161</v>
      </c>
      <c r="BE246" s="189">
        <f>IF(N246="základní",J246,0)</f>
        <v>0</v>
      </c>
      <c r="BF246" s="189">
        <f>IF(N246="snížená",J246,0)</f>
        <v>0</v>
      </c>
      <c r="BG246" s="189">
        <f>IF(N246="zákl. přenesená",J246,0)</f>
        <v>0</v>
      </c>
      <c r="BH246" s="189">
        <f>IF(N246="sníž. přenesená",J246,0)</f>
        <v>0</v>
      </c>
      <c r="BI246" s="189">
        <f>IF(N246="nulová",J246,0)</f>
        <v>0</v>
      </c>
      <c r="BJ246" s="18" t="s">
        <v>88</v>
      </c>
      <c r="BK246" s="189">
        <f>ROUND(I246*H246,2)</f>
        <v>0</v>
      </c>
      <c r="BL246" s="18" t="s">
        <v>261</v>
      </c>
      <c r="BM246" s="188" t="s">
        <v>505</v>
      </c>
    </row>
    <row r="247" spans="1:65" s="2" customFormat="1" ht="11.25">
      <c r="A247" s="36"/>
      <c r="B247" s="37"/>
      <c r="C247" s="38"/>
      <c r="D247" s="190" t="s">
        <v>170</v>
      </c>
      <c r="E247" s="38"/>
      <c r="F247" s="191" t="s">
        <v>506</v>
      </c>
      <c r="G247" s="38"/>
      <c r="H247" s="38"/>
      <c r="I247" s="192"/>
      <c r="J247" s="38"/>
      <c r="K247" s="38"/>
      <c r="L247" s="41"/>
      <c r="M247" s="193"/>
      <c r="N247" s="194"/>
      <c r="O247" s="66"/>
      <c r="P247" s="66"/>
      <c r="Q247" s="66"/>
      <c r="R247" s="66"/>
      <c r="S247" s="66"/>
      <c r="T247" s="67"/>
      <c r="U247" s="36"/>
      <c r="V247" s="36"/>
      <c r="W247" s="36"/>
      <c r="X247" s="36"/>
      <c r="Y247" s="36"/>
      <c r="Z247" s="36"/>
      <c r="AA247" s="36"/>
      <c r="AB247" s="36"/>
      <c r="AC247" s="36"/>
      <c r="AD247" s="36"/>
      <c r="AE247" s="36"/>
      <c r="AT247" s="18" t="s">
        <v>170</v>
      </c>
      <c r="AU247" s="18" t="s">
        <v>90</v>
      </c>
    </row>
    <row r="248" spans="1:65" s="2" customFormat="1" ht="24.2" customHeight="1">
      <c r="A248" s="36"/>
      <c r="B248" s="37"/>
      <c r="C248" s="176" t="s">
        <v>507</v>
      </c>
      <c r="D248" s="176" t="s">
        <v>164</v>
      </c>
      <c r="E248" s="177" t="s">
        <v>508</v>
      </c>
      <c r="F248" s="178" t="s">
        <v>509</v>
      </c>
      <c r="G248" s="179" t="s">
        <v>167</v>
      </c>
      <c r="H248" s="180">
        <v>56.960999999999999</v>
      </c>
      <c r="I248" s="181"/>
      <c r="J248" s="182">
        <f>ROUND(I248*H248,2)</f>
        <v>0</v>
      </c>
      <c r="K248" s="183"/>
      <c r="L248" s="41"/>
      <c r="M248" s="184" t="s">
        <v>35</v>
      </c>
      <c r="N248" s="185" t="s">
        <v>51</v>
      </c>
      <c r="O248" s="66"/>
      <c r="P248" s="186">
        <f>O248*H248</f>
        <v>0</v>
      </c>
      <c r="Q248" s="186">
        <v>1.5E-3</v>
      </c>
      <c r="R248" s="186">
        <f>Q248*H248</f>
        <v>8.5441500000000004E-2</v>
      </c>
      <c r="S248" s="186">
        <v>0</v>
      </c>
      <c r="T248" s="187">
        <f>S248*H248</f>
        <v>0</v>
      </c>
      <c r="U248" s="36"/>
      <c r="V248" s="36"/>
      <c r="W248" s="36"/>
      <c r="X248" s="36"/>
      <c r="Y248" s="36"/>
      <c r="Z248" s="36"/>
      <c r="AA248" s="36"/>
      <c r="AB248" s="36"/>
      <c r="AC248" s="36"/>
      <c r="AD248" s="36"/>
      <c r="AE248" s="36"/>
      <c r="AR248" s="188" t="s">
        <v>261</v>
      </c>
      <c r="AT248" s="188" t="s">
        <v>164</v>
      </c>
      <c r="AU248" s="188" t="s">
        <v>90</v>
      </c>
      <c r="AY248" s="18" t="s">
        <v>161</v>
      </c>
      <c r="BE248" s="189">
        <f>IF(N248="základní",J248,0)</f>
        <v>0</v>
      </c>
      <c r="BF248" s="189">
        <f>IF(N248="snížená",J248,0)</f>
        <v>0</v>
      </c>
      <c r="BG248" s="189">
        <f>IF(N248="zákl. přenesená",J248,0)</f>
        <v>0</v>
      </c>
      <c r="BH248" s="189">
        <f>IF(N248="sníž. přenesená",J248,0)</f>
        <v>0</v>
      </c>
      <c r="BI248" s="189">
        <f>IF(N248="nulová",J248,0)</f>
        <v>0</v>
      </c>
      <c r="BJ248" s="18" t="s">
        <v>88</v>
      </c>
      <c r="BK248" s="189">
        <f>ROUND(I248*H248,2)</f>
        <v>0</v>
      </c>
      <c r="BL248" s="18" t="s">
        <v>261</v>
      </c>
      <c r="BM248" s="188" t="s">
        <v>510</v>
      </c>
    </row>
    <row r="249" spans="1:65" s="2" customFormat="1" ht="11.25">
      <c r="A249" s="36"/>
      <c r="B249" s="37"/>
      <c r="C249" s="38"/>
      <c r="D249" s="190" t="s">
        <v>170</v>
      </c>
      <c r="E249" s="38"/>
      <c r="F249" s="191" t="s">
        <v>511</v>
      </c>
      <c r="G249" s="38"/>
      <c r="H249" s="38"/>
      <c r="I249" s="192"/>
      <c r="J249" s="38"/>
      <c r="K249" s="38"/>
      <c r="L249" s="41"/>
      <c r="M249" s="193"/>
      <c r="N249" s="194"/>
      <c r="O249" s="66"/>
      <c r="P249" s="66"/>
      <c r="Q249" s="66"/>
      <c r="R249" s="66"/>
      <c r="S249" s="66"/>
      <c r="T249" s="67"/>
      <c r="U249" s="36"/>
      <c r="V249" s="36"/>
      <c r="W249" s="36"/>
      <c r="X249" s="36"/>
      <c r="Y249" s="36"/>
      <c r="Z249" s="36"/>
      <c r="AA249" s="36"/>
      <c r="AB249" s="36"/>
      <c r="AC249" s="36"/>
      <c r="AD249" s="36"/>
      <c r="AE249" s="36"/>
      <c r="AT249" s="18" t="s">
        <v>170</v>
      </c>
      <c r="AU249" s="18" t="s">
        <v>90</v>
      </c>
    </row>
    <row r="250" spans="1:65" s="2" customFormat="1" ht="24.2" customHeight="1">
      <c r="A250" s="36"/>
      <c r="B250" s="37"/>
      <c r="C250" s="176" t="s">
        <v>512</v>
      </c>
      <c r="D250" s="176" t="s">
        <v>164</v>
      </c>
      <c r="E250" s="177" t="s">
        <v>513</v>
      </c>
      <c r="F250" s="178" t="s">
        <v>514</v>
      </c>
      <c r="G250" s="179" t="s">
        <v>167</v>
      </c>
      <c r="H250" s="180">
        <v>42.225000000000001</v>
      </c>
      <c r="I250" s="181"/>
      <c r="J250" s="182">
        <f>ROUND(I250*H250,2)</f>
        <v>0</v>
      </c>
      <c r="K250" s="183"/>
      <c r="L250" s="41"/>
      <c r="M250" s="184" t="s">
        <v>35</v>
      </c>
      <c r="N250" s="185" t="s">
        <v>51</v>
      </c>
      <c r="O250" s="66"/>
      <c r="P250" s="186">
        <f>O250*H250</f>
        <v>0</v>
      </c>
      <c r="Q250" s="186">
        <v>0</v>
      </c>
      <c r="R250" s="186">
        <f>Q250*H250</f>
        <v>0</v>
      </c>
      <c r="S250" s="186">
        <v>8.1500000000000003E-2</v>
      </c>
      <c r="T250" s="187">
        <f>S250*H250</f>
        <v>3.4413375000000004</v>
      </c>
      <c r="U250" s="36"/>
      <c r="V250" s="36"/>
      <c r="W250" s="36"/>
      <c r="X250" s="36"/>
      <c r="Y250" s="36"/>
      <c r="Z250" s="36"/>
      <c r="AA250" s="36"/>
      <c r="AB250" s="36"/>
      <c r="AC250" s="36"/>
      <c r="AD250" s="36"/>
      <c r="AE250" s="36"/>
      <c r="AR250" s="188" t="s">
        <v>261</v>
      </c>
      <c r="AT250" s="188" t="s">
        <v>164</v>
      </c>
      <c r="AU250" s="188" t="s">
        <v>90</v>
      </c>
      <c r="AY250" s="18" t="s">
        <v>161</v>
      </c>
      <c r="BE250" s="189">
        <f>IF(N250="základní",J250,0)</f>
        <v>0</v>
      </c>
      <c r="BF250" s="189">
        <f>IF(N250="snížená",J250,0)</f>
        <v>0</v>
      </c>
      <c r="BG250" s="189">
        <f>IF(N250="zákl. přenesená",J250,0)</f>
        <v>0</v>
      </c>
      <c r="BH250" s="189">
        <f>IF(N250="sníž. přenesená",J250,0)</f>
        <v>0</v>
      </c>
      <c r="BI250" s="189">
        <f>IF(N250="nulová",J250,0)</f>
        <v>0</v>
      </c>
      <c r="BJ250" s="18" t="s">
        <v>88</v>
      </c>
      <c r="BK250" s="189">
        <f>ROUND(I250*H250,2)</f>
        <v>0</v>
      </c>
      <c r="BL250" s="18" t="s">
        <v>261</v>
      </c>
      <c r="BM250" s="188" t="s">
        <v>515</v>
      </c>
    </row>
    <row r="251" spans="1:65" s="2" customFormat="1" ht="11.25">
      <c r="A251" s="36"/>
      <c r="B251" s="37"/>
      <c r="C251" s="38"/>
      <c r="D251" s="190" t="s">
        <v>170</v>
      </c>
      <c r="E251" s="38"/>
      <c r="F251" s="191" t="s">
        <v>516</v>
      </c>
      <c r="G251" s="38"/>
      <c r="H251" s="38"/>
      <c r="I251" s="192"/>
      <c r="J251" s="38"/>
      <c r="K251" s="38"/>
      <c r="L251" s="41"/>
      <c r="M251" s="193"/>
      <c r="N251" s="194"/>
      <c r="O251" s="66"/>
      <c r="P251" s="66"/>
      <c r="Q251" s="66"/>
      <c r="R251" s="66"/>
      <c r="S251" s="66"/>
      <c r="T251" s="67"/>
      <c r="U251" s="36"/>
      <c r="V251" s="36"/>
      <c r="W251" s="36"/>
      <c r="X251" s="36"/>
      <c r="Y251" s="36"/>
      <c r="Z251" s="36"/>
      <c r="AA251" s="36"/>
      <c r="AB251" s="36"/>
      <c r="AC251" s="36"/>
      <c r="AD251" s="36"/>
      <c r="AE251" s="36"/>
      <c r="AT251" s="18" t="s">
        <v>170</v>
      </c>
      <c r="AU251" s="18" t="s">
        <v>90</v>
      </c>
    </row>
    <row r="252" spans="1:65" s="14" customFormat="1" ht="11.25">
      <c r="B252" s="206"/>
      <c r="C252" s="207"/>
      <c r="D252" s="197" t="s">
        <v>176</v>
      </c>
      <c r="E252" s="208" t="s">
        <v>35</v>
      </c>
      <c r="F252" s="209" t="s">
        <v>517</v>
      </c>
      <c r="G252" s="207"/>
      <c r="H252" s="210">
        <v>15.922000000000001</v>
      </c>
      <c r="I252" s="211"/>
      <c r="J252" s="207"/>
      <c r="K252" s="207"/>
      <c r="L252" s="212"/>
      <c r="M252" s="213"/>
      <c r="N252" s="214"/>
      <c r="O252" s="214"/>
      <c r="P252" s="214"/>
      <c r="Q252" s="214"/>
      <c r="R252" s="214"/>
      <c r="S252" s="214"/>
      <c r="T252" s="215"/>
      <c r="AT252" s="216" t="s">
        <v>176</v>
      </c>
      <c r="AU252" s="216" t="s">
        <v>90</v>
      </c>
      <c r="AV252" s="14" t="s">
        <v>90</v>
      </c>
      <c r="AW252" s="14" t="s">
        <v>41</v>
      </c>
      <c r="AX252" s="14" t="s">
        <v>80</v>
      </c>
      <c r="AY252" s="216" t="s">
        <v>161</v>
      </c>
    </row>
    <row r="253" spans="1:65" s="14" customFormat="1" ht="11.25">
      <c r="B253" s="206"/>
      <c r="C253" s="207"/>
      <c r="D253" s="197" t="s">
        <v>176</v>
      </c>
      <c r="E253" s="208" t="s">
        <v>35</v>
      </c>
      <c r="F253" s="209" t="s">
        <v>518</v>
      </c>
      <c r="G253" s="207"/>
      <c r="H253" s="210">
        <v>16.122</v>
      </c>
      <c r="I253" s="211"/>
      <c r="J253" s="207"/>
      <c r="K253" s="207"/>
      <c r="L253" s="212"/>
      <c r="M253" s="213"/>
      <c r="N253" s="214"/>
      <c r="O253" s="214"/>
      <c r="P253" s="214"/>
      <c r="Q253" s="214"/>
      <c r="R253" s="214"/>
      <c r="S253" s="214"/>
      <c r="T253" s="215"/>
      <c r="AT253" s="216" t="s">
        <v>176</v>
      </c>
      <c r="AU253" s="216" t="s">
        <v>90</v>
      </c>
      <c r="AV253" s="14" t="s">
        <v>90</v>
      </c>
      <c r="AW253" s="14" t="s">
        <v>41</v>
      </c>
      <c r="AX253" s="14" t="s">
        <v>80</v>
      </c>
      <c r="AY253" s="216" t="s">
        <v>161</v>
      </c>
    </row>
    <row r="254" spans="1:65" s="14" customFormat="1" ht="11.25">
      <c r="B254" s="206"/>
      <c r="C254" s="207"/>
      <c r="D254" s="197" t="s">
        <v>176</v>
      </c>
      <c r="E254" s="208" t="s">
        <v>35</v>
      </c>
      <c r="F254" s="209" t="s">
        <v>519</v>
      </c>
      <c r="G254" s="207"/>
      <c r="H254" s="210">
        <v>10.180999999999999</v>
      </c>
      <c r="I254" s="211"/>
      <c r="J254" s="207"/>
      <c r="K254" s="207"/>
      <c r="L254" s="212"/>
      <c r="M254" s="213"/>
      <c r="N254" s="214"/>
      <c r="O254" s="214"/>
      <c r="P254" s="214"/>
      <c r="Q254" s="214"/>
      <c r="R254" s="214"/>
      <c r="S254" s="214"/>
      <c r="T254" s="215"/>
      <c r="AT254" s="216" t="s">
        <v>176</v>
      </c>
      <c r="AU254" s="216" t="s">
        <v>90</v>
      </c>
      <c r="AV254" s="14" t="s">
        <v>90</v>
      </c>
      <c r="AW254" s="14" t="s">
        <v>41</v>
      </c>
      <c r="AX254" s="14" t="s">
        <v>80</v>
      </c>
      <c r="AY254" s="216" t="s">
        <v>161</v>
      </c>
    </row>
    <row r="255" spans="1:65" s="15" customFormat="1" ht="11.25">
      <c r="B255" s="217"/>
      <c r="C255" s="218"/>
      <c r="D255" s="197" t="s">
        <v>176</v>
      </c>
      <c r="E255" s="219" t="s">
        <v>35</v>
      </c>
      <c r="F255" s="220" t="s">
        <v>181</v>
      </c>
      <c r="G255" s="218"/>
      <c r="H255" s="221">
        <v>42.225000000000001</v>
      </c>
      <c r="I255" s="222"/>
      <c r="J255" s="218"/>
      <c r="K255" s="218"/>
      <c r="L255" s="223"/>
      <c r="M255" s="224"/>
      <c r="N255" s="225"/>
      <c r="O255" s="225"/>
      <c r="P255" s="225"/>
      <c r="Q255" s="225"/>
      <c r="R255" s="225"/>
      <c r="S255" s="225"/>
      <c r="T255" s="226"/>
      <c r="AT255" s="227" t="s">
        <v>176</v>
      </c>
      <c r="AU255" s="227" t="s">
        <v>90</v>
      </c>
      <c r="AV255" s="15" t="s">
        <v>168</v>
      </c>
      <c r="AW255" s="15" t="s">
        <v>41</v>
      </c>
      <c r="AX255" s="15" t="s">
        <v>88</v>
      </c>
      <c r="AY255" s="227" t="s">
        <v>161</v>
      </c>
    </row>
    <row r="256" spans="1:65" s="2" customFormat="1" ht="37.9" customHeight="1">
      <c r="A256" s="36"/>
      <c r="B256" s="37"/>
      <c r="C256" s="176" t="s">
        <v>520</v>
      </c>
      <c r="D256" s="176" t="s">
        <v>164</v>
      </c>
      <c r="E256" s="177" t="s">
        <v>521</v>
      </c>
      <c r="F256" s="178" t="s">
        <v>522</v>
      </c>
      <c r="G256" s="179" t="s">
        <v>167</v>
      </c>
      <c r="H256" s="180">
        <v>56.960999999999999</v>
      </c>
      <c r="I256" s="181"/>
      <c r="J256" s="182">
        <f>ROUND(I256*H256,2)</f>
        <v>0</v>
      </c>
      <c r="K256" s="183"/>
      <c r="L256" s="41"/>
      <c r="M256" s="184" t="s">
        <v>35</v>
      </c>
      <c r="N256" s="185" t="s">
        <v>51</v>
      </c>
      <c r="O256" s="66"/>
      <c r="P256" s="186">
        <f>O256*H256</f>
        <v>0</v>
      </c>
      <c r="Q256" s="186">
        <v>5.1000000000000004E-3</v>
      </c>
      <c r="R256" s="186">
        <f>Q256*H256</f>
        <v>0.29050110000000001</v>
      </c>
      <c r="S256" s="186">
        <v>0</v>
      </c>
      <c r="T256" s="187">
        <f>S256*H256</f>
        <v>0</v>
      </c>
      <c r="U256" s="36"/>
      <c r="V256" s="36"/>
      <c r="W256" s="36"/>
      <c r="X256" s="36"/>
      <c r="Y256" s="36"/>
      <c r="Z256" s="36"/>
      <c r="AA256" s="36"/>
      <c r="AB256" s="36"/>
      <c r="AC256" s="36"/>
      <c r="AD256" s="36"/>
      <c r="AE256" s="36"/>
      <c r="AR256" s="188" t="s">
        <v>261</v>
      </c>
      <c r="AT256" s="188" t="s">
        <v>164</v>
      </c>
      <c r="AU256" s="188" t="s">
        <v>90</v>
      </c>
      <c r="AY256" s="18" t="s">
        <v>161</v>
      </c>
      <c r="BE256" s="189">
        <f>IF(N256="základní",J256,0)</f>
        <v>0</v>
      </c>
      <c r="BF256" s="189">
        <f>IF(N256="snížená",J256,0)</f>
        <v>0</v>
      </c>
      <c r="BG256" s="189">
        <f>IF(N256="zákl. přenesená",J256,0)</f>
        <v>0</v>
      </c>
      <c r="BH256" s="189">
        <f>IF(N256="sníž. přenesená",J256,0)</f>
        <v>0</v>
      </c>
      <c r="BI256" s="189">
        <f>IF(N256="nulová",J256,0)</f>
        <v>0</v>
      </c>
      <c r="BJ256" s="18" t="s">
        <v>88</v>
      </c>
      <c r="BK256" s="189">
        <f>ROUND(I256*H256,2)</f>
        <v>0</v>
      </c>
      <c r="BL256" s="18" t="s">
        <v>261</v>
      </c>
      <c r="BM256" s="188" t="s">
        <v>523</v>
      </c>
    </row>
    <row r="257" spans="1:65" s="2" customFormat="1" ht="11.25">
      <c r="A257" s="36"/>
      <c r="B257" s="37"/>
      <c r="C257" s="38"/>
      <c r="D257" s="190" t="s">
        <v>170</v>
      </c>
      <c r="E257" s="38"/>
      <c r="F257" s="191" t="s">
        <v>524</v>
      </c>
      <c r="G257" s="38"/>
      <c r="H257" s="38"/>
      <c r="I257" s="192"/>
      <c r="J257" s="38"/>
      <c r="K257" s="38"/>
      <c r="L257" s="41"/>
      <c r="M257" s="193"/>
      <c r="N257" s="194"/>
      <c r="O257" s="66"/>
      <c r="P257" s="66"/>
      <c r="Q257" s="66"/>
      <c r="R257" s="66"/>
      <c r="S257" s="66"/>
      <c r="T257" s="67"/>
      <c r="U257" s="36"/>
      <c r="V257" s="36"/>
      <c r="W257" s="36"/>
      <c r="X257" s="36"/>
      <c r="Y257" s="36"/>
      <c r="Z257" s="36"/>
      <c r="AA257" s="36"/>
      <c r="AB257" s="36"/>
      <c r="AC257" s="36"/>
      <c r="AD257" s="36"/>
      <c r="AE257" s="36"/>
      <c r="AT257" s="18" t="s">
        <v>170</v>
      </c>
      <c r="AU257" s="18" t="s">
        <v>90</v>
      </c>
    </row>
    <row r="258" spans="1:65" s="14" customFormat="1" ht="11.25">
      <c r="B258" s="206"/>
      <c r="C258" s="207"/>
      <c r="D258" s="197" t="s">
        <v>176</v>
      </c>
      <c r="E258" s="208" t="s">
        <v>35</v>
      </c>
      <c r="F258" s="209" t="s">
        <v>178</v>
      </c>
      <c r="G258" s="207"/>
      <c r="H258" s="210">
        <v>21.526</v>
      </c>
      <c r="I258" s="211"/>
      <c r="J258" s="207"/>
      <c r="K258" s="207"/>
      <c r="L258" s="212"/>
      <c r="M258" s="213"/>
      <c r="N258" s="214"/>
      <c r="O258" s="214"/>
      <c r="P258" s="214"/>
      <c r="Q258" s="214"/>
      <c r="R258" s="214"/>
      <c r="S258" s="214"/>
      <c r="T258" s="215"/>
      <c r="AT258" s="216" t="s">
        <v>176</v>
      </c>
      <c r="AU258" s="216" t="s">
        <v>90</v>
      </c>
      <c r="AV258" s="14" t="s">
        <v>90</v>
      </c>
      <c r="AW258" s="14" t="s">
        <v>41</v>
      </c>
      <c r="AX258" s="14" t="s">
        <v>80</v>
      </c>
      <c r="AY258" s="216" t="s">
        <v>161</v>
      </c>
    </row>
    <row r="259" spans="1:65" s="14" customFormat="1" ht="11.25">
      <c r="B259" s="206"/>
      <c r="C259" s="207"/>
      <c r="D259" s="197" t="s">
        <v>176</v>
      </c>
      <c r="E259" s="208" t="s">
        <v>35</v>
      </c>
      <c r="F259" s="209" t="s">
        <v>179</v>
      </c>
      <c r="G259" s="207"/>
      <c r="H259" s="210">
        <v>21.786000000000001</v>
      </c>
      <c r="I259" s="211"/>
      <c r="J259" s="207"/>
      <c r="K259" s="207"/>
      <c r="L259" s="212"/>
      <c r="M259" s="213"/>
      <c r="N259" s="214"/>
      <c r="O259" s="214"/>
      <c r="P259" s="214"/>
      <c r="Q259" s="214"/>
      <c r="R259" s="214"/>
      <c r="S259" s="214"/>
      <c r="T259" s="215"/>
      <c r="AT259" s="216" t="s">
        <v>176</v>
      </c>
      <c r="AU259" s="216" t="s">
        <v>90</v>
      </c>
      <c r="AV259" s="14" t="s">
        <v>90</v>
      </c>
      <c r="AW259" s="14" t="s">
        <v>41</v>
      </c>
      <c r="AX259" s="14" t="s">
        <v>80</v>
      </c>
      <c r="AY259" s="216" t="s">
        <v>161</v>
      </c>
    </row>
    <row r="260" spans="1:65" s="14" customFormat="1" ht="11.25">
      <c r="B260" s="206"/>
      <c r="C260" s="207"/>
      <c r="D260" s="197" t="s">
        <v>176</v>
      </c>
      <c r="E260" s="208" t="s">
        <v>35</v>
      </c>
      <c r="F260" s="209" t="s">
        <v>180</v>
      </c>
      <c r="G260" s="207"/>
      <c r="H260" s="210">
        <v>13.648999999999999</v>
      </c>
      <c r="I260" s="211"/>
      <c r="J260" s="207"/>
      <c r="K260" s="207"/>
      <c r="L260" s="212"/>
      <c r="M260" s="213"/>
      <c r="N260" s="214"/>
      <c r="O260" s="214"/>
      <c r="P260" s="214"/>
      <c r="Q260" s="214"/>
      <c r="R260" s="214"/>
      <c r="S260" s="214"/>
      <c r="T260" s="215"/>
      <c r="AT260" s="216" t="s">
        <v>176</v>
      </c>
      <c r="AU260" s="216" t="s">
        <v>90</v>
      </c>
      <c r="AV260" s="14" t="s">
        <v>90</v>
      </c>
      <c r="AW260" s="14" t="s">
        <v>41</v>
      </c>
      <c r="AX260" s="14" t="s">
        <v>80</v>
      </c>
      <c r="AY260" s="216" t="s">
        <v>161</v>
      </c>
    </row>
    <row r="261" spans="1:65" s="15" customFormat="1" ht="11.25">
      <c r="B261" s="217"/>
      <c r="C261" s="218"/>
      <c r="D261" s="197" t="s">
        <v>176</v>
      </c>
      <c r="E261" s="219" t="s">
        <v>35</v>
      </c>
      <c r="F261" s="220" t="s">
        <v>181</v>
      </c>
      <c r="G261" s="218"/>
      <c r="H261" s="221">
        <v>56.960999999999999</v>
      </c>
      <c r="I261" s="222"/>
      <c r="J261" s="218"/>
      <c r="K261" s="218"/>
      <c r="L261" s="223"/>
      <c r="M261" s="224"/>
      <c r="N261" s="225"/>
      <c r="O261" s="225"/>
      <c r="P261" s="225"/>
      <c r="Q261" s="225"/>
      <c r="R261" s="225"/>
      <c r="S261" s="225"/>
      <c r="T261" s="226"/>
      <c r="AT261" s="227" t="s">
        <v>176</v>
      </c>
      <c r="AU261" s="227" t="s">
        <v>90</v>
      </c>
      <c r="AV261" s="15" t="s">
        <v>168</v>
      </c>
      <c r="AW261" s="15" t="s">
        <v>41</v>
      </c>
      <c r="AX261" s="15" t="s">
        <v>88</v>
      </c>
      <c r="AY261" s="227" t="s">
        <v>161</v>
      </c>
    </row>
    <row r="262" spans="1:65" s="2" customFormat="1" ht="16.5" customHeight="1">
      <c r="A262" s="36"/>
      <c r="B262" s="37"/>
      <c r="C262" s="228" t="s">
        <v>525</v>
      </c>
      <c r="D262" s="228" t="s">
        <v>188</v>
      </c>
      <c r="E262" s="229" t="s">
        <v>526</v>
      </c>
      <c r="F262" s="230" t="s">
        <v>527</v>
      </c>
      <c r="G262" s="231" t="s">
        <v>167</v>
      </c>
      <c r="H262" s="232">
        <v>62.656999999999996</v>
      </c>
      <c r="I262" s="233"/>
      <c r="J262" s="234">
        <f>ROUND(I262*H262,2)</f>
        <v>0</v>
      </c>
      <c r="K262" s="235"/>
      <c r="L262" s="236"/>
      <c r="M262" s="237" t="s">
        <v>35</v>
      </c>
      <c r="N262" s="238" t="s">
        <v>51</v>
      </c>
      <c r="O262" s="66"/>
      <c r="P262" s="186">
        <f>O262*H262</f>
        <v>0</v>
      </c>
      <c r="Q262" s="186">
        <v>1.26E-2</v>
      </c>
      <c r="R262" s="186">
        <f>Q262*H262</f>
        <v>0.78947819999999991</v>
      </c>
      <c r="S262" s="186">
        <v>0</v>
      </c>
      <c r="T262" s="187">
        <f>S262*H262</f>
        <v>0</v>
      </c>
      <c r="U262" s="36"/>
      <c r="V262" s="36"/>
      <c r="W262" s="36"/>
      <c r="X262" s="36"/>
      <c r="Y262" s="36"/>
      <c r="Z262" s="36"/>
      <c r="AA262" s="36"/>
      <c r="AB262" s="36"/>
      <c r="AC262" s="36"/>
      <c r="AD262" s="36"/>
      <c r="AE262" s="36"/>
      <c r="AR262" s="188" t="s">
        <v>333</v>
      </c>
      <c r="AT262" s="188" t="s">
        <v>188</v>
      </c>
      <c r="AU262" s="188" t="s">
        <v>90</v>
      </c>
      <c r="AY262" s="18" t="s">
        <v>161</v>
      </c>
      <c r="BE262" s="189">
        <f>IF(N262="základní",J262,0)</f>
        <v>0</v>
      </c>
      <c r="BF262" s="189">
        <f>IF(N262="snížená",J262,0)</f>
        <v>0</v>
      </c>
      <c r="BG262" s="189">
        <f>IF(N262="zákl. přenesená",J262,0)</f>
        <v>0</v>
      </c>
      <c r="BH262" s="189">
        <f>IF(N262="sníž. přenesená",J262,0)</f>
        <v>0</v>
      </c>
      <c r="BI262" s="189">
        <f>IF(N262="nulová",J262,0)</f>
        <v>0</v>
      </c>
      <c r="BJ262" s="18" t="s">
        <v>88</v>
      </c>
      <c r="BK262" s="189">
        <f>ROUND(I262*H262,2)</f>
        <v>0</v>
      </c>
      <c r="BL262" s="18" t="s">
        <v>261</v>
      </c>
      <c r="BM262" s="188" t="s">
        <v>528</v>
      </c>
    </row>
    <row r="263" spans="1:65" s="2" customFormat="1" ht="11.25">
      <c r="A263" s="36"/>
      <c r="B263" s="37"/>
      <c r="C263" s="38"/>
      <c r="D263" s="190" t="s">
        <v>170</v>
      </c>
      <c r="E263" s="38"/>
      <c r="F263" s="191" t="s">
        <v>529</v>
      </c>
      <c r="G263" s="38"/>
      <c r="H263" s="38"/>
      <c r="I263" s="192"/>
      <c r="J263" s="38"/>
      <c r="K263" s="38"/>
      <c r="L263" s="41"/>
      <c r="M263" s="193"/>
      <c r="N263" s="194"/>
      <c r="O263" s="66"/>
      <c r="P263" s="66"/>
      <c r="Q263" s="66"/>
      <c r="R263" s="66"/>
      <c r="S263" s="66"/>
      <c r="T263" s="67"/>
      <c r="U263" s="36"/>
      <c r="V263" s="36"/>
      <c r="W263" s="36"/>
      <c r="X263" s="36"/>
      <c r="Y263" s="36"/>
      <c r="Z263" s="36"/>
      <c r="AA263" s="36"/>
      <c r="AB263" s="36"/>
      <c r="AC263" s="36"/>
      <c r="AD263" s="36"/>
      <c r="AE263" s="36"/>
      <c r="AT263" s="18" t="s">
        <v>170</v>
      </c>
      <c r="AU263" s="18" t="s">
        <v>90</v>
      </c>
    </row>
    <row r="264" spans="1:65" s="14" customFormat="1" ht="11.25">
      <c r="B264" s="206"/>
      <c r="C264" s="207"/>
      <c r="D264" s="197" t="s">
        <v>176</v>
      </c>
      <c r="E264" s="207"/>
      <c r="F264" s="209" t="s">
        <v>530</v>
      </c>
      <c r="G264" s="207"/>
      <c r="H264" s="210">
        <v>62.656999999999996</v>
      </c>
      <c r="I264" s="211"/>
      <c r="J264" s="207"/>
      <c r="K264" s="207"/>
      <c r="L264" s="212"/>
      <c r="M264" s="213"/>
      <c r="N264" s="214"/>
      <c r="O264" s="214"/>
      <c r="P264" s="214"/>
      <c r="Q264" s="214"/>
      <c r="R264" s="214"/>
      <c r="S264" s="214"/>
      <c r="T264" s="215"/>
      <c r="AT264" s="216" t="s">
        <v>176</v>
      </c>
      <c r="AU264" s="216" t="s">
        <v>90</v>
      </c>
      <c r="AV264" s="14" t="s">
        <v>90</v>
      </c>
      <c r="AW264" s="14" t="s">
        <v>4</v>
      </c>
      <c r="AX264" s="14" t="s">
        <v>88</v>
      </c>
      <c r="AY264" s="216" t="s">
        <v>161</v>
      </c>
    </row>
    <row r="265" spans="1:65" s="2" customFormat="1" ht="24.2" customHeight="1">
      <c r="A265" s="36"/>
      <c r="B265" s="37"/>
      <c r="C265" s="176" t="s">
        <v>531</v>
      </c>
      <c r="D265" s="176" t="s">
        <v>164</v>
      </c>
      <c r="E265" s="177" t="s">
        <v>532</v>
      </c>
      <c r="F265" s="178" t="s">
        <v>533</v>
      </c>
      <c r="G265" s="179" t="s">
        <v>480</v>
      </c>
      <c r="H265" s="180">
        <v>11.35</v>
      </c>
      <c r="I265" s="181"/>
      <c r="J265" s="182">
        <f>ROUND(I265*H265,2)</f>
        <v>0</v>
      </c>
      <c r="K265" s="183"/>
      <c r="L265" s="41"/>
      <c r="M265" s="184" t="s">
        <v>35</v>
      </c>
      <c r="N265" s="185" t="s">
        <v>51</v>
      </c>
      <c r="O265" s="66"/>
      <c r="P265" s="186">
        <f>O265*H265</f>
        <v>0</v>
      </c>
      <c r="Q265" s="186">
        <v>5.5000000000000003E-4</v>
      </c>
      <c r="R265" s="186">
        <f>Q265*H265</f>
        <v>6.2424999999999998E-3</v>
      </c>
      <c r="S265" s="186">
        <v>0</v>
      </c>
      <c r="T265" s="187">
        <f>S265*H265</f>
        <v>0</v>
      </c>
      <c r="U265" s="36"/>
      <c r="V265" s="36"/>
      <c r="W265" s="36"/>
      <c r="X265" s="36"/>
      <c r="Y265" s="36"/>
      <c r="Z265" s="36"/>
      <c r="AA265" s="36"/>
      <c r="AB265" s="36"/>
      <c r="AC265" s="36"/>
      <c r="AD265" s="36"/>
      <c r="AE265" s="36"/>
      <c r="AR265" s="188" t="s">
        <v>261</v>
      </c>
      <c r="AT265" s="188" t="s">
        <v>164</v>
      </c>
      <c r="AU265" s="188" t="s">
        <v>90</v>
      </c>
      <c r="AY265" s="18" t="s">
        <v>161</v>
      </c>
      <c r="BE265" s="189">
        <f>IF(N265="základní",J265,0)</f>
        <v>0</v>
      </c>
      <c r="BF265" s="189">
        <f>IF(N265="snížená",J265,0)</f>
        <v>0</v>
      </c>
      <c r="BG265" s="189">
        <f>IF(N265="zákl. přenesená",J265,0)</f>
        <v>0</v>
      </c>
      <c r="BH265" s="189">
        <f>IF(N265="sníž. přenesená",J265,0)</f>
        <v>0</v>
      </c>
      <c r="BI265" s="189">
        <f>IF(N265="nulová",J265,0)</f>
        <v>0</v>
      </c>
      <c r="BJ265" s="18" t="s">
        <v>88</v>
      </c>
      <c r="BK265" s="189">
        <f>ROUND(I265*H265,2)</f>
        <v>0</v>
      </c>
      <c r="BL265" s="18" t="s">
        <v>261</v>
      </c>
      <c r="BM265" s="188" t="s">
        <v>534</v>
      </c>
    </row>
    <row r="266" spans="1:65" s="2" customFormat="1" ht="11.25">
      <c r="A266" s="36"/>
      <c r="B266" s="37"/>
      <c r="C266" s="38"/>
      <c r="D266" s="190" t="s">
        <v>170</v>
      </c>
      <c r="E266" s="38"/>
      <c r="F266" s="191" t="s">
        <v>535</v>
      </c>
      <c r="G266" s="38"/>
      <c r="H266" s="38"/>
      <c r="I266" s="192"/>
      <c r="J266" s="38"/>
      <c r="K266" s="38"/>
      <c r="L266" s="41"/>
      <c r="M266" s="193"/>
      <c r="N266" s="194"/>
      <c r="O266" s="66"/>
      <c r="P266" s="66"/>
      <c r="Q266" s="66"/>
      <c r="R266" s="66"/>
      <c r="S266" s="66"/>
      <c r="T266" s="67"/>
      <c r="U266" s="36"/>
      <c r="V266" s="36"/>
      <c r="W266" s="36"/>
      <c r="X266" s="36"/>
      <c r="Y266" s="36"/>
      <c r="Z266" s="36"/>
      <c r="AA266" s="36"/>
      <c r="AB266" s="36"/>
      <c r="AC266" s="36"/>
      <c r="AD266" s="36"/>
      <c r="AE266" s="36"/>
      <c r="AT266" s="18" t="s">
        <v>170</v>
      </c>
      <c r="AU266" s="18" t="s">
        <v>90</v>
      </c>
    </row>
    <row r="267" spans="1:65" s="14" customFormat="1" ht="11.25">
      <c r="B267" s="206"/>
      <c r="C267" s="207"/>
      <c r="D267" s="197" t="s">
        <v>176</v>
      </c>
      <c r="E267" s="208" t="s">
        <v>35</v>
      </c>
      <c r="F267" s="209" t="s">
        <v>536</v>
      </c>
      <c r="G267" s="207"/>
      <c r="H267" s="210">
        <v>11.35</v>
      </c>
      <c r="I267" s="211"/>
      <c r="J267" s="207"/>
      <c r="K267" s="207"/>
      <c r="L267" s="212"/>
      <c r="M267" s="213"/>
      <c r="N267" s="214"/>
      <c r="O267" s="214"/>
      <c r="P267" s="214"/>
      <c r="Q267" s="214"/>
      <c r="R267" s="214"/>
      <c r="S267" s="214"/>
      <c r="T267" s="215"/>
      <c r="AT267" s="216" t="s">
        <v>176</v>
      </c>
      <c r="AU267" s="216" t="s">
        <v>90</v>
      </c>
      <c r="AV267" s="14" t="s">
        <v>90</v>
      </c>
      <c r="AW267" s="14" t="s">
        <v>41</v>
      </c>
      <c r="AX267" s="14" t="s">
        <v>88</v>
      </c>
      <c r="AY267" s="216" t="s">
        <v>161</v>
      </c>
    </row>
    <row r="268" spans="1:65" s="2" customFormat="1" ht="24.2" customHeight="1">
      <c r="A268" s="36"/>
      <c r="B268" s="37"/>
      <c r="C268" s="176" t="s">
        <v>537</v>
      </c>
      <c r="D268" s="176" t="s">
        <v>164</v>
      </c>
      <c r="E268" s="177" t="s">
        <v>538</v>
      </c>
      <c r="F268" s="178" t="s">
        <v>539</v>
      </c>
      <c r="G268" s="179" t="s">
        <v>480</v>
      </c>
      <c r="H268" s="180">
        <v>23.5</v>
      </c>
      <c r="I268" s="181"/>
      <c r="J268" s="182">
        <f>ROUND(I268*H268,2)</f>
        <v>0</v>
      </c>
      <c r="K268" s="183"/>
      <c r="L268" s="41"/>
      <c r="M268" s="184" t="s">
        <v>35</v>
      </c>
      <c r="N268" s="185" t="s">
        <v>51</v>
      </c>
      <c r="O268" s="66"/>
      <c r="P268" s="186">
        <f>O268*H268</f>
        <v>0</v>
      </c>
      <c r="Q268" s="186">
        <v>5.0000000000000001E-4</v>
      </c>
      <c r="R268" s="186">
        <f>Q268*H268</f>
        <v>1.175E-2</v>
      </c>
      <c r="S268" s="186">
        <v>0</v>
      </c>
      <c r="T268" s="187">
        <f>S268*H268</f>
        <v>0</v>
      </c>
      <c r="U268" s="36"/>
      <c r="V268" s="36"/>
      <c r="W268" s="36"/>
      <c r="X268" s="36"/>
      <c r="Y268" s="36"/>
      <c r="Z268" s="36"/>
      <c r="AA268" s="36"/>
      <c r="AB268" s="36"/>
      <c r="AC268" s="36"/>
      <c r="AD268" s="36"/>
      <c r="AE268" s="36"/>
      <c r="AR268" s="188" t="s">
        <v>261</v>
      </c>
      <c r="AT268" s="188" t="s">
        <v>164</v>
      </c>
      <c r="AU268" s="188" t="s">
        <v>90</v>
      </c>
      <c r="AY268" s="18" t="s">
        <v>161</v>
      </c>
      <c r="BE268" s="189">
        <f>IF(N268="základní",J268,0)</f>
        <v>0</v>
      </c>
      <c r="BF268" s="189">
        <f>IF(N268="snížená",J268,0)</f>
        <v>0</v>
      </c>
      <c r="BG268" s="189">
        <f>IF(N268="zákl. přenesená",J268,0)</f>
        <v>0</v>
      </c>
      <c r="BH268" s="189">
        <f>IF(N268="sníž. přenesená",J268,0)</f>
        <v>0</v>
      </c>
      <c r="BI268" s="189">
        <f>IF(N268="nulová",J268,0)</f>
        <v>0</v>
      </c>
      <c r="BJ268" s="18" t="s">
        <v>88</v>
      </c>
      <c r="BK268" s="189">
        <f>ROUND(I268*H268,2)</f>
        <v>0</v>
      </c>
      <c r="BL268" s="18" t="s">
        <v>261</v>
      </c>
      <c r="BM268" s="188" t="s">
        <v>540</v>
      </c>
    </row>
    <row r="269" spans="1:65" s="2" customFormat="1" ht="11.25">
      <c r="A269" s="36"/>
      <c r="B269" s="37"/>
      <c r="C269" s="38"/>
      <c r="D269" s="190" t="s">
        <v>170</v>
      </c>
      <c r="E269" s="38"/>
      <c r="F269" s="191" t="s">
        <v>541</v>
      </c>
      <c r="G269" s="38"/>
      <c r="H269" s="38"/>
      <c r="I269" s="192"/>
      <c r="J269" s="38"/>
      <c r="K269" s="38"/>
      <c r="L269" s="41"/>
      <c r="M269" s="193"/>
      <c r="N269" s="194"/>
      <c r="O269" s="66"/>
      <c r="P269" s="66"/>
      <c r="Q269" s="66"/>
      <c r="R269" s="66"/>
      <c r="S269" s="66"/>
      <c r="T269" s="67"/>
      <c r="U269" s="36"/>
      <c r="V269" s="36"/>
      <c r="W269" s="36"/>
      <c r="X269" s="36"/>
      <c r="Y269" s="36"/>
      <c r="Z269" s="36"/>
      <c r="AA269" s="36"/>
      <c r="AB269" s="36"/>
      <c r="AC269" s="36"/>
      <c r="AD269" s="36"/>
      <c r="AE269" s="36"/>
      <c r="AT269" s="18" t="s">
        <v>170</v>
      </c>
      <c r="AU269" s="18" t="s">
        <v>90</v>
      </c>
    </row>
    <row r="270" spans="1:65" s="14" customFormat="1" ht="11.25">
      <c r="B270" s="206"/>
      <c r="C270" s="207"/>
      <c r="D270" s="197" t="s">
        <v>176</v>
      </c>
      <c r="E270" s="208" t="s">
        <v>35</v>
      </c>
      <c r="F270" s="209" t="s">
        <v>542</v>
      </c>
      <c r="G270" s="207"/>
      <c r="H270" s="210">
        <v>23.5</v>
      </c>
      <c r="I270" s="211"/>
      <c r="J270" s="207"/>
      <c r="K270" s="207"/>
      <c r="L270" s="212"/>
      <c r="M270" s="213"/>
      <c r="N270" s="214"/>
      <c r="O270" s="214"/>
      <c r="P270" s="214"/>
      <c r="Q270" s="214"/>
      <c r="R270" s="214"/>
      <c r="S270" s="214"/>
      <c r="T270" s="215"/>
      <c r="AT270" s="216" t="s">
        <v>176</v>
      </c>
      <c r="AU270" s="216" t="s">
        <v>90</v>
      </c>
      <c r="AV270" s="14" t="s">
        <v>90</v>
      </c>
      <c r="AW270" s="14" t="s">
        <v>41</v>
      </c>
      <c r="AX270" s="14" t="s">
        <v>88</v>
      </c>
      <c r="AY270" s="216" t="s">
        <v>161</v>
      </c>
    </row>
    <row r="271" spans="1:65" s="2" customFormat="1" ht="44.25" customHeight="1">
      <c r="A271" s="36"/>
      <c r="B271" s="37"/>
      <c r="C271" s="176" t="s">
        <v>543</v>
      </c>
      <c r="D271" s="176" t="s">
        <v>164</v>
      </c>
      <c r="E271" s="177" t="s">
        <v>544</v>
      </c>
      <c r="F271" s="178" t="s">
        <v>545</v>
      </c>
      <c r="G271" s="179" t="s">
        <v>232</v>
      </c>
      <c r="H271" s="180">
        <v>1.2010000000000001</v>
      </c>
      <c r="I271" s="181"/>
      <c r="J271" s="182">
        <f>ROUND(I271*H271,2)</f>
        <v>0</v>
      </c>
      <c r="K271" s="183"/>
      <c r="L271" s="41"/>
      <c r="M271" s="184" t="s">
        <v>35</v>
      </c>
      <c r="N271" s="185" t="s">
        <v>51</v>
      </c>
      <c r="O271" s="66"/>
      <c r="P271" s="186">
        <f>O271*H271</f>
        <v>0</v>
      </c>
      <c r="Q271" s="186">
        <v>0</v>
      </c>
      <c r="R271" s="186">
        <f>Q271*H271</f>
        <v>0</v>
      </c>
      <c r="S271" s="186">
        <v>0</v>
      </c>
      <c r="T271" s="187">
        <f>S271*H271</f>
        <v>0</v>
      </c>
      <c r="U271" s="36"/>
      <c r="V271" s="36"/>
      <c r="W271" s="36"/>
      <c r="X271" s="36"/>
      <c r="Y271" s="36"/>
      <c r="Z271" s="36"/>
      <c r="AA271" s="36"/>
      <c r="AB271" s="36"/>
      <c r="AC271" s="36"/>
      <c r="AD271" s="36"/>
      <c r="AE271" s="36"/>
      <c r="AR271" s="188" t="s">
        <v>261</v>
      </c>
      <c r="AT271" s="188" t="s">
        <v>164</v>
      </c>
      <c r="AU271" s="188" t="s">
        <v>90</v>
      </c>
      <c r="AY271" s="18" t="s">
        <v>161</v>
      </c>
      <c r="BE271" s="189">
        <f>IF(N271="základní",J271,0)</f>
        <v>0</v>
      </c>
      <c r="BF271" s="189">
        <f>IF(N271="snížená",J271,0)</f>
        <v>0</v>
      </c>
      <c r="BG271" s="189">
        <f>IF(N271="zákl. přenesená",J271,0)</f>
        <v>0</v>
      </c>
      <c r="BH271" s="189">
        <f>IF(N271="sníž. přenesená",J271,0)</f>
        <v>0</v>
      </c>
      <c r="BI271" s="189">
        <f>IF(N271="nulová",J271,0)</f>
        <v>0</v>
      </c>
      <c r="BJ271" s="18" t="s">
        <v>88</v>
      </c>
      <c r="BK271" s="189">
        <f>ROUND(I271*H271,2)</f>
        <v>0</v>
      </c>
      <c r="BL271" s="18" t="s">
        <v>261</v>
      </c>
      <c r="BM271" s="188" t="s">
        <v>546</v>
      </c>
    </row>
    <row r="272" spans="1:65" s="2" customFormat="1" ht="11.25">
      <c r="A272" s="36"/>
      <c r="B272" s="37"/>
      <c r="C272" s="38"/>
      <c r="D272" s="190" t="s">
        <v>170</v>
      </c>
      <c r="E272" s="38"/>
      <c r="F272" s="191" t="s">
        <v>547</v>
      </c>
      <c r="G272" s="38"/>
      <c r="H272" s="38"/>
      <c r="I272" s="192"/>
      <c r="J272" s="38"/>
      <c r="K272" s="38"/>
      <c r="L272" s="41"/>
      <c r="M272" s="193"/>
      <c r="N272" s="194"/>
      <c r="O272" s="66"/>
      <c r="P272" s="66"/>
      <c r="Q272" s="66"/>
      <c r="R272" s="66"/>
      <c r="S272" s="66"/>
      <c r="T272" s="67"/>
      <c r="U272" s="36"/>
      <c r="V272" s="36"/>
      <c r="W272" s="36"/>
      <c r="X272" s="36"/>
      <c r="Y272" s="36"/>
      <c r="Z272" s="36"/>
      <c r="AA272" s="36"/>
      <c r="AB272" s="36"/>
      <c r="AC272" s="36"/>
      <c r="AD272" s="36"/>
      <c r="AE272" s="36"/>
      <c r="AT272" s="18" t="s">
        <v>170</v>
      </c>
      <c r="AU272" s="18" t="s">
        <v>90</v>
      </c>
    </row>
    <row r="273" spans="1:65" s="2" customFormat="1" ht="49.15" customHeight="1">
      <c r="A273" s="36"/>
      <c r="B273" s="37"/>
      <c r="C273" s="176" t="s">
        <v>548</v>
      </c>
      <c r="D273" s="176" t="s">
        <v>164</v>
      </c>
      <c r="E273" s="177" t="s">
        <v>549</v>
      </c>
      <c r="F273" s="178" t="s">
        <v>550</v>
      </c>
      <c r="G273" s="179" t="s">
        <v>232</v>
      </c>
      <c r="H273" s="180">
        <v>1.2010000000000001</v>
      </c>
      <c r="I273" s="181"/>
      <c r="J273" s="182">
        <f>ROUND(I273*H273,2)</f>
        <v>0</v>
      </c>
      <c r="K273" s="183"/>
      <c r="L273" s="41"/>
      <c r="M273" s="184" t="s">
        <v>35</v>
      </c>
      <c r="N273" s="185" t="s">
        <v>51</v>
      </c>
      <c r="O273" s="66"/>
      <c r="P273" s="186">
        <f>O273*H273</f>
        <v>0</v>
      </c>
      <c r="Q273" s="186">
        <v>0</v>
      </c>
      <c r="R273" s="186">
        <f>Q273*H273</f>
        <v>0</v>
      </c>
      <c r="S273" s="186">
        <v>0</v>
      </c>
      <c r="T273" s="187">
        <f>S273*H273</f>
        <v>0</v>
      </c>
      <c r="U273" s="36"/>
      <c r="V273" s="36"/>
      <c r="W273" s="36"/>
      <c r="X273" s="36"/>
      <c r="Y273" s="36"/>
      <c r="Z273" s="36"/>
      <c r="AA273" s="36"/>
      <c r="AB273" s="36"/>
      <c r="AC273" s="36"/>
      <c r="AD273" s="36"/>
      <c r="AE273" s="36"/>
      <c r="AR273" s="188" t="s">
        <v>261</v>
      </c>
      <c r="AT273" s="188" t="s">
        <v>164</v>
      </c>
      <c r="AU273" s="188" t="s">
        <v>90</v>
      </c>
      <c r="AY273" s="18" t="s">
        <v>161</v>
      </c>
      <c r="BE273" s="189">
        <f>IF(N273="základní",J273,0)</f>
        <v>0</v>
      </c>
      <c r="BF273" s="189">
        <f>IF(N273="snížená",J273,0)</f>
        <v>0</v>
      </c>
      <c r="BG273" s="189">
        <f>IF(N273="zákl. přenesená",J273,0)</f>
        <v>0</v>
      </c>
      <c r="BH273" s="189">
        <f>IF(N273="sníž. přenesená",J273,0)</f>
        <v>0</v>
      </c>
      <c r="BI273" s="189">
        <f>IF(N273="nulová",J273,0)</f>
        <v>0</v>
      </c>
      <c r="BJ273" s="18" t="s">
        <v>88</v>
      </c>
      <c r="BK273" s="189">
        <f>ROUND(I273*H273,2)</f>
        <v>0</v>
      </c>
      <c r="BL273" s="18" t="s">
        <v>261</v>
      </c>
      <c r="BM273" s="188" t="s">
        <v>551</v>
      </c>
    </row>
    <row r="274" spans="1:65" s="2" customFormat="1" ht="11.25">
      <c r="A274" s="36"/>
      <c r="B274" s="37"/>
      <c r="C274" s="38"/>
      <c r="D274" s="190" t="s">
        <v>170</v>
      </c>
      <c r="E274" s="38"/>
      <c r="F274" s="191" t="s">
        <v>552</v>
      </c>
      <c r="G274" s="38"/>
      <c r="H274" s="38"/>
      <c r="I274" s="192"/>
      <c r="J274" s="38"/>
      <c r="K274" s="38"/>
      <c r="L274" s="41"/>
      <c r="M274" s="193"/>
      <c r="N274" s="194"/>
      <c r="O274" s="66"/>
      <c r="P274" s="66"/>
      <c r="Q274" s="66"/>
      <c r="R274" s="66"/>
      <c r="S274" s="66"/>
      <c r="T274" s="67"/>
      <c r="U274" s="36"/>
      <c r="V274" s="36"/>
      <c r="W274" s="36"/>
      <c r="X274" s="36"/>
      <c r="Y274" s="36"/>
      <c r="Z274" s="36"/>
      <c r="AA274" s="36"/>
      <c r="AB274" s="36"/>
      <c r="AC274" s="36"/>
      <c r="AD274" s="36"/>
      <c r="AE274" s="36"/>
      <c r="AT274" s="18" t="s">
        <v>170</v>
      </c>
      <c r="AU274" s="18" t="s">
        <v>90</v>
      </c>
    </row>
    <row r="275" spans="1:65" s="12" customFormat="1" ht="22.9" customHeight="1">
      <c r="B275" s="160"/>
      <c r="C275" s="161"/>
      <c r="D275" s="162" t="s">
        <v>79</v>
      </c>
      <c r="E275" s="174" t="s">
        <v>553</v>
      </c>
      <c r="F275" s="174" t="s">
        <v>554</v>
      </c>
      <c r="G275" s="161"/>
      <c r="H275" s="161"/>
      <c r="I275" s="164"/>
      <c r="J275" s="175">
        <f>BK275</f>
        <v>0</v>
      </c>
      <c r="K275" s="161"/>
      <c r="L275" s="166"/>
      <c r="M275" s="167"/>
      <c r="N275" s="168"/>
      <c r="O275" s="168"/>
      <c r="P275" s="169">
        <f>SUM(P276:P282)</f>
        <v>0</v>
      </c>
      <c r="Q275" s="168"/>
      <c r="R275" s="169">
        <f>SUM(R276:R282)</f>
        <v>1.3395E-3</v>
      </c>
      <c r="S275" s="168"/>
      <c r="T275" s="170">
        <f>SUM(T276:T282)</f>
        <v>0</v>
      </c>
      <c r="AR275" s="171" t="s">
        <v>90</v>
      </c>
      <c r="AT275" s="172" t="s">
        <v>79</v>
      </c>
      <c r="AU275" s="172" t="s">
        <v>88</v>
      </c>
      <c r="AY275" s="171" t="s">
        <v>161</v>
      </c>
      <c r="BK275" s="173">
        <f>SUM(BK276:BK282)</f>
        <v>0</v>
      </c>
    </row>
    <row r="276" spans="1:65" s="2" customFormat="1" ht="24.2" customHeight="1">
      <c r="A276" s="36"/>
      <c r="B276" s="37"/>
      <c r="C276" s="176" t="s">
        <v>555</v>
      </c>
      <c r="D276" s="176" t="s">
        <v>164</v>
      </c>
      <c r="E276" s="177" t="s">
        <v>556</v>
      </c>
      <c r="F276" s="178" t="s">
        <v>557</v>
      </c>
      <c r="G276" s="179" t="s">
        <v>167</v>
      </c>
      <c r="H276" s="180">
        <v>3.5249999999999999</v>
      </c>
      <c r="I276" s="181"/>
      <c r="J276" s="182">
        <f>ROUND(I276*H276,2)</f>
        <v>0</v>
      </c>
      <c r="K276" s="183"/>
      <c r="L276" s="41"/>
      <c r="M276" s="184" t="s">
        <v>35</v>
      </c>
      <c r="N276" s="185" t="s">
        <v>51</v>
      </c>
      <c r="O276" s="66"/>
      <c r="P276" s="186">
        <f>O276*H276</f>
        <v>0</v>
      </c>
      <c r="Q276" s="186">
        <v>1.3999999999999999E-4</v>
      </c>
      <c r="R276" s="186">
        <f>Q276*H276</f>
        <v>4.9349999999999991E-4</v>
      </c>
      <c r="S276" s="186">
        <v>0</v>
      </c>
      <c r="T276" s="187">
        <f>S276*H276</f>
        <v>0</v>
      </c>
      <c r="U276" s="36"/>
      <c r="V276" s="36"/>
      <c r="W276" s="36"/>
      <c r="X276" s="36"/>
      <c r="Y276" s="36"/>
      <c r="Z276" s="36"/>
      <c r="AA276" s="36"/>
      <c r="AB276" s="36"/>
      <c r="AC276" s="36"/>
      <c r="AD276" s="36"/>
      <c r="AE276" s="36"/>
      <c r="AR276" s="188" t="s">
        <v>261</v>
      </c>
      <c r="AT276" s="188" t="s">
        <v>164</v>
      </c>
      <c r="AU276" s="188" t="s">
        <v>90</v>
      </c>
      <c r="AY276" s="18" t="s">
        <v>161</v>
      </c>
      <c r="BE276" s="189">
        <f>IF(N276="základní",J276,0)</f>
        <v>0</v>
      </c>
      <c r="BF276" s="189">
        <f>IF(N276="snížená",J276,0)</f>
        <v>0</v>
      </c>
      <c r="BG276" s="189">
        <f>IF(N276="zákl. přenesená",J276,0)</f>
        <v>0</v>
      </c>
      <c r="BH276" s="189">
        <f>IF(N276="sníž. přenesená",J276,0)</f>
        <v>0</v>
      </c>
      <c r="BI276" s="189">
        <f>IF(N276="nulová",J276,0)</f>
        <v>0</v>
      </c>
      <c r="BJ276" s="18" t="s">
        <v>88</v>
      </c>
      <c r="BK276" s="189">
        <f>ROUND(I276*H276,2)</f>
        <v>0</v>
      </c>
      <c r="BL276" s="18" t="s">
        <v>261</v>
      </c>
      <c r="BM276" s="188" t="s">
        <v>558</v>
      </c>
    </row>
    <row r="277" spans="1:65" s="2" customFormat="1" ht="11.25">
      <c r="A277" s="36"/>
      <c r="B277" s="37"/>
      <c r="C277" s="38"/>
      <c r="D277" s="190" t="s">
        <v>170</v>
      </c>
      <c r="E277" s="38"/>
      <c r="F277" s="191" t="s">
        <v>559</v>
      </c>
      <c r="G277" s="38"/>
      <c r="H277" s="38"/>
      <c r="I277" s="192"/>
      <c r="J277" s="38"/>
      <c r="K277" s="38"/>
      <c r="L277" s="41"/>
      <c r="M277" s="193"/>
      <c r="N277" s="194"/>
      <c r="O277" s="66"/>
      <c r="P277" s="66"/>
      <c r="Q277" s="66"/>
      <c r="R277" s="66"/>
      <c r="S277" s="66"/>
      <c r="T277" s="67"/>
      <c r="U277" s="36"/>
      <c r="V277" s="36"/>
      <c r="W277" s="36"/>
      <c r="X277" s="36"/>
      <c r="Y277" s="36"/>
      <c r="Z277" s="36"/>
      <c r="AA277" s="36"/>
      <c r="AB277" s="36"/>
      <c r="AC277" s="36"/>
      <c r="AD277" s="36"/>
      <c r="AE277" s="36"/>
      <c r="AT277" s="18" t="s">
        <v>170</v>
      </c>
      <c r="AU277" s="18" t="s">
        <v>90</v>
      </c>
    </row>
    <row r="278" spans="1:65" s="14" customFormat="1" ht="11.25">
      <c r="B278" s="206"/>
      <c r="C278" s="207"/>
      <c r="D278" s="197" t="s">
        <v>176</v>
      </c>
      <c r="E278" s="208" t="s">
        <v>35</v>
      </c>
      <c r="F278" s="209" t="s">
        <v>560</v>
      </c>
      <c r="G278" s="207"/>
      <c r="H278" s="210">
        <v>3.5249999999999999</v>
      </c>
      <c r="I278" s="211"/>
      <c r="J278" s="207"/>
      <c r="K278" s="207"/>
      <c r="L278" s="212"/>
      <c r="M278" s="213"/>
      <c r="N278" s="214"/>
      <c r="O278" s="214"/>
      <c r="P278" s="214"/>
      <c r="Q278" s="214"/>
      <c r="R278" s="214"/>
      <c r="S278" s="214"/>
      <c r="T278" s="215"/>
      <c r="AT278" s="216" t="s">
        <v>176</v>
      </c>
      <c r="AU278" s="216" t="s">
        <v>90</v>
      </c>
      <c r="AV278" s="14" t="s">
        <v>90</v>
      </c>
      <c r="AW278" s="14" t="s">
        <v>41</v>
      </c>
      <c r="AX278" s="14" t="s">
        <v>88</v>
      </c>
      <c r="AY278" s="216" t="s">
        <v>161</v>
      </c>
    </row>
    <row r="279" spans="1:65" s="2" customFormat="1" ht="24.2" customHeight="1">
      <c r="A279" s="36"/>
      <c r="B279" s="37"/>
      <c r="C279" s="176" t="s">
        <v>561</v>
      </c>
      <c r="D279" s="176" t="s">
        <v>164</v>
      </c>
      <c r="E279" s="177" t="s">
        <v>562</v>
      </c>
      <c r="F279" s="178" t="s">
        <v>563</v>
      </c>
      <c r="G279" s="179" t="s">
        <v>167</v>
      </c>
      <c r="H279" s="180">
        <v>3.5249999999999999</v>
      </c>
      <c r="I279" s="181"/>
      <c r="J279" s="182">
        <f>ROUND(I279*H279,2)</f>
        <v>0</v>
      </c>
      <c r="K279" s="183"/>
      <c r="L279" s="41"/>
      <c r="M279" s="184" t="s">
        <v>35</v>
      </c>
      <c r="N279" s="185" t="s">
        <v>51</v>
      </c>
      <c r="O279" s="66"/>
      <c r="P279" s="186">
        <f>O279*H279</f>
        <v>0</v>
      </c>
      <c r="Q279" s="186">
        <v>1.2E-4</v>
      </c>
      <c r="R279" s="186">
        <f>Q279*H279</f>
        <v>4.2299999999999998E-4</v>
      </c>
      <c r="S279" s="186">
        <v>0</v>
      </c>
      <c r="T279" s="187">
        <f>S279*H279</f>
        <v>0</v>
      </c>
      <c r="U279" s="36"/>
      <c r="V279" s="36"/>
      <c r="W279" s="36"/>
      <c r="X279" s="36"/>
      <c r="Y279" s="36"/>
      <c r="Z279" s="36"/>
      <c r="AA279" s="36"/>
      <c r="AB279" s="36"/>
      <c r="AC279" s="36"/>
      <c r="AD279" s="36"/>
      <c r="AE279" s="36"/>
      <c r="AR279" s="188" t="s">
        <v>261</v>
      </c>
      <c r="AT279" s="188" t="s">
        <v>164</v>
      </c>
      <c r="AU279" s="188" t="s">
        <v>90</v>
      </c>
      <c r="AY279" s="18" t="s">
        <v>161</v>
      </c>
      <c r="BE279" s="189">
        <f>IF(N279="základní",J279,0)</f>
        <v>0</v>
      </c>
      <c r="BF279" s="189">
        <f>IF(N279="snížená",J279,0)</f>
        <v>0</v>
      </c>
      <c r="BG279" s="189">
        <f>IF(N279="zákl. přenesená",J279,0)</f>
        <v>0</v>
      </c>
      <c r="BH279" s="189">
        <f>IF(N279="sníž. přenesená",J279,0)</f>
        <v>0</v>
      </c>
      <c r="BI279" s="189">
        <f>IF(N279="nulová",J279,0)</f>
        <v>0</v>
      </c>
      <c r="BJ279" s="18" t="s">
        <v>88</v>
      </c>
      <c r="BK279" s="189">
        <f>ROUND(I279*H279,2)</f>
        <v>0</v>
      </c>
      <c r="BL279" s="18" t="s">
        <v>261</v>
      </c>
      <c r="BM279" s="188" t="s">
        <v>564</v>
      </c>
    </row>
    <row r="280" spans="1:65" s="2" customFormat="1" ht="11.25">
      <c r="A280" s="36"/>
      <c r="B280" s="37"/>
      <c r="C280" s="38"/>
      <c r="D280" s="190" t="s">
        <v>170</v>
      </c>
      <c r="E280" s="38"/>
      <c r="F280" s="191" t="s">
        <v>565</v>
      </c>
      <c r="G280" s="38"/>
      <c r="H280" s="38"/>
      <c r="I280" s="192"/>
      <c r="J280" s="38"/>
      <c r="K280" s="38"/>
      <c r="L280" s="41"/>
      <c r="M280" s="193"/>
      <c r="N280" s="194"/>
      <c r="O280" s="66"/>
      <c r="P280" s="66"/>
      <c r="Q280" s="66"/>
      <c r="R280" s="66"/>
      <c r="S280" s="66"/>
      <c r="T280" s="67"/>
      <c r="U280" s="36"/>
      <c r="V280" s="36"/>
      <c r="W280" s="36"/>
      <c r="X280" s="36"/>
      <c r="Y280" s="36"/>
      <c r="Z280" s="36"/>
      <c r="AA280" s="36"/>
      <c r="AB280" s="36"/>
      <c r="AC280" s="36"/>
      <c r="AD280" s="36"/>
      <c r="AE280" s="36"/>
      <c r="AT280" s="18" t="s">
        <v>170</v>
      </c>
      <c r="AU280" s="18" t="s">
        <v>90</v>
      </c>
    </row>
    <row r="281" spans="1:65" s="2" customFormat="1" ht="24.2" customHeight="1">
      <c r="A281" s="36"/>
      <c r="B281" s="37"/>
      <c r="C281" s="176" t="s">
        <v>566</v>
      </c>
      <c r="D281" s="176" t="s">
        <v>164</v>
      </c>
      <c r="E281" s="177" t="s">
        <v>567</v>
      </c>
      <c r="F281" s="178" t="s">
        <v>568</v>
      </c>
      <c r="G281" s="179" t="s">
        <v>167</v>
      </c>
      <c r="H281" s="180">
        <v>3.5249999999999999</v>
      </c>
      <c r="I281" s="181"/>
      <c r="J281" s="182">
        <f>ROUND(I281*H281,2)</f>
        <v>0</v>
      </c>
      <c r="K281" s="183"/>
      <c r="L281" s="41"/>
      <c r="M281" s="184" t="s">
        <v>35</v>
      </c>
      <c r="N281" s="185" t="s">
        <v>51</v>
      </c>
      <c r="O281" s="66"/>
      <c r="P281" s="186">
        <f>O281*H281</f>
        <v>0</v>
      </c>
      <c r="Q281" s="186">
        <v>1.2E-4</v>
      </c>
      <c r="R281" s="186">
        <f>Q281*H281</f>
        <v>4.2299999999999998E-4</v>
      </c>
      <c r="S281" s="186">
        <v>0</v>
      </c>
      <c r="T281" s="187">
        <f>S281*H281</f>
        <v>0</v>
      </c>
      <c r="U281" s="36"/>
      <c r="V281" s="36"/>
      <c r="W281" s="36"/>
      <c r="X281" s="36"/>
      <c r="Y281" s="36"/>
      <c r="Z281" s="36"/>
      <c r="AA281" s="36"/>
      <c r="AB281" s="36"/>
      <c r="AC281" s="36"/>
      <c r="AD281" s="36"/>
      <c r="AE281" s="36"/>
      <c r="AR281" s="188" t="s">
        <v>261</v>
      </c>
      <c r="AT281" s="188" t="s">
        <v>164</v>
      </c>
      <c r="AU281" s="188" t="s">
        <v>90</v>
      </c>
      <c r="AY281" s="18" t="s">
        <v>161</v>
      </c>
      <c r="BE281" s="189">
        <f>IF(N281="základní",J281,0)</f>
        <v>0</v>
      </c>
      <c r="BF281" s="189">
        <f>IF(N281="snížená",J281,0)</f>
        <v>0</v>
      </c>
      <c r="BG281" s="189">
        <f>IF(N281="zákl. přenesená",J281,0)</f>
        <v>0</v>
      </c>
      <c r="BH281" s="189">
        <f>IF(N281="sníž. přenesená",J281,0)</f>
        <v>0</v>
      </c>
      <c r="BI281" s="189">
        <f>IF(N281="nulová",J281,0)</f>
        <v>0</v>
      </c>
      <c r="BJ281" s="18" t="s">
        <v>88</v>
      </c>
      <c r="BK281" s="189">
        <f>ROUND(I281*H281,2)</f>
        <v>0</v>
      </c>
      <c r="BL281" s="18" t="s">
        <v>261</v>
      </c>
      <c r="BM281" s="188" t="s">
        <v>569</v>
      </c>
    </row>
    <row r="282" spans="1:65" s="2" customFormat="1" ht="11.25">
      <c r="A282" s="36"/>
      <c r="B282" s="37"/>
      <c r="C282" s="38"/>
      <c r="D282" s="190" t="s">
        <v>170</v>
      </c>
      <c r="E282" s="38"/>
      <c r="F282" s="191" t="s">
        <v>570</v>
      </c>
      <c r="G282" s="38"/>
      <c r="H282" s="38"/>
      <c r="I282" s="192"/>
      <c r="J282" s="38"/>
      <c r="K282" s="38"/>
      <c r="L282" s="41"/>
      <c r="M282" s="193"/>
      <c r="N282" s="194"/>
      <c r="O282" s="66"/>
      <c r="P282" s="66"/>
      <c r="Q282" s="66"/>
      <c r="R282" s="66"/>
      <c r="S282" s="66"/>
      <c r="T282" s="67"/>
      <c r="U282" s="36"/>
      <c r="V282" s="36"/>
      <c r="W282" s="36"/>
      <c r="X282" s="36"/>
      <c r="Y282" s="36"/>
      <c r="Z282" s="36"/>
      <c r="AA282" s="36"/>
      <c r="AB282" s="36"/>
      <c r="AC282" s="36"/>
      <c r="AD282" s="36"/>
      <c r="AE282" s="36"/>
      <c r="AT282" s="18" t="s">
        <v>170</v>
      </c>
      <c r="AU282" s="18" t="s">
        <v>90</v>
      </c>
    </row>
    <row r="283" spans="1:65" s="12" customFormat="1" ht="25.9" customHeight="1">
      <c r="B283" s="160"/>
      <c r="C283" s="161"/>
      <c r="D283" s="162" t="s">
        <v>79</v>
      </c>
      <c r="E283" s="163" t="s">
        <v>571</v>
      </c>
      <c r="F283" s="163" t="s">
        <v>572</v>
      </c>
      <c r="G283" s="161"/>
      <c r="H283" s="161"/>
      <c r="I283" s="164"/>
      <c r="J283" s="165">
        <f>BK283</f>
        <v>0</v>
      </c>
      <c r="K283" s="161"/>
      <c r="L283" s="166"/>
      <c r="M283" s="167"/>
      <c r="N283" s="168"/>
      <c r="O283" s="168"/>
      <c r="P283" s="169">
        <f>P284+P287+P291+P296+P300</f>
        <v>0</v>
      </c>
      <c r="Q283" s="168"/>
      <c r="R283" s="169">
        <f>R284+R287+R291+R296+R300</f>
        <v>0</v>
      </c>
      <c r="S283" s="168"/>
      <c r="T283" s="170">
        <f>T284+T287+T291+T296+T300</f>
        <v>0</v>
      </c>
      <c r="AR283" s="171" t="s">
        <v>194</v>
      </c>
      <c r="AT283" s="172" t="s">
        <v>79</v>
      </c>
      <c r="AU283" s="172" t="s">
        <v>80</v>
      </c>
      <c r="AY283" s="171" t="s">
        <v>161</v>
      </c>
      <c r="BK283" s="173">
        <f>BK284+BK287+BK291+BK296+BK300</f>
        <v>0</v>
      </c>
    </row>
    <row r="284" spans="1:65" s="12" customFormat="1" ht="22.9" customHeight="1">
      <c r="B284" s="160"/>
      <c r="C284" s="161"/>
      <c r="D284" s="162" t="s">
        <v>79</v>
      </c>
      <c r="E284" s="174" t="s">
        <v>573</v>
      </c>
      <c r="F284" s="174" t="s">
        <v>574</v>
      </c>
      <c r="G284" s="161"/>
      <c r="H284" s="161"/>
      <c r="I284" s="164"/>
      <c r="J284" s="175">
        <f>BK284</f>
        <v>0</v>
      </c>
      <c r="K284" s="161"/>
      <c r="L284" s="166"/>
      <c r="M284" s="167"/>
      <c r="N284" s="168"/>
      <c r="O284" s="168"/>
      <c r="P284" s="169">
        <f>SUM(P285:P286)</f>
        <v>0</v>
      </c>
      <c r="Q284" s="168"/>
      <c r="R284" s="169">
        <f>SUM(R285:R286)</f>
        <v>0</v>
      </c>
      <c r="S284" s="168"/>
      <c r="T284" s="170">
        <f>SUM(T285:T286)</f>
        <v>0</v>
      </c>
      <c r="AR284" s="171" t="s">
        <v>88</v>
      </c>
      <c r="AT284" s="172" t="s">
        <v>79</v>
      </c>
      <c r="AU284" s="172" t="s">
        <v>88</v>
      </c>
      <c r="AY284" s="171" t="s">
        <v>161</v>
      </c>
      <c r="BK284" s="173">
        <f>SUM(BK285:BK286)</f>
        <v>0</v>
      </c>
    </row>
    <row r="285" spans="1:65" s="2" customFormat="1" ht="37.9" customHeight="1">
      <c r="A285" s="36"/>
      <c r="B285" s="37"/>
      <c r="C285" s="176" t="s">
        <v>575</v>
      </c>
      <c r="D285" s="176" t="s">
        <v>164</v>
      </c>
      <c r="E285" s="177" t="s">
        <v>576</v>
      </c>
      <c r="F285" s="178" t="s">
        <v>577</v>
      </c>
      <c r="G285" s="179" t="s">
        <v>276</v>
      </c>
      <c r="H285" s="180">
        <v>1</v>
      </c>
      <c r="I285" s="181"/>
      <c r="J285" s="182">
        <f>ROUND(I285*H285,2)</f>
        <v>0</v>
      </c>
      <c r="K285" s="183"/>
      <c r="L285" s="41"/>
      <c r="M285" s="184" t="s">
        <v>35</v>
      </c>
      <c r="N285" s="185" t="s">
        <v>51</v>
      </c>
      <c r="O285" s="66"/>
      <c r="P285" s="186">
        <f>O285*H285</f>
        <v>0</v>
      </c>
      <c r="Q285" s="186">
        <v>0</v>
      </c>
      <c r="R285" s="186">
        <f>Q285*H285</f>
        <v>0</v>
      </c>
      <c r="S285" s="186">
        <v>0</v>
      </c>
      <c r="T285" s="187">
        <f>S285*H285</f>
        <v>0</v>
      </c>
      <c r="U285" s="36"/>
      <c r="V285" s="36"/>
      <c r="W285" s="36"/>
      <c r="X285" s="36"/>
      <c r="Y285" s="36"/>
      <c r="Z285" s="36"/>
      <c r="AA285" s="36"/>
      <c r="AB285" s="36"/>
      <c r="AC285" s="36"/>
      <c r="AD285" s="36"/>
      <c r="AE285" s="36"/>
      <c r="AR285" s="188" t="s">
        <v>578</v>
      </c>
      <c r="AT285" s="188" t="s">
        <v>164</v>
      </c>
      <c r="AU285" s="188" t="s">
        <v>90</v>
      </c>
      <c r="AY285" s="18" t="s">
        <v>161</v>
      </c>
      <c r="BE285" s="189">
        <f>IF(N285="základní",J285,0)</f>
        <v>0</v>
      </c>
      <c r="BF285" s="189">
        <f>IF(N285="snížená",J285,0)</f>
        <v>0</v>
      </c>
      <c r="BG285" s="189">
        <f>IF(N285="zákl. přenesená",J285,0)</f>
        <v>0</v>
      </c>
      <c r="BH285" s="189">
        <f>IF(N285="sníž. přenesená",J285,0)</f>
        <v>0</v>
      </c>
      <c r="BI285" s="189">
        <f>IF(N285="nulová",J285,0)</f>
        <v>0</v>
      </c>
      <c r="BJ285" s="18" t="s">
        <v>88</v>
      </c>
      <c r="BK285" s="189">
        <f>ROUND(I285*H285,2)</f>
        <v>0</v>
      </c>
      <c r="BL285" s="18" t="s">
        <v>578</v>
      </c>
      <c r="BM285" s="188" t="s">
        <v>579</v>
      </c>
    </row>
    <row r="286" spans="1:65" s="2" customFormat="1" ht="39">
      <c r="A286" s="36"/>
      <c r="B286" s="37"/>
      <c r="C286" s="38"/>
      <c r="D286" s="197" t="s">
        <v>217</v>
      </c>
      <c r="E286" s="38"/>
      <c r="F286" s="239" t="s">
        <v>580</v>
      </c>
      <c r="G286" s="38"/>
      <c r="H286" s="38"/>
      <c r="I286" s="192"/>
      <c r="J286" s="38"/>
      <c r="K286" s="38"/>
      <c r="L286" s="41"/>
      <c r="M286" s="193"/>
      <c r="N286" s="194"/>
      <c r="O286" s="66"/>
      <c r="P286" s="66"/>
      <c r="Q286" s="66"/>
      <c r="R286" s="66"/>
      <c r="S286" s="66"/>
      <c r="T286" s="67"/>
      <c r="U286" s="36"/>
      <c r="V286" s="36"/>
      <c r="W286" s="36"/>
      <c r="X286" s="36"/>
      <c r="Y286" s="36"/>
      <c r="Z286" s="36"/>
      <c r="AA286" s="36"/>
      <c r="AB286" s="36"/>
      <c r="AC286" s="36"/>
      <c r="AD286" s="36"/>
      <c r="AE286" s="36"/>
      <c r="AT286" s="18" t="s">
        <v>217</v>
      </c>
      <c r="AU286" s="18" t="s">
        <v>90</v>
      </c>
    </row>
    <row r="287" spans="1:65" s="12" customFormat="1" ht="22.9" customHeight="1">
      <c r="B287" s="160"/>
      <c r="C287" s="161"/>
      <c r="D287" s="162" t="s">
        <v>79</v>
      </c>
      <c r="E287" s="174" t="s">
        <v>581</v>
      </c>
      <c r="F287" s="174" t="s">
        <v>582</v>
      </c>
      <c r="G287" s="161"/>
      <c r="H287" s="161"/>
      <c r="I287" s="164"/>
      <c r="J287" s="175">
        <f>BK287</f>
        <v>0</v>
      </c>
      <c r="K287" s="161"/>
      <c r="L287" s="166"/>
      <c r="M287" s="167"/>
      <c r="N287" s="168"/>
      <c r="O287" s="168"/>
      <c r="P287" s="169">
        <f>SUM(P288:P290)</f>
        <v>0</v>
      </c>
      <c r="Q287" s="168"/>
      <c r="R287" s="169">
        <f>SUM(R288:R290)</f>
        <v>0</v>
      </c>
      <c r="S287" s="168"/>
      <c r="T287" s="170">
        <f>SUM(T288:T290)</f>
        <v>0</v>
      </c>
      <c r="AR287" s="171" t="s">
        <v>88</v>
      </c>
      <c r="AT287" s="172" t="s">
        <v>79</v>
      </c>
      <c r="AU287" s="172" t="s">
        <v>88</v>
      </c>
      <c r="AY287" s="171" t="s">
        <v>161</v>
      </c>
      <c r="BK287" s="173">
        <f>SUM(BK288:BK290)</f>
        <v>0</v>
      </c>
    </row>
    <row r="288" spans="1:65" s="2" customFormat="1" ht="55.5" customHeight="1">
      <c r="A288" s="36"/>
      <c r="B288" s="37"/>
      <c r="C288" s="176" t="s">
        <v>583</v>
      </c>
      <c r="D288" s="176" t="s">
        <v>164</v>
      </c>
      <c r="E288" s="177" t="s">
        <v>584</v>
      </c>
      <c r="F288" s="178" t="s">
        <v>585</v>
      </c>
      <c r="G288" s="179" t="s">
        <v>276</v>
      </c>
      <c r="H288" s="180">
        <v>1</v>
      </c>
      <c r="I288" s="181"/>
      <c r="J288" s="182">
        <f>ROUND(I288*H288,2)</f>
        <v>0</v>
      </c>
      <c r="K288" s="183"/>
      <c r="L288" s="41"/>
      <c r="M288" s="184" t="s">
        <v>35</v>
      </c>
      <c r="N288" s="185" t="s">
        <v>51</v>
      </c>
      <c r="O288" s="66"/>
      <c r="P288" s="186">
        <f>O288*H288</f>
        <v>0</v>
      </c>
      <c r="Q288" s="186">
        <v>0</v>
      </c>
      <c r="R288" s="186">
        <f>Q288*H288</f>
        <v>0</v>
      </c>
      <c r="S288" s="186">
        <v>0</v>
      </c>
      <c r="T288" s="187">
        <f>S288*H288</f>
        <v>0</v>
      </c>
      <c r="U288" s="36"/>
      <c r="V288" s="36"/>
      <c r="W288" s="36"/>
      <c r="X288" s="36"/>
      <c r="Y288" s="36"/>
      <c r="Z288" s="36"/>
      <c r="AA288" s="36"/>
      <c r="AB288" s="36"/>
      <c r="AC288" s="36"/>
      <c r="AD288" s="36"/>
      <c r="AE288" s="36"/>
      <c r="AR288" s="188" t="s">
        <v>578</v>
      </c>
      <c r="AT288" s="188" t="s">
        <v>164</v>
      </c>
      <c r="AU288" s="188" t="s">
        <v>90</v>
      </c>
      <c r="AY288" s="18" t="s">
        <v>161</v>
      </c>
      <c r="BE288" s="189">
        <f>IF(N288="základní",J288,0)</f>
        <v>0</v>
      </c>
      <c r="BF288" s="189">
        <f>IF(N288="snížená",J288,0)</f>
        <v>0</v>
      </c>
      <c r="BG288" s="189">
        <f>IF(N288="zákl. přenesená",J288,0)</f>
        <v>0</v>
      </c>
      <c r="BH288" s="189">
        <f>IF(N288="sníž. přenesená",J288,0)</f>
        <v>0</v>
      </c>
      <c r="BI288" s="189">
        <f>IF(N288="nulová",J288,0)</f>
        <v>0</v>
      </c>
      <c r="BJ288" s="18" t="s">
        <v>88</v>
      </c>
      <c r="BK288" s="189">
        <f>ROUND(I288*H288,2)</f>
        <v>0</v>
      </c>
      <c r="BL288" s="18" t="s">
        <v>578</v>
      </c>
      <c r="BM288" s="188" t="s">
        <v>586</v>
      </c>
    </row>
    <row r="289" spans="1:65" s="2" customFormat="1" ht="33" customHeight="1">
      <c r="A289" s="36"/>
      <c r="B289" s="37"/>
      <c r="C289" s="176" t="s">
        <v>587</v>
      </c>
      <c r="D289" s="176" t="s">
        <v>164</v>
      </c>
      <c r="E289" s="177" t="s">
        <v>588</v>
      </c>
      <c r="F289" s="178" t="s">
        <v>589</v>
      </c>
      <c r="G289" s="179" t="s">
        <v>276</v>
      </c>
      <c r="H289" s="180">
        <v>1</v>
      </c>
      <c r="I289" s="181"/>
      <c r="J289" s="182">
        <f>ROUND(I289*H289,2)</f>
        <v>0</v>
      </c>
      <c r="K289" s="183"/>
      <c r="L289" s="41"/>
      <c r="M289" s="184" t="s">
        <v>35</v>
      </c>
      <c r="N289" s="185" t="s">
        <v>51</v>
      </c>
      <c r="O289" s="66"/>
      <c r="P289" s="186">
        <f>O289*H289</f>
        <v>0</v>
      </c>
      <c r="Q289" s="186">
        <v>0</v>
      </c>
      <c r="R289" s="186">
        <f>Q289*H289</f>
        <v>0</v>
      </c>
      <c r="S289" s="186">
        <v>0</v>
      </c>
      <c r="T289" s="187">
        <f>S289*H289</f>
        <v>0</v>
      </c>
      <c r="U289" s="36"/>
      <c r="V289" s="36"/>
      <c r="W289" s="36"/>
      <c r="X289" s="36"/>
      <c r="Y289" s="36"/>
      <c r="Z289" s="36"/>
      <c r="AA289" s="36"/>
      <c r="AB289" s="36"/>
      <c r="AC289" s="36"/>
      <c r="AD289" s="36"/>
      <c r="AE289" s="36"/>
      <c r="AR289" s="188" t="s">
        <v>578</v>
      </c>
      <c r="AT289" s="188" t="s">
        <v>164</v>
      </c>
      <c r="AU289" s="188" t="s">
        <v>90</v>
      </c>
      <c r="AY289" s="18" t="s">
        <v>161</v>
      </c>
      <c r="BE289" s="189">
        <f>IF(N289="základní",J289,0)</f>
        <v>0</v>
      </c>
      <c r="BF289" s="189">
        <f>IF(N289="snížená",J289,0)</f>
        <v>0</v>
      </c>
      <c r="BG289" s="189">
        <f>IF(N289="zákl. přenesená",J289,0)</f>
        <v>0</v>
      </c>
      <c r="BH289" s="189">
        <f>IF(N289="sníž. přenesená",J289,0)</f>
        <v>0</v>
      </c>
      <c r="BI289" s="189">
        <f>IF(N289="nulová",J289,0)</f>
        <v>0</v>
      </c>
      <c r="BJ289" s="18" t="s">
        <v>88</v>
      </c>
      <c r="BK289" s="189">
        <f>ROUND(I289*H289,2)</f>
        <v>0</v>
      </c>
      <c r="BL289" s="18" t="s">
        <v>578</v>
      </c>
      <c r="BM289" s="188" t="s">
        <v>590</v>
      </c>
    </row>
    <row r="290" spans="1:65" s="2" customFormat="1" ht="29.25">
      <c r="A290" s="36"/>
      <c r="B290" s="37"/>
      <c r="C290" s="38"/>
      <c r="D290" s="197" t="s">
        <v>217</v>
      </c>
      <c r="E290" s="38"/>
      <c r="F290" s="239" t="s">
        <v>591</v>
      </c>
      <c r="G290" s="38"/>
      <c r="H290" s="38"/>
      <c r="I290" s="192"/>
      <c r="J290" s="38"/>
      <c r="K290" s="38"/>
      <c r="L290" s="41"/>
      <c r="M290" s="193"/>
      <c r="N290" s="194"/>
      <c r="O290" s="66"/>
      <c r="P290" s="66"/>
      <c r="Q290" s="66"/>
      <c r="R290" s="66"/>
      <c r="S290" s="66"/>
      <c r="T290" s="67"/>
      <c r="U290" s="36"/>
      <c r="V290" s="36"/>
      <c r="W290" s="36"/>
      <c r="X290" s="36"/>
      <c r="Y290" s="36"/>
      <c r="Z290" s="36"/>
      <c r="AA290" s="36"/>
      <c r="AB290" s="36"/>
      <c r="AC290" s="36"/>
      <c r="AD290" s="36"/>
      <c r="AE290" s="36"/>
      <c r="AT290" s="18" t="s">
        <v>217</v>
      </c>
      <c r="AU290" s="18" t="s">
        <v>90</v>
      </c>
    </row>
    <row r="291" spans="1:65" s="12" customFormat="1" ht="22.9" customHeight="1">
      <c r="B291" s="160"/>
      <c r="C291" s="161"/>
      <c r="D291" s="162" t="s">
        <v>79</v>
      </c>
      <c r="E291" s="174" t="s">
        <v>592</v>
      </c>
      <c r="F291" s="174" t="s">
        <v>593</v>
      </c>
      <c r="G291" s="161"/>
      <c r="H291" s="161"/>
      <c r="I291" s="164"/>
      <c r="J291" s="175">
        <f>BK291</f>
        <v>0</v>
      </c>
      <c r="K291" s="161"/>
      <c r="L291" s="166"/>
      <c r="M291" s="167"/>
      <c r="N291" s="168"/>
      <c r="O291" s="168"/>
      <c r="P291" s="169">
        <f>SUM(P292:P295)</f>
        <v>0</v>
      </c>
      <c r="Q291" s="168"/>
      <c r="R291" s="169">
        <f>SUM(R292:R295)</f>
        <v>0</v>
      </c>
      <c r="S291" s="168"/>
      <c r="T291" s="170">
        <f>SUM(T292:T295)</f>
        <v>0</v>
      </c>
      <c r="AR291" s="171" t="s">
        <v>88</v>
      </c>
      <c r="AT291" s="172" t="s">
        <v>79</v>
      </c>
      <c r="AU291" s="172" t="s">
        <v>88</v>
      </c>
      <c r="AY291" s="171" t="s">
        <v>161</v>
      </c>
      <c r="BK291" s="173">
        <f>SUM(BK292:BK295)</f>
        <v>0</v>
      </c>
    </row>
    <row r="292" spans="1:65" s="2" customFormat="1" ht="49.15" customHeight="1">
      <c r="A292" s="36"/>
      <c r="B292" s="37"/>
      <c r="C292" s="176" t="s">
        <v>594</v>
      </c>
      <c r="D292" s="176" t="s">
        <v>164</v>
      </c>
      <c r="E292" s="177" t="s">
        <v>595</v>
      </c>
      <c r="F292" s="178" t="s">
        <v>596</v>
      </c>
      <c r="G292" s="179" t="s">
        <v>276</v>
      </c>
      <c r="H292" s="180">
        <v>1</v>
      </c>
      <c r="I292" s="181"/>
      <c r="J292" s="182">
        <f>ROUND(I292*H292,2)</f>
        <v>0</v>
      </c>
      <c r="K292" s="183"/>
      <c r="L292" s="41"/>
      <c r="M292" s="184" t="s">
        <v>35</v>
      </c>
      <c r="N292" s="185" t="s">
        <v>51</v>
      </c>
      <c r="O292" s="66"/>
      <c r="P292" s="186">
        <f>O292*H292</f>
        <v>0</v>
      </c>
      <c r="Q292" s="186">
        <v>0</v>
      </c>
      <c r="R292" s="186">
        <f>Q292*H292</f>
        <v>0</v>
      </c>
      <c r="S292" s="186">
        <v>0</v>
      </c>
      <c r="T292" s="187">
        <f>S292*H292</f>
        <v>0</v>
      </c>
      <c r="U292" s="36"/>
      <c r="V292" s="36"/>
      <c r="W292" s="36"/>
      <c r="X292" s="36"/>
      <c r="Y292" s="36"/>
      <c r="Z292" s="36"/>
      <c r="AA292" s="36"/>
      <c r="AB292" s="36"/>
      <c r="AC292" s="36"/>
      <c r="AD292" s="36"/>
      <c r="AE292" s="36"/>
      <c r="AR292" s="188" t="s">
        <v>578</v>
      </c>
      <c r="AT292" s="188" t="s">
        <v>164</v>
      </c>
      <c r="AU292" s="188" t="s">
        <v>90</v>
      </c>
      <c r="AY292" s="18" t="s">
        <v>161</v>
      </c>
      <c r="BE292" s="189">
        <f>IF(N292="základní",J292,0)</f>
        <v>0</v>
      </c>
      <c r="BF292" s="189">
        <f>IF(N292="snížená",J292,0)</f>
        <v>0</v>
      </c>
      <c r="BG292" s="189">
        <f>IF(N292="zákl. přenesená",J292,0)</f>
        <v>0</v>
      </c>
      <c r="BH292" s="189">
        <f>IF(N292="sníž. přenesená",J292,0)</f>
        <v>0</v>
      </c>
      <c r="BI292" s="189">
        <f>IF(N292="nulová",J292,0)</f>
        <v>0</v>
      </c>
      <c r="BJ292" s="18" t="s">
        <v>88</v>
      </c>
      <c r="BK292" s="189">
        <f>ROUND(I292*H292,2)</f>
        <v>0</v>
      </c>
      <c r="BL292" s="18" t="s">
        <v>578</v>
      </c>
      <c r="BM292" s="188" t="s">
        <v>597</v>
      </c>
    </row>
    <row r="293" spans="1:65" s="2" customFormat="1" ht="19.5">
      <c r="A293" s="36"/>
      <c r="B293" s="37"/>
      <c r="C293" s="38"/>
      <c r="D293" s="197" t="s">
        <v>217</v>
      </c>
      <c r="E293" s="38"/>
      <c r="F293" s="239" t="s">
        <v>598</v>
      </c>
      <c r="G293" s="38"/>
      <c r="H293" s="38"/>
      <c r="I293" s="192"/>
      <c r="J293" s="38"/>
      <c r="K293" s="38"/>
      <c r="L293" s="41"/>
      <c r="M293" s="193"/>
      <c r="N293" s="194"/>
      <c r="O293" s="66"/>
      <c r="P293" s="66"/>
      <c r="Q293" s="66"/>
      <c r="R293" s="66"/>
      <c r="S293" s="66"/>
      <c r="T293" s="67"/>
      <c r="U293" s="36"/>
      <c r="V293" s="36"/>
      <c r="W293" s="36"/>
      <c r="X293" s="36"/>
      <c r="Y293" s="36"/>
      <c r="Z293" s="36"/>
      <c r="AA293" s="36"/>
      <c r="AB293" s="36"/>
      <c r="AC293" s="36"/>
      <c r="AD293" s="36"/>
      <c r="AE293" s="36"/>
      <c r="AT293" s="18" t="s">
        <v>217</v>
      </c>
      <c r="AU293" s="18" t="s">
        <v>90</v>
      </c>
    </row>
    <row r="294" spans="1:65" s="2" customFormat="1" ht="49.15" customHeight="1">
      <c r="A294" s="36"/>
      <c r="B294" s="37"/>
      <c r="C294" s="176" t="s">
        <v>599</v>
      </c>
      <c r="D294" s="176" t="s">
        <v>164</v>
      </c>
      <c r="E294" s="177" t="s">
        <v>600</v>
      </c>
      <c r="F294" s="178" t="s">
        <v>601</v>
      </c>
      <c r="G294" s="179" t="s">
        <v>276</v>
      </c>
      <c r="H294" s="180">
        <v>1</v>
      </c>
      <c r="I294" s="181"/>
      <c r="J294" s="182">
        <f>ROUND(I294*H294,2)</f>
        <v>0</v>
      </c>
      <c r="K294" s="183"/>
      <c r="L294" s="41"/>
      <c r="M294" s="184" t="s">
        <v>35</v>
      </c>
      <c r="N294" s="185" t="s">
        <v>51</v>
      </c>
      <c r="O294" s="66"/>
      <c r="P294" s="186">
        <f>O294*H294</f>
        <v>0</v>
      </c>
      <c r="Q294" s="186">
        <v>0</v>
      </c>
      <c r="R294" s="186">
        <f>Q294*H294</f>
        <v>0</v>
      </c>
      <c r="S294" s="186">
        <v>0</v>
      </c>
      <c r="T294" s="187">
        <f>S294*H294</f>
        <v>0</v>
      </c>
      <c r="U294" s="36"/>
      <c r="V294" s="36"/>
      <c r="W294" s="36"/>
      <c r="X294" s="36"/>
      <c r="Y294" s="36"/>
      <c r="Z294" s="36"/>
      <c r="AA294" s="36"/>
      <c r="AB294" s="36"/>
      <c r="AC294" s="36"/>
      <c r="AD294" s="36"/>
      <c r="AE294" s="36"/>
      <c r="AR294" s="188" t="s">
        <v>578</v>
      </c>
      <c r="AT294" s="188" t="s">
        <v>164</v>
      </c>
      <c r="AU294" s="188" t="s">
        <v>90</v>
      </c>
      <c r="AY294" s="18" t="s">
        <v>161</v>
      </c>
      <c r="BE294" s="189">
        <f>IF(N294="základní",J294,0)</f>
        <v>0</v>
      </c>
      <c r="BF294" s="189">
        <f>IF(N294="snížená",J294,0)</f>
        <v>0</v>
      </c>
      <c r="BG294" s="189">
        <f>IF(N294="zákl. přenesená",J294,0)</f>
        <v>0</v>
      </c>
      <c r="BH294" s="189">
        <f>IF(N294="sníž. přenesená",J294,0)</f>
        <v>0</v>
      </c>
      <c r="BI294" s="189">
        <f>IF(N294="nulová",J294,0)</f>
        <v>0</v>
      </c>
      <c r="BJ294" s="18" t="s">
        <v>88</v>
      </c>
      <c r="BK294" s="189">
        <f>ROUND(I294*H294,2)</f>
        <v>0</v>
      </c>
      <c r="BL294" s="18" t="s">
        <v>578</v>
      </c>
      <c r="BM294" s="188" t="s">
        <v>602</v>
      </c>
    </row>
    <row r="295" spans="1:65" s="2" customFormat="1" ht="19.5">
      <c r="A295" s="36"/>
      <c r="B295" s="37"/>
      <c r="C295" s="38"/>
      <c r="D295" s="197" t="s">
        <v>217</v>
      </c>
      <c r="E295" s="38"/>
      <c r="F295" s="239" t="s">
        <v>603</v>
      </c>
      <c r="G295" s="38"/>
      <c r="H295" s="38"/>
      <c r="I295" s="192"/>
      <c r="J295" s="38"/>
      <c r="K295" s="38"/>
      <c r="L295" s="41"/>
      <c r="M295" s="193"/>
      <c r="N295" s="194"/>
      <c r="O295" s="66"/>
      <c r="P295" s="66"/>
      <c r="Q295" s="66"/>
      <c r="R295" s="66"/>
      <c r="S295" s="66"/>
      <c r="T295" s="67"/>
      <c r="U295" s="36"/>
      <c r="V295" s="36"/>
      <c r="W295" s="36"/>
      <c r="X295" s="36"/>
      <c r="Y295" s="36"/>
      <c r="Z295" s="36"/>
      <c r="AA295" s="36"/>
      <c r="AB295" s="36"/>
      <c r="AC295" s="36"/>
      <c r="AD295" s="36"/>
      <c r="AE295" s="36"/>
      <c r="AT295" s="18" t="s">
        <v>217</v>
      </c>
      <c r="AU295" s="18" t="s">
        <v>90</v>
      </c>
    </row>
    <row r="296" spans="1:65" s="12" customFormat="1" ht="22.9" customHeight="1">
      <c r="B296" s="160"/>
      <c r="C296" s="161"/>
      <c r="D296" s="162" t="s">
        <v>79</v>
      </c>
      <c r="E296" s="174" t="s">
        <v>604</v>
      </c>
      <c r="F296" s="174" t="s">
        <v>605</v>
      </c>
      <c r="G296" s="161"/>
      <c r="H296" s="161"/>
      <c r="I296" s="164"/>
      <c r="J296" s="175">
        <f>BK296</f>
        <v>0</v>
      </c>
      <c r="K296" s="161"/>
      <c r="L296" s="166"/>
      <c r="M296" s="167"/>
      <c r="N296" s="168"/>
      <c r="O296" s="168"/>
      <c r="P296" s="169">
        <f>SUM(P297:P299)</f>
        <v>0</v>
      </c>
      <c r="Q296" s="168"/>
      <c r="R296" s="169">
        <f>SUM(R297:R299)</f>
        <v>0</v>
      </c>
      <c r="S296" s="168"/>
      <c r="T296" s="170">
        <f>SUM(T297:T299)</f>
        <v>0</v>
      </c>
      <c r="AR296" s="171" t="s">
        <v>88</v>
      </c>
      <c r="AT296" s="172" t="s">
        <v>79</v>
      </c>
      <c r="AU296" s="172" t="s">
        <v>88</v>
      </c>
      <c r="AY296" s="171" t="s">
        <v>161</v>
      </c>
      <c r="BK296" s="173">
        <f>SUM(BK297:BK299)</f>
        <v>0</v>
      </c>
    </row>
    <row r="297" spans="1:65" s="2" customFormat="1" ht="37.9" customHeight="1">
      <c r="A297" s="36"/>
      <c r="B297" s="37"/>
      <c r="C297" s="176" t="s">
        <v>606</v>
      </c>
      <c r="D297" s="176" t="s">
        <v>164</v>
      </c>
      <c r="E297" s="177" t="s">
        <v>607</v>
      </c>
      <c r="F297" s="178" t="s">
        <v>608</v>
      </c>
      <c r="G297" s="179" t="s">
        <v>276</v>
      </c>
      <c r="H297" s="180">
        <v>1</v>
      </c>
      <c r="I297" s="181"/>
      <c r="J297" s="182">
        <f>ROUND(I297*H297,2)</f>
        <v>0</v>
      </c>
      <c r="K297" s="183"/>
      <c r="L297" s="41"/>
      <c r="M297" s="184" t="s">
        <v>35</v>
      </c>
      <c r="N297" s="185" t="s">
        <v>51</v>
      </c>
      <c r="O297" s="66"/>
      <c r="P297" s="186">
        <f>O297*H297</f>
        <v>0</v>
      </c>
      <c r="Q297" s="186">
        <v>0</v>
      </c>
      <c r="R297" s="186">
        <f>Q297*H297</f>
        <v>0</v>
      </c>
      <c r="S297" s="186">
        <v>0</v>
      </c>
      <c r="T297" s="187">
        <f>S297*H297</f>
        <v>0</v>
      </c>
      <c r="U297" s="36"/>
      <c r="V297" s="36"/>
      <c r="W297" s="36"/>
      <c r="X297" s="36"/>
      <c r="Y297" s="36"/>
      <c r="Z297" s="36"/>
      <c r="AA297" s="36"/>
      <c r="AB297" s="36"/>
      <c r="AC297" s="36"/>
      <c r="AD297" s="36"/>
      <c r="AE297" s="36"/>
      <c r="AR297" s="188" t="s">
        <v>578</v>
      </c>
      <c r="AT297" s="188" t="s">
        <v>164</v>
      </c>
      <c r="AU297" s="188" t="s">
        <v>90</v>
      </c>
      <c r="AY297" s="18" t="s">
        <v>161</v>
      </c>
      <c r="BE297" s="189">
        <f>IF(N297="základní",J297,0)</f>
        <v>0</v>
      </c>
      <c r="BF297" s="189">
        <f>IF(N297="snížená",J297,0)</f>
        <v>0</v>
      </c>
      <c r="BG297" s="189">
        <f>IF(N297="zákl. přenesená",J297,0)</f>
        <v>0</v>
      </c>
      <c r="BH297" s="189">
        <f>IF(N297="sníž. přenesená",J297,0)</f>
        <v>0</v>
      </c>
      <c r="BI297" s="189">
        <f>IF(N297="nulová",J297,0)</f>
        <v>0</v>
      </c>
      <c r="BJ297" s="18" t="s">
        <v>88</v>
      </c>
      <c r="BK297" s="189">
        <f>ROUND(I297*H297,2)</f>
        <v>0</v>
      </c>
      <c r="BL297" s="18" t="s">
        <v>578</v>
      </c>
      <c r="BM297" s="188" t="s">
        <v>609</v>
      </c>
    </row>
    <row r="298" spans="1:65" s="2" customFormat="1" ht="29.25">
      <c r="A298" s="36"/>
      <c r="B298" s="37"/>
      <c r="C298" s="38"/>
      <c r="D298" s="197" t="s">
        <v>217</v>
      </c>
      <c r="E298" s="38"/>
      <c r="F298" s="239" t="s">
        <v>610</v>
      </c>
      <c r="G298" s="38"/>
      <c r="H298" s="38"/>
      <c r="I298" s="192"/>
      <c r="J298" s="38"/>
      <c r="K298" s="38"/>
      <c r="L298" s="41"/>
      <c r="M298" s="193"/>
      <c r="N298" s="194"/>
      <c r="O298" s="66"/>
      <c r="P298" s="66"/>
      <c r="Q298" s="66"/>
      <c r="R298" s="66"/>
      <c r="S298" s="66"/>
      <c r="T298" s="67"/>
      <c r="U298" s="36"/>
      <c r="V298" s="36"/>
      <c r="W298" s="36"/>
      <c r="X298" s="36"/>
      <c r="Y298" s="36"/>
      <c r="Z298" s="36"/>
      <c r="AA298" s="36"/>
      <c r="AB298" s="36"/>
      <c r="AC298" s="36"/>
      <c r="AD298" s="36"/>
      <c r="AE298" s="36"/>
      <c r="AT298" s="18" t="s">
        <v>217</v>
      </c>
      <c r="AU298" s="18" t="s">
        <v>90</v>
      </c>
    </row>
    <row r="299" spans="1:65" s="2" customFormat="1" ht="24.2" customHeight="1">
      <c r="A299" s="36"/>
      <c r="B299" s="37"/>
      <c r="C299" s="176" t="s">
        <v>611</v>
      </c>
      <c r="D299" s="176" t="s">
        <v>164</v>
      </c>
      <c r="E299" s="177" t="s">
        <v>612</v>
      </c>
      <c r="F299" s="178" t="s">
        <v>613</v>
      </c>
      <c r="G299" s="179" t="s">
        <v>276</v>
      </c>
      <c r="H299" s="180">
        <v>1</v>
      </c>
      <c r="I299" s="181"/>
      <c r="J299" s="182">
        <f>ROUND(I299*H299,2)</f>
        <v>0</v>
      </c>
      <c r="K299" s="183"/>
      <c r="L299" s="41"/>
      <c r="M299" s="184" t="s">
        <v>35</v>
      </c>
      <c r="N299" s="185" t="s">
        <v>51</v>
      </c>
      <c r="O299" s="66"/>
      <c r="P299" s="186">
        <f>O299*H299</f>
        <v>0</v>
      </c>
      <c r="Q299" s="186">
        <v>0</v>
      </c>
      <c r="R299" s="186">
        <f>Q299*H299</f>
        <v>0</v>
      </c>
      <c r="S299" s="186">
        <v>0</v>
      </c>
      <c r="T299" s="187">
        <f>S299*H299</f>
        <v>0</v>
      </c>
      <c r="U299" s="36"/>
      <c r="V299" s="36"/>
      <c r="W299" s="36"/>
      <c r="X299" s="36"/>
      <c r="Y299" s="36"/>
      <c r="Z299" s="36"/>
      <c r="AA299" s="36"/>
      <c r="AB299" s="36"/>
      <c r="AC299" s="36"/>
      <c r="AD299" s="36"/>
      <c r="AE299" s="36"/>
      <c r="AR299" s="188" t="s">
        <v>578</v>
      </c>
      <c r="AT299" s="188" t="s">
        <v>164</v>
      </c>
      <c r="AU299" s="188" t="s">
        <v>90</v>
      </c>
      <c r="AY299" s="18" t="s">
        <v>161</v>
      </c>
      <c r="BE299" s="189">
        <f>IF(N299="základní",J299,0)</f>
        <v>0</v>
      </c>
      <c r="BF299" s="189">
        <f>IF(N299="snížená",J299,0)</f>
        <v>0</v>
      </c>
      <c r="BG299" s="189">
        <f>IF(N299="zákl. přenesená",J299,0)</f>
        <v>0</v>
      </c>
      <c r="BH299" s="189">
        <f>IF(N299="sníž. přenesená",J299,0)</f>
        <v>0</v>
      </c>
      <c r="BI299" s="189">
        <f>IF(N299="nulová",J299,0)</f>
        <v>0</v>
      </c>
      <c r="BJ299" s="18" t="s">
        <v>88</v>
      </c>
      <c r="BK299" s="189">
        <f>ROUND(I299*H299,2)</f>
        <v>0</v>
      </c>
      <c r="BL299" s="18" t="s">
        <v>578</v>
      </c>
      <c r="BM299" s="188" t="s">
        <v>614</v>
      </c>
    </row>
    <row r="300" spans="1:65" s="12" customFormat="1" ht="22.9" customHeight="1">
      <c r="B300" s="160"/>
      <c r="C300" s="161"/>
      <c r="D300" s="162" t="s">
        <v>79</v>
      </c>
      <c r="E300" s="174" t="s">
        <v>615</v>
      </c>
      <c r="F300" s="174" t="s">
        <v>616</v>
      </c>
      <c r="G300" s="161"/>
      <c r="H300" s="161"/>
      <c r="I300" s="164"/>
      <c r="J300" s="175">
        <f>BK300</f>
        <v>0</v>
      </c>
      <c r="K300" s="161"/>
      <c r="L300" s="166"/>
      <c r="M300" s="167"/>
      <c r="N300" s="168"/>
      <c r="O300" s="168"/>
      <c r="P300" s="169">
        <f>SUM(P301:P303)</f>
        <v>0</v>
      </c>
      <c r="Q300" s="168"/>
      <c r="R300" s="169">
        <f>SUM(R301:R303)</f>
        <v>0</v>
      </c>
      <c r="S300" s="168"/>
      <c r="T300" s="170">
        <f>SUM(T301:T303)</f>
        <v>0</v>
      </c>
      <c r="AR300" s="171" t="s">
        <v>88</v>
      </c>
      <c r="AT300" s="172" t="s">
        <v>79</v>
      </c>
      <c r="AU300" s="172" t="s">
        <v>88</v>
      </c>
      <c r="AY300" s="171" t="s">
        <v>161</v>
      </c>
      <c r="BK300" s="173">
        <f>SUM(BK301:BK303)</f>
        <v>0</v>
      </c>
    </row>
    <row r="301" spans="1:65" s="2" customFormat="1" ht="66.75" customHeight="1">
      <c r="A301" s="36"/>
      <c r="B301" s="37"/>
      <c r="C301" s="176" t="s">
        <v>617</v>
      </c>
      <c r="D301" s="176" t="s">
        <v>164</v>
      </c>
      <c r="E301" s="177" t="s">
        <v>618</v>
      </c>
      <c r="F301" s="178" t="s">
        <v>619</v>
      </c>
      <c r="G301" s="179" t="s">
        <v>276</v>
      </c>
      <c r="H301" s="180">
        <v>1</v>
      </c>
      <c r="I301" s="181"/>
      <c r="J301" s="182">
        <f>ROUND(I301*H301,2)</f>
        <v>0</v>
      </c>
      <c r="K301" s="183"/>
      <c r="L301" s="41"/>
      <c r="M301" s="184" t="s">
        <v>35</v>
      </c>
      <c r="N301" s="185" t="s">
        <v>51</v>
      </c>
      <c r="O301" s="66"/>
      <c r="P301" s="186">
        <f>O301*H301</f>
        <v>0</v>
      </c>
      <c r="Q301" s="186">
        <v>0</v>
      </c>
      <c r="R301" s="186">
        <f>Q301*H301</f>
        <v>0</v>
      </c>
      <c r="S301" s="186">
        <v>0</v>
      </c>
      <c r="T301" s="187">
        <f>S301*H301</f>
        <v>0</v>
      </c>
      <c r="U301" s="36"/>
      <c r="V301" s="36"/>
      <c r="W301" s="36"/>
      <c r="X301" s="36"/>
      <c r="Y301" s="36"/>
      <c r="Z301" s="36"/>
      <c r="AA301" s="36"/>
      <c r="AB301" s="36"/>
      <c r="AC301" s="36"/>
      <c r="AD301" s="36"/>
      <c r="AE301" s="36"/>
      <c r="AR301" s="188" t="s">
        <v>578</v>
      </c>
      <c r="AT301" s="188" t="s">
        <v>164</v>
      </c>
      <c r="AU301" s="188" t="s">
        <v>90</v>
      </c>
      <c r="AY301" s="18" t="s">
        <v>161</v>
      </c>
      <c r="BE301" s="189">
        <f>IF(N301="základní",J301,0)</f>
        <v>0</v>
      </c>
      <c r="BF301" s="189">
        <f>IF(N301="snížená",J301,0)</f>
        <v>0</v>
      </c>
      <c r="BG301" s="189">
        <f>IF(N301="zákl. přenesená",J301,0)</f>
        <v>0</v>
      </c>
      <c r="BH301" s="189">
        <f>IF(N301="sníž. přenesená",J301,0)</f>
        <v>0</v>
      </c>
      <c r="BI301" s="189">
        <f>IF(N301="nulová",J301,0)</f>
        <v>0</v>
      </c>
      <c r="BJ301" s="18" t="s">
        <v>88</v>
      </c>
      <c r="BK301" s="189">
        <f>ROUND(I301*H301,2)</f>
        <v>0</v>
      </c>
      <c r="BL301" s="18" t="s">
        <v>578</v>
      </c>
      <c r="BM301" s="188" t="s">
        <v>620</v>
      </c>
    </row>
    <row r="302" spans="1:65" s="2" customFormat="1" ht="78" customHeight="1">
      <c r="A302" s="36"/>
      <c r="B302" s="37"/>
      <c r="C302" s="176" t="s">
        <v>621</v>
      </c>
      <c r="D302" s="176" t="s">
        <v>164</v>
      </c>
      <c r="E302" s="177" t="s">
        <v>622</v>
      </c>
      <c r="F302" s="178" t="s">
        <v>623</v>
      </c>
      <c r="G302" s="179" t="s">
        <v>276</v>
      </c>
      <c r="H302" s="180">
        <v>1</v>
      </c>
      <c r="I302" s="181"/>
      <c r="J302" s="182">
        <f>ROUND(I302*H302,2)</f>
        <v>0</v>
      </c>
      <c r="K302" s="183"/>
      <c r="L302" s="41"/>
      <c r="M302" s="184" t="s">
        <v>35</v>
      </c>
      <c r="N302" s="185" t="s">
        <v>51</v>
      </c>
      <c r="O302" s="66"/>
      <c r="P302" s="186">
        <f>O302*H302</f>
        <v>0</v>
      </c>
      <c r="Q302" s="186">
        <v>0</v>
      </c>
      <c r="R302" s="186">
        <f>Q302*H302</f>
        <v>0</v>
      </c>
      <c r="S302" s="186">
        <v>0</v>
      </c>
      <c r="T302" s="187">
        <f>S302*H302</f>
        <v>0</v>
      </c>
      <c r="U302" s="36"/>
      <c r="V302" s="36"/>
      <c r="W302" s="36"/>
      <c r="X302" s="36"/>
      <c r="Y302" s="36"/>
      <c r="Z302" s="36"/>
      <c r="AA302" s="36"/>
      <c r="AB302" s="36"/>
      <c r="AC302" s="36"/>
      <c r="AD302" s="36"/>
      <c r="AE302" s="36"/>
      <c r="AR302" s="188" t="s">
        <v>578</v>
      </c>
      <c r="AT302" s="188" t="s">
        <v>164</v>
      </c>
      <c r="AU302" s="188" t="s">
        <v>90</v>
      </c>
      <c r="AY302" s="18" t="s">
        <v>161</v>
      </c>
      <c r="BE302" s="189">
        <f>IF(N302="základní",J302,0)</f>
        <v>0</v>
      </c>
      <c r="BF302" s="189">
        <f>IF(N302="snížená",J302,0)</f>
        <v>0</v>
      </c>
      <c r="BG302" s="189">
        <f>IF(N302="zákl. přenesená",J302,0)</f>
        <v>0</v>
      </c>
      <c r="BH302" s="189">
        <f>IF(N302="sníž. přenesená",J302,0)</f>
        <v>0</v>
      </c>
      <c r="BI302" s="189">
        <f>IF(N302="nulová",J302,0)</f>
        <v>0</v>
      </c>
      <c r="BJ302" s="18" t="s">
        <v>88</v>
      </c>
      <c r="BK302" s="189">
        <f>ROUND(I302*H302,2)</f>
        <v>0</v>
      </c>
      <c r="BL302" s="18" t="s">
        <v>578</v>
      </c>
      <c r="BM302" s="188" t="s">
        <v>624</v>
      </c>
    </row>
    <row r="303" spans="1:65" s="2" customFormat="1" ht="29.25">
      <c r="A303" s="36"/>
      <c r="B303" s="37"/>
      <c r="C303" s="38"/>
      <c r="D303" s="197" t="s">
        <v>217</v>
      </c>
      <c r="E303" s="38"/>
      <c r="F303" s="239" t="s">
        <v>625</v>
      </c>
      <c r="G303" s="38"/>
      <c r="H303" s="38"/>
      <c r="I303" s="192"/>
      <c r="J303" s="38"/>
      <c r="K303" s="38"/>
      <c r="L303" s="41"/>
      <c r="M303" s="240"/>
      <c r="N303" s="241"/>
      <c r="O303" s="242"/>
      <c r="P303" s="242"/>
      <c r="Q303" s="242"/>
      <c r="R303" s="242"/>
      <c r="S303" s="242"/>
      <c r="T303" s="243"/>
      <c r="U303" s="36"/>
      <c r="V303" s="36"/>
      <c r="W303" s="36"/>
      <c r="X303" s="36"/>
      <c r="Y303" s="36"/>
      <c r="Z303" s="36"/>
      <c r="AA303" s="36"/>
      <c r="AB303" s="36"/>
      <c r="AC303" s="36"/>
      <c r="AD303" s="36"/>
      <c r="AE303" s="36"/>
      <c r="AT303" s="18" t="s">
        <v>217</v>
      </c>
      <c r="AU303" s="18" t="s">
        <v>90</v>
      </c>
    </row>
    <row r="304" spans="1:65" s="2" customFormat="1" ht="6.95" customHeight="1">
      <c r="A304" s="36"/>
      <c r="B304" s="49"/>
      <c r="C304" s="50"/>
      <c r="D304" s="50"/>
      <c r="E304" s="50"/>
      <c r="F304" s="50"/>
      <c r="G304" s="50"/>
      <c r="H304" s="50"/>
      <c r="I304" s="50"/>
      <c r="J304" s="50"/>
      <c r="K304" s="50"/>
      <c r="L304" s="41"/>
      <c r="M304" s="36"/>
      <c r="O304" s="36"/>
      <c r="P304" s="36"/>
      <c r="Q304" s="36"/>
      <c r="R304" s="36"/>
      <c r="S304" s="36"/>
      <c r="T304" s="36"/>
      <c r="U304" s="36"/>
      <c r="V304" s="36"/>
      <c r="W304" s="36"/>
      <c r="X304" s="36"/>
      <c r="Y304" s="36"/>
      <c r="Z304" s="36"/>
      <c r="AA304" s="36"/>
      <c r="AB304" s="36"/>
      <c r="AC304" s="36"/>
      <c r="AD304" s="36"/>
      <c r="AE304" s="36"/>
    </row>
  </sheetData>
  <sheetProtection algorithmName="SHA-512" hashValue="fyDjQ2GNo4uHPnN/vxQ3YVbHKp+ZcpTKylAKvFKeh8sww83oG5Hhu5bfty4pUwU04WY79qHxbTw2MmGCPZrkSg==" saltValue="kHFSfTcxKGC6oXMjxmaVJ+MgqmbKuOo1XKaRSg34bLvXZyPGP2wx410aH/njyGzf2lOX5Jjd43IwnhnVELS5TA==" spinCount="100000" sheet="1" objects="1" scenarios="1" formatColumns="0" formatRows="0" autoFilter="0"/>
  <autoFilter ref="C99:K303" xr:uid="{00000000-0009-0000-0000-000001000000}"/>
  <mergeCells count="9">
    <mergeCell ref="E50:H50"/>
    <mergeCell ref="E90:H90"/>
    <mergeCell ref="E92:H92"/>
    <mergeCell ref="L2:V2"/>
    <mergeCell ref="E7:H7"/>
    <mergeCell ref="E9:H9"/>
    <mergeCell ref="E18:H18"/>
    <mergeCell ref="E27:H27"/>
    <mergeCell ref="E48:H48"/>
  </mergeCells>
  <hyperlinks>
    <hyperlink ref="F104" r:id="rId1" xr:uid="{00000000-0004-0000-0100-000000000000}"/>
    <hyperlink ref="F106" r:id="rId2" xr:uid="{00000000-0004-0000-0100-000001000000}"/>
    <hyperlink ref="F113" r:id="rId3" xr:uid="{00000000-0004-0000-0100-000002000000}"/>
    <hyperlink ref="F115" r:id="rId4" xr:uid="{00000000-0004-0000-0100-000003000000}"/>
    <hyperlink ref="F118" r:id="rId5" xr:uid="{00000000-0004-0000-0100-000004000000}"/>
    <hyperlink ref="F121" r:id="rId6" xr:uid="{00000000-0004-0000-0100-000005000000}"/>
    <hyperlink ref="F123" r:id="rId7" xr:uid="{00000000-0004-0000-0100-000006000000}"/>
    <hyperlink ref="F125" r:id="rId8" xr:uid="{00000000-0004-0000-0100-000007000000}"/>
    <hyperlink ref="F128" r:id="rId9" xr:uid="{00000000-0004-0000-0100-000008000000}"/>
    <hyperlink ref="F135" r:id="rId10" xr:uid="{00000000-0004-0000-0100-000009000000}"/>
    <hyperlink ref="F137" r:id="rId11" xr:uid="{00000000-0004-0000-0100-00000A000000}"/>
    <hyperlink ref="F139" r:id="rId12" xr:uid="{00000000-0004-0000-0100-00000B000000}"/>
    <hyperlink ref="F142" r:id="rId13" xr:uid="{00000000-0004-0000-0100-00000C000000}"/>
    <hyperlink ref="F145" r:id="rId14" xr:uid="{00000000-0004-0000-0100-00000D000000}"/>
    <hyperlink ref="F152" r:id="rId15" xr:uid="{00000000-0004-0000-0100-00000E000000}"/>
    <hyperlink ref="F154" r:id="rId16" xr:uid="{00000000-0004-0000-0100-00000F000000}"/>
    <hyperlink ref="F156" r:id="rId17" xr:uid="{00000000-0004-0000-0100-000010000000}"/>
    <hyperlink ref="F163" r:id="rId18" xr:uid="{00000000-0004-0000-0100-000011000000}"/>
    <hyperlink ref="F165" r:id="rId19" xr:uid="{00000000-0004-0000-0100-000012000000}"/>
    <hyperlink ref="F172" r:id="rId20" xr:uid="{00000000-0004-0000-0100-000013000000}"/>
    <hyperlink ref="F175" r:id="rId21" xr:uid="{00000000-0004-0000-0100-000014000000}"/>
    <hyperlink ref="F178" r:id="rId22" xr:uid="{00000000-0004-0000-0100-000015000000}"/>
    <hyperlink ref="F181" r:id="rId23" xr:uid="{00000000-0004-0000-0100-000016000000}"/>
    <hyperlink ref="F183" r:id="rId24" xr:uid="{00000000-0004-0000-0100-000017000000}"/>
    <hyperlink ref="F185" r:id="rId25" xr:uid="{00000000-0004-0000-0100-000018000000}"/>
    <hyperlink ref="F188" r:id="rId26" xr:uid="{00000000-0004-0000-0100-000019000000}"/>
    <hyperlink ref="F190" r:id="rId27" xr:uid="{00000000-0004-0000-0100-00001A000000}"/>
    <hyperlink ref="F193" r:id="rId28" xr:uid="{00000000-0004-0000-0100-00001B000000}"/>
    <hyperlink ref="F201" r:id="rId29" xr:uid="{00000000-0004-0000-0100-00001C000000}"/>
    <hyperlink ref="F203" r:id="rId30" xr:uid="{00000000-0004-0000-0100-00001D000000}"/>
    <hyperlink ref="F209" r:id="rId31" xr:uid="{00000000-0004-0000-0100-00001E000000}"/>
    <hyperlink ref="F212" r:id="rId32" xr:uid="{00000000-0004-0000-0100-00001F000000}"/>
    <hyperlink ref="F214" r:id="rId33" xr:uid="{00000000-0004-0000-0100-000020000000}"/>
    <hyperlink ref="F216" r:id="rId34" xr:uid="{00000000-0004-0000-0100-000021000000}"/>
    <hyperlink ref="F218" r:id="rId35" xr:uid="{00000000-0004-0000-0100-000022000000}"/>
    <hyperlink ref="F221" r:id="rId36" xr:uid="{00000000-0004-0000-0100-000023000000}"/>
    <hyperlink ref="F224" r:id="rId37" xr:uid="{00000000-0004-0000-0100-000024000000}"/>
    <hyperlink ref="F227" r:id="rId38" xr:uid="{00000000-0004-0000-0100-000025000000}"/>
    <hyperlink ref="F230" r:id="rId39" xr:uid="{00000000-0004-0000-0100-000026000000}"/>
    <hyperlink ref="F235" r:id="rId40" xr:uid="{00000000-0004-0000-0100-000027000000}"/>
    <hyperlink ref="F242" r:id="rId41" xr:uid="{00000000-0004-0000-0100-000028000000}"/>
    <hyperlink ref="F244" r:id="rId42" xr:uid="{00000000-0004-0000-0100-000029000000}"/>
    <hyperlink ref="F247" r:id="rId43" xr:uid="{00000000-0004-0000-0100-00002A000000}"/>
    <hyperlink ref="F249" r:id="rId44" xr:uid="{00000000-0004-0000-0100-00002B000000}"/>
    <hyperlink ref="F251" r:id="rId45" xr:uid="{00000000-0004-0000-0100-00002C000000}"/>
    <hyperlink ref="F257" r:id="rId46" xr:uid="{00000000-0004-0000-0100-00002D000000}"/>
    <hyperlink ref="F263" r:id="rId47" xr:uid="{00000000-0004-0000-0100-00002E000000}"/>
    <hyperlink ref="F266" r:id="rId48" xr:uid="{00000000-0004-0000-0100-00002F000000}"/>
    <hyperlink ref="F269" r:id="rId49" xr:uid="{00000000-0004-0000-0100-000030000000}"/>
    <hyperlink ref="F272" r:id="rId50" xr:uid="{00000000-0004-0000-0100-000031000000}"/>
    <hyperlink ref="F274" r:id="rId51" xr:uid="{00000000-0004-0000-0100-000032000000}"/>
    <hyperlink ref="F277" r:id="rId52" xr:uid="{00000000-0004-0000-0100-000033000000}"/>
    <hyperlink ref="F280" r:id="rId53" xr:uid="{00000000-0004-0000-0100-000034000000}"/>
    <hyperlink ref="F282" r:id="rId54" xr:uid="{00000000-0004-0000-0100-000035000000}"/>
  </hyperlinks>
  <pageMargins left="0.39370078740157483" right="0.39370078740157483" top="0.39370078740157483" bottom="0.39370078740157483" header="0" footer="0"/>
  <pageSetup paperSize="9" scale="88" fitToHeight="100" orientation="portrait" r:id="rId55"/>
  <headerFooter>
    <oddFooter>&amp;CStrana &amp;P z &amp;N</oddFooter>
  </headerFooter>
  <drawing r:id="rId5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M299"/>
  <sheetViews>
    <sheetView showGridLines="0" workbookViewId="0"/>
  </sheetViews>
  <sheetFormatPr defaultRowHeight="16.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51"/>
      <c r="M2" s="351"/>
      <c r="N2" s="351"/>
      <c r="O2" s="351"/>
      <c r="P2" s="351"/>
      <c r="Q2" s="351"/>
      <c r="R2" s="351"/>
      <c r="S2" s="351"/>
      <c r="T2" s="351"/>
      <c r="U2" s="351"/>
      <c r="V2" s="351"/>
      <c r="AT2" s="18" t="s">
        <v>93</v>
      </c>
    </row>
    <row r="3" spans="1:46" s="1" customFormat="1" ht="6.95" customHeight="1">
      <c r="B3" s="103"/>
      <c r="C3" s="104"/>
      <c r="D3" s="104"/>
      <c r="E3" s="104"/>
      <c r="F3" s="104"/>
      <c r="G3" s="104"/>
      <c r="H3" s="104"/>
      <c r="I3" s="104"/>
      <c r="J3" s="104"/>
      <c r="K3" s="104"/>
      <c r="L3" s="21"/>
      <c r="AT3" s="18" t="s">
        <v>90</v>
      </c>
    </row>
    <row r="4" spans="1:46" s="1" customFormat="1" ht="24.95" customHeight="1">
      <c r="B4" s="21"/>
      <c r="D4" s="105" t="s">
        <v>118</v>
      </c>
      <c r="L4" s="21"/>
      <c r="M4" s="106" t="s">
        <v>10</v>
      </c>
      <c r="AT4" s="18" t="s">
        <v>4</v>
      </c>
    </row>
    <row r="5" spans="1:46" s="1" customFormat="1" ht="6.95" customHeight="1">
      <c r="B5" s="21"/>
      <c r="L5" s="21"/>
    </row>
    <row r="6" spans="1:46" s="1" customFormat="1" ht="12" customHeight="1">
      <c r="B6" s="21"/>
      <c r="D6" s="107" t="s">
        <v>16</v>
      </c>
      <c r="L6" s="21"/>
    </row>
    <row r="7" spans="1:46" s="1" customFormat="1" ht="16.5" customHeight="1">
      <c r="B7" s="21"/>
      <c r="E7" s="365" t="str">
        <f>'Rekapitulace stavby'!K6</f>
        <v>Oprava sociálního zařízení v objektu Polikliniky</v>
      </c>
      <c r="F7" s="366"/>
      <c r="G7" s="366"/>
      <c r="H7" s="366"/>
      <c r="L7" s="21"/>
    </row>
    <row r="8" spans="1:46" s="2" customFormat="1" ht="12" customHeight="1">
      <c r="A8" s="36"/>
      <c r="B8" s="41"/>
      <c r="C8" s="36"/>
      <c r="D8" s="107" t="s">
        <v>119</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67" t="s">
        <v>626</v>
      </c>
      <c r="F9" s="368"/>
      <c r="G9" s="368"/>
      <c r="H9" s="368"/>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35</v>
      </c>
      <c r="G11" s="36"/>
      <c r="H11" s="36"/>
      <c r="I11" s="107" t="s">
        <v>20</v>
      </c>
      <c r="J11" s="109" t="s">
        <v>35</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22</v>
      </c>
      <c r="E12" s="36"/>
      <c r="F12" s="109" t="s">
        <v>23</v>
      </c>
      <c r="G12" s="36"/>
      <c r="H12" s="36"/>
      <c r="I12" s="107" t="s">
        <v>24</v>
      </c>
      <c r="J12" s="110" t="str">
        <f>'Rekapitulace stavby'!AN8</f>
        <v>7. 10. 2021</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30</v>
      </c>
      <c r="E14" s="36"/>
      <c r="F14" s="36"/>
      <c r="G14" s="36"/>
      <c r="H14" s="36"/>
      <c r="I14" s="107" t="s">
        <v>31</v>
      </c>
      <c r="J14" s="109" t="s">
        <v>32</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33</v>
      </c>
      <c r="F15" s="36"/>
      <c r="G15" s="36"/>
      <c r="H15" s="36"/>
      <c r="I15" s="107" t="s">
        <v>34</v>
      </c>
      <c r="J15" s="109" t="s">
        <v>35</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36</v>
      </c>
      <c r="E17" s="36"/>
      <c r="F17" s="36"/>
      <c r="G17" s="36"/>
      <c r="H17" s="36"/>
      <c r="I17" s="107" t="s">
        <v>31</v>
      </c>
      <c r="J17" s="31"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69" t="str">
        <f>'Rekapitulace stavby'!E14</f>
        <v>Vyplň údaj</v>
      </c>
      <c r="F18" s="370"/>
      <c r="G18" s="370"/>
      <c r="H18" s="370"/>
      <c r="I18" s="107" t="s">
        <v>34</v>
      </c>
      <c r="J18" s="31"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38</v>
      </c>
      <c r="E20" s="36"/>
      <c r="F20" s="36"/>
      <c r="G20" s="36"/>
      <c r="H20" s="36"/>
      <c r="I20" s="107" t="s">
        <v>31</v>
      </c>
      <c r="J20" s="109" t="s">
        <v>39</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40</v>
      </c>
      <c r="F21" s="36"/>
      <c r="G21" s="36"/>
      <c r="H21" s="36"/>
      <c r="I21" s="107" t="s">
        <v>34</v>
      </c>
      <c r="J21" s="109" t="s">
        <v>35</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42</v>
      </c>
      <c r="E23" s="36"/>
      <c r="F23" s="36"/>
      <c r="G23" s="36"/>
      <c r="H23" s="36"/>
      <c r="I23" s="107" t="s">
        <v>31</v>
      </c>
      <c r="J23" s="109" t="s">
        <v>35</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43</v>
      </c>
      <c r="F24" s="36"/>
      <c r="G24" s="36"/>
      <c r="H24" s="36"/>
      <c r="I24" s="107" t="s">
        <v>34</v>
      </c>
      <c r="J24" s="109" t="s">
        <v>35</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44</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16.5" customHeight="1">
      <c r="A27" s="111"/>
      <c r="B27" s="112"/>
      <c r="C27" s="111"/>
      <c r="D27" s="111"/>
      <c r="E27" s="371" t="s">
        <v>35</v>
      </c>
      <c r="F27" s="371"/>
      <c r="G27" s="371"/>
      <c r="H27" s="371"/>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46</v>
      </c>
      <c r="E30" s="36"/>
      <c r="F30" s="36"/>
      <c r="G30" s="36"/>
      <c r="H30" s="36"/>
      <c r="I30" s="36"/>
      <c r="J30" s="116">
        <f>ROUND(J100,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48</v>
      </c>
      <c r="G32" s="36"/>
      <c r="H32" s="36"/>
      <c r="I32" s="117" t="s">
        <v>47</v>
      </c>
      <c r="J32" s="117" t="s">
        <v>49</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50</v>
      </c>
      <c r="E33" s="107" t="s">
        <v>51</v>
      </c>
      <c r="F33" s="119">
        <f>ROUND((SUM(BE100:BE298)),  2)</f>
        <v>0</v>
      </c>
      <c r="G33" s="36"/>
      <c r="H33" s="36"/>
      <c r="I33" s="120">
        <v>0.21</v>
      </c>
      <c r="J33" s="119">
        <f>ROUND(((SUM(BE100:BE298))*I33),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52</v>
      </c>
      <c r="F34" s="119">
        <f>ROUND((SUM(BF100:BF298)),  2)</f>
        <v>0</v>
      </c>
      <c r="G34" s="36"/>
      <c r="H34" s="36"/>
      <c r="I34" s="120">
        <v>0.15</v>
      </c>
      <c r="J34" s="119">
        <f>ROUND(((SUM(BF100:BF298))*I34),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53</v>
      </c>
      <c r="F35" s="119">
        <f>ROUND((SUM(BG100:BG298)),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54</v>
      </c>
      <c r="F36" s="119">
        <f>ROUND((SUM(BH100:BH298)),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55</v>
      </c>
      <c r="F37" s="119">
        <f>ROUND((SUM(BI100:BI298)),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56</v>
      </c>
      <c r="E39" s="123"/>
      <c r="F39" s="123"/>
      <c r="G39" s="124" t="s">
        <v>57</v>
      </c>
      <c r="H39" s="125" t="s">
        <v>58</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customHeight="1">
      <c r="A45" s="36"/>
      <c r="B45" s="37"/>
      <c r="C45" s="24" t="s">
        <v>121</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customHeight="1">
      <c r="A47" s="36"/>
      <c r="B47" s="37"/>
      <c r="C47" s="30"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16.5" customHeight="1">
      <c r="A48" s="36"/>
      <c r="B48" s="37"/>
      <c r="C48" s="38"/>
      <c r="D48" s="38"/>
      <c r="E48" s="372" t="str">
        <f>E7</f>
        <v>Oprava sociálního zařízení v objektu Polikliniky</v>
      </c>
      <c r="F48" s="373"/>
      <c r="G48" s="373"/>
      <c r="H48" s="373"/>
      <c r="I48" s="38"/>
      <c r="J48" s="38"/>
      <c r="K48" s="38"/>
      <c r="L48" s="108"/>
      <c r="S48" s="36"/>
      <c r="T48" s="36"/>
      <c r="U48" s="36"/>
      <c r="V48" s="36"/>
      <c r="W48" s="36"/>
      <c r="X48" s="36"/>
      <c r="Y48" s="36"/>
      <c r="Z48" s="36"/>
      <c r="AA48" s="36"/>
      <c r="AB48" s="36"/>
      <c r="AC48" s="36"/>
      <c r="AD48" s="36"/>
      <c r="AE48" s="36"/>
    </row>
    <row r="49" spans="1:47" s="2" customFormat="1" ht="12" customHeight="1">
      <c r="A49" s="36"/>
      <c r="B49" s="37"/>
      <c r="C49" s="30" t="s">
        <v>119</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customHeight="1">
      <c r="A50" s="36"/>
      <c r="B50" s="37"/>
      <c r="C50" s="38"/>
      <c r="D50" s="38"/>
      <c r="E50" s="329" t="str">
        <f>E9</f>
        <v>1.PP - Ž - 1.PP - sociální zázemí - ženy</v>
      </c>
      <c r="F50" s="374"/>
      <c r="G50" s="374"/>
      <c r="H50" s="374"/>
      <c r="I50" s="38"/>
      <c r="J50" s="38"/>
      <c r="K50" s="38"/>
      <c r="L50" s="108"/>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customHeight="1">
      <c r="A52" s="36"/>
      <c r="B52" s="37"/>
      <c r="C52" s="30" t="s">
        <v>22</v>
      </c>
      <c r="D52" s="38"/>
      <c r="E52" s="38"/>
      <c r="F52" s="28" t="str">
        <f>F12</f>
        <v>Objekt Polikliniky</v>
      </c>
      <c r="G52" s="38"/>
      <c r="H52" s="38"/>
      <c r="I52" s="30" t="s">
        <v>24</v>
      </c>
      <c r="J52" s="61" t="str">
        <f>IF(J12="","",J12)</f>
        <v>7. 10. 2021</v>
      </c>
      <c r="K52" s="38"/>
      <c r="L52" s="108"/>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15.2" customHeight="1">
      <c r="A54" s="36"/>
      <c r="B54" s="37"/>
      <c r="C54" s="30" t="s">
        <v>30</v>
      </c>
      <c r="D54" s="38"/>
      <c r="E54" s="38"/>
      <c r="F54" s="28" t="str">
        <f>E15</f>
        <v>Nemocnice s poliklinikou Česká Lípa,a.s.,Purkyňova</v>
      </c>
      <c r="G54" s="38"/>
      <c r="H54" s="38"/>
      <c r="I54" s="30" t="s">
        <v>38</v>
      </c>
      <c r="J54" s="34" t="str">
        <f>E21</f>
        <v>STORING spol. s r.o.</v>
      </c>
      <c r="K54" s="38"/>
      <c r="L54" s="108"/>
      <c r="S54" s="36"/>
      <c r="T54" s="36"/>
      <c r="U54" s="36"/>
      <c r="V54" s="36"/>
      <c r="W54" s="36"/>
      <c r="X54" s="36"/>
      <c r="Y54" s="36"/>
      <c r="Z54" s="36"/>
      <c r="AA54" s="36"/>
      <c r="AB54" s="36"/>
      <c r="AC54" s="36"/>
      <c r="AD54" s="36"/>
      <c r="AE54" s="36"/>
    </row>
    <row r="55" spans="1:47" s="2" customFormat="1" ht="15.2" customHeight="1">
      <c r="A55" s="36"/>
      <c r="B55" s="37"/>
      <c r="C55" s="30" t="s">
        <v>36</v>
      </c>
      <c r="D55" s="38"/>
      <c r="E55" s="38"/>
      <c r="F55" s="28" t="str">
        <f>IF(E18="","",E18)</f>
        <v>Vyplň údaj</v>
      </c>
      <c r="G55" s="38"/>
      <c r="H55" s="38"/>
      <c r="I55" s="30" t="s">
        <v>42</v>
      </c>
      <c r="J55" s="34" t="str">
        <f>E24</f>
        <v>Zuzana Morávková</v>
      </c>
      <c r="K55" s="38"/>
      <c r="L55" s="108"/>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customHeight="1">
      <c r="A57" s="36"/>
      <c r="B57" s="37"/>
      <c r="C57" s="132" t="s">
        <v>122</v>
      </c>
      <c r="D57" s="133"/>
      <c r="E57" s="133"/>
      <c r="F57" s="133"/>
      <c r="G57" s="133"/>
      <c r="H57" s="133"/>
      <c r="I57" s="133"/>
      <c r="J57" s="134" t="s">
        <v>123</v>
      </c>
      <c r="K57" s="133"/>
      <c r="L57" s="108"/>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customHeight="1">
      <c r="A59" s="36"/>
      <c r="B59" s="37"/>
      <c r="C59" s="135" t="s">
        <v>78</v>
      </c>
      <c r="D59" s="38"/>
      <c r="E59" s="38"/>
      <c r="F59" s="38"/>
      <c r="G59" s="38"/>
      <c r="H59" s="38"/>
      <c r="I59" s="38"/>
      <c r="J59" s="79">
        <f>J100</f>
        <v>0</v>
      </c>
      <c r="K59" s="38"/>
      <c r="L59" s="108"/>
      <c r="S59" s="36"/>
      <c r="T59" s="36"/>
      <c r="U59" s="36"/>
      <c r="V59" s="36"/>
      <c r="W59" s="36"/>
      <c r="X59" s="36"/>
      <c r="Y59" s="36"/>
      <c r="Z59" s="36"/>
      <c r="AA59" s="36"/>
      <c r="AB59" s="36"/>
      <c r="AC59" s="36"/>
      <c r="AD59" s="36"/>
      <c r="AE59" s="36"/>
      <c r="AU59" s="18" t="s">
        <v>124</v>
      </c>
    </row>
    <row r="60" spans="1:47" s="9" customFormat="1" ht="24.95" customHeight="1">
      <c r="B60" s="136"/>
      <c r="C60" s="137"/>
      <c r="D60" s="138" t="s">
        <v>125</v>
      </c>
      <c r="E60" s="139"/>
      <c r="F60" s="139"/>
      <c r="G60" s="139"/>
      <c r="H60" s="139"/>
      <c r="I60" s="139"/>
      <c r="J60" s="140">
        <f>J101</f>
        <v>0</v>
      </c>
      <c r="K60" s="137"/>
      <c r="L60" s="141"/>
    </row>
    <row r="61" spans="1:47" s="10" customFormat="1" ht="19.899999999999999" customHeight="1">
      <c r="B61" s="142"/>
      <c r="C61" s="143"/>
      <c r="D61" s="144" t="s">
        <v>126</v>
      </c>
      <c r="E61" s="145"/>
      <c r="F61" s="145"/>
      <c r="G61" s="145"/>
      <c r="H61" s="145"/>
      <c r="I61" s="145"/>
      <c r="J61" s="146">
        <f>J102</f>
        <v>0</v>
      </c>
      <c r="K61" s="143"/>
      <c r="L61" s="147"/>
    </row>
    <row r="62" spans="1:47" s="10" customFormat="1" ht="19.899999999999999" customHeight="1">
      <c r="B62" s="142"/>
      <c r="C62" s="143"/>
      <c r="D62" s="144" t="s">
        <v>127</v>
      </c>
      <c r="E62" s="145"/>
      <c r="F62" s="145"/>
      <c r="G62" s="145"/>
      <c r="H62" s="145"/>
      <c r="I62" s="145"/>
      <c r="J62" s="146">
        <f>J119</f>
        <v>0</v>
      </c>
      <c r="K62" s="143"/>
      <c r="L62" s="147"/>
    </row>
    <row r="63" spans="1:47" s="10" customFormat="1" ht="19.899999999999999" customHeight="1">
      <c r="B63" s="142"/>
      <c r="C63" s="143"/>
      <c r="D63" s="144" t="s">
        <v>128</v>
      </c>
      <c r="E63" s="145"/>
      <c r="F63" s="145"/>
      <c r="G63" s="145"/>
      <c r="H63" s="145"/>
      <c r="I63" s="145"/>
      <c r="J63" s="146">
        <f>J133</f>
        <v>0</v>
      </c>
      <c r="K63" s="143"/>
      <c r="L63" s="147"/>
    </row>
    <row r="64" spans="1:47" s="10" customFormat="1" ht="19.899999999999999" customHeight="1">
      <c r="B64" s="142"/>
      <c r="C64" s="143"/>
      <c r="D64" s="144" t="s">
        <v>129</v>
      </c>
      <c r="E64" s="145"/>
      <c r="F64" s="145"/>
      <c r="G64" s="145"/>
      <c r="H64" s="145"/>
      <c r="I64" s="145"/>
      <c r="J64" s="146">
        <f>J143</f>
        <v>0</v>
      </c>
      <c r="K64" s="143"/>
      <c r="L64" s="147"/>
    </row>
    <row r="65" spans="2:12" s="9" customFormat="1" ht="24.95" customHeight="1">
      <c r="B65" s="136"/>
      <c r="C65" s="137"/>
      <c r="D65" s="138" t="s">
        <v>130</v>
      </c>
      <c r="E65" s="139"/>
      <c r="F65" s="139"/>
      <c r="G65" s="139"/>
      <c r="H65" s="139"/>
      <c r="I65" s="139"/>
      <c r="J65" s="140">
        <f>J146</f>
        <v>0</v>
      </c>
      <c r="K65" s="137"/>
      <c r="L65" s="141"/>
    </row>
    <row r="66" spans="2:12" s="10" customFormat="1" ht="19.899999999999999" customHeight="1">
      <c r="B66" s="142"/>
      <c r="C66" s="143"/>
      <c r="D66" s="144" t="s">
        <v>131</v>
      </c>
      <c r="E66" s="145"/>
      <c r="F66" s="145"/>
      <c r="G66" s="145"/>
      <c r="H66" s="145"/>
      <c r="I66" s="145"/>
      <c r="J66" s="146">
        <f>J147</f>
        <v>0</v>
      </c>
      <c r="K66" s="143"/>
      <c r="L66" s="147"/>
    </row>
    <row r="67" spans="2:12" s="10" customFormat="1" ht="19.899999999999999" customHeight="1">
      <c r="B67" s="142"/>
      <c r="C67" s="143"/>
      <c r="D67" s="144" t="s">
        <v>132</v>
      </c>
      <c r="E67" s="145"/>
      <c r="F67" s="145"/>
      <c r="G67" s="145"/>
      <c r="H67" s="145"/>
      <c r="I67" s="145"/>
      <c r="J67" s="146">
        <f>J163</f>
        <v>0</v>
      </c>
      <c r="K67" s="143"/>
      <c r="L67" s="147"/>
    </row>
    <row r="68" spans="2:12" s="10" customFormat="1" ht="19.899999999999999" customHeight="1">
      <c r="B68" s="142"/>
      <c r="C68" s="143"/>
      <c r="D68" s="144" t="s">
        <v>133</v>
      </c>
      <c r="E68" s="145"/>
      <c r="F68" s="145"/>
      <c r="G68" s="145"/>
      <c r="H68" s="145"/>
      <c r="I68" s="145"/>
      <c r="J68" s="146">
        <f>J170</f>
        <v>0</v>
      </c>
      <c r="K68" s="143"/>
      <c r="L68" s="147"/>
    </row>
    <row r="69" spans="2:12" s="10" customFormat="1" ht="19.899999999999999" customHeight="1">
      <c r="B69" s="142"/>
      <c r="C69" s="143"/>
      <c r="D69" s="144" t="s">
        <v>134</v>
      </c>
      <c r="E69" s="145"/>
      <c r="F69" s="145"/>
      <c r="G69" s="145"/>
      <c r="H69" s="145"/>
      <c r="I69" s="145"/>
      <c r="J69" s="146">
        <f>J173</f>
        <v>0</v>
      </c>
      <c r="K69" s="143"/>
      <c r="L69" s="147"/>
    </row>
    <row r="70" spans="2:12" s="10" customFormat="1" ht="19.899999999999999" customHeight="1">
      <c r="B70" s="142"/>
      <c r="C70" s="143"/>
      <c r="D70" s="144" t="s">
        <v>135</v>
      </c>
      <c r="E70" s="145"/>
      <c r="F70" s="145"/>
      <c r="G70" s="145"/>
      <c r="H70" s="145"/>
      <c r="I70" s="145"/>
      <c r="J70" s="146">
        <f>J188</f>
        <v>0</v>
      </c>
      <c r="K70" s="143"/>
      <c r="L70" s="147"/>
    </row>
    <row r="71" spans="2:12" s="10" customFormat="1" ht="19.899999999999999" customHeight="1">
      <c r="B71" s="142"/>
      <c r="C71" s="143"/>
      <c r="D71" s="144" t="s">
        <v>136</v>
      </c>
      <c r="E71" s="145"/>
      <c r="F71" s="145"/>
      <c r="G71" s="145"/>
      <c r="H71" s="145"/>
      <c r="I71" s="145"/>
      <c r="J71" s="146">
        <f>J199</f>
        <v>0</v>
      </c>
      <c r="K71" s="143"/>
      <c r="L71" s="147"/>
    </row>
    <row r="72" spans="2:12" s="10" customFormat="1" ht="19.899999999999999" customHeight="1">
      <c r="B72" s="142"/>
      <c r="C72" s="143"/>
      <c r="D72" s="144" t="s">
        <v>137</v>
      </c>
      <c r="E72" s="145"/>
      <c r="F72" s="145"/>
      <c r="G72" s="145"/>
      <c r="H72" s="145"/>
      <c r="I72" s="145"/>
      <c r="J72" s="146">
        <f>J205</f>
        <v>0</v>
      </c>
      <c r="K72" s="143"/>
      <c r="L72" s="147"/>
    </row>
    <row r="73" spans="2:12" s="10" customFormat="1" ht="19.899999999999999" customHeight="1">
      <c r="B73" s="142"/>
      <c r="C73" s="143"/>
      <c r="D73" s="144" t="s">
        <v>138</v>
      </c>
      <c r="E73" s="145"/>
      <c r="F73" s="145"/>
      <c r="G73" s="145"/>
      <c r="H73" s="145"/>
      <c r="I73" s="145"/>
      <c r="J73" s="146">
        <f>J240</f>
        <v>0</v>
      </c>
      <c r="K73" s="143"/>
      <c r="L73" s="147"/>
    </row>
    <row r="74" spans="2:12" s="10" customFormat="1" ht="19.899999999999999" customHeight="1">
      <c r="B74" s="142"/>
      <c r="C74" s="143"/>
      <c r="D74" s="144" t="s">
        <v>139</v>
      </c>
      <c r="E74" s="145"/>
      <c r="F74" s="145"/>
      <c r="G74" s="145"/>
      <c r="H74" s="145"/>
      <c r="I74" s="145"/>
      <c r="J74" s="146">
        <f>J270</f>
        <v>0</v>
      </c>
      <c r="K74" s="143"/>
      <c r="L74" s="147"/>
    </row>
    <row r="75" spans="2:12" s="9" customFormat="1" ht="24.95" customHeight="1">
      <c r="B75" s="136"/>
      <c r="C75" s="137"/>
      <c r="D75" s="138" t="s">
        <v>627</v>
      </c>
      <c r="E75" s="139"/>
      <c r="F75" s="139"/>
      <c r="G75" s="139"/>
      <c r="H75" s="139"/>
      <c r="I75" s="139"/>
      <c r="J75" s="140">
        <f>J278</f>
        <v>0</v>
      </c>
      <c r="K75" s="137"/>
      <c r="L75" s="141"/>
    </row>
    <row r="76" spans="2:12" s="9" customFormat="1" ht="24.95" customHeight="1">
      <c r="B76" s="136"/>
      <c r="C76" s="137"/>
      <c r="D76" s="138" t="s">
        <v>628</v>
      </c>
      <c r="E76" s="139"/>
      <c r="F76" s="139"/>
      <c r="G76" s="139"/>
      <c r="H76" s="139"/>
      <c r="I76" s="139"/>
      <c r="J76" s="140">
        <f>J279</f>
        <v>0</v>
      </c>
      <c r="K76" s="137"/>
      <c r="L76" s="141"/>
    </row>
    <row r="77" spans="2:12" s="9" customFormat="1" ht="24.95" customHeight="1">
      <c r="B77" s="136"/>
      <c r="C77" s="137"/>
      <c r="D77" s="138" t="s">
        <v>629</v>
      </c>
      <c r="E77" s="139"/>
      <c r="F77" s="139"/>
      <c r="G77" s="139"/>
      <c r="H77" s="139"/>
      <c r="I77" s="139"/>
      <c r="J77" s="140">
        <f>J282</f>
        <v>0</v>
      </c>
      <c r="K77" s="137"/>
      <c r="L77" s="141"/>
    </row>
    <row r="78" spans="2:12" s="9" customFormat="1" ht="24.95" customHeight="1">
      <c r="B78" s="136"/>
      <c r="C78" s="137"/>
      <c r="D78" s="138" t="s">
        <v>630</v>
      </c>
      <c r="E78" s="139"/>
      <c r="F78" s="139"/>
      <c r="G78" s="139"/>
      <c r="H78" s="139"/>
      <c r="I78" s="139"/>
      <c r="J78" s="140">
        <f>J286</f>
        <v>0</v>
      </c>
      <c r="K78" s="137"/>
      <c r="L78" s="141"/>
    </row>
    <row r="79" spans="2:12" s="9" customFormat="1" ht="24.95" customHeight="1">
      <c r="B79" s="136"/>
      <c r="C79" s="137"/>
      <c r="D79" s="138" t="s">
        <v>631</v>
      </c>
      <c r="E79" s="139"/>
      <c r="F79" s="139"/>
      <c r="G79" s="139"/>
      <c r="H79" s="139"/>
      <c r="I79" s="139"/>
      <c r="J79" s="140">
        <f>J291</f>
        <v>0</v>
      </c>
      <c r="K79" s="137"/>
      <c r="L79" s="141"/>
    </row>
    <row r="80" spans="2:12" s="9" customFormat="1" ht="24.95" customHeight="1">
      <c r="B80" s="136"/>
      <c r="C80" s="137"/>
      <c r="D80" s="138" t="s">
        <v>632</v>
      </c>
      <c r="E80" s="139"/>
      <c r="F80" s="139"/>
      <c r="G80" s="139"/>
      <c r="H80" s="139"/>
      <c r="I80" s="139"/>
      <c r="J80" s="140">
        <f>J295</f>
        <v>0</v>
      </c>
      <c r="K80" s="137"/>
      <c r="L80" s="141"/>
    </row>
    <row r="81" spans="1:31" s="2" customFormat="1" ht="21.75" customHeight="1">
      <c r="A81" s="36"/>
      <c r="B81" s="37"/>
      <c r="C81" s="38"/>
      <c r="D81" s="38"/>
      <c r="E81" s="38"/>
      <c r="F81" s="38"/>
      <c r="G81" s="38"/>
      <c r="H81" s="38"/>
      <c r="I81" s="38"/>
      <c r="J81" s="38"/>
      <c r="K81" s="38"/>
      <c r="L81" s="108"/>
      <c r="S81" s="36"/>
      <c r="T81" s="36"/>
      <c r="U81" s="36"/>
      <c r="V81" s="36"/>
      <c r="W81" s="36"/>
      <c r="X81" s="36"/>
      <c r="Y81" s="36"/>
      <c r="Z81" s="36"/>
      <c r="AA81" s="36"/>
      <c r="AB81" s="36"/>
      <c r="AC81" s="36"/>
      <c r="AD81" s="36"/>
      <c r="AE81" s="36"/>
    </row>
    <row r="82" spans="1:31" s="2" customFormat="1" ht="6.95" customHeight="1">
      <c r="A82" s="36"/>
      <c r="B82" s="49"/>
      <c r="C82" s="50"/>
      <c r="D82" s="50"/>
      <c r="E82" s="50"/>
      <c r="F82" s="50"/>
      <c r="G82" s="50"/>
      <c r="H82" s="50"/>
      <c r="I82" s="50"/>
      <c r="J82" s="50"/>
      <c r="K82" s="50"/>
      <c r="L82" s="108"/>
      <c r="S82" s="36"/>
      <c r="T82" s="36"/>
      <c r="U82" s="36"/>
      <c r="V82" s="36"/>
      <c r="W82" s="36"/>
      <c r="X82" s="36"/>
      <c r="Y82" s="36"/>
      <c r="Z82" s="36"/>
      <c r="AA82" s="36"/>
      <c r="AB82" s="36"/>
      <c r="AC82" s="36"/>
      <c r="AD82" s="36"/>
      <c r="AE82" s="36"/>
    </row>
    <row r="86" spans="1:31" s="2" customFormat="1" ht="6.95" customHeight="1">
      <c r="A86" s="36"/>
      <c r="B86" s="51"/>
      <c r="C86" s="52"/>
      <c r="D86" s="52"/>
      <c r="E86" s="52"/>
      <c r="F86" s="52"/>
      <c r="G86" s="52"/>
      <c r="H86" s="52"/>
      <c r="I86" s="52"/>
      <c r="J86" s="52"/>
      <c r="K86" s="52"/>
      <c r="L86" s="108"/>
      <c r="S86" s="36"/>
      <c r="T86" s="36"/>
      <c r="U86" s="36"/>
      <c r="V86" s="36"/>
      <c r="W86" s="36"/>
      <c r="X86" s="36"/>
      <c r="Y86" s="36"/>
      <c r="Z86" s="36"/>
      <c r="AA86" s="36"/>
      <c r="AB86" s="36"/>
      <c r="AC86" s="36"/>
      <c r="AD86" s="36"/>
      <c r="AE86" s="36"/>
    </row>
    <row r="87" spans="1:31" s="2" customFormat="1" ht="24.95" customHeight="1">
      <c r="A87" s="36"/>
      <c r="B87" s="37"/>
      <c r="C87" s="24" t="s">
        <v>146</v>
      </c>
      <c r="D87" s="38"/>
      <c r="E87" s="38"/>
      <c r="F87" s="38"/>
      <c r="G87" s="38"/>
      <c r="H87" s="38"/>
      <c r="I87" s="38"/>
      <c r="J87" s="38"/>
      <c r="K87" s="38"/>
      <c r="L87" s="108"/>
      <c r="S87" s="36"/>
      <c r="T87" s="36"/>
      <c r="U87" s="36"/>
      <c r="V87" s="36"/>
      <c r="W87" s="36"/>
      <c r="X87" s="36"/>
      <c r="Y87" s="36"/>
      <c r="Z87" s="36"/>
      <c r="AA87" s="36"/>
      <c r="AB87" s="36"/>
      <c r="AC87" s="36"/>
      <c r="AD87" s="36"/>
      <c r="AE87" s="36"/>
    </row>
    <row r="88" spans="1:31" s="2" customFormat="1" ht="6.95" customHeight="1">
      <c r="A88" s="36"/>
      <c r="B88" s="37"/>
      <c r="C88" s="38"/>
      <c r="D88" s="38"/>
      <c r="E88" s="38"/>
      <c r="F88" s="38"/>
      <c r="G88" s="38"/>
      <c r="H88" s="38"/>
      <c r="I88" s="38"/>
      <c r="J88" s="38"/>
      <c r="K88" s="38"/>
      <c r="L88" s="108"/>
      <c r="S88" s="36"/>
      <c r="T88" s="36"/>
      <c r="U88" s="36"/>
      <c r="V88" s="36"/>
      <c r="W88" s="36"/>
      <c r="X88" s="36"/>
      <c r="Y88" s="36"/>
      <c r="Z88" s="36"/>
      <c r="AA88" s="36"/>
      <c r="AB88" s="36"/>
      <c r="AC88" s="36"/>
      <c r="AD88" s="36"/>
      <c r="AE88" s="36"/>
    </row>
    <row r="89" spans="1:31" s="2" customFormat="1" ht="12" customHeight="1">
      <c r="A89" s="36"/>
      <c r="B89" s="37"/>
      <c r="C89" s="30" t="s">
        <v>16</v>
      </c>
      <c r="D89" s="38"/>
      <c r="E89" s="38"/>
      <c r="F89" s="38"/>
      <c r="G89" s="38"/>
      <c r="H89" s="38"/>
      <c r="I89" s="38"/>
      <c r="J89" s="38"/>
      <c r="K89" s="38"/>
      <c r="L89" s="108"/>
      <c r="S89" s="36"/>
      <c r="T89" s="36"/>
      <c r="U89" s="36"/>
      <c r="V89" s="36"/>
      <c r="W89" s="36"/>
      <c r="X89" s="36"/>
      <c r="Y89" s="36"/>
      <c r="Z89" s="36"/>
      <c r="AA89" s="36"/>
      <c r="AB89" s="36"/>
      <c r="AC89" s="36"/>
      <c r="AD89" s="36"/>
      <c r="AE89" s="36"/>
    </row>
    <row r="90" spans="1:31" s="2" customFormat="1" ht="16.5" customHeight="1">
      <c r="A90" s="36"/>
      <c r="B90" s="37"/>
      <c r="C90" s="38"/>
      <c r="D90" s="38"/>
      <c r="E90" s="372" t="str">
        <f>E7</f>
        <v>Oprava sociálního zařízení v objektu Polikliniky</v>
      </c>
      <c r="F90" s="373"/>
      <c r="G90" s="373"/>
      <c r="H90" s="373"/>
      <c r="I90" s="38"/>
      <c r="J90" s="38"/>
      <c r="K90" s="38"/>
      <c r="L90" s="108"/>
      <c r="S90" s="36"/>
      <c r="T90" s="36"/>
      <c r="U90" s="36"/>
      <c r="V90" s="36"/>
      <c r="W90" s="36"/>
      <c r="X90" s="36"/>
      <c r="Y90" s="36"/>
      <c r="Z90" s="36"/>
      <c r="AA90" s="36"/>
      <c r="AB90" s="36"/>
      <c r="AC90" s="36"/>
      <c r="AD90" s="36"/>
      <c r="AE90" s="36"/>
    </row>
    <row r="91" spans="1:31" s="2" customFormat="1" ht="12" customHeight="1">
      <c r="A91" s="36"/>
      <c r="B91" s="37"/>
      <c r="C91" s="30" t="s">
        <v>119</v>
      </c>
      <c r="D91" s="38"/>
      <c r="E91" s="38"/>
      <c r="F91" s="38"/>
      <c r="G91" s="38"/>
      <c r="H91" s="38"/>
      <c r="I91" s="38"/>
      <c r="J91" s="38"/>
      <c r="K91" s="38"/>
      <c r="L91" s="108"/>
      <c r="S91" s="36"/>
      <c r="T91" s="36"/>
      <c r="U91" s="36"/>
      <c r="V91" s="36"/>
      <c r="W91" s="36"/>
      <c r="X91" s="36"/>
      <c r="Y91" s="36"/>
      <c r="Z91" s="36"/>
      <c r="AA91" s="36"/>
      <c r="AB91" s="36"/>
      <c r="AC91" s="36"/>
      <c r="AD91" s="36"/>
      <c r="AE91" s="36"/>
    </row>
    <row r="92" spans="1:31" s="2" customFormat="1" ht="16.5" customHeight="1">
      <c r="A92" s="36"/>
      <c r="B92" s="37"/>
      <c r="C92" s="38"/>
      <c r="D92" s="38"/>
      <c r="E92" s="329" t="str">
        <f>E9</f>
        <v>1.PP - Ž - 1.PP - sociální zázemí - ženy</v>
      </c>
      <c r="F92" s="374"/>
      <c r="G92" s="374"/>
      <c r="H92" s="374"/>
      <c r="I92" s="38"/>
      <c r="J92" s="38"/>
      <c r="K92" s="38"/>
      <c r="L92" s="108"/>
      <c r="S92" s="36"/>
      <c r="T92" s="36"/>
      <c r="U92" s="36"/>
      <c r="V92" s="36"/>
      <c r="W92" s="36"/>
      <c r="X92" s="36"/>
      <c r="Y92" s="36"/>
      <c r="Z92" s="36"/>
      <c r="AA92" s="36"/>
      <c r="AB92" s="36"/>
      <c r="AC92" s="36"/>
      <c r="AD92" s="36"/>
      <c r="AE92" s="36"/>
    </row>
    <row r="93" spans="1:31" s="2" customFormat="1" ht="6.95" customHeight="1">
      <c r="A93" s="36"/>
      <c r="B93" s="37"/>
      <c r="C93" s="38"/>
      <c r="D93" s="38"/>
      <c r="E93" s="38"/>
      <c r="F93" s="38"/>
      <c r="G93" s="38"/>
      <c r="H93" s="38"/>
      <c r="I93" s="38"/>
      <c r="J93" s="38"/>
      <c r="K93" s="38"/>
      <c r="L93" s="108"/>
      <c r="S93" s="36"/>
      <c r="T93" s="36"/>
      <c r="U93" s="36"/>
      <c r="V93" s="36"/>
      <c r="W93" s="36"/>
      <c r="X93" s="36"/>
      <c r="Y93" s="36"/>
      <c r="Z93" s="36"/>
      <c r="AA93" s="36"/>
      <c r="AB93" s="36"/>
      <c r="AC93" s="36"/>
      <c r="AD93" s="36"/>
      <c r="AE93" s="36"/>
    </row>
    <row r="94" spans="1:31" s="2" customFormat="1" ht="12" customHeight="1">
      <c r="A94" s="36"/>
      <c r="B94" s="37"/>
      <c r="C94" s="30" t="s">
        <v>22</v>
      </c>
      <c r="D94" s="38"/>
      <c r="E94" s="38"/>
      <c r="F94" s="28" t="str">
        <f>F12</f>
        <v>Objekt Polikliniky</v>
      </c>
      <c r="G94" s="38"/>
      <c r="H94" s="38"/>
      <c r="I94" s="30" t="s">
        <v>24</v>
      </c>
      <c r="J94" s="61" t="str">
        <f>IF(J12="","",J12)</f>
        <v>7. 10. 2021</v>
      </c>
      <c r="K94" s="38"/>
      <c r="L94" s="108"/>
      <c r="S94" s="36"/>
      <c r="T94" s="36"/>
      <c r="U94" s="36"/>
      <c r="V94" s="36"/>
      <c r="W94" s="36"/>
      <c r="X94" s="36"/>
      <c r="Y94" s="36"/>
      <c r="Z94" s="36"/>
      <c r="AA94" s="36"/>
      <c r="AB94" s="36"/>
      <c r="AC94" s="36"/>
      <c r="AD94" s="36"/>
      <c r="AE94" s="36"/>
    </row>
    <row r="95" spans="1:31" s="2" customFormat="1" ht="6.95" customHeight="1">
      <c r="A95" s="36"/>
      <c r="B95" s="37"/>
      <c r="C95" s="38"/>
      <c r="D95" s="38"/>
      <c r="E95" s="38"/>
      <c r="F95" s="38"/>
      <c r="G95" s="38"/>
      <c r="H95" s="38"/>
      <c r="I95" s="38"/>
      <c r="J95" s="38"/>
      <c r="K95" s="38"/>
      <c r="L95" s="108"/>
      <c r="S95" s="36"/>
      <c r="T95" s="36"/>
      <c r="U95" s="36"/>
      <c r="V95" s="36"/>
      <c r="W95" s="36"/>
      <c r="X95" s="36"/>
      <c r="Y95" s="36"/>
      <c r="Z95" s="36"/>
      <c r="AA95" s="36"/>
      <c r="AB95" s="36"/>
      <c r="AC95" s="36"/>
      <c r="AD95" s="36"/>
      <c r="AE95" s="36"/>
    </row>
    <row r="96" spans="1:31" s="2" customFormat="1" ht="15.2" customHeight="1">
      <c r="A96" s="36"/>
      <c r="B96" s="37"/>
      <c r="C96" s="30" t="s">
        <v>30</v>
      </c>
      <c r="D96" s="38"/>
      <c r="E96" s="38"/>
      <c r="F96" s="28" t="str">
        <f>E15</f>
        <v>Nemocnice s poliklinikou Česká Lípa,a.s.,Purkyňova</v>
      </c>
      <c r="G96" s="38"/>
      <c r="H96" s="38"/>
      <c r="I96" s="30" t="s">
        <v>38</v>
      </c>
      <c r="J96" s="34" t="str">
        <f>E21</f>
        <v>STORING spol. s r.o.</v>
      </c>
      <c r="K96" s="38"/>
      <c r="L96" s="108"/>
      <c r="S96" s="36"/>
      <c r="T96" s="36"/>
      <c r="U96" s="36"/>
      <c r="V96" s="36"/>
      <c r="W96" s="36"/>
      <c r="X96" s="36"/>
      <c r="Y96" s="36"/>
      <c r="Z96" s="36"/>
      <c r="AA96" s="36"/>
      <c r="AB96" s="36"/>
      <c r="AC96" s="36"/>
      <c r="AD96" s="36"/>
      <c r="AE96" s="36"/>
    </row>
    <row r="97" spans="1:65" s="2" customFormat="1" ht="15.2" customHeight="1">
      <c r="A97" s="36"/>
      <c r="B97" s="37"/>
      <c r="C97" s="30" t="s">
        <v>36</v>
      </c>
      <c r="D97" s="38"/>
      <c r="E97" s="38"/>
      <c r="F97" s="28" t="str">
        <f>IF(E18="","",E18)</f>
        <v>Vyplň údaj</v>
      </c>
      <c r="G97" s="38"/>
      <c r="H97" s="38"/>
      <c r="I97" s="30" t="s">
        <v>42</v>
      </c>
      <c r="J97" s="34" t="str">
        <f>E24</f>
        <v>Zuzana Morávková</v>
      </c>
      <c r="K97" s="38"/>
      <c r="L97" s="108"/>
      <c r="S97" s="36"/>
      <c r="T97" s="36"/>
      <c r="U97" s="36"/>
      <c r="V97" s="36"/>
      <c r="W97" s="36"/>
      <c r="X97" s="36"/>
      <c r="Y97" s="36"/>
      <c r="Z97" s="36"/>
      <c r="AA97" s="36"/>
      <c r="AB97" s="36"/>
      <c r="AC97" s="36"/>
      <c r="AD97" s="36"/>
      <c r="AE97" s="36"/>
    </row>
    <row r="98" spans="1:65" s="2" customFormat="1" ht="10.35" customHeight="1">
      <c r="A98" s="36"/>
      <c r="B98" s="37"/>
      <c r="C98" s="38"/>
      <c r="D98" s="38"/>
      <c r="E98" s="38"/>
      <c r="F98" s="38"/>
      <c r="G98" s="38"/>
      <c r="H98" s="38"/>
      <c r="I98" s="38"/>
      <c r="J98" s="38"/>
      <c r="K98" s="38"/>
      <c r="L98" s="108"/>
      <c r="S98" s="36"/>
      <c r="T98" s="36"/>
      <c r="U98" s="36"/>
      <c r="V98" s="36"/>
      <c r="W98" s="36"/>
      <c r="X98" s="36"/>
      <c r="Y98" s="36"/>
      <c r="Z98" s="36"/>
      <c r="AA98" s="36"/>
      <c r="AB98" s="36"/>
      <c r="AC98" s="36"/>
      <c r="AD98" s="36"/>
      <c r="AE98" s="36"/>
    </row>
    <row r="99" spans="1:65" s="11" customFormat="1" ht="29.25" customHeight="1">
      <c r="A99" s="148"/>
      <c r="B99" s="149"/>
      <c r="C99" s="150" t="s">
        <v>147</v>
      </c>
      <c r="D99" s="151" t="s">
        <v>65</v>
      </c>
      <c r="E99" s="151" t="s">
        <v>61</v>
      </c>
      <c r="F99" s="151" t="s">
        <v>62</v>
      </c>
      <c r="G99" s="151" t="s">
        <v>148</v>
      </c>
      <c r="H99" s="151" t="s">
        <v>149</v>
      </c>
      <c r="I99" s="151" t="s">
        <v>150</v>
      </c>
      <c r="J99" s="152" t="s">
        <v>123</v>
      </c>
      <c r="K99" s="153" t="s">
        <v>151</v>
      </c>
      <c r="L99" s="154"/>
      <c r="M99" s="70" t="s">
        <v>35</v>
      </c>
      <c r="N99" s="71" t="s">
        <v>50</v>
      </c>
      <c r="O99" s="71" t="s">
        <v>152</v>
      </c>
      <c r="P99" s="71" t="s">
        <v>153</v>
      </c>
      <c r="Q99" s="71" t="s">
        <v>154</v>
      </c>
      <c r="R99" s="71" t="s">
        <v>155</v>
      </c>
      <c r="S99" s="71" t="s">
        <v>156</v>
      </c>
      <c r="T99" s="72" t="s">
        <v>157</v>
      </c>
      <c r="U99" s="148"/>
      <c r="V99" s="148"/>
      <c r="W99" s="148"/>
      <c r="X99" s="148"/>
      <c r="Y99" s="148"/>
      <c r="Z99" s="148"/>
      <c r="AA99" s="148"/>
      <c r="AB99" s="148"/>
      <c r="AC99" s="148"/>
      <c r="AD99" s="148"/>
      <c r="AE99" s="148"/>
    </row>
    <row r="100" spans="1:65" s="2" customFormat="1" ht="22.9" customHeight="1">
      <c r="A100" s="36"/>
      <c r="B100" s="37"/>
      <c r="C100" s="77" t="s">
        <v>158</v>
      </c>
      <c r="D100" s="38"/>
      <c r="E100" s="38"/>
      <c r="F100" s="38"/>
      <c r="G100" s="38"/>
      <c r="H100" s="38"/>
      <c r="I100" s="38"/>
      <c r="J100" s="155">
        <f>BK100</f>
        <v>0</v>
      </c>
      <c r="K100" s="38"/>
      <c r="L100" s="41"/>
      <c r="M100" s="73"/>
      <c r="N100" s="156"/>
      <c r="O100" s="74"/>
      <c r="P100" s="157">
        <f>P101+P146+P278+P279+P282+P286+P291+P295</f>
        <v>0</v>
      </c>
      <c r="Q100" s="74"/>
      <c r="R100" s="157">
        <f>R101+R146+R278+R279+R282+R286+R291+R295</f>
        <v>4.3688268000000008</v>
      </c>
      <c r="S100" s="74"/>
      <c r="T100" s="158">
        <f>T101+T146+T278+T279+T282+T286+T291+T295</f>
        <v>6.8374803000000002</v>
      </c>
      <c r="U100" s="36"/>
      <c r="V100" s="36"/>
      <c r="W100" s="36"/>
      <c r="X100" s="36"/>
      <c r="Y100" s="36"/>
      <c r="Z100" s="36"/>
      <c r="AA100" s="36"/>
      <c r="AB100" s="36"/>
      <c r="AC100" s="36"/>
      <c r="AD100" s="36"/>
      <c r="AE100" s="36"/>
      <c r="AT100" s="18" t="s">
        <v>79</v>
      </c>
      <c r="AU100" s="18" t="s">
        <v>124</v>
      </c>
      <c r="BK100" s="159">
        <f>BK101+BK146+BK278+BK279+BK282+BK286+BK291+BK295</f>
        <v>0</v>
      </c>
    </row>
    <row r="101" spans="1:65" s="12" customFormat="1" ht="25.9" customHeight="1">
      <c r="B101" s="160"/>
      <c r="C101" s="161"/>
      <c r="D101" s="162" t="s">
        <v>79</v>
      </c>
      <c r="E101" s="163" t="s">
        <v>159</v>
      </c>
      <c r="F101" s="163" t="s">
        <v>160</v>
      </c>
      <c r="G101" s="161"/>
      <c r="H101" s="161"/>
      <c r="I101" s="164"/>
      <c r="J101" s="165">
        <f>BK101</f>
        <v>0</v>
      </c>
      <c r="K101" s="161"/>
      <c r="L101" s="166"/>
      <c r="M101" s="167"/>
      <c r="N101" s="168"/>
      <c r="O101" s="168"/>
      <c r="P101" s="169">
        <f>P102+P119+P133+P143</f>
        <v>0</v>
      </c>
      <c r="Q101" s="168"/>
      <c r="R101" s="169">
        <f>R102+R119+R133+R143</f>
        <v>2.1608793500000001</v>
      </c>
      <c r="S101" s="168"/>
      <c r="T101" s="170">
        <f>T102+T119+T133+T143</f>
        <v>1.5337719999999999</v>
      </c>
      <c r="AR101" s="171" t="s">
        <v>88</v>
      </c>
      <c r="AT101" s="172" t="s">
        <v>79</v>
      </c>
      <c r="AU101" s="172" t="s">
        <v>80</v>
      </c>
      <c r="AY101" s="171" t="s">
        <v>161</v>
      </c>
      <c r="BK101" s="173">
        <f>BK102+BK119+BK133+BK143</f>
        <v>0</v>
      </c>
    </row>
    <row r="102" spans="1:65" s="12" customFormat="1" ht="22.9" customHeight="1">
      <c r="B102" s="160"/>
      <c r="C102" s="161"/>
      <c r="D102" s="162" t="s">
        <v>79</v>
      </c>
      <c r="E102" s="174" t="s">
        <v>162</v>
      </c>
      <c r="F102" s="174" t="s">
        <v>163</v>
      </c>
      <c r="G102" s="161"/>
      <c r="H102" s="161"/>
      <c r="I102" s="164"/>
      <c r="J102" s="175">
        <f>BK102</f>
        <v>0</v>
      </c>
      <c r="K102" s="161"/>
      <c r="L102" s="166"/>
      <c r="M102" s="167"/>
      <c r="N102" s="168"/>
      <c r="O102" s="168"/>
      <c r="P102" s="169">
        <f>SUM(P103:P118)</f>
        <v>0</v>
      </c>
      <c r="Q102" s="168"/>
      <c r="R102" s="169">
        <f>SUM(R103:R118)</f>
        <v>2.1600793500000002</v>
      </c>
      <c r="S102" s="168"/>
      <c r="T102" s="170">
        <f>SUM(T103:T118)</f>
        <v>0</v>
      </c>
      <c r="AR102" s="171" t="s">
        <v>88</v>
      </c>
      <c r="AT102" s="172" t="s">
        <v>79</v>
      </c>
      <c r="AU102" s="172" t="s">
        <v>88</v>
      </c>
      <c r="AY102" s="171" t="s">
        <v>161</v>
      </c>
      <c r="BK102" s="173">
        <f>SUM(BK103:BK118)</f>
        <v>0</v>
      </c>
    </row>
    <row r="103" spans="1:65" s="2" customFormat="1" ht="33" customHeight="1">
      <c r="A103" s="36"/>
      <c r="B103" s="37"/>
      <c r="C103" s="176" t="s">
        <v>88</v>
      </c>
      <c r="D103" s="176" t="s">
        <v>164</v>
      </c>
      <c r="E103" s="177" t="s">
        <v>165</v>
      </c>
      <c r="F103" s="178" t="s">
        <v>166</v>
      </c>
      <c r="G103" s="179" t="s">
        <v>167</v>
      </c>
      <c r="H103" s="180">
        <v>67.460999999999999</v>
      </c>
      <c r="I103" s="181"/>
      <c r="J103" s="182">
        <f>ROUND(I103*H103,2)</f>
        <v>0</v>
      </c>
      <c r="K103" s="183"/>
      <c r="L103" s="41"/>
      <c r="M103" s="184" t="s">
        <v>35</v>
      </c>
      <c r="N103" s="185" t="s">
        <v>51</v>
      </c>
      <c r="O103" s="66"/>
      <c r="P103" s="186">
        <f>O103*H103</f>
        <v>0</v>
      </c>
      <c r="Q103" s="186">
        <v>7.3499999999999998E-3</v>
      </c>
      <c r="R103" s="186">
        <f>Q103*H103</f>
        <v>0.49583834999999998</v>
      </c>
      <c r="S103" s="186">
        <v>0</v>
      </c>
      <c r="T103" s="187">
        <f>S103*H103</f>
        <v>0</v>
      </c>
      <c r="U103" s="36"/>
      <c r="V103" s="36"/>
      <c r="W103" s="36"/>
      <c r="X103" s="36"/>
      <c r="Y103" s="36"/>
      <c r="Z103" s="36"/>
      <c r="AA103" s="36"/>
      <c r="AB103" s="36"/>
      <c r="AC103" s="36"/>
      <c r="AD103" s="36"/>
      <c r="AE103" s="36"/>
      <c r="AR103" s="188" t="s">
        <v>168</v>
      </c>
      <c r="AT103" s="188" t="s">
        <v>164</v>
      </c>
      <c r="AU103" s="188" t="s">
        <v>90</v>
      </c>
      <c r="AY103" s="18" t="s">
        <v>161</v>
      </c>
      <c r="BE103" s="189">
        <f>IF(N103="základní",J103,0)</f>
        <v>0</v>
      </c>
      <c r="BF103" s="189">
        <f>IF(N103="snížená",J103,0)</f>
        <v>0</v>
      </c>
      <c r="BG103" s="189">
        <f>IF(N103="zákl. přenesená",J103,0)</f>
        <v>0</v>
      </c>
      <c r="BH103" s="189">
        <f>IF(N103="sníž. přenesená",J103,0)</f>
        <v>0</v>
      </c>
      <c r="BI103" s="189">
        <f>IF(N103="nulová",J103,0)</f>
        <v>0</v>
      </c>
      <c r="BJ103" s="18" t="s">
        <v>88</v>
      </c>
      <c r="BK103" s="189">
        <f>ROUND(I103*H103,2)</f>
        <v>0</v>
      </c>
      <c r="BL103" s="18" t="s">
        <v>168</v>
      </c>
      <c r="BM103" s="188" t="s">
        <v>633</v>
      </c>
    </row>
    <row r="104" spans="1:65" s="2" customFormat="1" ht="11.25">
      <c r="A104" s="36"/>
      <c r="B104" s="37"/>
      <c r="C104" s="38"/>
      <c r="D104" s="190" t="s">
        <v>170</v>
      </c>
      <c r="E104" s="38"/>
      <c r="F104" s="191" t="s">
        <v>171</v>
      </c>
      <c r="G104" s="38"/>
      <c r="H104" s="38"/>
      <c r="I104" s="192"/>
      <c r="J104" s="38"/>
      <c r="K104" s="38"/>
      <c r="L104" s="41"/>
      <c r="M104" s="193"/>
      <c r="N104" s="194"/>
      <c r="O104" s="66"/>
      <c r="P104" s="66"/>
      <c r="Q104" s="66"/>
      <c r="R104" s="66"/>
      <c r="S104" s="66"/>
      <c r="T104" s="67"/>
      <c r="U104" s="36"/>
      <c r="V104" s="36"/>
      <c r="W104" s="36"/>
      <c r="X104" s="36"/>
      <c r="Y104" s="36"/>
      <c r="Z104" s="36"/>
      <c r="AA104" s="36"/>
      <c r="AB104" s="36"/>
      <c r="AC104" s="36"/>
      <c r="AD104" s="36"/>
      <c r="AE104" s="36"/>
      <c r="AT104" s="18" t="s">
        <v>170</v>
      </c>
      <c r="AU104" s="18" t="s">
        <v>90</v>
      </c>
    </row>
    <row r="105" spans="1:65" s="2" customFormat="1" ht="24.2" customHeight="1">
      <c r="A105" s="36"/>
      <c r="B105" s="37"/>
      <c r="C105" s="176" t="s">
        <v>90</v>
      </c>
      <c r="D105" s="176" t="s">
        <v>164</v>
      </c>
      <c r="E105" s="177" t="s">
        <v>172</v>
      </c>
      <c r="F105" s="178" t="s">
        <v>173</v>
      </c>
      <c r="G105" s="179" t="s">
        <v>167</v>
      </c>
      <c r="H105" s="180">
        <v>67.460999999999999</v>
      </c>
      <c r="I105" s="181"/>
      <c r="J105" s="182">
        <f>ROUND(I105*H105,2)</f>
        <v>0</v>
      </c>
      <c r="K105" s="183"/>
      <c r="L105" s="41"/>
      <c r="M105" s="184" t="s">
        <v>35</v>
      </c>
      <c r="N105" s="185" t="s">
        <v>51</v>
      </c>
      <c r="O105" s="66"/>
      <c r="P105" s="186">
        <f>O105*H105</f>
        <v>0</v>
      </c>
      <c r="Q105" s="186">
        <v>2.1000000000000001E-2</v>
      </c>
      <c r="R105" s="186">
        <f>Q105*H105</f>
        <v>1.4166810000000001</v>
      </c>
      <c r="S105" s="186">
        <v>0</v>
      </c>
      <c r="T105" s="187">
        <f>S105*H105</f>
        <v>0</v>
      </c>
      <c r="U105" s="36"/>
      <c r="V105" s="36"/>
      <c r="W105" s="36"/>
      <c r="X105" s="36"/>
      <c r="Y105" s="36"/>
      <c r="Z105" s="36"/>
      <c r="AA105" s="36"/>
      <c r="AB105" s="36"/>
      <c r="AC105" s="36"/>
      <c r="AD105" s="36"/>
      <c r="AE105" s="36"/>
      <c r="AR105" s="188" t="s">
        <v>168</v>
      </c>
      <c r="AT105" s="188" t="s">
        <v>164</v>
      </c>
      <c r="AU105" s="188" t="s">
        <v>90</v>
      </c>
      <c r="AY105" s="18" t="s">
        <v>161</v>
      </c>
      <c r="BE105" s="189">
        <f>IF(N105="základní",J105,0)</f>
        <v>0</v>
      </c>
      <c r="BF105" s="189">
        <f>IF(N105="snížená",J105,0)</f>
        <v>0</v>
      </c>
      <c r="BG105" s="189">
        <f>IF(N105="zákl. přenesená",J105,0)</f>
        <v>0</v>
      </c>
      <c r="BH105" s="189">
        <f>IF(N105="sníž. přenesená",J105,0)</f>
        <v>0</v>
      </c>
      <c r="BI105" s="189">
        <f>IF(N105="nulová",J105,0)</f>
        <v>0</v>
      </c>
      <c r="BJ105" s="18" t="s">
        <v>88</v>
      </c>
      <c r="BK105" s="189">
        <f>ROUND(I105*H105,2)</f>
        <v>0</v>
      </c>
      <c r="BL105" s="18" t="s">
        <v>168</v>
      </c>
      <c r="BM105" s="188" t="s">
        <v>634</v>
      </c>
    </row>
    <row r="106" spans="1:65" s="2" customFormat="1" ht="11.25">
      <c r="A106" s="36"/>
      <c r="B106" s="37"/>
      <c r="C106" s="38"/>
      <c r="D106" s="190" t="s">
        <v>170</v>
      </c>
      <c r="E106" s="38"/>
      <c r="F106" s="191" t="s">
        <v>175</v>
      </c>
      <c r="G106" s="38"/>
      <c r="H106" s="38"/>
      <c r="I106" s="192"/>
      <c r="J106" s="38"/>
      <c r="K106" s="38"/>
      <c r="L106" s="41"/>
      <c r="M106" s="193"/>
      <c r="N106" s="194"/>
      <c r="O106" s="66"/>
      <c r="P106" s="66"/>
      <c r="Q106" s="66"/>
      <c r="R106" s="66"/>
      <c r="S106" s="66"/>
      <c r="T106" s="67"/>
      <c r="U106" s="36"/>
      <c r="V106" s="36"/>
      <c r="W106" s="36"/>
      <c r="X106" s="36"/>
      <c r="Y106" s="36"/>
      <c r="Z106" s="36"/>
      <c r="AA106" s="36"/>
      <c r="AB106" s="36"/>
      <c r="AC106" s="36"/>
      <c r="AD106" s="36"/>
      <c r="AE106" s="36"/>
      <c r="AT106" s="18" t="s">
        <v>170</v>
      </c>
      <c r="AU106" s="18" t="s">
        <v>90</v>
      </c>
    </row>
    <row r="107" spans="1:65" s="13" customFormat="1" ht="11.25">
      <c r="B107" s="195"/>
      <c r="C107" s="196"/>
      <c r="D107" s="197" t="s">
        <v>176</v>
      </c>
      <c r="E107" s="198" t="s">
        <v>35</v>
      </c>
      <c r="F107" s="199" t="s">
        <v>177</v>
      </c>
      <c r="G107" s="196"/>
      <c r="H107" s="198" t="s">
        <v>35</v>
      </c>
      <c r="I107" s="200"/>
      <c r="J107" s="196"/>
      <c r="K107" s="196"/>
      <c r="L107" s="201"/>
      <c r="M107" s="202"/>
      <c r="N107" s="203"/>
      <c r="O107" s="203"/>
      <c r="P107" s="203"/>
      <c r="Q107" s="203"/>
      <c r="R107" s="203"/>
      <c r="S107" s="203"/>
      <c r="T107" s="204"/>
      <c r="AT107" s="205" t="s">
        <v>176</v>
      </c>
      <c r="AU107" s="205" t="s">
        <v>90</v>
      </c>
      <c r="AV107" s="13" t="s">
        <v>88</v>
      </c>
      <c r="AW107" s="13" t="s">
        <v>41</v>
      </c>
      <c r="AX107" s="13" t="s">
        <v>80</v>
      </c>
      <c r="AY107" s="205" t="s">
        <v>161</v>
      </c>
    </row>
    <row r="108" spans="1:65" s="14" customFormat="1" ht="11.25">
      <c r="B108" s="206"/>
      <c r="C108" s="207"/>
      <c r="D108" s="197" t="s">
        <v>176</v>
      </c>
      <c r="E108" s="208" t="s">
        <v>35</v>
      </c>
      <c r="F108" s="209" t="s">
        <v>635</v>
      </c>
      <c r="G108" s="207"/>
      <c r="H108" s="210">
        <v>20.382000000000001</v>
      </c>
      <c r="I108" s="211"/>
      <c r="J108" s="207"/>
      <c r="K108" s="207"/>
      <c r="L108" s="212"/>
      <c r="M108" s="213"/>
      <c r="N108" s="214"/>
      <c r="O108" s="214"/>
      <c r="P108" s="214"/>
      <c r="Q108" s="214"/>
      <c r="R108" s="214"/>
      <c r="S108" s="214"/>
      <c r="T108" s="215"/>
      <c r="AT108" s="216" t="s">
        <v>176</v>
      </c>
      <c r="AU108" s="216" t="s">
        <v>90</v>
      </c>
      <c r="AV108" s="14" t="s">
        <v>90</v>
      </c>
      <c r="AW108" s="14" t="s">
        <v>41</v>
      </c>
      <c r="AX108" s="14" t="s">
        <v>80</v>
      </c>
      <c r="AY108" s="216" t="s">
        <v>161</v>
      </c>
    </row>
    <row r="109" spans="1:65" s="14" customFormat="1" ht="11.25">
      <c r="B109" s="206"/>
      <c r="C109" s="207"/>
      <c r="D109" s="197" t="s">
        <v>176</v>
      </c>
      <c r="E109" s="208" t="s">
        <v>35</v>
      </c>
      <c r="F109" s="209" t="s">
        <v>636</v>
      </c>
      <c r="G109" s="207"/>
      <c r="H109" s="210">
        <v>18.456</v>
      </c>
      <c r="I109" s="211"/>
      <c r="J109" s="207"/>
      <c r="K109" s="207"/>
      <c r="L109" s="212"/>
      <c r="M109" s="213"/>
      <c r="N109" s="214"/>
      <c r="O109" s="214"/>
      <c r="P109" s="214"/>
      <c r="Q109" s="214"/>
      <c r="R109" s="214"/>
      <c r="S109" s="214"/>
      <c r="T109" s="215"/>
      <c r="AT109" s="216" t="s">
        <v>176</v>
      </c>
      <c r="AU109" s="216" t="s">
        <v>90</v>
      </c>
      <c r="AV109" s="14" t="s">
        <v>90</v>
      </c>
      <c r="AW109" s="14" t="s">
        <v>41</v>
      </c>
      <c r="AX109" s="14" t="s">
        <v>80</v>
      </c>
      <c r="AY109" s="216" t="s">
        <v>161</v>
      </c>
    </row>
    <row r="110" spans="1:65" s="14" customFormat="1" ht="11.25">
      <c r="B110" s="206"/>
      <c r="C110" s="207"/>
      <c r="D110" s="197" t="s">
        <v>176</v>
      </c>
      <c r="E110" s="208" t="s">
        <v>35</v>
      </c>
      <c r="F110" s="209" t="s">
        <v>637</v>
      </c>
      <c r="G110" s="207"/>
      <c r="H110" s="210">
        <v>28.623000000000001</v>
      </c>
      <c r="I110" s="211"/>
      <c r="J110" s="207"/>
      <c r="K110" s="207"/>
      <c r="L110" s="212"/>
      <c r="M110" s="213"/>
      <c r="N110" s="214"/>
      <c r="O110" s="214"/>
      <c r="P110" s="214"/>
      <c r="Q110" s="214"/>
      <c r="R110" s="214"/>
      <c r="S110" s="214"/>
      <c r="T110" s="215"/>
      <c r="AT110" s="216" t="s">
        <v>176</v>
      </c>
      <c r="AU110" s="216" t="s">
        <v>90</v>
      </c>
      <c r="AV110" s="14" t="s">
        <v>90</v>
      </c>
      <c r="AW110" s="14" t="s">
        <v>41</v>
      </c>
      <c r="AX110" s="14" t="s">
        <v>80</v>
      </c>
      <c r="AY110" s="216" t="s">
        <v>161</v>
      </c>
    </row>
    <row r="111" spans="1:65" s="15" customFormat="1" ht="11.25">
      <c r="B111" s="217"/>
      <c r="C111" s="218"/>
      <c r="D111" s="197" t="s">
        <v>176</v>
      </c>
      <c r="E111" s="219" t="s">
        <v>35</v>
      </c>
      <c r="F111" s="220" t="s">
        <v>181</v>
      </c>
      <c r="G111" s="218"/>
      <c r="H111" s="221">
        <v>67.460999999999999</v>
      </c>
      <c r="I111" s="222"/>
      <c r="J111" s="218"/>
      <c r="K111" s="218"/>
      <c r="L111" s="223"/>
      <c r="M111" s="224"/>
      <c r="N111" s="225"/>
      <c r="O111" s="225"/>
      <c r="P111" s="225"/>
      <c r="Q111" s="225"/>
      <c r="R111" s="225"/>
      <c r="S111" s="225"/>
      <c r="T111" s="226"/>
      <c r="AT111" s="227" t="s">
        <v>176</v>
      </c>
      <c r="AU111" s="227" t="s">
        <v>90</v>
      </c>
      <c r="AV111" s="15" t="s">
        <v>168</v>
      </c>
      <c r="AW111" s="15" t="s">
        <v>41</v>
      </c>
      <c r="AX111" s="15" t="s">
        <v>88</v>
      </c>
      <c r="AY111" s="227" t="s">
        <v>161</v>
      </c>
    </row>
    <row r="112" spans="1:65" s="2" customFormat="1" ht="37.9" customHeight="1">
      <c r="A112" s="36"/>
      <c r="B112" s="37"/>
      <c r="C112" s="176" t="s">
        <v>182</v>
      </c>
      <c r="D112" s="176" t="s">
        <v>164</v>
      </c>
      <c r="E112" s="177" t="s">
        <v>183</v>
      </c>
      <c r="F112" s="178" t="s">
        <v>184</v>
      </c>
      <c r="G112" s="179" t="s">
        <v>185</v>
      </c>
      <c r="H112" s="180">
        <v>4</v>
      </c>
      <c r="I112" s="181"/>
      <c r="J112" s="182">
        <f>ROUND(I112*H112,2)</f>
        <v>0</v>
      </c>
      <c r="K112" s="183"/>
      <c r="L112" s="41"/>
      <c r="M112" s="184" t="s">
        <v>35</v>
      </c>
      <c r="N112" s="185" t="s">
        <v>51</v>
      </c>
      <c r="O112" s="66"/>
      <c r="P112" s="186">
        <f>O112*H112</f>
        <v>0</v>
      </c>
      <c r="Q112" s="186">
        <v>4.684E-2</v>
      </c>
      <c r="R112" s="186">
        <f>Q112*H112</f>
        <v>0.18736</v>
      </c>
      <c r="S112" s="186">
        <v>0</v>
      </c>
      <c r="T112" s="187">
        <f>S112*H112</f>
        <v>0</v>
      </c>
      <c r="U112" s="36"/>
      <c r="V112" s="36"/>
      <c r="W112" s="36"/>
      <c r="X112" s="36"/>
      <c r="Y112" s="36"/>
      <c r="Z112" s="36"/>
      <c r="AA112" s="36"/>
      <c r="AB112" s="36"/>
      <c r="AC112" s="36"/>
      <c r="AD112" s="36"/>
      <c r="AE112" s="36"/>
      <c r="AR112" s="188" t="s">
        <v>168</v>
      </c>
      <c r="AT112" s="188" t="s">
        <v>164</v>
      </c>
      <c r="AU112" s="188" t="s">
        <v>90</v>
      </c>
      <c r="AY112" s="18" t="s">
        <v>161</v>
      </c>
      <c r="BE112" s="189">
        <f>IF(N112="základní",J112,0)</f>
        <v>0</v>
      </c>
      <c r="BF112" s="189">
        <f>IF(N112="snížená",J112,0)</f>
        <v>0</v>
      </c>
      <c r="BG112" s="189">
        <f>IF(N112="zákl. přenesená",J112,0)</f>
        <v>0</v>
      </c>
      <c r="BH112" s="189">
        <f>IF(N112="sníž. přenesená",J112,0)</f>
        <v>0</v>
      </c>
      <c r="BI112" s="189">
        <f>IF(N112="nulová",J112,0)</f>
        <v>0</v>
      </c>
      <c r="BJ112" s="18" t="s">
        <v>88</v>
      </c>
      <c r="BK112" s="189">
        <f>ROUND(I112*H112,2)</f>
        <v>0</v>
      </c>
      <c r="BL112" s="18" t="s">
        <v>168</v>
      </c>
      <c r="BM112" s="188" t="s">
        <v>638</v>
      </c>
    </row>
    <row r="113" spans="1:65" s="2" customFormat="1" ht="11.25">
      <c r="A113" s="36"/>
      <c r="B113" s="37"/>
      <c r="C113" s="38"/>
      <c r="D113" s="190" t="s">
        <v>170</v>
      </c>
      <c r="E113" s="38"/>
      <c r="F113" s="191" t="s">
        <v>187</v>
      </c>
      <c r="G113" s="38"/>
      <c r="H113" s="38"/>
      <c r="I113" s="192"/>
      <c r="J113" s="38"/>
      <c r="K113" s="38"/>
      <c r="L113" s="41"/>
      <c r="M113" s="193"/>
      <c r="N113" s="194"/>
      <c r="O113" s="66"/>
      <c r="P113" s="66"/>
      <c r="Q113" s="66"/>
      <c r="R113" s="66"/>
      <c r="S113" s="66"/>
      <c r="T113" s="67"/>
      <c r="U113" s="36"/>
      <c r="V113" s="36"/>
      <c r="W113" s="36"/>
      <c r="X113" s="36"/>
      <c r="Y113" s="36"/>
      <c r="Z113" s="36"/>
      <c r="AA113" s="36"/>
      <c r="AB113" s="36"/>
      <c r="AC113" s="36"/>
      <c r="AD113" s="36"/>
      <c r="AE113" s="36"/>
      <c r="AT113" s="18" t="s">
        <v>170</v>
      </c>
      <c r="AU113" s="18" t="s">
        <v>90</v>
      </c>
    </row>
    <row r="114" spans="1:65" s="2" customFormat="1" ht="24.2" customHeight="1">
      <c r="A114" s="36"/>
      <c r="B114" s="37"/>
      <c r="C114" s="228" t="s">
        <v>168</v>
      </c>
      <c r="D114" s="228" t="s">
        <v>188</v>
      </c>
      <c r="E114" s="229" t="s">
        <v>189</v>
      </c>
      <c r="F114" s="230" t="s">
        <v>190</v>
      </c>
      <c r="G114" s="231" t="s">
        <v>185</v>
      </c>
      <c r="H114" s="232">
        <v>3</v>
      </c>
      <c r="I114" s="233"/>
      <c r="J114" s="234">
        <f>ROUND(I114*H114,2)</f>
        <v>0</v>
      </c>
      <c r="K114" s="235"/>
      <c r="L114" s="236"/>
      <c r="M114" s="237" t="s">
        <v>35</v>
      </c>
      <c r="N114" s="238" t="s">
        <v>51</v>
      </c>
      <c r="O114" s="66"/>
      <c r="P114" s="186">
        <f>O114*H114</f>
        <v>0</v>
      </c>
      <c r="Q114" s="186">
        <v>1.489E-2</v>
      </c>
      <c r="R114" s="186">
        <f>Q114*H114</f>
        <v>4.4670000000000001E-2</v>
      </c>
      <c r="S114" s="186">
        <v>0</v>
      </c>
      <c r="T114" s="187">
        <f>S114*H114</f>
        <v>0</v>
      </c>
      <c r="U114" s="36"/>
      <c r="V114" s="36"/>
      <c r="W114" s="36"/>
      <c r="X114" s="36"/>
      <c r="Y114" s="36"/>
      <c r="Z114" s="36"/>
      <c r="AA114" s="36"/>
      <c r="AB114" s="36"/>
      <c r="AC114" s="36"/>
      <c r="AD114" s="36"/>
      <c r="AE114" s="36"/>
      <c r="AR114" s="188" t="s">
        <v>191</v>
      </c>
      <c r="AT114" s="188" t="s">
        <v>188</v>
      </c>
      <c r="AU114" s="188" t="s">
        <v>90</v>
      </c>
      <c r="AY114" s="18" t="s">
        <v>161</v>
      </c>
      <c r="BE114" s="189">
        <f>IF(N114="základní",J114,0)</f>
        <v>0</v>
      </c>
      <c r="BF114" s="189">
        <f>IF(N114="snížená",J114,0)</f>
        <v>0</v>
      </c>
      <c r="BG114" s="189">
        <f>IF(N114="zákl. přenesená",J114,0)</f>
        <v>0</v>
      </c>
      <c r="BH114" s="189">
        <f>IF(N114="sníž. přenesená",J114,0)</f>
        <v>0</v>
      </c>
      <c r="BI114" s="189">
        <f>IF(N114="nulová",J114,0)</f>
        <v>0</v>
      </c>
      <c r="BJ114" s="18" t="s">
        <v>88</v>
      </c>
      <c r="BK114" s="189">
        <f>ROUND(I114*H114,2)</f>
        <v>0</v>
      </c>
      <c r="BL114" s="18" t="s">
        <v>168</v>
      </c>
      <c r="BM114" s="188" t="s">
        <v>639</v>
      </c>
    </row>
    <row r="115" spans="1:65" s="2" customFormat="1" ht="11.25">
      <c r="A115" s="36"/>
      <c r="B115" s="37"/>
      <c r="C115" s="38"/>
      <c r="D115" s="190" t="s">
        <v>170</v>
      </c>
      <c r="E115" s="38"/>
      <c r="F115" s="191" t="s">
        <v>193</v>
      </c>
      <c r="G115" s="38"/>
      <c r="H115" s="38"/>
      <c r="I115" s="192"/>
      <c r="J115" s="38"/>
      <c r="K115" s="38"/>
      <c r="L115" s="41"/>
      <c r="M115" s="193"/>
      <c r="N115" s="194"/>
      <c r="O115" s="66"/>
      <c r="P115" s="66"/>
      <c r="Q115" s="66"/>
      <c r="R115" s="66"/>
      <c r="S115" s="66"/>
      <c r="T115" s="67"/>
      <c r="U115" s="36"/>
      <c r="V115" s="36"/>
      <c r="W115" s="36"/>
      <c r="X115" s="36"/>
      <c r="Y115" s="36"/>
      <c r="Z115" s="36"/>
      <c r="AA115" s="36"/>
      <c r="AB115" s="36"/>
      <c r="AC115" s="36"/>
      <c r="AD115" s="36"/>
      <c r="AE115" s="36"/>
      <c r="AT115" s="18" t="s">
        <v>170</v>
      </c>
      <c r="AU115" s="18" t="s">
        <v>90</v>
      </c>
    </row>
    <row r="116" spans="1:65" s="2" customFormat="1" ht="33" customHeight="1">
      <c r="A116" s="36"/>
      <c r="B116" s="37"/>
      <c r="C116" s="228" t="s">
        <v>194</v>
      </c>
      <c r="D116" s="228" t="s">
        <v>188</v>
      </c>
      <c r="E116" s="229" t="s">
        <v>195</v>
      </c>
      <c r="F116" s="230" t="s">
        <v>196</v>
      </c>
      <c r="G116" s="231" t="s">
        <v>185</v>
      </c>
      <c r="H116" s="232">
        <v>1</v>
      </c>
      <c r="I116" s="233"/>
      <c r="J116" s="234">
        <f>ROUND(I116*H116,2)</f>
        <v>0</v>
      </c>
      <c r="K116" s="235"/>
      <c r="L116" s="236"/>
      <c r="M116" s="237" t="s">
        <v>35</v>
      </c>
      <c r="N116" s="238" t="s">
        <v>51</v>
      </c>
      <c r="O116" s="66"/>
      <c r="P116" s="186">
        <f>O116*H116</f>
        <v>0</v>
      </c>
      <c r="Q116" s="186">
        <v>1.489E-2</v>
      </c>
      <c r="R116" s="186">
        <f>Q116*H116</f>
        <v>1.489E-2</v>
      </c>
      <c r="S116" s="186">
        <v>0</v>
      </c>
      <c r="T116" s="187">
        <f>S116*H116</f>
        <v>0</v>
      </c>
      <c r="U116" s="36"/>
      <c r="V116" s="36"/>
      <c r="W116" s="36"/>
      <c r="X116" s="36"/>
      <c r="Y116" s="36"/>
      <c r="Z116" s="36"/>
      <c r="AA116" s="36"/>
      <c r="AB116" s="36"/>
      <c r="AC116" s="36"/>
      <c r="AD116" s="36"/>
      <c r="AE116" s="36"/>
      <c r="AR116" s="188" t="s">
        <v>191</v>
      </c>
      <c r="AT116" s="188" t="s">
        <v>188</v>
      </c>
      <c r="AU116" s="188" t="s">
        <v>90</v>
      </c>
      <c r="AY116" s="18" t="s">
        <v>161</v>
      </c>
      <c r="BE116" s="189">
        <f>IF(N116="základní",J116,0)</f>
        <v>0</v>
      </c>
      <c r="BF116" s="189">
        <f>IF(N116="snížená",J116,0)</f>
        <v>0</v>
      </c>
      <c r="BG116" s="189">
        <f>IF(N116="zákl. přenesená",J116,0)</f>
        <v>0</v>
      </c>
      <c r="BH116" s="189">
        <f>IF(N116="sníž. přenesená",J116,0)</f>
        <v>0</v>
      </c>
      <c r="BI116" s="189">
        <f>IF(N116="nulová",J116,0)</f>
        <v>0</v>
      </c>
      <c r="BJ116" s="18" t="s">
        <v>88</v>
      </c>
      <c r="BK116" s="189">
        <f>ROUND(I116*H116,2)</f>
        <v>0</v>
      </c>
      <c r="BL116" s="18" t="s">
        <v>168</v>
      </c>
      <c r="BM116" s="188" t="s">
        <v>640</v>
      </c>
    </row>
    <row r="117" spans="1:65" s="2" customFormat="1" ht="33" customHeight="1">
      <c r="A117" s="36"/>
      <c r="B117" s="37"/>
      <c r="C117" s="176" t="s">
        <v>162</v>
      </c>
      <c r="D117" s="176" t="s">
        <v>164</v>
      </c>
      <c r="E117" s="177" t="s">
        <v>198</v>
      </c>
      <c r="F117" s="178" t="s">
        <v>199</v>
      </c>
      <c r="G117" s="179" t="s">
        <v>185</v>
      </c>
      <c r="H117" s="180">
        <v>1</v>
      </c>
      <c r="I117" s="181"/>
      <c r="J117" s="182">
        <f>ROUND(I117*H117,2)</f>
        <v>0</v>
      </c>
      <c r="K117" s="183"/>
      <c r="L117" s="41"/>
      <c r="M117" s="184" t="s">
        <v>35</v>
      </c>
      <c r="N117" s="185" t="s">
        <v>51</v>
      </c>
      <c r="O117" s="66"/>
      <c r="P117" s="186">
        <f>O117*H117</f>
        <v>0</v>
      </c>
      <c r="Q117" s="186">
        <v>6.4000000000000005E-4</v>
      </c>
      <c r="R117" s="186">
        <f>Q117*H117</f>
        <v>6.4000000000000005E-4</v>
      </c>
      <c r="S117" s="186">
        <v>0</v>
      </c>
      <c r="T117" s="187">
        <f>S117*H117</f>
        <v>0</v>
      </c>
      <c r="U117" s="36"/>
      <c r="V117" s="36"/>
      <c r="W117" s="36"/>
      <c r="X117" s="36"/>
      <c r="Y117" s="36"/>
      <c r="Z117" s="36"/>
      <c r="AA117" s="36"/>
      <c r="AB117" s="36"/>
      <c r="AC117" s="36"/>
      <c r="AD117" s="36"/>
      <c r="AE117" s="36"/>
      <c r="AR117" s="188" t="s">
        <v>168</v>
      </c>
      <c r="AT117" s="188" t="s">
        <v>164</v>
      </c>
      <c r="AU117" s="188" t="s">
        <v>90</v>
      </c>
      <c r="AY117" s="18" t="s">
        <v>161</v>
      </c>
      <c r="BE117" s="189">
        <f>IF(N117="základní",J117,0)</f>
        <v>0</v>
      </c>
      <c r="BF117" s="189">
        <f>IF(N117="snížená",J117,0)</f>
        <v>0</v>
      </c>
      <c r="BG117" s="189">
        <f>IF(N117="zákl. přenesená",J117,0)</f>
        <v>0</v>
      </c>
      <c r="BH117" s="189">
        <f>IF(N117="sníž. přenesená",J117,0)</f>
        <v>0</v>
      </c>
      <c r="BI117" s="189">
        <f>IF(N117="nulová",J117,0)</f>
        <v>0</v>
      </c>
      <c r="BJ117" s="18" t="s">
        <v>88</v>
      </c>
      <c r="BK117" s="189">
        <f>ROUND(I117*H117,2)</f>
        <v>0</v>
      </c>
      <c r="BL117" s="18" t="s">
        <v>168</v>
      </c>
      <c r="BM117" s="188" t="s">
        <v>641</v>
      </c>
    </row>
    <row r="118" spans="1:65" s="2" customFormat="1" ht="11.25">
      <c r="A118" s="36"/>
      <c r="B118" s="37"/>
      <c r="C118" s="38"/>
      <c r="D118" s="190" t="s">
        <v>170</v>
      </c>
      <c r="E118" s="38"/>
      <c r="F118" s="191" t="s">
        <v>201</v>
      </c>
      <c r="G118" s="38"/>
      <c r="H118" s="38"/>
      <c r="I118" s="192"/>
      <c r="J118" s="38"/>
      <c r="K118" s="38"/>
      <c r="L118" s="41"/>
      <c r="M118" s="193"/>
      <c r="N118" s="194"/>
      <c r="O118" s="66"/>
      <c r="P118" s="66"/>
      <c r="Q118" s="66"/>
      <c r="R118" s="66"/>
      <c r="S118" s="66"/>
      <c r="T118" s="67"/>
      <c r="U118" s="36"/>
      <c r="V118" s="36"/>
      <c r="W118" s="36"/>
      <c r="X118" s="36"/>
      <c r="Y118" s="36"/>
      <c r="Z118" s="36"/>
      <c r="AA118" s="36"/>
      <c r="AB118" s="36"/>
      <c r="AC118" s="36"/>
      <c r="AD118" s="36"/>
      <c r="AE118" s="36"/>
      <c r="AT118" s="18" t="s">
        <v>170</v>
      </c>
      <c r="AU118" s="18" t="s">
        <v>90</v>
      </c>
    </row>
    <row r="119" spans="1:65" s="12" customFormat="1" ht="22.9" customHeight="1">
      <c r="B119" s="160"/>
      <c r="C119" s="161"/>
      <c r="D119" s="162" t="s">
        <v>79</v>
      </c>
      <c r="E119" s="174" t="s">
        <v>202</v>
      </c>
      <c r="F119" s="174" t="s">
        <v>203</v>
      </c>
      <c r="G119" s="161"/>
      <c r="H119" s="161"/>
      <c r="I119" s="164"/>
      <c r="J119" s="175">
        <f>BK119</f>
        <v>0</v>
      </c>
      <c r="K119" s="161"/>
      <c r="L119" s="166"/>
      <c r="M119" s="167"/>
      <c r="N119" s="168"/>
      <c r="O119" s="168"/>
      <c r="P119" s="169">
        <f>SUM(P120:P132)</f>
        <v>0</v>
      </c>
      <c r="Q119" s="168"/>
      <c r="R119" s="169">
        <f>SUM(R120:R132)</f>
        <v>8.0000000000000004E-4</v>
      </c>
      <c r="S119" s="168"/>
      <c r="T119" s="170">
        <f>SUM(T120:T132)</f>
        <v>1.5337719999999999</v>
      </c>
      <c r="AR119" s="171" t="s">
        <v>88</v>
      </c>
      <c r="AT119" s="172" t="s">
        <v>79</v>
      </c>
      <c r="AU119" s="172" t="s">
        <v>88</v>
      </c>
      <c r="AY119" s="171" t="s">
        <v>161</v>
      </c>
      <c r="BK119" s="173">
        <f>SUM(BK120:BK132)</f>
        <v>0</v>
      </c>
    </row>
    <row r="120" spans="1:65" s="2" customFormat="1" ht="37.9" customHeight="1">
      <c r="A120" s="36"/>
      <c r="B120" s="37"/>
      <c r="C120" s="176" t="s">
        <v>204</v>
      </c>
      <c r="D120" s="176" t="s">
        <v>164</v>
      </c>
      <c r="E120" s="177" t="s">
        <v>205</v>
      </c>
      <c r="F120" s="178" t="s">
        <v>206</v>
      </c>
      <c r="G120" s="179" t="s">
        <v>167</v>
      </c>
      <c r="H120" s="180">
        <v>20</v>
      </c>
      <c r="I120" s="181"/>
      <c r="J120" s="182">
        <f>ROUND(I120*H120,2)</f>
        <v>0</v>
      </c>
      <c r="K120" s="183"/>
      <c r="L120" s="41"/>
      <c r="M120" s="184" t="s">
        <v>35</v>
      </c>
      <c r="N120" s="185" t="s">
        <v>51</v>
      </c>
      <c r="O120" s="66"/>
      <c r="P120" s="186">
        <f>O120*H120</f>
        <v>0</v>
      </c>
      <c r="Q120" s="186">
        <v>4.0000000000000003E-5</v>
      </c>
      <c r="R120" s="186">
        <f>Q120*H120</f>
        <v>8.0000000000000004E-4</v>
      </c>
      <c r="S120" s="186">
        <v>0</v>
      </c>
      <c r="T120" s="187">
        <f>S120*H120</f>
        <v>0</v>
      </c>
      <c r="U120" s="36"/>
      <c r="V120" s="36"/>
      <c r="W120" s="36"/>
      <c r="X120" s="36"/>
      <c r="Y120" s="36"/>
      <c r="Z120" s="36"/>
      <c r="AA120" s="36"/>
      <c r="AB120" s="36"/>
      <c r="AC120" s="36"/>
      <c r="AD120" s="36"/>
      <c r="AE120" s="36"/>
      <c r="AR120" s="188" t="s">
        <v>168</v>
      </c>
      <c r="AT120" s="188" t="s">
        <v>164</v>
      </c>
      <c r="AU120" s="188" t="s">
        <v>90</v>
      </c>
      <c r="AY120" s="18" t="s">
        <v>161</v>
      </c>
      <c r="BE120" s="189">
        <f>IF(N120="základní",J120,0)</f>
        <v>0</v>
      </c>
      <c r="BF120" s="189">
        <f>IF(N120="snížená",J120,0)</f>
        <v>0</v>
      </c>
      <c r="BG120" s="189">
        <f>IF(N120="zákl. přenesená",J120,0)</f>
        <v>0</v>
      </c>
      <c r="BH120" s="189">
        <f>IF(N120="sníž. přenesená",J120,0)</f>
        <v>0</v>
      </c>
      <c r="BI120" s="189">
        <f>IF(N120="nulová",J120,0)</f>
        <v>0</v>
      </c>
      <c r="BJ120" s="18" t="s">
        <v>88</v>
      </c>
      <c r="BK120" s="189">
        <f>ROUND(I120*H120,2)</f>
        <v>0</v>
      </c>
      <c r="BL120" s="18" t="s">
        <v>168</v>
      </c>
      <c r="BM120" s="188" t="s">
        <v>642</v>
      </c>
    </row>
    <row r="121" spans="1:65" s="2" customFormat="1" ht="11.25">
      <c r="A121" s="36"/>
      <c r="B121" s="37"/>
      <c r="C121" s="38"/>
      <c r="D121" s="190" t="s">
        <v>170</v>
      </c>
      <c r="E121" s="38"/>
      <c r="F121" s="191" t="s">
        <v>208</v>
      </c>
      <c r="G121" s="38"/>
      <c r="H121" s="38"/>
      <c r="I121" s="192"/>
      <c r="J121" s="38"/>
      <c r="K121" s="38"/>
      <c r="L121" s="41"/>
      <c r="M121" s="193"/>
      <c r="N121" s="194"/>
      <c r="O121" s="66"/>
      <c r="P121" s="66"/>
      <c r="Q121" s="66"/>
      <c r="R121" s="66"/>
      <c r="S121" s="66"/>
      <c r="T121" s="67"/>
      <c r="U121" s="36"/>
      <c r="V121" s="36"/>
      <c r="W121" s="36"/>
      <c r="X121" s="36"/>
      <c r="Y121" s="36"/>
      <c r="Z121" s="36"/>
      <c r="AA121" s="36"/>
      <c r="AB121" s="36"/>
      <c r="AC121" s="36"/>
      <c r="AD121" s="36"/>
      <c r="AE121" s="36"/>
      <c r="AT121" s="18" t="s">
        <v>170</v>
      </c>
      <c r="AU121" s="18" t="s">
        <v>90</v>
      </c>
    </row>
    <row r="122" spans="1:65" s="2" customFormat="1" ht="37.9" customHeight="1">
      <c r="A122" s="36"/>
      <c r="B122" s="37"/>
      <c r="C122" s="176" t="s">
        <v>191</v>
      </c>
      <c r="D122" s="176" t="s">
        <v>164</v>
      </c>
      <c r="E122" s="177" t="s">
        <v>209</v>
      </c>
      <c r="F122" s="178" t="s">
        <v>210</v>
      </c>
      <c r="G122" s="179" t="s">
        <v>167</v>
      </c>
      <c r="H122" s="180">
        <v>5</v>
      </c>
      <c r="I122" s="181"/>
      <c r="J122" s="182">
        <f>ROUND(I122*H122,2)</f>
        <v>0</v>
      </c>
      <c r="K122" s="183"/>
      <c r="L122" s="41"/>
      <c r="M122" s="184" t="s">
        <v>35</v>
      </c>
      <c r="N122" s="185" t="s">
        <v>51</v>
      </c>
      <c r="O122" s="66"/>
      <c r="P122" s="186">
        <f>O122*H122</f>
        <v>0</v>
      </c>
      <c r="Q122" s="186">
        <v>0</v>
      </c>
      <c r="R122" s="186">
        <f>Q122*H122</f>
        <v>0</v>
      </c>
      <c r="S122" s="186">
        <v>7.5999999999999998E-2</v>
      </c>
      <c r="T122" s="187">
        <f>S122*H122</f>
        <v>0.38</v>
      </c>
      <c r="U122" s="36"/>
      <c r="V122" s="36"/>
      <c r="W122" s="36"/>
      <c r="X122" s="36"/>
      <c r="Y122" s="36"/>
      <c r="Z122" s="36"/>
      <c r="AA122" s="36"/>
      <c r="AB122" s="36"/>
      <c r="AC122" s="36"/>
      <c r="AD122" s="36"/>
      <c r="AE122" s="36"/>
      <c r="AR122" s="188" t="s">
        <v>168</v>
      </c>
      <c r="AT122" s="188" t="s">
        <v>164</v>
      </c>
      <c r="AU122" s="188" t="s">
        <v>90</v>
      </c>
      <c r="AY122" s="18" t="s">
        <v>161</v>
      </c>
      <c r="BE122" s="189">
        <f>IF(N122="základní",J122,0)</f>
        <v>0</v>
      </c>
      <c r="BF122" s="189">
        <f>IF(N122="snížená",J122,0)</f>
        <v>0</v>
      </c>
      <c r="BG122" s="189">
        <f>IF(N122="zákl. přenesená",J122,0)</f>
        <v>0</v>
      </c>
      <c r="BH122" s="189">
        <f>IF(N122="sníž. přenesená",J122,0)</f>
        <v>0</v>
      </c>
      <c r="BI122" s="189">
        <f>IF(N122="nulová",J122,0)</f>
        <v>0</v>
      </c>
      <c r="BJ122" s="18" t="s">
        <v>88</v>
      </c>
      <c r="BK122" s="189">
        <f>ROUND(I122*H122,2)</f>
        <v>0</v>
      </c>
      <c r="BL122" s="18" t="s">
        <v>168</v>
      </c>
      <c r="BM122" s="188" t="s">
        <v>643</v>
      </c>
    </row>
    <row r="123" spans="1:65" s="2" customFormat="1" ht="11.25">
      <c r="A123" s="36"/>
      <c r="B123" s="37"/>
      <c r="C123" s="38"/>
      <c r="D123" s="190" t="s">
        <v>170</v>
      </c>
      <c r="E123" s="38"/>
      <c r="F123" s="191" t="s">
        <v>212</v>
      </c>
      <c r="G123" s="38"/>
      <c r="H123" s="38"/>
      <c r="I123" s="192"/>
      <c r="J123" s="38"/>
      <c r="K123" s="38"/>
      <c r="L123" s="41"/>
      <c r="M123" s="193"/>
      <c r="N123" s="194"/>
      <c r="O123" s="66"/>
      <c r="P123" s="66"/>
      <c r="Q123" s="66"/>
      <c r="R123" s="66"/>
      <c r="S123" s="66"/>
      <c r="T123" s="67"/>
      <c r="U123" s="36"/>
      <c r="V123" s="36"/>
      <c r="W123" s="36"/>
      <c r="X123" s="36"/>
      <c r="Y123" s="36"/>
      <c r="Z123" s="36"/>
      <c r="AA123" s="36"/>
      <c r="AB123" s="36"/>
      <c r="AC123" s="36"/>
      <c r="AD123" s="36"/>
      <c r="AE123" s="36"/>
      <c r="AT123" s="18" t="s">
        <v>170</v>
      </c>
      <c r="AU123" s="18" t="s">
        <v>90</v>
      </c>
    </row>
    <row r="124" spans="1:65" s="2" customFormat="1" ht="49.15" customHeight="1">
      <c r="A124" s="36"/>
      <c r="B124" s="37"/>
      <c r="C124" s="176" t="s">
        <v>202</v>
      </c>
      <c r="D124" s="176" t="s">
        <v>164</v>
      </c>
      <c r="E124" s="177" t="s">
        <v>213</v>
      </c>
      <c r="F124" s="178" t="s">
        <v>214</v>
      </c>
      <c r="G124" s="179" t="s">
        <v>185</v>
      </c>
      <c r="H124" s="180">
        <v>3</v>
      </c>
      <c r="I124" s="181"/>
      <c r="J124" s="182">
        <f>ROUND(I124*H124,2)</f>
        <v>0</v>
      </c>
      <c r="K124" s="183"/>
      <c r="L124" s="41"/>
      <c r="M124" s="184" t="s">
        <v>35</v>
      </c>
      <c r="N124" s="185" t="s">
        <v>51</v>
      </c>
      <c r="O124" s="66"/>
      <c r="P124" s="186">
        <f>O124*H124</f>
        <v>0</v>
      </c>
      <c r="Q124" s="186">
        <v>0</v>
      </c>
      <c r="R124" s="186">
        <f>Q124*H124</f>
        <v>0</v>
      </c>
      <c r="S124" s="186">
        <v>6.9000000000000006E-2</v>
      </c>
      <c r="T124" s="187">
        <f>S124*H124</f>
        <v>0.20700000000000002</v>
      </c>
      <c r="U124" s="36"/>
      <c r="V124" s="36"/>
      <c r="W124" s="36"/>
      <c r="X124" s="36"/>
      <c r="Y124" s="36"/>
      <c r="Z124" s="36"/>
      <c r="AA124" s="36"/>
      <c r="AB124" s="36"/>
      <c r="AC124" s="36"/>
      <c r="AD124" s="36"/>
      <c r="AE124" s="36"/>
      <c r="AR124" s="188" t="s">
        <v>168</v>
      </c>
      <c r="AT124" s="188" t="s">
        <v>164</v>
      </c>
      <c r="AU124" s="188" t="s">
        <v>90</v>
      </c>
      <c r="AY124" s="18" t="s">
        <v>161</v>
      </c>
      <c r="BE124" s="189">
        <f>IF(N124="základní",J124,0)</f>
        <v>0</v>
      </c>
      <c r="BF124" s="189">
        <f>IF(N124="snížená",J124,0)</f>
        <v>0</v>
      </c>
      <c r="BG124" s="189">
        <f>IF(N124="zákl. přenesená",J124,0)</f>
        <v>0</v>
      </c>
      <c r="BH124" s="189">
        <f>IF(N124="sníž. přenesená",J124,0)</f>
        <v>0</v>
      </c>
      <c r="BI124" s="189">
        <f>IF(N124="nulová",J124,0)</f>
        <v>0</v>
      </c>
      <c r="BJ124" s="18" t="s">
        <v>88</v>
      </c>
      <c r="BK124" s="189">
        <f>ROUND(I124*H124,2)</f>
        <v>0</v>
      </c>
      <c r="BL124" s="18" t="s">
        <v>168</v>
      </c>
      <c r="BM124" s="188" t="s">
        <v>644</v>
      </c>
    </row>
    <row r="125" spans="1:65" s="2" customFormat="1" ht="11.25">
      <c r="A125" s="36"/>
      <c r="B125" s="37"/>
      <c r="C125" s="38"/>
      <c r="D125" s="190" t="s">
        <v>170</v>
      </c>
      <c r="E125" s="38"/>
      <c r="F125" s="191" t="s">
        <v>216</v>
      </c>
      <c r="G125" s="38"/>
      <c r="H125" s="38"/>
      <c r="I125" s="192"/>
      <c r="J125" s="38"/>
      <c r="K125" s="38"/>
      <c r="L125" s="41"/>
      <c r="M125" s="193"/>
      <c r="N125" s="194"/>
      <c r="O125" s="66"/>
      <c r="P125" s="66"/>
      <c r="Q125" s="66"/>
      <c r="R125" s="66"/>
      <c r="S125" s="66"/>
      <c r="T125" s="67"/>
      <c r="U125" s="36"/>
      <c r="V125" s="36"/>
      <c r="W125" s="36"/>
      <c r="X125" s="36"/>
      <c r="Y125" s="36"/>
      <c r="Z125" s="36"/>
      <c r="AA125" s="36"/>
      <c r="AB125" s="36"/>
      <c r="AC125" s="36"/>
      <c r="AD125" s="36"/>
      <c r="AE125" s="36"/>
      <c r="AT125" s="18" t="s">
        <v>170</v>
      </c>
      <c r="AU125" s="18" t="s">
        <v>90</v>
      </c>
    </row>
    <row r="126" spans="1:65" s="2" customFormat="1" ht="19.5">
      <c r="A126" s="36"/>
      <c r="B126" s="37"/>
      <c r="C126" s="38"/>
      <c r="D126" s="197" t="s">
        <v>217</v>
      </c>
      <c r="E126" s="38"/>
      <c r="F126" s="239" t="s">
        <v>218</v>
      </c>
      <c r="G126" s="38"/>
      <c r="H126" s="38"/>
      <c r="I126" s="192"/>
      <c r="J126" s="38"/>
      <c r="K126" s="38"/>
      <c r="L126" s="41"/>
      <c r="M126" s="193"/>
      <c r="N126" s="194"/>
      <c r="O126" s="66"/>
      <c r="P126" s="66"/>
      <c r="Q126" s="66"/>
      <c r="R126" s="66"/>
      <c r="S126" s="66"/>
      <c r="T126" s="67"/>
      <c r="U126" s="36"/>
      <c r="V126" s="36"/>
      <c r="W126" s="36"/>
      <c r="X126" s="36"/>
      <c r="Y126" s="36"/>
      <c r="Z126" s="36"/>
      <c r="AA126" s="36"/>
      <c r="AB126" s="36"/>
      <c r="AC126" s="36"/>
      <c r="AD126" s="36"/>
      <c r="AE126" s="36"/>
      <c r="AT126" s="18" t="s">
        <v>217</v>
      </c>
      <c r="AU126" s="18" t="s">
        <v>90</v>
      </c>
    </row>
    <row r="127" spans="1:65" s="2" customFormat="1" ht="37.9" customHeight="1">
      <c r="A127" s="36"/>
      <c r="B127" s="37"/>
      <c r="C127" s="176" t="s">
        <v>219</v>
      </c>
      <c r="D127" s="176" t="s">
        <v>164</v>
      </c>
      <c r="E127" s="177" t="s">
        <v>220</v>
      </c>
      <c r="F127" s="178" t="s">
        <v>221</v>
      </c>
      <c r="G127" s="179" t="s">
        <v>167</v>
      </c>
      <c r="H127" s="180">
        <v>20.582000000000001</v>
      </c>
      <c r="I127" s="181"/>
      <c r="J127" s="182">
        <f>ROUND(I127*H127,2)</f>
        <v>0</v>
      </c>
      <c r="K127" s="183"/>
      <c r="L127" s="41"/>
      <c r="M127" s="184" t="s">
        <v>35</v>
      </c>
      <c r="N127" s="185" t="s">
        <v>51</v>
      </c>
      <c r="O127" s="66"/>
      <c r="P127" s="186">
        <f>O127*H127</f>
        <v>0</v>
      </c>
      <c r="Q127" s="186">
        <v>0</v>
      </c>
      <c r="R127" s="186">
        <f>Q127*H127</f>
        <v>0</v>
      </c>
      <c r="S127" s="186">
        <v>4.5999999999999999E-2</v>
      </c>
      <c r="T127" s="187">
        <f>S127*H127</f>
        <v>0.94677200000000006</v>
      </c>
      <c r="U127" s="36"/>
      <c r="V127" s="36"/>
      <c r="W127" s="36"/>
      <c r="X127" s="36"/>
      <c r="Y127" s="36"/>
      <c r="Z127" s="36"/>
      <c r="AA127" s="36"/>
      <c r="AB127" s="36"/>
      <c r="AC127" s="36"/>
      <c r="AD127" s="36"/>
      <c r="AE127" s="36"/>
      <c r="AR127" s="188" t="s">
        <v>168</v>
      </c>
      <c r="AT127" s="188" t="s">
        <v>164</v>
      </c>
      <c r="AU127" s="188" t="s">
        <v>90</v>
      </c>
      <c r="AY127" s="18" t="s">
        <v>161</v>
      </c>
      <c r="BE127" s="189">
        <f>IF(N127="základní",J127,0)</f>
        <v>0</v>
      </c>
      <c r="BF127" s="189">
        <f>IF(N127="snížená",J127,0)</f>
        <v>0</v>
      </c>
      <c r="BG127" s="189">
        <f>IF(N127="zákl. přenesená",J127,0)</f>
        <v>0</v>
      </c>
      <c r="BH127" s="189">
        <f>IF(N127="sníž. přenesená",J127,0)</f>
        <v>0</v>
      </c>
      <c r="BI127" s="189">
        <f>IF(N127="nulová",J127,0)</f>
        <v>0</v>
      </c>
      <c r="BJ127" s="18" t="s">
        <v>88</v>
      </c>
      <c r="BK127" s="189">
        <f>ROUND(I127*H127,2)</f>
        <v>0</v>
      </c>
      <c r="BL127" s="18" t="s">
        <v>168</v>
      </c>
      <c r="BM127" s="188" t="s">
        <v>645</v>
      </c>
    </row>
    <row r="128" spans="1:65" s="2" customFormat="1" ht="11.25">
      <c r="A128" s="36"/>
      <c r="B128" s="37"/>
      <c r="C128" s="38"/>
      <c r="D128" s="190" t="s">
        <v>170</v>
      </c>
      <c r="E128" s="38"/>
      <c r="F128" s="191" t="s">
        <v>223</v>
      </c>
      <c r="G128" s="38"/>
      <c r="H128" s="38"/>
      <c r="I128" s="192"/>
      <c r="J128" s="38"/>
      <c r="K128" s="38"/>
      <c r="L128" s="41"/>
      <c r="M128" s="193"/>
      <c r="N128" s="194"/>
      <c r="O128" s="66"/>
      <c r="P128" s="66"/>
      <c r="Q128" s="66"/>
      <c r="R128" s="66"/>
      <c r="S128" s="66"/>
      <c r="T128" s="67"/>
      <c r="U128" s="36"/>
      <c r="V128" s="36"/>
      <c r="W128" s="36"/>
      <c r="X128" s="36"/>
      <c r="Y128" s="36"/>
      <c r="Z128" s="36"/>
      <c r="AA128" s="36"/>
      <c r="AB128" s="36"/>
      <c r="AC128" s="36"/>
      <c r="AD128" s="36"/>
      <c r="AE128" s="36"/>
      <c r="AT128" s="18" t="s">
        <v>170</v>
      </c>
      <c r="AU128" s="18" t="s">
        <v>90</v>
      </c>
    </row>
    <row r="129" spans="1:65" s="14" customFormat="1" ht="11.25">
      <c r="B129" s="206"/>
      <c r="C129" s="207"/>
      <c r="D129" s="197" t="s">
        <v>176</v>
      </c>
      <c r="E129" s="208" t="s">
        <v>35</v>
      </c>
      <c r="F129" s="209" t="s">
        <v>646</v>
      </c>
      <c r="G129" s="207"/>
      <c r="H129" s="210">
        <v>5.9630000000000001</v>
      </c>
      <c r="I129" s="211"/>
      <c r="J129" s="207"/>
      <c r="K129" s="207"/>
      <c r="L129" s="212"/>
      <c r="M129" s="213"/>
      <c r="N129" s="214"/>
      <c r="O129" s="214"/>
      <c r="P129" s="214"/>
      <c r="Q129" s="214"/>
      <c r="R129" s="214"/>
      <c r="S129" s="214"/>
      <c r="T129" s="215"/>
      <c r="AT129" s="216" t="s">
        <v>176</v>
      </c>
      <c r="AU129" s="216" t="s">
        <v>90</v>
      </c>
      <c r="AV129" s="14" t="s">
        <v>90</v>
      </c>
      <c r="AW129" s="14" t="s">
        <v>41</v>
      </c>
      <c r="AX129" s="14" t="s">
        <v>80</v>
      </c>
      <c r="AY129" s="216" t="s">
        <v>161</v>
      </c>
    </row>
    <row r="130" spans="1:65" s="14" customFormat="1" ht="11.25">
      <c r="B130" s="206"/>
      <c r="C130" s="207"/>
      <c r="D130" s="197" t="s">
        <v>176</v>
      </c>
      <c r="E130" s="208" t="s">
        <v>35</v>
      </c>
      <c r="F130" s="209" t="s">
        <v>647</v>
      </c>
      <c r="G130" s="207"/>
      <c r="H130" s="210">
        <v>6.1769999999999996</v>
      </c>
      <c r="I130" s="211"/>
      <c r="J130" s="207"/>
      <c r="K130" s="207"/>
      <c r="L130" s="212"/>
      <c r="M130" s="213"/>
      <c r="N130" s="214"/>
      <c r="O130" s="214"/>
      <c r="P130" s="214"/>
      <c r="Q130" s="214"/>
      <c r="R130" s="214"/>
      <c r="S130" s="214"/>
      <c r="T130" s="215"/>
      <c r="AT130" s="216" t="s">
        <v>176</v>
      </c>
      <c r="AU130" s="216" t="s">
        <v>90</v>
      </c>
      <c r="AV130" s="14" t="s">
        <v>90</v>
      </c>
      <c r="AW130" s="14" t="s">
        <v>41</v>
      </c>
      <c r="AX130" s="14" t="s">
        <v>80</v>
      </c>
      <c r="AY130" s="216" t="s">
        <v>161</v>
      </c>
    </row>
    <row r="131" spans="1:65" s="14" customFormat="1" ht="11.25">
      <c r="B131" s="206"/>
      <c r="C131" s="207"/>
      <c r="D131" s="197" t="s">
        <v>176</v>
      </c>
      <c r="E131" s="208" t="s">
        <v>35</v>
      </c>
      <c r="F131" s="209" t="s">
        <v>648</v>
      </c>
      <c r="G131" s="207"/>
      <c r="H131" s="210">
        <v>8.4420000000000002</v>
      </c>
      <c r="I131" s="211"/>
      <c r="J131" s="207"/>
      <c r="K131" s="207"/>
      <c r="L131" s="212"/>
      <c r="M131" s="213"/>
      <c r="N131" s="214"/>
      <c r="O131" s="214"/>
      <c r="P131" s="214"/>
      <c r="Q131" s="214"/>
      <c r="R131" s="214"/>
      <c r="S131" s="214"/>
      <c r="T131" s="215"/>
      <c r="AT131" s="216" t="s">
        <v>176</v>
      </c>
      <c r="AU131" s="216" t="s">
        <v>90</v>
      </c>
      <c r="AV131" s="14" t="s">
        <v>90</v>
      </c>
      <c r="AW131" s="14" t="s">
        <v>41</v>
      </c>
      <c r="AX131" s="14" t="s">
        <v>80</v>
      </c>
      <c r="AY131" s="216" t="s">
        <v>161</v>
      </c>
    </row>
    <row r="132" spans="1:65" s="15" customFormat="1" ht="11.25">
      <c r="B132" s="217"/>
      <c r="C132" s="218"/>
      <c r="D132" s="197" t="s">
        <v>176</v>
      </c>
      <c r="E132" s="219" t="s">
        <v>35</v>
      </c>
      <c r="F132" s="220" t="s">
        <v>181</v>
      </c>
      <c r="G132" s="218"/>
      <c r="H132" s="221">
        <v>20.582000000000001</v>
      </c>
      <c r="I132" s="222"/>
      <c r="J132" s="218"/>
      <c r="K132" s="218"/>
      <c r="L132" s="223"/>
      <c r="M132" s="224"/>
      <c r="N132" s="225"/>
      <c r="O132" s="225"/>
      <c r="P132" s="225"/>
      <c r="Q132" s="225"/>
      <c r="R132" s="225"/>
      <c r="S132" s="225"/>
      <c r="T132" s="226"/>
      <c r="AT132" s="227" t="s">
        <v>176</v>
      </c>
      <c r="AU132" s="227" t="s">
        <v>90</v>
      </c>
      <c r="AV132" s="15" t="s">
        <v>168</v>
      </c>
      <c r="AW132" s="15" t="s">
        <v>41</v>
      </c>
      <c r="AX132" s="15" t="s">
        <v>88</v>
      </c>
      <c r="AY132" s="227" t="s">
        <v>161</v>
      </c>
    </row>
    <row r="133" spans="1:65" s="12" customFormat="1" ht="22.9" customHeight="1">
      <c r="B133" s="160"/>
      <c r="C133" s="161"/>
      <c r="D133" s="162" t="s">
        <v>79</v>
      </c>
      <c r="E133" s="174" t="s">
        <v>227</v>
      </c>
      <c r="F133" s="174" t="s">
        <v>228</v>
      </c>
      <c r="G133" s="161"/>
      <c r="H133" s="161"/>
      <c r="I133" s="164"/>
      <c r="J133" s="175">
        <f>BK133</f>
        <v>0</v>
      </c>
      <c r="K133" s="161"/>
      <c r="L133" s="166"/>
      <c r="M133" s="167"/>
      <c r="N133" s="168"/>
      <c r="O133" s="168"/>
      <c r="P133" s="169">
        <f>SUM(P134:P142)</f>
        <v>0</v>
      </c>
      <c r="Q133" s="168"/>
      <c r="R133" s="169">
        <f>SUM(R134:R142)</f>
        <v>0</v>
      </c>
      <c r="S133" s="168"/>
      <c r="T133" s="170">
        <f>SUM(T134:T142)</f>
        <v>0</v>
      </c>
      <c r="AR133" s="171" t="s">
        <v>88</v>
      </c>
      <c r="AT133" s="172" t="s">
        <v>79</v>
      </c>
      <c r="AU133" s="172" t="s">
        <v>88</v>
      </c>
      <c r="AY133" s="171" t="s">
        <v>161</v>
      </c>
      <c r="BK133" s="173">
        <f>SUM(BK134:BK142)</f>
        <v>0</v>
      </c>
    </row>
    <row r="134" spans="1:65" s="2" customFormat="1" ht="37.9" customHeight="1">
      <c r="A134" s="36"/>
      <c r="B134" s="37"/>
      <c r="C134" s="176" t="s">
        <v>229</v>
      </c>
      <c r="D134" s="176" t="s">
        <v>164</v>
      </c>
      <c r="E134" s="177" t="s">
        <v>230</v>
      </c>
      <c r="F134" s="178" t="s">
        <v>231</v>
      </c>
      <c r="G134" s="179" t="s">
        <v>232</v>
      </c>
      <c r="H134" s="180">
        <v>6.8369999999999997</v>
      </c>
      <c r="I134" s="181"/>
      <c r="J134" s="182">
        <f>ROUND(I134*H134,2)</f>
        <v>0</v>
      </c>
      <c r="K134" s="183"/>
      <c r="L134" s="41"/>
      <c r="M134" s="184" t="s">
        <v>35</v>
      </c>
      <c r="N134" s="185" t="s">
        <v>51</v>
      </c>
      <c r="O134" s="66"/>
      <c r="P134" s="186">
        <f>O134*H134</f>
        <v>0</v>
      </c>
      <c r="Q134" s="186">
        <v>0</v>
      </c>
      <c r="R134" s="186">
        <f>Q134*H134</f>
        <v>0</v>
      </c>
      <c r="S134" s="186">
        <v>0</v>
      </c>
      <c r="T134" s="187">
        <f>S134*H134</f>
        <v>0</v>
      </c>
      <c r="U134" s="36"/>
      <c r="V134" s="36"/>
      <c r="W134" s="36"/>
      <c r="X134" s="36"/>
      <c r="Y134" s="36"/>
      <c r="Z134" s="36"/>
      <c r="AA134" s="36"/>
      <c r="AB134" s="36"/>
      <c r="AC134" s="36"/>
      <c r="AD134" s="36"/>
      <c r="AE134" s="36"/>
      <c r="AR134" s="188" t="s">
        <v>168</v>
      </c>
      <c r="AT134" s="188" t="s">
        <v>164</v>
      </c>
      <c r="AU134" s="188" t="s">
        <v>90</v>
      </c>
      <c r="AY134" s="18" t="s">
        <v>161</v>
      </c>
      <c r="BE134" s="189">
        <f>IF(N134="základní",J134,0)</f>
        <v>0</v>
      </c>
      <c r="BF134" s="189">
        <f>IF(N134="snížená",J134,0)</f>
        <v>0</v>
      </c>
      <c r="BG134" s="189">
        <f>IF(N134="zákl. přenesená",J134,0)</f>
        <v>0</v>
      </c>
      <c r="BH134" s="189">
        <f>IF(N134="sníž. přenesená",J134,0)</f>
        <v>0</v>
      </c>
      <c r="BI134" s="189">
        <f>IF(N134="nulová",J134,0)</f>
        <v>0</v>
      </c>
      <c r="BJ134" s="18" t="s">
        <v>88</v>
      </c>
      <c r="BK134" s="189">
        <f>ROUND(I134*H134,2)</f>
        <v>0</v>
      </c>
      <c r="BL134" s="18" t="s">
        <v>168</v>
      </c>
      <c r="BM134" s="188" t="s">
        <v>649</v>
      </c>
    </row>
    <row r="135" spans="1:65" s="2" customFormat="1" ht="11.25">
      <c r="A135" s="36"/>
      <c r="B135" s="37"/>
      <c r="C135" s="38"/>
      <c r="D135" s="190" t="s">
        <v>170</v>
      </c>
      <c r="E135" s="38"/>
      <c r="F135" s="191" t="s">
        <v>234</v>
      </c>
      <c r="G135" s="38"/>
      <c r="H135" s="38"/>
      <c r="I135" s="192"/>
      <c r="J135" s="38"/>
      <c r="K135" s="38"/>
      <c r="L135" s="41"/>
      <c r="M135" s="193"/>
      <c r="N135" s="194"/>
      <c r="O135" s="66"/>
      <c r="P135" s="66"/>
      <c r="Q135" s="66"/>
      <c r="R135" s="66"/>
      <c r="S135" s="66"/>
      <c r="T135" s="67"/>
      <c r="U135" s="36"/>
      <c r="V135" s="36"/>
      <c r="W135" s="36"/>
      <c r="X135" s="36"/>
      <c r="Y135" s="36"/>
      <c r="Z135" s="36"/>
      <c r="AA135" s="36"/>
      <c r="AB135" s="36"/>
      <c r="AC135" s="36"/>
      <c r="AD135" s="36"/>
      <c r="AE135" s="36"/>
      <c r="AT135" s="18" t="s">
        <v>170</v>
      </c>
      <c r="AU135" s="18" t="s">
        <v>90</v>
      </c>
    </row>
    <row r="136" spans="1:65" s="2" customFormat="1" ht="33" customHeight="1">
      <c r="A136" s="36"/>
      <c r="B136" s="37"/>
      <c r="C136" s="176" t="s">
        <v>235</v>
      </c>
      <c r="D136" s="176" t="s">
        <v>164</v>
      </c>
      <c r="E136" s="177" t="s">
        <v>236</v>
      </c>
      <c r="F136" s="178" t="s">
        <v>237</v>
      </c>
      <c r="G136" s="179" t="s">
        <v>232</v>
      </c>
      <c r="H136" s="180">
        <v>6.8369999999999997</v>
      </c>
      <c r="I136" s="181"/>
      <c r="J136" s="182">
        <f>ROUND(I136*H136,2)</f>
        <v>0</v>
      </c>
      <c r="K136" s="183"/>
      <c r="L136" s="41"/>
      <c r="M136" s="184" t="s">
        <v>35</v>
      </c>
      <c r="N136" s="185" t="s">
        <v>51</v>
      </c>
      <c r="O136" s="66"/>
      <c r="P136" s="186">
        <f>O136*H136</f>
        <v>0</v>
      </c>
      <c r="Q136" s="186">
        <v>0</v>
      </c>
      <c r="R136" s="186">
        <f>Q136*H136</f>
        <v>0</v>
      </c>
      <c r="S136" s="186">
        <v>0</v>
      </c>
      <c r="T136" s="187">
        <f>S136*H136</f>
        <v>0</v>
      </c>
      <c r="U136" s="36"/>
      <c r="V136" s="36"/>
      <c r="W136" s="36"/>
      <c r="X136" s="36"/>
      <c r="Y136" s="36"/>
      <c r="Z136" s="36"/>
      <c r="AA136" s="36"/>
      <c r="AB136" s="36"/>
      <c r="AC136" s="36"/>
      <c r="AD136" s="36"/>
      <c r="AE136" s="36"/>
      <c r="AR136" s="188" t="s">
        <v>168</v>
      </c>
      <c r="AT136" s="188" t="s">
        <v>164</v>
      </c>
      <c r="AU136" s="188" t="s">
        <v>90</v>
      </c>
      <c r="AY136" s="18" t="s">
        <v>161</v>
      </c>
      <c r="BE136" s="189">
        <f>IF(N136="základní",J136,0)</f>
        <v>0</v>
      </c>
      <c r="BF136" s="189">
        <f>IF(N136="snížená",J136,0)</f>
        <v>0</v>
      </c>
      <c r="BG136" s="189">
        <f>IF(N136="zákl. přenesená",J136,0)</f>
        <v>0</v>
      </c>
      <c r="BH136" s="189">
        <f>IF(N136="sníž. přenesená",J136,0)</f>
        <v>0</v>
      </c>
      <c r="BI136" s="189">
        <f>IF(N136="nulová",J136,0)</f>
        <v>0</v>
      </c>
      <c r="BJ136" s="18" t="s">
        <v>88</v>
      </c>
      <c r="BK136" s="189">
        <f>ROUND(I136*H136,2)</f>
        <v>0</v>
      </c>
      <c r="BL136" s="18" t="s">
        <v>168</v>
      </c>
      <c r="BM136" s="188" t="s">
        <v>650</v>
      </c>
    </row>
    <row r="137" spans="1:65" s="2" customFormat="1" ht="11.25">
      <c r="A137" s="36"/>
      <c r="B137" s="37"/>
      <c r="C137" s="38"/>
      <c r="D137" s="190" t="s">
        <v>170</v>
      </c>
      <c r="E137" s="38"/>
      <c r="F137" s="191" t="s">
        <v>239</v>
      </c>
      <c r="G137" s="38"/>
      <c r="H137" s="38"/>
      <c r="I137" s="192"/>
      <c r="J137" s="38"/>
      <c r="K137" s="38"/>
      <c r="L137" s="41"/>
      <c r="M137" s="193"/>
      <c r="N137" s="194"/>
      <c r="O137" s="66"/>
      <c r="P137" s="66"/>
      <c r="Q137" s="66"/>
      <c r="R137" s="66"/>
      <c r="S137" s="66"/>
      <c r="T137" s="67"/>
      <c r="U137" s="36"/>
      <c r="V137" s="36"/>
      <c r="W137" s="36"/>
      <c r="X137" s="36"/>
      <c r="Y137" s="36"/>
      <c r="Z137" s="36"/>
      <c r="AA137" s="36"/>
      <c r="AB137" s="36"/>
      <c r="AC137" s="36"/>
      <c r="AD137" s="36"/>
      <c r="AE137" s="36"/>
      <c r="AT137" s="18" t="s">
        <v>170</v>
      </c>
      <c r="AU137" s="18" t="s">
        <v>90</v>
      </c>
    </row>
    <row r="138" spans="1:65" s="2" customFormat="1" ht="44.25" customHeight="1">
      <c r="A138" s="36"/>
      <c r="B138" s="37"/>
      <c r="C138" s="176" t="s">
        <v>240</v>
      </c>
      <c r="D138" s="176" t="s">
        <v>164</v>
      </c>
      <c r="E138" s="177" t="s">
        <v>241</v>
      </c>
      <c r="F138" s="178" t="s">
        <v>242</v>
      </c>
      <c r="G138" s="179" t="s">
        <v>232</v>
      </c>
      <c r="H138" s="180">
        <v>64.31</v>
      </c>
      <c r="I138" s="181"/>
      <c r="J138" s="182">
        <f>ROUND(I138*H138,2)</f>
        <v>0</v>
      </c>
      <c r="K138" s="183"/>
      <c r="L138" s="41"/>
      <c r="M138" s="184" t="s">
        <v>35</v>
      </c>
      <c r="N138" s="185" t="s">
        <v>51</v>
      </c>
      <c r="O138" s="66"/>
      <c r="P138" s="186">
        <f>O138*H138</f>
        <v>0</v>
      </c>
      <c r="Q138" s="186">
        <v>0</v>
      </c>
      <c r="R138" s="186">
        <f>Q138*H138</f>
        <v>0</v>
      </c>
      <c r="S138" s="186">
        <v>0</v>
      </c>
      <c r="T138" s="187">
        <f>S138*H138</f>
        <v>0</v>
      </c>
      <c r="U138" s="36"/>
      <c r="V138" s="36"/>
      <c r="W138" s="36"/>
      <c r="X138" s="36"/>
      <c r="Y138" s="36"/>
      <c r="Z138" s="36"/>
      <c r="AA138" s="36"/>
      <c r="AB138" s="36"/>
      <c r="AC138" s="36"/>
      <c r="AD138" s="36"/>
      <c r="AE138" s="36"/>
      <c r="AR138" s="188" t="s">
        <v>168</v>
      </c>
      <c r="AT138" s="188" t="s">
        <v>164</v>
      </c>
      <c r="AU138" s="188" t="s">
        <v>90</v>
      </c>
      <c r="AY138" s="18" t="s">
        <v>161</v>
      </c>
      <c r="BE138" s="189">
        <f>IF(N138="základní",J138,0)</f>
        <v>0</v>
      </c>
      <c r="BF138" s="189">
        <f>IF(N138="snížená",J138,0)</f>
        <v>0</v>
      </c>
      <c r="BG138" s="189">
        <f>IF(N138="zákl. přenesená",J138,0)</f>
        <v>0</v>
      </c>
      <c r="BH138" s="189">
        <f>IF(N138="sníž. přenesená",J138,0)</f>
        <v>0</v>
      </c>
      <c r="BI138" s="189">
        <f>IF(N138="nulová",J138,0)</f>
        <v>0</v>
      </c>
      <c r="BJ138" s="18" t="s">
        <v>88</v>
      </c>
      <c r="BK138" s="189">
        <f>ROUND(I138*H138,2)</f>
        <v>0</v>
      </c>
      <c r="BL138" s="18" t="s">
        <v>168</v>
      </c>
      <c r="BM138" s="188" t="s">
        <v>651</v>
      </c>
    </row>
    <row r="139" spans="1:65" s="2" customFormat="1" ht="11.25">
      <c r="A139" s="36"/>
      <c r="B139" s="37"/>
      <c r="C139" s="38"/>
      <c r="D139" s="190" t="s">
        <v>170</v>
      </c>
      <c r="E139" s="38"/>
      <c r="F139" s="191" t="s">
        <v>244</v>
      </c>
      <c r="G139" s="38"/>
      <c r="H139" s="38"/>
      <c r="I139" s="192"/>
      <c r="J139" s="38"/>
      <c r="K139" s="38"/>
      <c r="L139" s="41"/>
      <c r="M139" s="193"/>
      <c r="N139" s="194"/>
      <c r="O139" s="66"/>
      <c r="P139" s="66"/>
      <c r="Q139" s="66"/>
      <c r="R139" s="66"/>
      <c r="S139" s="66"/>
      <c r="T139" s="67"/>
      <c r="U139" s="36"/>
      <c r="V139" s="36"/>
      <c r="W139" s="36"/>
      <c r="X139" s="36"/>
      <c r="Y139" s="36"/>
      <c r="Z139" s="36"/>
      <c r="AA139" s="36"/>
      <c r="AB139" s="36"/>
      <c r="AC139" s="36"/>
      <c r="AD139" s="36"/>
      <c r="AE139" s="36"/>
      <c r="AT139" s="18" t="s">
        <v>170</v>
      </c>
      <c r="AU139" s="18" t="s">
        <v>90</v>
      </c>
    </row>
    <row r="140" spans="1:65" s="14" customFormat="1" ht="11.25">
      <c r="B140" s="206"/>
      <c r="C140" s="207"/>
      <c r="D140" s="197" t="s">
        <v>176</v>
      </c>
      <c r="E140" s="208" t="s">
        <v>35</v>
      </c>
      <c r="F140" s="209" t="s">
        <v>652</v>
      </c>
      <c r="G140" s="207"/>
      <c r="H140" s="210">
        <v>64.31</v>
      </c>
      <c r="I140" s="211"/>
      <c r="J140" s="207"/>
      <c r="K140" s="207"/>
      <c r="L140" s="212"/>
      <c r="M140" s="213"/>
      <c r="N140" s="214"/>
      <c r="O140" s="214"/>
      <c r="P140" s="214"/>
      <c r="Q140" s="214"/>
      <c r="R140" s="214"/>
      <c r="S140" s="214"/>
      <c r="T140" s="215"/>
      <c r="AT140" s="216" t="s">
        <v>176</v>
      </c>
      <c r="AU140" s="216" t="s">
        <v>90</v>
      </c>
      <c r="AV140" s="14" t="s">
        <v>90</v>
      </c>
      <c r="AW140" s="14" t="s">
        <v>41</v>
      </c>
      <c r="AX140" s="14" t="s">
        <v>88</v>
      </c>
      <c r="AY140" s="216" t="s">
        <v>161</v>
      </c>
    </row>
    <row r="141" spans="1:65" s="2" customFormat="1" ht="44.25" customHeight="1">
      <c r="A141" s="36"/>
      <c r="B141" s="37"/>
      <c r="C141" s="176" t="s">
        <v>246</v>
      </c>
      <c r="D141" s="176" t="s">
        <v>164</v>
      </c>
      <c r="E141" s="177" t="s">
        <v>247</v>
      </c>
      <c r="F141" s="178" t="s">
        <v>248</v>
      </c>
      <c r="G141" s="179" t="s">
        <v>232</v>
      </c>
      <c r="H141" s="180">
        <v>6.8369999999999997</v>
      </c>
      <c r="I141" s="181"/>
      <c r="J141" s="182">
        <f>ROUND(I141*H141,2)</f>
        <v>0</v>
      </c>
      <c r="K141" s="183"/>
      <c r="L141" s="41"/>
      <c r="M141" s="184" t="s">
        <v>35</v>
      </c>
      <c r="N141" s="185" t="s">
        <v>51</v>
      </c>
      <c r="O141" s="66"/>
      <c r="P141" s="186">
        <f>O141*H141</f>
        <v>0</v>
      </c>
      <c r="Q141" s="186">
        <v>0</v>
      </c>
      <c r="R141" s="186">
        <f>Q141*H141</f>
        <v>0</v>
      </c>
      <c r="S141" s="186">
        <v>0</v>
      </c>
      <c r="T141" s="187">
        <f>S141*H141</f>
        <v>0</v>
      </c>
      <c r="U141" s="36"/>
      <c r="V141" s="36"/>
      <c r="W141" s="36"/>
      <c r="X141" s="36"/>
      <c r="Y141" s="36"/>
      <c r="Z141" s="36"/>
      <c r="AA141" s="36"/>
      <c r="AB141" s="36"/>
      <c r="AC141" s="36"/>
      <c r="AD141" s="36"/>
      <c r="AE141" s="36"/>
      <c r="AR141" s="188" t="s">
        <v>168</v>
      </c>
      <c r="AT141" s="188" t="s">
        <v>164</v>
      </c>
      <c r="AU141" s="188" t="s">
        <v>90</v>
      </c>
      <c r="AY141" s="18" t="s">
        <v>161</v>
      </c>
      <c r="BE141" s="189">
        <f>IF(N141="základní",J141,0)</f>
        <v>0</v>
      </c>
      <c r="BF141" s="189">
        <f>IF(N141="snížená",J141,0)</f>
        <v>0</v>
      </c>
      <c r="BG141" s="189">
        <f>IF(N141="zákl. přenesená",J141,0)</f>
        <v>0</v>
      </c>
      <c r="BH141" s="189">
        <f>IF(N141="sníž. přenesená",J141,0)</f>
        <v>0</v>
      </c>
      <c r="BI141" s="189">
        <f>IF(N141="nulová",J141,0)</f>
        <v>0</v>
      </c>
      <c r="BJ141" s="18" t="s">
        <v>88</v>
      </c>
      <c r="BK141" s="189">
        <f>ROUND(I141*H141,2)</f>
        <v>0</v>
      </c>
      <c r="BL141" s="18" t="s">
        <v>168</v>
      </c>
      <c r="BM141" s="188" t="s">
        <v>653</v>
      </c>
    </row>
    <row r="142" spans="1:65" s="2" customFormat="1" ht="11.25">
      <c r="A142" s="36"/>
      <c r="B142" s="37"/>
      <c r="C142" s="38"/>
      <c r="D142" s="190" t="s">
        <v>170</v>
      </c>
      <c r="E142" s="38"/>
      <c r="F142" s="191" t="s">
        <v>250</v>
      </c>
      <c r="G142" s="38"/>
      <c r="H142" s="38"/>
      <c r="I142" s="192"/>
      <c r="J142" s="38"/>
      <c r="K142" s="38"/>
      <c r="L142" s="41"/>
      <c r="M142" s="193"/>
      <c r="N142" s="194"/>
      <c r="O142" s="66"/>
      <c r="P142" s="66"/>
      <c r="Q142" s="66"/>
      <c r="R142" s="66"/>
      <c r="S142" s="66"/>
      <c r="T142" s="67"/>
      <c r="U142" s="36"/>
      <c r="V142" s="36"/>
      <c r="W142" s="36"/>
      <c r="X142" s="36"/>
      <c r="Y142" s="36"/>
      <c r="Z142" s="36"/>
      <c r="AA142" s="36"/>
      <c r="AB142" s="36"/>
      <c r="AC142" s="36"/>
      <c r="AD142" s="36"/>
      <c r="AE142" s="36"/>
      <c r="AT142" s="18" t="s">
        <v>170</v>
      </c>
      <c r="AU142" s="18" t="s">
        <v>90</v>
      </c>
    </row>
    <row r="143" spans="1:65" s="12" customFormat="1" ht="22.9" customHeight="1">
      <c r="B143" s="160"/>
      <c r="C143" s="161"/>
      <c r="D143" s="162" t="s">
        <v>79</v>
      </c>
      <c r="E143" s="174" t="s">
        <v>251</v>
      </c>
      <c r="F143" s="174" t="s">
        <v>252</v>
      </c>
      <c r="G143" s="161"/>
      <c r="H143" s="161"/>
      <c r="I143" s="164"/>
      <c r="J143" s="175">
        <f>BK143</f>
        <v>0</v>
      </c>
      <c r="K143" s="161"/>
      <c r="L143" s="166"/>
      <c r="M143" s="167"/>
      <c r="N143" s="168"/>
      <c r="O143" s="168"/>
      <c r="P143" s="169">
        <f>SUM(P144:P145)</f>
        <v>0</v>
      </c>
      <c r="Q143" s="168"/>
      <c r="R143" s="169">
        <f>SUM(R144:R145)</f>
        <v>0</v>
      </c>
      <c r="S143" s="168"/>
      <c r="T143" s="170">
        <f>SUM(T144:T145)</f>
        <v>0</v>
      </c>
      <c r="AR143" s="171" t="s">
        <v>88</v>
      </c>
      <c r="AT143" s="172" t="s">
        <v>79</v>
      </c>
      <c r="AU143" s="172" t="s">
        <v>88</v>
      </c>
      <c r="AY143" s="171" t="s">
        <v>161</v>
      </c>
      <c r="BK143" s="173">
        <f>SUM(BK144:BK145)</f>
        <v>0</v>
      </c>
    </row>
    <row r="144" spans="1:65" s="2" customFormat="1" ht="55.5" customHeight="1">
      <c r="A144" s="36"/>
      <c r="B144" s="37"/>
      <c r="C144" s="176" t="s">
        <v>8</v>
      </c>
      <c r="D144" s="176" t="s">
        <v>164</v>
      </c>
      <c r="E144" s="177" t="s">
        <v>253</v>
      </c>
      <c r="F144" s="178" t="s">
        <v>254</v>
      </c>
      <c r="G144" s="179" t="s">
        <v>232</v>
      </c>
      <c r="H144" s="180">
        <v>2.161</v>
      </c>
      <c r="I144" s="181"/>
      <c r="J144" s="182">
        <f>ROUND(I144*H144,2)</f>
        <v>0</v>
      </c>
      <c r="K144" s="183"/>
      <c r="L144" s="41"/>
      <c r="M144" s="184" t="s">
        <v>35</v>
      </c>
      <c r="N144" s="185" t="s">
        <v>51</v>
      </c>
      <c r="O144" s="66"/>
      <c r="P144" s="186">
        <f>O144*H144</f>
        <v>0</v>
      </c>
      <c r="Q144" s="186">
        <v>0</v>
      </c>
      <c r="R144" s="186">
        <f>Q144*H144</f>
        <v>0</v>
      </c>
      <c r="S144" s="186">
        <v>0</v>
      </c>
      <c r="T144" s="187">
        <f>S144*H144</f>
        <v>0</v>
      </c>
      <c r="U144" s="36"/>
      <c r="V144" s="36"/>
      <c r="W144" s="36"/>
      <c r="X144" s="36"/>
      <c r="Y144" s="36"/>
      <c r="Z144" s="36"/>
      <c r="AA144" s="36"/>
      <c r="AB144" s="36"/>
      <c r="AC144" s="36"/>
      <c r="AD144" s="36"/>
      <c r="AE144" s="36"/>
      <c r="AR144" s="188" t="s">
        <v>168</v>
      </c>
      <c r="AT144" s="188" t="s">
        <v>164</v>
      </c>
      <c r="AU144" s="188" t="s">
        <v>90</v>
      </c>
      <c r="AY144" s="18" t="s">
        <v>161</v>
      </c>
      <c r="BE144" s="189">
        <f>IF(N144="základní",J144,0)</f>
        <v>0</v>
      </c>
      <c r="BF144" s="189">
        <f>IF(N144="snížená",J144,0)</f>
        <v>0</v>
      </c>
      <c r="BG144" s="189">
        <f>IF(N144="zákl. přenesená",J144,0)</f>
        <v>0</v>
      </c>
      <c r="BH144" s="189">
        <f>IF(N144="sníž. přenesená",J144,0)</f>
        <v>0</v>
      </c>
      <c r="BI144" s="189">
        <f>IF(N144="nulová",J144,0)</f>
        <v>0</v>
      </c>
      <c r="BJ144" s="18" t="s">
        <v>88</v>
      </c>
      <c r="BK144" s="189">
        <f>ROUND(I144*H144,2)</f>
        <v>0</v>
      </c>
      <c r="BL144" s="18" t="s">
        <v>168</v>
      </c>
      <c r="BM144" s="188" t="s">
        <v>654</v>
      </c>
    </row>
    <row r="145" spans="1:65" s="2" customFormat="1" ht="11.25">
      <c r="A145" s="36"/>
      <c r="B145" s="37"/>
      <c r="C145" s="38"/>
      <c r="D145" s="190" t="s">
        <v>170</v>
      </c>
      <c r="E145" s="38"/>
      <c r="F145" s="191" t="s">
        <v>256</v>
      </c>
      <c r="G145" s="38"/>
      <c r="H145" s="38"/>
      <c r="I145" s="192"/>
      <c r="J145" s="38"/>
      <c r="K145" s="38"/>
      <c r="L145" s="41"/>
      <c r="M145" s="193"/>
      <c r="N145" s="194"/>
      <c r="O145" s="66"/>
      <c r="P145" s="66"/>
      <c r="Q145" s="66"/>
      <c r="R145" s="66"/>
      <c r="S145" s="66"/>
      <c r="T145" s="67"/>
      <c r="U145" s="36"/>
      <c r="V145" s="36"/>
      <c r="W145" s="36"/>
      <c r="X145" s="36"/>
      <c r="Y145" s="36"/>
      <c r="Z145" s="36"/>
      <c r="AA145" s="36"/>
      <c r="AB145" s="36"/>
      <c r="AC145" s="36"/>
      <c r="AD145" s="36"/>
      <c r="AE145" s="36"/>
      <c r="AT145" s="18" t="s">
        <v>170</v>
      </c>
      <c r="AU145" s="18" t="s">
        <v>90</v>
      </c>
    </row>
    <row r="146" spans="1:65" s="12" customFormat="1" ht="25.9" customHeight="1">
      <c r="B146" s="160"/>
      <c r="C146" s="161"/>
      <c r="D146" s="162" t="s">
        <v>79</v>
      </c>
      <c r="E146" s="163" t="s">
        <v>257</v>
      </c>
      <c r="F146" s="163" t="s">
        <v>258</v>
      </c>
      <c r="G146" s="161"/>
      <c r="H146" s="161"/>
      <c r="I146" s="164"/>
      <c r="J146" s="165">
        <f>BK146</f>
        <v>0</v>
      </c>
      <c r="K146" s="161"/>
      <c r="L146" s="166"/>
      <c r="M146" s="167"/>
      <c r="N146" s="168"/>
      <c r="O146" s="168"/>
      <c r="P146" s="169">
        <f>P147+P163+P170+P173+P188+P199+P205+P240+P270</f>
        <v>0</v>
      </c>
      <c r="Q146" s="168"/>
      <c r="R146" s="169">
        <f>R147+R163+R170+R173+R188+R199+R205+R240+R270</f>
        <v>2.2079474500000003</v>
      </c>
      <c r="S146" s="168"/>
      <c r="T146" s="170">
        <f>T147+T163+T170+T173+T188+T199+T205+T240+T270</f>
        <v>5.3037083000000003</v>
      </c>
      <c r="AR146" s="171" t="s">
        <v>90</v>
      </c>
      <c r="AT146" s="172" t="s">
        <v>79</v>
      </c>
      <c r="AU146" s="172" t="s">
        <v>80</v>
      </c>
      <c r="AY146" s="171" t="s">
        <v>161</v>
      </c>
      <c r="BK146" s="173">
        <f>BK147+BK163+BK170+BK173+BK188+BK199+BK205+BK240+BK270</f>
        <v>0</v>
      </c>
    </row>
    <row r="147" spans="1:65" s="12" customFormat="1" ht="22.9" customHeight="1">
      <c r="B147" s="160"/>
      <c r="C147" s="161"/>
      <c r="D147" s="162" t="s">
        <v>79</v>
      </c>
      <c r="E147" s="174" t="s">
        <v>259</v>
      </c>
      <c r="F147" s="174" t="s">
        <v>260</v>
      </c>
      <c r="G147" s="161"/>
      <c r="H147" s="161"/>
      <c r="I147" s="164"/>
      <c r="J147" s="175">
        <f>BK147</f>
        <v>0</v>
      </c>
      <c r="K147" s="161"/>
      <c r="L147" s="166"/>
      <c r="M147" s="167"/>
      <c r="N147" s="168"/>
      <c r="O147" s="168"/>
      <c r="P147" s="169">
        <f>SUM(P148:P162)</f>
        <v>0</v>
      </c>
      <c r="Q147" s="168"/>
      <c r="R147" s="169">
        <f>SUM(R148:R162)</f>
        <v>3.8999999999999998E-3</v>
      </c>
      <c r="S147" s="168"/>
      <c r="T147" s="170">
        <f>SUM(T148:T162)</f>
        <v>7.7450000000000005E-2</v>
      </c>
      <c r="AR147" s="171" t="s">
        <v>90</v>
      </c>
      <c r="AT147" s="172" t="s">
        <v>79</v>
      </c>
      <c r="AU147" s="172" t="s">
        <v>88</v>
      </c>
      <c r="AY147" s="171" t="s">
        <v>161</v>
      </c>
      <c r="BK147" s="173">
        <f>SUM(BK148:BK162)</f>
        <v>0</v>
      </c>
    </row>
    <row r="148" spans="1:65" s="2" customFormat="1" ht="33" customHeight="1">
      <c r="A148" s="36"/>
      <c r="B148" s="37"/>
      <c r="C148" s="176" t="s">
        <v>261</v>
      </c>
      <c r="D148" s="176" t="s">
        <v>164</v>
      </c>
      <c r="E148" s="177" t="s">
        <v>262</v>
      </c>
      <c r="F148" s="178" t="s">
        <v>263</v>
      </c>
      <c r="G148" s="179" t="s">
        <v>185</v>
      </c>
      <c r="H148" s="180">
        <v>3</v>
      </c>
      <c r="I148" s="181"/>
      <c r="J148" s="182">
        <f>ROUND(I148*H148,2)</f>
        <v>0</v>
      </c>
      <c r="K148" s="183"/>
      <c r="L148" s="41"/>
      <c r="M148" s="184" t="s">
        <v>35</v>
      </c>
      <c r="N148" s="185" t="s">
        <v>51</v>
      </c>
      <c r="O148" s="66"/>
      <c r="P148" s="186">
        <f>O148*H148</f>
        <v>0</v>
      </c>
      <c r="Q148" s="186">
        <v>0</v>
      </c>
      <c r="R148" s="186">
        <f>Q148*H148</f>
        <v>0</v>
      </c>
      <c r="S148" s="186">
        <v>0</v>
      </c>
      <c r="T148" s="187">
        <f>S148*H148</f>
        <v>0</v>
      </c>
      <c r="U148" s="36"/>
      <c r="V148" s="36"/>
      <c r="W148" s="36"/>
      <c r="X148" s="36"/>
      <c r="Y148" s="36"/>
      <c r="Z148" s="36"/>
      <c r="AA148" s="36"/>
      <c r="AB148" s="36"/>
      <c r="AC148" s="36"/>
      <c r="AD148" s="36"/>
      <c r="AE148" s="36"/>
      <c r="AR148" s="188" t="s">
        <v>261</v>
      </c>
      <c r="AT148" s="188" t="s">
        <v>164</v>
      </c>
      <c r="AU148" s="188" t="s">
        <v>90</v>
      </c>
      <c r="AY148" s="18" t="s">
        <v>161</v>
      </c>
      <c r="BE148" s="189">
        <f>IF(N148="základní",J148,0)</f>
        <v>0</v>
      </c>
      <c r="BF148" s="189">
        <f>IF(N148="snížená",J148,0)</f>
        <v>0</v>
      </c>
      <c r="BG148" s="189">
        <f>IF(N148="zákl. přenesená",J148,0)</f>
        <v>0</v>
      </c>
      <c r="BH148" s="189">
        <f>IF(N148="sníž. přenesená",J148,0)</f>
        <v>0</v>
      </c>
      <c r="BI148" s="189">
        <f>IF(N148="nulová",J148,0)</f>
        <v>0</v>
      </c>
      <c r="BJ148" s="18" t="s">
        <v>88</v>
      </c>
      <c r="BK148" s="189">
        <f>ROUND(I148*H148,2)</f>
        <v>0</v>
      </c>
      <c r="BL148" s="18" t="s">
        <v>261</v>
      </c>
      <c r="BM148" s="188" t="s">
        <v>655</v>
      </c>
    </row>
    <row r="149" spans="1:65" s="2" customFormat="1" ht="24.2" customHeight="1">
      <c r="A149" s="36"/>
      <c r="B149" s="37"/>
      <c r="C149" s="176" t="s">
        <v>265</v>
      </c>
      <c r="D149" s="176" t="s">
        <v>164</v>
      </c>
      <c r="E149" s="177" t="s">
        <v>266</v>
      </c>
      <c r="F149" s="178" t="s">
        <v>267</v>
      </c>
      <c r="G149" s="179" t="s">
        <v>185</v>
      </c>
      <c r="H149" s="180">
        <v>1</v>
      </c>
      <c r="I149" s="181"/>
      <c r="J149" s="182">
        <f>ROUND(I149*H149,2)</f>
        <v>0</v>
      </c>
      <c r="K149" s="183"/>
      <c r="L149" s="41"/>
      <c r="M149" s="184" t="s">
        <v>35</v>
      </c>
      <c r="N149" s="185" t="s">
        <v>51</v>
      </c>
      <c r="O149" s="66"/>
      <c r="P149" s="186">
        <f>O149*H149</f>
        <v>0</v>
      </c>
      <c r="Q149" s="186">
        <v>0</v>
      </c>
      <c r="R149" s="186">
        <f>Q149*H149</f>
        <v>0</v>
      </c>
      <c r="S149" s="186">
        <v>0</v>
      </c>
      <c r="T149" s="187">
        <f>S149*H149</f>
        <v>0</v>
      </c>
      <c r="U149" s="36"/>
      <c r="V149" s="36"/>
      <c r="W149" s="36"/>
      <c r="X149" s="36"/>
      <c r="Y149" s="36"/>
      <c r="Z149" s="36"/>
      <c r="AA149" s="36"/>
      <c r="AB149" s="36"/>
      <c r="AC149" s="36"/>
      <c r="AD149" s="36"/>
      <c r="AE149" s="36"/>
      <c r="AR149" s="188" t="s">
        <v>261</v>
      </c>
      <c r="AT149" s="188" t="s">
        <v>164</v>
      </c>
      <c r="AU149" s="188" t="s">
        <v>90</v>
      </c>
      <c r="AY149" s="18" t="s">
        <v>161</v>
      </c>
      <c r="BE149" s="189">
        <f>IF(N149="základní",J149,0)</f>
        <v>0</v>
      </c>
      <c r="BF149" s="189">
        <f>IF(N149="snížená",J149,0)</f>
        <v>0</v>
      </c>
      <c r="BG149" s="189">
        <f>IF(N149="zákl. přenesená",J149,0)</f>
        <v>0</v>
      </c>
      <c r="BH149" s="189">
        <f>IF(N149="sníž. přenesená",J149,0)</f>
        <v>0</v>
      </c>
      <c r="BI149" s="189">
        <f>IF(N149="nulová",J149,0)</f>
        <v>0</v>
      </c>
      <c r="BJ149" s="18" t="s">
        <v>88</v>
      </c>
      <c r="BK149" s="189">
        <f>ROUND(I149*H149,2)</f>
        <v>0</v>
      </c>
      <c r="BL149" s="18" t="s">
        <v>261</v>
      </c>
      <c r="BM149" s="188" t="s">
        <v>656</v>
      </c>
    </row>
    <row r="150" spans="1:65" s="2" customFormat="1" ht="16.5" customHeight="1">
      <c r="A150" s="36"/>
      <c r="B150" s="37"/>
      <c r="C150" s="176" t="s">
        <v>269</v>
      </c>
      <c r="D150" s="176" t="s">
        <v>164</v>
      </c>
      <c r="E150" s="177" t="s">
        <v>274</v>
      </c>
      <c r="F150" s="178" t="s">
        <v>275</v>
      </c>
      <c r="G150" s="179" t="s">
        <v>276</v>
      </c>
      <c r="H150" s="180">
        <v>3</v>
      </c>
      <c r="I150" s="181"/>
      <c r="J150" s="182">
        <f>ROUND(I150*H150,2)</f>
        <v>0</v>
      </c>
      <c r="K150" s="183"/>
      <c r="L150" s="41"/>
      <c r="M150" s="184" t="s">
        <v>35</v>
      </c>
      <c r="N150" s="185" t="s">
        <v>51</v>
      </c>
      <c r="O150" s="66"/>
      <c r="P150" s="186">
        <f>O150*H150</f>
        <v>0</v>
      </c>
      <c r="Q150" s="186">
        <v>0</v>
      </c>
      <c r="R150" s="186">
        <f>Q150*H150</f>
        <v>0</v>
      </c>
      <c r="S150" s="186">
        <v>1.933E-2</v>
      </c>
      <c r="T150" s="187">
        <f>S150*H150</f>
        <v>5.799E-2</v>
      </c>
      <c r="U150" s="36"/>
      <c r="V150" s="36"/>
      <c r="W150" s="36"/>
      <c r="X150" s="36"/>
      <c r="Y150" s="36"/>
      <c r="Z150" s="36"/>
      <c r="AA150" s="36"/>
      <c r="AB150" s="36"/>
      <c r="AC150" s="36"/>
      <c r="AD150" s="36"/>
      <c r="AE150" s="36"/>
      <c r="AR150" s="188" t="s">
        <v>261</v>
      </c>
      <c r="AT150" s="188" t="s">
        <v>164</v>
      </c>
      <c r="AU150" s="188" t="s">
        <v>90</v>
      </c>
      <c r="AY150" s="18" t="s">
        <v>161</v>
      </c>
      <c r="BE150" s="189">
        <f>IF(N150="základní",J150,0)</f>
        <v>0</v>
      </c>
      <c r="BF150" s="189">
        <f>IF(N150="snížená",J150,0)</f>
        <v>0</v>
      </c>
      <c r="BG150" s="189">
        <f>IF(N150="zákl. přenesená",J150,0)</f>
        <v>0</v>
      </c>
      <c r="BH150" s="189">
        <f>IF(N150="sníž. přenesená",J150,0)</f>
        <v>0</v>
      </c>
      <c r="BI150" s="189">
        <f>IF(N150="nulová",J150,0)</f>
        <v>0</v>
      </c>
      <c r="BJ150" s="18" t="s">
        <v>88</v>
      </c>
      <c r="BK150" s="189">
        <f>ROUND(I150*H150,2)</f>
        <v>0</v>
      </c>
      <c r="BL150" s="18" t="s">
        <v>261</v>
      </c>
      <c r="BM150" s="188" t="s">
        <v>657</v>
      </c>
    </row>
    <row r="151" spans="1:65" s="2" customFormat="1" ht="11.25">
      <c r="A151" s="36"/>
      <c r="B151" s="37"/>
      <c r="C151" s="38"/>
      <c r="D151" s="190" t="s">
        <v>170</v>
      </c>
      <c r="E151" s="38"/>
      <c r="F151" s="191" t="s">
        <v>278</v>
      </c>
      <c r="G151" s="38"/>
      <c r="H151" s="38"/>
      <c r="I151" s="192"/>
      <c r="J151" s="38"/>
      <c r="K151" s="38"/>
      <c r="L151" s="41"/>
      <c r="M151" s="193"/>
      <c r="N151" s="194"/>
      <c r="O151" s="66"/>
      <c r="P151" s="66"/>
      <c r="Q151" s="66"/>
      <c r="R151" s="66"/>
      <c r="S151" s="66"/>
      <c r="T151" s="67"/>
      <c r="U151" s="36"/>
      <c r="V151" s="36"/>
      <c r="W151" s="36"/>
      <c r="X151" s="36"/>
      <c r="Y151" s="36"/>
      <c r="Z151" s="36"/>
      <c r="AA151" s="36"/>
      <c r="AB151" s="36"/>
      <c r="AC151" s="36"/>
      <c r="AD151" s="36"/>
      <c r="AE151" s="36"/>
      <c r="AT151" s="18" t="s">
        <v>170</v>
      </c>
      <c r="AU151" s="18" t="s">
        <v>90</v>
      </c>
    </row>
    <row r="152" spans="1:65" s="2" customFormat="1" ht="16.5" customHeight="1">
      <c r="A152" s="36"/>
      <c r="B152" s="37"/>
      <c r="C152" s="176" t="s">
        <v>273</v>
      </c>
      <c r="D152" s="176" t="s">
        <v>164</v>
      </c>
      <c r="E152" s="177" t="s">
        <v>284</v>
      </c>
      <c r="F152" s="178" t="s">
        <v>285</v>
      </c>
      <c r="G152" s="179" t="s">
        <v>276</v>
      </c>
      <c r="H152" s="180">
        <v>1</v>
      </c>
      <c r="I152" s="181"/>
      <c r="J152" s="182">
        <f>ROUND(I152*H152,2)</f>
        <v>0</v>
      </c>
      <c r="K152" s="183"/>
      <c r="L152" s="41"/>
      <c r="M152" s="184" t="s">
        <v>35</v>
      </c>
      <c r="N152" s="185" t="s">
        <v>51</v>
      </c>
      <c r="O152" s="66"/>
      <c r="P152" s="186">
        <f>O152*H152</f>
        <v>0</v>
      </c>
      <c r="Q152" s="186">
        <v>0</v>
      </c>
      <c r="R152" s="186">
        <f>Q152*H152</f>
        <v>0</v>
      </c>
      <c r="S152" s="186">
        <v>1.9460000000000002E-2</v>
      </c>
      <c r="T152" s="187">
        <f>S152*H152</f>
        <v>1.9460000000000002E-2</v>
      </c>
      <c r="U152" s="36"/>
      <c r="V152" s="36"/>
      <c r="W152" s="36"/>
      <c r="X152" s="36"/>
      <c r="Y152" s="36"/>
      <c r="Z152" s="36"/>
      <c r="AA152" s="36"/>
      <c r="AB152" s="36"/>
      <c r="AC152" s="36"/>
      <c r="AD152" s="36"/>
      <c r="AE152" s="36"/>
      <c r="AR152" s="188" t="s">
        <v>261</v>
      </c>
      <c r="AT152" s="188" t="s">
        <v>164</v>
      </c>
      <c r="AU152" s="188" t="s">
        <v>90</v>
      </c>
      <c r="AY152" s="18" t="s">
        <v>161</v>
      </c>
      <c r="BE152" s="189">
        <f>IF(N152="základní",J152,0)</f>
        <v>0</v>
      </c>
      <c r="BF152" s="189">
        <f>IF(N152="snížená",J152,0)</f>
        <v>0</v>
      </c>
      <c r="BG152" s="189">
        <f>IF(N152="zákl. přenesená",J152,0)</f>
        <v>0</v>
      </c>
      <c r="BH152" s="189">
        <f>IF(N152="sníž. přenesená",J152,0)</f>
        <v>0</v>
      </c>
      <c r="BI152" s="189">
        <f>IF(N152="nulová",J152,0)</f>
        <v>0</v>
      </c>
      <c r="BJ152" s="18" t="s">
        <v>88</v>
      </c>
      <c r="BK152" s="189">
        <f>ROUND(I152*H152,2)</f>
        <v>0</v>
      </c>
      <c r="BL152" s="18" t="s">
        <v>261</v>
      </c>
      <c r="BM152" s="188" t="s">
        <v>658</v>
      </c>
    </row>
    <row r="153" spans="1:65" s="2" customFormat="1" ht="11.25">
      <c r="A153" s="36"/>
      <c r="B153" s="37"/>
      <c r="C153" s="38"/>
      <c r="D153" s="190" t="s">
        <v>170</v>
      </c>
      <c r="E153" s="38"/>
      <c r="F153" s="191" t="s">
        <v>287</v>
      </c>
      <c r="G153" s="38"/>
      <c r="H153" s="38"/>
      <c r="I153" s="192"/>
      <c r="J153" s="38"/>
      <c r="K153" s="38"/>
      <c r="L153" s="41"/>
      <c r="M153" s="193"/>
      <c r="N153" s="194"/>
      <c r="O153" s="66"/>
      <c r="P153" s="66"/>
      <c r="Q153" s="66"/>
      <c r="R153" s="66"/>
      <c r="S153" s="66"/>
      <c r="T153" s="67"/>
      <c r="U153" s="36"/>
      <c r="V153" s="36"/>
      <c r="W153" s="36"/>
      <c r="X153" s="36"/>
      <c r="Y153" s="36"/>
      <c r="Z153" s="36"/>
      <c r="AA153" s="36"/>
      <c r="AB153" s="36"/>
      <c r="AC153" s="36"/>
      <c r="AD153" s="36"/>
      <c r="AE153" s="36"/>
      <c r="AT153" s="18" t="s">
        <v>170</v>
      </c>
      <c r="AU153" s="18" t="s">
        <v>90</v>
      </c>
    </row>
    <row r="154" spans="1:65" s="2" customFormat="1" ht="16.5" customHeight="1">
      <c r="A154" s="36"/>
      <c r="B154" s="37"/>
      <c r="C154" s="176" t="s">
        <v>279</v>
      </c>
      <c r="D154" s="176" t="s">
        <v>164</v>
      </c>
      <c r="E154" s="177" t="s">
        <v>289</v>
      </c>
      <c r="F154" s="178" t="s">
        <v>290</v>
      </c>
      <c r="G154" s="179" t="s">
        <v>185</v>
      </c>
      <c r="H154" s="180">
        <v>1</v>
      </c>
      <c r="I154" s="181"/>
      <c r="J154" s="182">
        <f t="shared" ref="J154:J159" si="0">ROUND(I154*H154,2)</f>
        <v>0</v>
      </c>
      <c r="K154" s="183"/>
      <c r="L154" s="41"/>
      <c r="M154" s="184" t="s">
        <v>35</v>
      </c>
      <c r="N154" s="185" t="s">
        <v>51</v>
      </c>
      <c r="O154" s="66"/>
      <c r="P154" s="186">
        <f t="shared" ref="P154:P159" si="1">O154*H154</f>
        <v>0</v>
      </c>
      <c r="Q154" s="186">
        <v>0</v>
      </c>
      <c r="R154" s="186">
        <f t="shared" ref="R154:R159" si="2">Q154*H154</f>
        <v>0</v>
      </c>
      <c r="S154" s="186">
        <v>0</v>
      </c>
      <c r="T154" s="187">
        <f t="shared" ref="T154:T159" si="3">S154*H154</f>
        <v>0</v>
      </c>
      <c r="U154" s="36"/>
      <c r="V154" s="36"/>
      <c r="W154" s="36"/>
      <c r="X154" s="36"/>
      <c r="Y154" s="36"/>
      <c r="Z154" s="36"/>
      <c r="AA154" s="36"/>
      <c r="AB154" s="36"/>
      <c r="AC154" s="36"/>
      <c r="AD154" s="36"/>
      <c r="AE154" s="36"/>
      <c r="AR154" s="188" t="s">
        <v>261</v>
      </c>
      <c r="AT154" s="188" t="s">
        <v>164</v>
      </c>
      <c r="AU154" s="188" t="s">
        <v>90</v>
      </c>
      <c r="AY154" s="18" t="s">
        <v>161</v>
      </c>
      <c r="BE154" s="189">
        <f t="shared" ref="BE154:BE159" si="4">IF(N154="základní",J154,0)</f>
        <v>0</v>
      </c>
      <c r="BF154" s="189">
        <f t="shared" ref="BF154:BF159" si="5">IF(N154="snížená",J154,0)</f>
        <v>0</v>
      </c>
      <c r="BG154" s="189">
        <f t="shared" ref="BG154:BG159" si="6">IF(N154="zákl. přenesená",J154,0)</f>
        <v>0</v>
      </c>
      <c r="BH154" s="189">
        <f t="shared" ref="BH154:BH159" si="7">IF(N154="sníž. přenesená",J154,0)</f>
        <v>0</v>
      </c>
      <c r="BI154" s="189">
        <f t="shared" ref="BI154:BI159" si="8">IF(N154="nulová",J154,0)</f>
        <v>0</v>
      </c>
      <c r="BJ154" s="18" t="s">
        <v>88</v>
      </c>
      <c r="BK154" s="189">
        <f t="shared" ref="BK154:BK159" si="9">ROUND(I154*H154,2)</f>
        <v>0</v>
      </c>
      <c r="BL154" s="18" t="s">
        <v>261</v>
      </c>
      <c r="BM154" s="188" t="s">
        <v>659</v>
      </c>
    </row>
    <row r="155" spans="1:65" s="2" customFormat="1" ht="16.5" customHeight="1">
      <c r="A155" s="36"/>
      <c r="B155" s="37"/>
      <c r="C155" s="176" t="s">
        <v>7</v>
      </c>
      <c r="D155" s="176" t="s">
        <v>164</v>
      </c>
      <c r="E155" s="177" t="s">
        <v>293</v>
      </c>
      <c r="F155" s="178" t="s">
        <v>294</v>
      </c>
      <c r="G155" s="179" t="s">
        <v>185</v>
      </c>
      <c r="H155" s="180">
        <v>1</v>
      </c>
      <c r="I155" s="181"/>
      <c r="J155" s="182">
        <f t="shared" si="0"/>
        <v>0</v>
      </c>
      <c r="K155" s="183"/>
      <c r="L155" s="41"/>
      <c r="M155" s="184" t="s">
        <v>35</v>
      </c>
      <c r="N155" s="185" t="s">
        <v>51</v>
      </c>
      <c r="O155" s="66"/>
      <c r="P155" s="186">
        <f t="shared" si="1"/>
        <v>0</v>
      </c>
      <c r="Q155" s="186">
        <v>0</v>
      </c>
      <c r="R155" s="186">
        <f t="shared" si="2"/>
        <v>0</v>
      </c>
      <c r="S155" s="186">
        <v>0</v>
      </c>
      <c r="T155" s="187">
        <f t="shared" si="3"/>
        <v>0</v>
      </c>
      <c r="U155" s="36"/>
      <c r="V155" s="36"/>
      <c r="W155" s="36"/>
      <c r="X155" s="36"/>
      <c r="Y155" s="36"/>
      <c r="Z155" s="36"/>
      <c r="AA155" s="36"/>
      <c r="AB155" s="36"/>
      <c r="AC155" s="36"/>
      <c r="AD155" s="36"/>
      <c r="AE155" s="36"/>
      <c r="AR155" s="188" t="s">
        <v>261</v>
      </c>
      <c r="AT155" s="188" t="s">
        <v>164</v>
      </c>
      <c r="AU155" s="188" t="s">
        <v>90</v>
      </c>
      <c r="AY155" s="18" t="s">
        <v>161</v>
      </c>
      <c r="BE155" s="189">
        <f t="shared" si="4"/>
        <v>0</v>
      </c>
      <c r="BF155" s="189">
        <f t="shared" si="5"/>
        <v>0</v>
      </c>
      <c r="BG155" s="189">
        <f t="shared" si="6"/>
        <v>0</v>
      </c>
      <c r="BH155" s="189">
        <f t="shared" si="7"/>
        <v>0</v>
      </c>
      <c r="BI155" s="189">
        <f t="shared" si="8"/>
        <v>0</v>
      </c>
      <c r="BJ155" s="18" t="s">
        <v>88</v>
      </c>
      <c r="BK155" s="189">
        <f t="shared" si="9"/>
        <v>0</v>
      </c>
      <c r="BL155" s="18" t="s">
        <v>261</v>
      </c>
      <c r="BM155" s="188" t="s">
        <v>660</v>
      </c>
    </row>
    <row r="156" spans="1:65" s="2" customFormat="1" ht="16.5" customHeight="1">
      <c r="A156" s="36"/>
      <c r="B156" s="37"/>
      <c r="C156" s="176" t="s">
        <v>288</v>
      </c>
      <c r="D156" s="176" t="s">
        <v>164</v>
      </c>
      <c r="E156" s="177" t="s">
        <v>297</v>
      </c>
      <c r="F156" s="178" t="s">
        <v>298</v>
      </c>
      <c r="G156" s="179" t="s">
        <v>185</v>
      </c>
      <c r="H156" s="180">
        <v>1</v>
      </c>
      <c r="I156" s="181"/>
      <c r="J156" s="182">
        <f t="shared" si="0"/>
        <v>0</v>
      </c>
      <c r="K156" s="183"/>
      <c r="L156" s="41"/>
      <c r="M156" s="184" t="s">
        <v>35</v>
      </c>
      <c r="N156" s="185" t="s">
        <v>51</v>
      </c>
      <c r="O156" s="66"/>
      <c r="P156" s="186">
        <f t="shared" si="1"/>
        <v>0</v>
      </c>
      <c r="Q156" s="186">
        <v>0</v>
      </c>
      <c r="R156" s="186">
        <f t="shared" si="2"/>
        <v>0</v>
      </c>
      <c r="S156" s="186">
        <v>0</v>
      </c>
      <c r="T156" s="187">
        <f t="shared" si="3"/>
        <v>0</v>
      </c>
      <c r="U156" s="36"/>
      <c r="V156" s="36"/>
      <c r="W156" s="36"/>
      <c r="X156" s="36"/>
      <c r="Y156" s="36"/>
      <c r="Z156" s="36"/>
      <c r="AA156" s="36"/>
      <c r="AB156" s="36"/>
      <c r="AC156" s="36"/>
      <c r="AD156" s="36"/>
      <c r="AE156" s="36"/>
      <c r="AR156" s="188" t="s">
        <v>261</v>
      </c>
      <c r="AT156" s="188" t="s">
        <v>164</v>
      </c>
      <c r="AU156" s="188" t="s">
        <v>90</v>
      </c>
      <c r="AY156" s="18" t="s">
        <v>161</v>
      </c>
      <c r="BE156" s="189">
        <f t="shared" si="4"/>
        <v>0</v>
      </c>
      <c r="BF156" s="189">
        <f t="shared" si="5"/>
        <v>0</v>
      </c>
      <c r="BG156" s="189">
        <f t="shared" si="6"/>
        <v>0</v>
      </c>
      <c r="BH156" s="189">
        <f t="shared" si="7"/>
        <v>0</v>
      </c>
      <c r="BI156" s="189">
        <f t="shared" si="8"/>
        <v>0</v>
      </c>
      <c r="BJ156" s="18" t="s">
        <v>88</v>
      </c>
      <c r="BK156" s="189">
        <f t="shared" si="9"/>
        <v>0</v>
      </c>
      <c r="BL156" s="18" t="s">
        <v>261</v>
      </c>
      <c r="BM156" s="188" t="s">
        <v>661</v>
      </c>
    </row>
    <row r="157" spans="1:65" s="2" customFormat="1" ht="16.5" customHeight="1">
      <c r="A157" s="36"/>
      <c r="B157" s="37"/>
      <c r="C157" s="176" t="s">
        <v>292</v>
      </c>
      <c r="D157" s="176" t="s">
        <v>164</v>
      </c>
      <c r="E157" s="177" t="s">
        <v>301</v>
      </c>
      <c r="F157" s="178" t="s">
        <v>302</v>
      </c>
      <c r="G157" s="179" t="s">
        <v>185</v>
      </c>
      <c r="H157" s="180">
        <v>1</v>
      </c>
      <c r="I157" s="181"/>
      <c r="J157" s="182">
        <f t="shared" si="0"/>
        <v>0</v>
      </c>
      <c r="K157" s="183"/>
      <c r="L157" s="41"/>
      <c r="M157" s="184" t="s">
        <v>35</v>
      </c>
      <c r="N157" s="185" t="s">
        <v>51</v>
      </c>
      <c r="O157" s="66"/>
      <c r="P157" s="186">
        <f t="shared" si="1"/>
        <v>0</v>
      </c>
      <c r="Q157" s="186">
        <v>0</v>
      </c>
      <c r="R157" s="186">
        <f t="shared" si="2"/>
        <v>0</v>
      </c>
      <c r="S157" s="186">
        <v>0</v>
      </c>
      <c r="T157" s="187">
        <f t="shared" si="3"/>
        <v>0</v>
      </c>
      <c r="U157" s="36"/>
      <c r="V157" s="36"/>
      <c r="W157" s="36"/>
      <c r="X157" s="36"/>
      <c r="Y157" s="36"/>
      <c r="Z157" s="36"/>
      <c r="AA157" s="36"/>
      <c r="AB157" s="36"/>
      <c r="AC157" s="36"/>
      <c r="AD157" s="36"/>
      <c r="AE157" s="36"/>
      <c r="AR157" s="188" t="s">
        <v>261</v>
      </c>
      <c r="AT157" s="188" t="s">
        <v>164</v>
      </c>
      <c r="AU157" s="188" t="s">
        <v>90</v>
      </c>
      <c r="AY157" s="18" t="s">
        <v>161</v>
      </c>
      <c r="BE157" s="189">
        <f t="shared" si="4"/>
        <v>0</v>
      </c>
      <c r="BF157" s="189">
        <f t="shared" si="5"/>
        <v>0</v>
      </c>
      <c r="BG157" s="189">
        <f t="shared" si="6"/>
        <v>0</v>
      </c>
      <c r="BH157" s="189">
        <f t="shared" si="7"/>
        <v>0</v>
      </c>
      <c r="BI157" s="189">
        <f t="shared" si="8"/>
        <v>0</v>
      </c>
      <c r="BJ157" s="18" t="s">
        <v>88</v>
      </c>
      <c r="BK157" s="189">
        <f t="shared" si="9"/>
        <v>0</v>
      </c>
      <c r="BL157" s="18" t="s">
        <v>261</v>
      </c>
      <c r="BM157" s="188" t="s">
        <v>662</v>
      </c>
    </row>
    <row r="158" spans="1:65" s="2" customFormat="1" ht="16.5" customHeight="1">
      <c r="A158" s="36"/>
      <c r="B158" s="37"/>
      <c r="C158" s="176" t="s">
        <v>296</v>
      </c>
      <c r="D158" s="176" t="s">
        <v>164</v>
      </c>
      <c r="E158" s="177" t="s">
        <v>305</v>
      </c>
      <c r="F158" s="178" t="s">
        <v>306</v>
      </c>
      <c r="G158" s="179" t="s">
        <v>185</v>
      </c>
      <c r="H158" s="180">
        <v>1</v>
      </c>
      <c r="I158" s="181"/>
      <c r="J158" s="182">
        <f t="shared" si="0"/>
        <v>0</v>
      </c>
      <c r="K158" s="183"/>
      <c r="L158" s="41"/>
      <c r="M158" s="184" t="s">
        <v>35</v>
      </c>
      <c r="N158" s="185" t="s">
        <v>51</v>
      </c>
      <c r="O158" s="66"/>
      <c r="P158" s="186">
        <f t="shared" si="1"/>
        <v>0</v>
      </c>
      <c r="Q158" s="186">
        <v>0</v>
      </c>
      <c r="R158" s="186">
        <f t="shared" si="2"/>
        <v>0</v>
      </c>
      <c r="S158" s="186">
        <v>0</v>
      </c>
      <c r="T158" s="187">
        <f t="shared" si="3"/>
        <v>0</v>
      </c>
      <c r="U158" s="36"/>
      <c r="V158" s="36"/>
      <c r="W158" s="36"/>
      <c r="X158" s="36"/>
      <c r="Y158" s="36"/>
      <c r="Z158" s="36"/>
      <c r="AA158" s="36"/>
      <c r="AB158" s="36"/>
      <c r="AC158" s="36"/>
      <c r="AD158" s="36"/>
      <c r="AE158" s="36"/>
      <c r="AR158" s="188" t="s">
        <v>261</v>
      </c>
      <c r="AT158" s="188" t="s">
        <v>164</v>
      </c>
      <c r="AU158" s="188" t="s">
        <v>90</v>
      </c>
      <c r="AY158" s="18" t="s">
        <v>161</v>
      </c>
      <c r="BE158" s="189">
        <f t="shared" si="4"/>
        <v>0</v>
      </c>
      <c r="BF158" s="189">
        <f t="shared" si="5"/>
        <v>0</v>
      </c>
      <c r="BG158" s="189">
        <f t="shared" si="6"/>
        <v>0</v>
      </c>
      <c r="BH158" s="189">
        <f t="shared" si="7"/>
        <v>0</v>
      </c>
      <c r="BI158" s="189">
        <f t="shared" si="8"/>
        <v>0</v>
      </c>
      <c r="BJ158" s="18" t="s">
        <v>88</v>
      </c>
      <c r="BK158" s="189">
        <f t="shared" si="9"/>
        <v>0</v>
      </c>
      <c r="BL158" s="18" t="s">
        <v>261</v>
      </c>
      <c r="BM158" s="188" t="s">
        <v>663</v>
      </c>
    </row>
    <row r="159" spans="1:65" s="2" customFormat="1" ht="33" customHeight="1">
      <c r="A159" s="36"/>
      <c r="B159" s="37"/>
      <c r="C159" s="176" t="s">
        <v>300</v>
      </c>
      <c r="D159" s="176" t="s">
        <v>164</v>
      </c>
      <c r="E159" s="177" t="s">
        <v>309</v>
      </c>
      <c r="F159" s="178" t="s">
        <v>310</v>
      </c>
      <c r="G159" s="179" t="s">
        <v>185</v>
      </c>
      <c r="H159" s="180">
        <v>4</v>
      </c>
      <c r="I159" s="181"/>
      <c r="J159" s="182">
        <f t="shared" si="0"/>
        <v>0</v>
      </c>
      <c r="K159" s="183"/>
      <c r="L159" s="41"/>
      <c r="M159" s="184" t="s">
        <v>35</v>
      </c>
      <c r="N159" s="185" t="s">
        <v>51</v>
      </c>
      <c r="O159" s="66"/>
      <c r="P159" s="186">
        <f t="shared" si="1"/>
        <v>0</v>
      </c>
      <c r="Q159" s="186">
        <v>6.8999999999999997E-4</v>
      </c>
      <c r="R159" s="186">
        <f t="shared" si="2"/>
        <v>2.7599999999999999E-3</v>
      </c>
      <c r="S159" s="186">
        <v>0</v>
      </c>
      <c r="T159" s="187">
        <f t="shared" si="3"/>
        <v>0</v>
      </c>
      <c r="U159" s="36"/>
      <c r="V159" s="36"/>
      <c r="W159" s="36"/>
      <c r="X159" s="36"/>
      <c r="Y159" s="36"/>
      <c r="Z159" s="36"/>
      <c r="AA159" s="36"/>
      <c r="AB159" s="36"/>
      <c r="AC159" s="36"/>
      <c r="AD159" s="36"/>
      <c r="AE159" s="36"/>
      <c r="AR159" s="188" t="s">
        <v>261</v>
      </c>
      <c r="AT159" s="188" t="s">
        <v>164</v>
      </c>
      <c r="AU159" s="188" t="s">
        <v>90</v>
      </c>
      <c r="AY159" s="18" t="s">
        <v>161</v>
      </c>
      <c r="BE159" s="189">
        <f t="shared" si="4"/>
        <v>0</v>
      </c>
      <c r="BF159" s="189">
        <f t="shared" si="5"/>
        <v>0</v>
      </c>
      <c r="BG159" s="189">
        <f t="shared" si="6"/>
        <v>0</v>
      </c>
      <c r="BH159" s="189">
        <f t="shared" si="7"/>
        <v>0</v>
      </c>
      <c r="BI159" s="189">
        <f t="shared" si="8"/>
        <v>0</v>
      </c>
      <c r="BJ159" s="18" t="s">
        <v>88</v>
      </c>
      <c r="BK159" s="189">
        <f t="shared" si="9"/>
        <v>0</v>
      </c>
      <c r="BL159" s="18" t="s">
        <v>261</v>
      </c>
      <c r="BM159" s="188" t="s">
        <v>664</v>
      </c>
    </row>
    <row r="160" spans="1:65" s="2" customFormat="1" ht="11.25">
      <c r="A160" s="36"/>
      <c r="B160" s="37"/>
      <c r="C160" s="38"/>
      <c r="D160" s="190" t="s">
        <v>170</v>
      </c>
      <c r="E160" s="38"/>
      <c r="F160" s="191" t="s">
        <v>312</v>
      </c>
      <c r="G160" s="38"/>
      <c r="H160" s="38"/>
      <c r="I160" s="192"/>
      <c r="J160" s="38"/>
      <c r="K160" s="38"/>
      <c r="L160" s="41"/>
      <c r="M160" s="193"/>
      <c r="N160" s="194"/>
      <c r="O160" s="66"/>
      <c r="P160" s="66"/>
      <c r="Q160" s="66"/>
      <c r="R160" s="66"/>
      <c r="S160" s="66"/>
      <c r="T160" s="67"/>
      <c r="U160" s="36"/>
      <c r="V160" s="36"/>
      <c r="W160" s="36"/>
      <c r="X160" s="36"/>
      <c r="Y160" s="36"/>
      <c r="Z160" s="36"/>
      <c r="AA160" s="36"/>
      <c r="AB160" s="36"/>
      <c r="AC160" s="36"/>
      <c r="AD160" s="36"/>
      <c r="AE160" s="36"/>
      <c r="AT160" s="18" t="s">
        <v>170</v>
      </c>
      <c r="AU160" s="18" t="s">
        <v>90</v>
      </c>
    </row>
    <row r="161" spans="1:65" s="2" customFormat="1" ht="24.2" customHeight="1">
      <c r="A161" s="36"/>
      <c r="B161" s="37"/>
      <c r="C161" s="176" t="s">
        <v>304</v>
      </c>
      <c r="D161" s="176" t="s">
        <v>164</v>
      </c>
      <c r="E161" s="177" t="s">
        <v>314</v>
      </c>
      <c r="F161" s="178" t="s">
        <v>315</v>
      </c>
      <c r="G161" s="179" t="s">
        <v>185</v>
      </c>
      <c r="H161" s="180">
        <v>2</v>
      </c>
      <c r="I161" s="181"/>
      <c r="J161" s="182">
        <f>ROUND(I161*H161,2)</f>
        <v>0</v>
      </c>
      <c r="K161" s="183"/>
      <c r="L161" s="41"/>
      <c r="M161" s="184" t="s">
        <v>35</v>
      </c>
      <c r="N161" s="185" t="s">
        <v>51</v>
      </c>
      <c r="O161" s="66"/>
      <c r="P161" s="186">
        <f>O161*H161</f>
        <v>0</v>
      </c>
      <c r="Q161" s="186">
        <v>5.6999999999999998E-4</v>
      </c>
      <c r="R161" s="186">
        <f>Q161*H161</f>
        <v>1.14E-3</v>
      </c>
      <c r="S161" s="186">
        <v>0</v>
      </c>
      <c r="T161" s="187">
        <f>S161*H161</f>
        <v>0</v>
      </c>
      <c r="U161" s="36"/>
      <c r="V161" s="36"/>
      <c r="W161" s="36"/>
      <c r="X161" s="36"/>
      <c r="Y161" s="36"/>
      <c r="Z161" s="36"/>
      <c r="AA161" s="36"/>
      <c r="AB161" s="36"/>
      <c r="AC161" s="36"/>
      <c r="AD161" s="36"/>
      <c r="AE161" s="36"/>
      <c r="AR161" s="188" t="s">
        <v>261</v>
      </c>
      <c r="AT161" s="188" t="s">
        <v>164</v>
      </c>
      <c r="AU161" s="188" t="s">
        <v>90</v>
      </c>
      <c r="AY161" s="18" t="s">
        <v>161</v>
      </c>
      <c r="BE161" s="189">
        <f>IF(N161="základní",J161,0)</f>
        <v>0</v>
      </c>
      <c r="BF161" s="189">
        <f>IF(N161="snížená",J161,0)</f>
        <v>0</v>
      </c>
      <c r="BG161" s="189">
        <f>IF(N161="zákl. přenesená",J161,0)</f>
        <v>0</v>
      </c>
      <c r="BH161" s="189">
        <f>IF(N161="sníž. přenesená",J161,0)</f>
        <v>0</v>
      </c>
      <c r="BI161" s="189">
        <f>IF(N161="nulová",J161,0)</f>
        <v>0</v>
      </c>
      <c r="BJ161" s="18" t="s">
        <v>88</v>
      </c>
      <c r="BK161" s="189">
        <f>ROUND(I161*H161,2)</f>
        <v>0</v>
      </c>
      <c r="BL161" s="18" t="s">
        <v>261</v>
      </c>
      <c r="BM161" s="188" t="s">
        <v>665</v>
      </c>
    </row>
    <row r="162" spans="1:65" s="2" customFormat="1" ht="11.25">
      <c r="A162" s="36"/>
      <c r="B162" s="37"/>
      <c r="C162" s="38"/>
      <c r="D162" s="190" t="s">
        <v>170</v>
      </c>
      <c r="E162" s="38"/>
      <c r="F162" s="191" t="s">
        <v>317</v>
      </c>
      <c r="G162" s="38"/>
      <c r="H162" s="38"/>
      <c r="I162" s="192"/>
      <c r="J162" s="38"/>
      <c r="K162" s="38"/>
      <c r="L162" s="41"/>
      <c r="M162" s="193"/>
      <c r="N162" s="194"/>
      <c r="O162" s="66"/>
      <c r="P162" s="66"/>
      <c r="Q162" s="66"/>
      <c r="R162" s="66"/>
      <c r="S162" s="66"/>
      <c r="T162" s="67"/>
      <c r="U162" s="36"/>
      <c r="V162" s="36"/>
      <c r="W162" s="36"/>
      <c r="X162" s="36"/>
      <c r="Y162" s="36"/>
      <c r="Z162" s="36"/>
      <c r="AA162" s="36"/>
      <c r="AB162" s="36"/>
      <c r="AC162" s="36"/>
      <c r="AD162" s="36"/>
      <c r="AE162" s="36"/>
      <c r="AT162" s="18" t="s">
        <v>170</v>
      </c>
      <c r="AU162" s="18" t="s">
        <v>90</v>
      </c>
    </row>
    <row r="163" spans="1:65" s="12" customFormat="1" ht="22.9" customHeight="1">
      <c r="B163" s="160"/>
      <c r="C163" s="161"/>
      <c r="D163" s="162" t="s">
        <v>79</v>
      </c>
      <c r="E163" s="174" t="s">
        <v>318</v>
      </c>
      <c r="F163" s="174" t="s">
        <v>319</v>
      </c>
      <c r="G163" s="161"/>
      <c r="H163" s="161"/>
      <c r="I163" s="164"/>
      <c r="J163" s="175">
        <f>BK163</f>
        <v>0</v>
      </c>
      <c r="K163" s="161"/>
      <c r="L163" s="166"/>
      <c r="M163" s="167"/>
      <c r="N163" s="168"/>
      <c r="O163" s="168"/>
      <c r="P163" s="169">
        <f>SUM(P164:P169)</f>
        <v>0</v>
      </c>
      <c r="Q163" s="168"/>
      <c r="R163" s="169">
        <f>SUM(R164:R169)</f>
        <v>1.16E-3</v>
      </c>
      <c r="S163" s="168"/>
      <c r="T163" s="170">
        <f>SUM(T164:T169)</f>
        <v>0</v>
      </c>
      <c r="AR163" s="171" t="s">
        <v>90</v>
      </c>
      <c r="AT163" s="172" t="s">
        <v>79</v>
      </c>
      <c r="AU163" s="172" t="s">
        <v>88</v>
      </c>
      <c r="AY163" s="171" t="s">
        <v>161</v>
      </c>
      <c r="BK163" s="173">
        <f>SUM(BK164:BK169)</f>
        <v>0</v>
      </c>
    </row>
    <row r="164" spans="1:65" s="2" customFormat="1" ht="16.5" customHeight="1">
      <c r="A164" s="36"/>
      <c r="B164" s="37"/>
      <c r="C164" s="176" t="s">
        <v>308</v>
      </c>
      <c r="D164" s="176" t="s">
        <v>164</v>
      </c>
      <c r="E164" s="177" t="s">
        <v>321</v>
      </c>
      <c r="F164" s="178" t="s">
        <v>322</v>
      </c>
      <c r="G164" s="179" t="s">
        <v>185</v>
      </c>
      <c r="H164" s="180">
        <v>1</v>
      </c>
      <c r="I164" s="181"/>
      <c r="J164" s="182">
        <f>ROUND(I164*H164,2)</f>
        <v>0</v>
      </c>
      <c r="K164" s="183"/>
      <c r="L164" s="41"/>
      <c r="M164" s="184" t="s">
        <v>35</v>
      </c>
      <c r="N164" s="185" t="s">
        <v>51</v>
      </c>
      <c r="O164" s="66"/>
      <c r="P164" s="186">
        <f>O164*H164</f>
        <v>0</v>
      </c>
      <c r="Q164" s="186">
        <v>0</v>
      </c>
      <c r="R164" s="186">
        <f>Q164*H164</f>
        <v>0</v>
      </c>
      <c r="S164" s="186">
        <v>0</v>
      </c>
      <c r="T164" s="187">
        <f>S164*H164</f>
        <v>0</v>
      </c>
      <c r="U164" s="36"/>
      <c r="V164" s="36"/>
      <c r="W164" s="36"/>
      <c r="X164" s="36"/>
      <c r="Y164" s="36"/>
      <c r="Z164" s="36"/>
      <c r="AA164" s="36"/>
      <c r="AB164" s="36"/>
      <c r="AC164" s="36"/>
      <c r="AD164" s="36"/>
      <c r="AE164" s="36"/>
      <c r="AR164" s="188" t="s">
        <v>261</v>
      </c>
      <c r="AT164" s="188" t="s">
        <v>164</v>
      </c>
      <c r="AU164" s="188" t="s">
        <v>90</v>
      </c>
      <c r="AY164" s="18" t="s">
        <v>161</v>
      </c>
      <c r="BE164" s="189">
        <f>IF(N164="základní",J164,0)</f>
        <v>0</v>
      </c>
      <c r="BF164" s="189">
        <f>IF(N164="snížená",J164,0)</f>
        <v>0</v>
      </c>
      <c r="BG164" s="189">
        <f>IF(N164="zákl. přenesená",J164,0)</f>
        <v>0</v>
      </c>
      <c r="BH164" s="189">
        <f>IF(N164="sníž. přenesená",J164,0)</f>
        <v>0</v>
      </c>
      <c r="BI164" s="189">
        <f>IF(N164="nulová",J164,0)</f>
        <v>0</v>
      </c>
      <c r="BJ164" s="18" t="s">
        <v>88</v>
      </c>
      <c r="BK164" s="189">
        <f>ROUND(I164*H164,2)</f>
        <v>0</v>
      </c>
      <c r="BL164" s="18" t="s">
        <v>261</v>
      </c>
      <c r="BM164" s="188" t="s">
        <v>666</v>
      </c>
    </row>
    <row r="165" spans="1:65" s="2" customFormat="1" ht="24.2" customHeight="1">
      <c r="A165" s="36"/>
      <c r="B165" s="37"/>
      <c r="C165" s="176" t="s">
        <v>606</v>
      </c>
      <c r="D165" s="176" t="s">
        <v>164</v>
      </c>
      <c r="E165" s="177" t="s">
        <v>325</v>
      </c>
      <c r="F165" s="178" t="s">
        <v>326</v>
      </c>
      <c r="G165" s="179" t="s">
        <v>327</v>
      </c>
      <c r="H165" s="180">
        <v>1</v>
      </c>
      <c r="I165" s="181"/>
      <c r="J165" s="182">
        <f>ROUND(I165*H165,2)</f>
        <v>0</v>
      </c>
      <c r="K165" s="183"/>
      <c r="L165" s="41"/>
      <c r="M165" s="184" t="s">
        <v>35</v>
      </c>
      <c r="N165" s="185" t="s">
        <v>51</v>
      </c>
      <c r="O165" s="66"/>
      <c r="P165" s="186">
        <f>O165*H165</f>
        <v>0</v>
      </c>
      <c r="Q165" s="186">
        <v>0</v>
      </c>
      <c r="R165" s="186">
        <f>Q165*H165</f>
        <v>0</v>
      </c>
      <c r="S165" s="186">
        <v>0</v>
      </c>
      <c r="T165" s="187">
        <f>S165*H165</f>
        <v>0</v>
      </c>
      <c r="U165" s="36"/>
      <c r="V165" s="36"/>
      <c r="W165" s="36"/>
      <c r="X165" s="36"/>
      <c r="Y165" s="36"/>
      <c r="Z165" s="36"/>
      <c r="AA165" s="36"/>
      <c r="AB165" s="36"/>
      <c r="AC165" s="36"/>
      <c r="AD165" s="36"/>
      <c r="AE165" s="36"/>
      <c r="AR165" s="188" t="s">
        <v>261</v>
      </c>
      <c r="AT165" s="188" t="s">
        <v>164</v>
      </c>
      <c r="AU165" s="188" t="s">
        <v>90</v>
      </c>
      <c r="AY165" s="18" t="s">
        <v>161</v>
      </c>
      <c r="BE165" s="189">
        <f>IF(N165="základní",J165,0)</f>
        <v>0</v>
      </c>
      <c r="BF165" s="189">
        <f>IF(N165="snížená",J165,0)</f>
        <v>0</v>
      </c>
      <c r="BG165" s="189">
        <f>IF(N165="zákl. přenesená",J165,0)</f>
        <v>0</v>
      </c>
      <c r="BH165" s="189">
        <f>IF(N165="sníž. přenesená",J165,0)</f>
        <v>0</v>
      </c>
      <c r="BI165" s="189">
        <f>IF(N165="nulová",J165,0)</f>
        <v>0</v>
      </c>
      <c r="BJ165" s="18" t="s">
        <v>88</v>
      </c>
      <c r="BK165" s="189">
        <f>ROUND(I165*H165,2)</f>
        <v>0</v>
      </c>
      <c r="BL165" s="18" t="s">
        <v>261</v>
      </c>
      <c r="BM165" s="188" t="s">
        <v>667</v>
      </c>
    </row>
    <row r="166" spans="1:65" s="2" customFormat="1" ht="16.5" customHeight="1">
      <c r="A166" s="36"/>
      <c r="B166" s="37"/>
      <c r="C166" s="176" t="s">
        <v>313</v>
      </c>
      <c r="D166" s="176" t="s">
        <v>164</v>
      </c>
      <c r="E166" s="177" t="s">
        <v>330</v>
      </c>
      <c r="F166" s="178" t="s">
        <v>331</v>
      </c>
      <c r="G166" s="179" t="s">
        <v>185</v>
      </c>
      <c r="H166" s="180">
        <v>5</v>
      </c>
      <c r="I166" s="181"/>
      <c r="J166" s="182">
        <f>ROUND(I166*H166,2)</f>
        <v>0</v>
      </c>
      <c r="K166" s="183"/>
      <c r="L166" s="41"/>
      <c r="M166" s="184" t="s">
        <v>35</v>
      </c>
      <c r="N166" s="185" t="s">
        <v>51</v>
      </c>
      <c r="O166" s="66"/>
      <c r="P166" s="186">
        <f>O166*H166</f>
        <v>0</v>
      </c>
      <c r="Q166" s="186">
        <v>0</v>
      </c>
      <c r="R166" s="186">
        <f>Q166*H166</f>
        <v>0</v>
      </c>
      <c r="S166" s="186">
        <v>0</v>
      </c>
      <c r="T166" s="187">
        <f>S166*H166</f>
        <v>0</v>
      </c>
      <c r="U166" s="36"/>
      <c r="V166" s="36"/>
      <c r="W166" s="36"/>
      <c r="X166" s="36"/>
      <c r="Y166" s="36"/>
      <c r="Z166" s="36"/>
      <c r="AA166" s="36"/>
      <c r="AB166" s="36"/>
      <c r="AC166" s="36"/>
      <c r="AD166" s="36"/>
      <c r="AE166" s="36"/>
      <c r="AR166" s="188" t="s">
        <v>261</v>
      </c>
      <c r="AT166" s="188" t="s">
        <v>164</v>
      </c>
      <c r="AU166" s="188" t="s">
        <v>90</v>
      </c>
      <c r="AY166" s="18" t="s">
        <v>161</v>
      </c>
      <c r="BE166" s="189">
        <f>IF(N166="základní",J166,0)</f>
        <v>0</v>
      </c>
      <c r="BF166" s="189">
        <f>IF(N166="snížená",J166,0)</f>
        <v>0</v>
      </c>
      <c r="BG166" s="189">
        <f>IF(N166="zákl. přenesená",J166,0)</f>
        <v>0</v>
      </c>
      <c r="BH166" s="189">
        <f>IF(N166="sníž. přenesená",J166,0)</f>
        <v>0</v>
      </c>
      <c r="BI166" s="189">
        <f>IF(N166="nulová",J166,0)</f>
        <v>0</v>
      </c>
      <c r="BJ166" s="18" t="s">
        <v>88</v>
      </c>
      <c r="BK166" s="189">
        <f>ROUND(I166*H166,2)</f>
        <v>0</v>
      </c>
      <c r="BL166" s="18" t="s">
        <v>261</v>
      </c>
      <c r="BM166" s="188" t="s">
        <v>668</v>
      </c>
    </row>
    <row r="167" spans="1:65" s="2" customFormat="1" ht="16.5" customHeight="1">
      <c r="A167" s="36"/>
      <c r="B167" s="37"/>
      <c r="C167" s="176" t="s">
        <v>320</v>
      </c>
      <c r="D167" s="176" t="s">
        <v>164</v>
      </c>
      <c r="E167" s="177" t="s">
        <v>334</v>
      </c>
      <c r="F167" s="178" t="s">
        <v>335</v>
      </c>
      <c r="G167" s="179" t="s">
        <v>327</v>
      </c>
      <c r="H167" s="180">
        <v>1</v>
      </c>
      <c r="I167" s="181"/>
      <c r="J167" s="182">
        <f>ROUND(I167*H167,2)</f>
        <v>0</v>
      </c>
      <c r="K167" s="183"/>
      <c r="L167" s="41"/>
      <c r="M167" s="184" t="s">
        <v>35</v>
      </c>
      <c r="N167" s="185" t="s">
        <v>51</v>
      </c>
      <c r="O167" s="66"/>
      <c r="P167" s="186">
        <f>O167*H167</f>
        <v>0</v>
      </c>
      <c r="Q167" s="186">
        <v>0</v>
      </c>
      <c r="R167" s="186">
        <f>Q167*H167</f>
        <v>0</v>
      </c>
      <c r="S167" s="186">
        <v>0</v>
      </c>
      <c r="T167" s="187">
        <f>S167*H167</f>
        <v>0</v>
      </c>
      <c r="U167" s="36"/>
      <c r="V167" s="36"/>
      <c r="W167" s="36"/>
      <c r="X167" s="36"/>
      <c r="Y167" s="36"/>
      <c r="Z167" s="36"/>
      <c r="AA167" s="36"/>
      <c r="AB167" s="36"/>
      <c r="AC167" s="36"/>
      <c r="AD167" s="36"/>
      <c r="AE167" s="36"/>
      <c r="AR167" s="188" t="s">
        <v>261</v>
      </c>
      <c r="AT167" s="188" t="s">
        <v>164</v>
      </c>
      <c r="AU167" s="188" t="s">
        <v>90</v>
      </c>
      <c r="AY167" s="18" t="s">
        <v>161</v>
      </c>
      <c r="BE167" s="189">
        <f>IF(N167="základní",J167,0)</f>
        <v>0</v>
      </c>
      <c r="BF167" s="189">
        <f>IF(N167="snížená",J167,0)</f>
        <v>0</v>
      </c>
      <c r="BG167" s="189">
        <f>IF(N167="zákl. přenesená",J167,0)</f>
        <v>0</v>
      </c>
      <c r="BH167" s="189">
        <f>IF(N167="sníž. přenesená",J167,0)</f>
        <v>0</v>
      </c>
      <c r="BI167" s="189">
        <f>IF(N167="nulová",J167,0)</f>
        <v>0</v>
      </c>
      <c r="BJ167" s="18" t="s">
        <v>88</v>
      </c>
      <c r="BK167" s="189">
        <f>ROUND(I167*H167,2)</f>
        <v>0</v>
      </c>
      <c r="BL167" s="18" t="s">
        <v>261</v>
      </c>
      <c r="BM167" s="188" t="s">
        <v>669</v>
      </c>
    </row>
    <row r="168" spans="1:65" s="2" customFormat="1" ht="24.2" customHeight="1">
      <c r="A168" s="36"/>
      <c r="B168" s="37"/>
      <c r="C168" s="176" t="s">
        <v>324</v>
      </c>
      <c r="D168" s="176" t="s">
        <v>164</v>
      </c>
      <c r="E168" s="177" t="s">
        <v>338</v>
      </c>
      <c r="F168" s="178" t="s">
        <v>339</v>
      </c>
      <c r="G168" s="179" t="s">
        <v>185</v>
      </c>
      <c r="H168" s="180">
        <v>2</v>
      </c>
      <c r="I168" s="181"/>
      <c r="J168" s="182">
        <f>ROUND(I168*H168,2)</f>
        <v>0</v>
      </c>
      <c r="K168" s="183"/>
      <c r="L168" s="41"/>
      <c r="M168" s="184" t="s">
        <v>35</v>
      </c>
      <c r="N168" s="185" t="s">
        <v>51</v>
      </c>
      <c r="O168" s="66"/>
      <c r="P168" s="186">
        <f>O168*H168</f>
        <v>0</v>
      </c>
      <c r="Q168" s="186">
        <v>5.8E-4</v>
      </c>
      <c r="R168" s="186">
        <f>Q168*H168</f>
        <v>1.16E-3</v>
      </c>
      <c r="S168" s="186">
        <v>0</v>
      </c>
      <c r="T168" s="187">
        <f>S168*H168</f>
        <v>0</v>
      </c>
      <c r="U168" s="36"/>
      <c r="V168" s="36"/>
      <c r="W168" s="36"/>
      <c r="X168" s="36"/>
      <c r="Y168" s="36"/>
      <c r="Z168" s="36"/>
      <c r="AA168" s="36"/>
      <c r="AB168" s="36"/>
      <c r="AC168" s="36"/>
      <c r="AD168" s="36"/>
      <c r="AE168" s="36"/>
      <c r="AR168" s="188" t="s">
        <v>261</v>
      </c>
      <c r="AT168" s="188" t="s">
        <v>164</v>
      </c>
      <c r="AU168" s="188" t="s">
        <v>90</v>
      </c>
      <c r="AY168" s="18" t="s">
        <v>161</v>
      </c>
      <c r="BE168" s="189">
        <f>IF(N168="základní",J168,0)</f>
        <v>0</v>
      </c>
      <c r="BF168" s="189">
        <f>IF(N168="snížená",J168,0)</f>
        <v>0</v>
      </c>
      <c r="BG168" s="189">
        <f>IF(N168="zákl. přenesená",J168,0)</f>
        <v>0</v>
      </c>
      <c r="BH168" s="189">
        <f>IF(N168="sníž. přenesená",J168,0)</f>
        <v>0</v>
      </c>
      <c r="BI168" s="189">
        <f>IF(N168="nulová",J168,0)</f>
        <v>0</v>
      </c>
      <c r="BJ168" s="18" t="s">
        <v>88</v>
      </c>
      <c r="BK168" s="189">
        <f>ROUND(I168*H168,2)</f>
        <v>0</v>
      </c>
      <c r="BL168" s="18" t="s">
        <v>261</v>
      </c>
      <c r="BM168" s="188" t="s">
        <v>670</v>
      </c>
    </row>
    <row r="169" spans="1:65" s="2" customFormat="1" ht="11.25">
      <c r="A169" s="36"/>
      <c r="B169" s="37"/>
      <c r="C169" s="38"/>
      <c r="D169" s="190" t="s">
        <v>170</v>
      </c>
      <c r="E169" s="38"/>
      <c r="F169" s="191" t="s">
        <v>341</v>
      </c>
      <c r="G169" s="38"/>
      <c r="H169" s="38"/>
      <c r="I169" s="192"/>
      <c r="J169" s="38"/>
      <c r="K169" s="38"/>
      <c r="L169" s="41"/>
      <c r="M169" s="193"/>
      <c r="N169" s="194"/>
      <c r="O169" s="66"/>
      <c r="P169" s="66"/>
      <c r="Q169" s="66"/>
      <c r="R169" s="66"/>
      <c r="S169" s="66"/>
      <c r="T169" s="67"/>
      <c r="U169" s="36"/>
      <c r="V169" s="36"/>
      <c r="W169" s="36"/>
      <c r="X169" s="36"/>
      <c r="Y169" s="36"/>
      <c r="Z169" s="36"/>
      <c r="AA169" s="36"/>
      <c r="AB169" s="36"/>
      <c r="AC169" s="36"/>
      <c r="AD169" s="36"/>
      <c r="AE169" s="36"/>
      <c r="AT169" s="18" t="s">
        <v>170</v>
      </c>
      <c r="AU169" s="18" t="s">
        <v>90</v>
      </c>
    </row>
    <row r="170" spans="1:65" s="12" customFormat="1" ht="22.9" customHeight="1">
      <c r="B170" s="160"/>
      <c r="C170" s="161"/>
      <c r="D170" s="162" t="s">
        <v>79</v>
      </c>
      <c r="E170" s="174" t="s">
        <v>342</v>
      </c>
      <c r="F170" s="174" t="s">
        <v>343</v>
      </c>
      <c r="G170" s="161"/>
      <c r="H170" s="161"/>
      <c r="I170" s="164"/>
      <c r="J170" s="175">
        <f>BK170</f>
        <v>0</v>
      </c>
      <c r="K170" s="161"/>
      <c r="L170" s="166"/>
      <c r="M170" s="167"/>
      <c r="N170" s="168"/>
      <c r="O170" s="168"/>
      <c r="P170" s="169">
        <f>SUM(P171:P172)</f>
        <v>0</v>
      </c>
      <c r="Q170" s="168"/>
      <c r="R170" s="169">
        <f>SUM(R171:R172)</f>
        <v>0</v>
      </c>
      <c r="S170" s="168"/>
      <c r="T170" s="170">
        <f>SUM(T171:T172)</f>
        <v>0</v>
      </c>
      <c r="AR170" s="171" t="s">
        <v>90</v>
      </c>
      <c r="AT170" s="172" t="s">
        <v>79</v>
      </c>
      <c r="AU170" s="172" t="s">
        <v>88</v>
      </c>
      <c r="AY170" s="171" t="s">
        <v>161</v>
      </c>
      <c r="BK170" s="173">
        <f>SUM(BK171:BK172)</f>
        <v>0</v>
      </c>
    </row>
    <row r="171" spans="1:65" s="2" customFormat="1" ht="55.5" customHeight="1">
      <c r="A171" s="36"/>
      <c r="B171" s="37"/>
      <c r="C171" s="176" t="s">
        <v>611</v>
      </c>
      <c r="D171" s="176" t="s">
        <v>164</v>
      </c>
      <c r="E171" s="177" t="s">
        <v>345</v>
      </c>
      <c r="F171" s="178" t="s">
        <v>346</v>
      </c>
      <c r="G171" s="179" t="s">
        <v>185</v>
      </c>
      <c r="H171" s="180">
        <v>1</v>
      </c>
      <c r="I171" s="181"/>
      <c r="J171" s="182">
        <f>ROUND(I171*H171,2)</f>
        <v>0</v>
      </c>
      <c r="K171" s="183"/>
      <c r="L171" s="41"/>
      <c r="M171" s="184" t="s">
        <v>35</v>
      </c>
      <c r="N171" s="185" t="s">
        <v>51</v>
      </c>
      <c r="O171" s="66"/>
      <c r="P171" s="186">
        <f>O171*H171</f>
        <v>0</v>
      </c>
      <c r="Q171" s="186">
        <v>0</v>
      </c>
      <c r="R171" s="186">
        <f>Q171*H171</f>
        <v>0</v>
      </c>
      <c r="S171" s="186">
        <v>0</v>
      </c>
      <c r="T171" s="187">
        <f>S171*H171</f>
        <v>0</v>
      </c>
      <c r="U171" s="36"/>
      <c r="V171" s="36"/>
      <c r="W171" s="36"/>
      <c r="X171" s="36"/>
      <c r="Y171" s="36"/>
      <c r="Z171" s="36"/>
      <c r="AA171" s="36"/>
      <c r="AB171" s="36"/>
      <c r="AC171" s="36"/>
      <c r="AD171" s="36"/>
      <c r="AE171" s="36"/>
      <c r="AR171" s="188" t="s">
        <v>261</v>
      </c>
      <c r="AT171" s="188" t="s">
        <v>164</v>
      </c>
      <c r="AU171" s="188" t="s">
        <v>90</v>
      </c>
      <c r="AY171" s="18" t="s">
        <v>161</v>
      </c>
      <c r="BE171" s="189">
        <f>IF(N171="základní",J171,0)</f>
        <v>0</v>
      </c>
      <c r="BF171" s="189">
        <f>IF(N171="snížená",J171,0)</f>
        <v>0</v>
      </c>
      <c r="BG171" s="189">
        <f>IF(N171="zákl. přenesená",J171,0)</f>
        <v>0</v>
      </c>
      <c r="BH171" s="189">
        <f>IF(N171="sníž. přenesená",J171,0)</f>
        <v>0</v>
      </c>
      <c r="BI171" s="189">
        <f>IF(N171="nulová",J171,0)</f>
        <v>0</v>
      </c>
      <c r="BJ171" s="18" t="s">
        <v>88</v>
      </c>
      <c r="BK171" s="189">
        <f>ROUND(I171*H171,2)</f>
        <v>0</v>
      </c>
      <c r="BL171" s="18" t="s">
        <v>261</v>
      </c>
      <c r="BM171" s="188" t="s">
        <v>671</v>
      </c>
    </row>
    <row r="172" spans="1:65" s="2" customFormat="1" ht="11.25">
      <c r="A172" s="36"/>
      <c r="B172" s="37"/>
      <c r="C172" s="38"/>
      <c r="D172" s="190" t="s">
        <v>170</v>
      </c>
      <c r="E172" s="38"/>
      <c r="F172" s="191" t="s">
        <v>348</v>
      </c>
      <c r="G172" s="38"/>
      <c r="H172" s="38"/>
      <c r="I172" s="192"/>
      <c r="J172" s="38"/>
      <c r="K172" s="38"/>
      <c r="L172" s="41"/>
      <c r="M172" s="193"/>
      <c r="N172" s="194"/>
      <c r="O172" s="66"/>
      <c r="P172" s="66"/>
      <c r="Q172" s="66"/>
      <c r="R172" s="66"/>
      <c r="S172" s="66"/>
      <c r="T172" s="67"/>
      <c r="U172" s="36"/>
      <c r="V172" s="36"/>
      <c r="W172" s="36"/>
      <c r="X172" s="36"/>
      <c r="Y172" s="36"/>
      <c r="Z172" s="36"/>
      <c r="AA172" s="36"/>
      <c r="AB172" s="36"/>
      <c r="AC172" s="36"/>
      <c r="AD172" s="36"/>
      <c r="AE172" s="36"/>
      <c r="AT172" s="18" t="s">
        <v>170</v>
      </c>
      <c r="AU172" s="18" t="s">
        <v>90</v>
      </c>
    </row>
    <row r="173" spans="1:65" s="12" customFormat="1" ht="22.9" customHeight="1">
      <c r="B173" s="160"/>
      <c r="C173" s="161"/>
      <c r="D173" s="162" t="s">
        <v>79</v>
      </c>
      <c r="E173" s="174" t="s">
        <v>349</v>
      </c>
      <c r="F173" s="174" t="s">
        <v>350</v>
      </c>
      <c r="G173" s="161"/>
      <c r="H173" s="161"/>
      <c r="I173" s="164"/>
      <c r="J173" s="175">
        <f>BK173</f>
        <v>0</v>
      </c>
      <c r="K173" s="161"/>
      <c r="L173" s="166"/>
      <c r="M173" s="167"/>
      <c r="N173" s="168"/>
      <c r="O173" s="168"/>
      <c r="P173" s="169">
        <f>SUM(P174:P187)</f>
        <v>0</v>
      </c>
      <c r="Q173" s="168"/>
      <c r="R173" s="169">
        <f>SUM(R174:R187)</f>
        <v>0.16462434999999997</v>
      </c>
      <c r="S173" s="168"/>
      <c r="T173" s="170">
        <f>SUM(T174:T187)</f>
        <v>0</v>
      </c>
      <c r="AR173" s="171" t="s">
        <v>90</v>
      </c>
      <c r="AT173" s="172" t="s">
        <v>79</v>
      </c>
      <c r="AU173" s="172" t="s">
        <v>88</v>
      </c>
      <c r="AY173" s="171" t="s">
        <v>161</v>
      </c>
      <c r="BK173" s="173">
        <f>SUM(BK174:BK187)</f>
        <v>0</v>
      </c>
    </row>
    <row r="174" spans="1:65" s="2" customFormat="1" ht="55.5" customHeight="1">
      <c r="A174" s="36"/>
      <c r="B174" s="37"/>
      <c r="C174" s="176" t="s">
        <v>329</v>
      </c>
      <c r="D174" s="176" t="s">
        <v>164</v>
      </c>
      <c r="E174" s="177" t="s">
        <v>352</v>
      </c>
      <c r="F174" s="178" t="s">
        <v>353</v>
      </c>
      <c r="G174" s="179" t="s">
        <v>167</v>
      </c>
      <c r="H174" s="180">
        <v>3.645</v>
      </c>
      <c r="I174" s="181"/>
      <c r="J174" s="182">
        <f>ROUND(I174*H174,2)</f>
        <v>0</v>
      </c>
      <c r="K174" s="183"/>
      <c r="L174" s="41"/>
      <c r="M174" s="184" t="s">
        <v>35</v>
      </c>
      <c r="N174" s="185" t="s">
        <v>51</v>
      </c>
      <c r="O174" s="66"/>
      <c r="P174" s="186">
        <f>O174*H174</f>
        <v>0</v>
      </c>
      <c r="Q174" s="186">
        <v>1.213E-2</v>
      </c>
      <c r="R174" s="186">
        <f>Q174*H174</f>
        <v>4.4213849999999999E-2</v>
      </c>
      <c r="S174" s="186">
        <v>0</v>
      </c>
      <c r="T174" s="187">
        <f>S174*H174</f>
        <v>0</v>
      </c>
      <c r="U174" s="36"/>
      <c r="V174" s="36"/>
      <c r="W174" s="36"/>
      <c r="X174" s="36"/>
      <c r="Y174" s="36"/>
      <c r="Z174" s="36"/>
      <c r="AA174" s="36"/>
      <c r="AB174" s="36"/>
      <c r="AC174" s="36"/>
      <c r="AD174" s="36"/>
      <c r="AE174" s="36"/>
      <c r="AR174" s="188" t="s">
        <v>261</v>
      </c>
      <c r="AT174" s="188" t="s">
        <v>164</v>
      </c>
      <c r="AU174" s="188" t="s">
        <v>90</v>
      </c>
      <c r="AY174" s="18" t="s">
        <v>161</v>
      </c>
      <c r="BE174" s="189">
        <f>IF(N174="základní",J174,0)</f>
        <v>0</v>
      </c>
      <c r="BF174" s="189">
        <f>IF(N174="snížená",J174,0)</f>
        <v>0</v>
      </c>
      <c r="BG174" s="189">
        <f>IF(N174="zákl. přenesená",J174,0)</f>
        <v>0</v>
      </c>
      <c r="BH174" s="189">
        <f>IF(N174="sníž. přenesená",J174,0)</f>
        <v>0</v>
      </c>
      <c r="BI174" s="189">
        <f>IF(N174="nulová",J174,0)</f>
        <v>0</v>
      </c>
      <c r="BJ174" s="18" t="s">
        <v>88</v>
      </c>
      <c r="BK174" s="189">
        <f>ROUND(I174*H174,2)</f>
        <v>0</v>
      </c>
      <c r="BL174" s="18" t="s">
        <v>261</v>
      </c>
      <c r="BM174" s="188" t="s">
        <v>672</v>
      </c>
    </row>
    <row r="175" spans="1:65" s="2" customFormat="1" ht="11.25">
      <c r="A175" s="36"/>
      <c r="B175" s="37"/>
      <c r="C175" s="38"/>
      <c r="D175" s="190" t="s">
        <v>170</v>
      </c>
      <c r="E175" s="38"/>
      <c r="F175" s="191" t="s">
        <v>355</v>
      </c>
      <c r="G175" s="38"/>
      <c r="H175" s="38"/>
      <c r="I175" s="192"/>
      <c r="J175" s="38"/>
      <c r="K175" s="38"/>
      <c r="L175" s="41"/>
      <c r="M175" s="193"/>
      <c r="N175" s="194"/>
      <c r="O175" s="66"/>
      <c r="P175" s="66"/>
      <c r="Q175" s="66"/>
      <c r="R175" s="66"/>
      <c r="S175" s="66"/>
      <c r="T175" s="67"/>
      <c r="U175" s="36"/>
      <c r="V175" s="36"/>
      <c r="W175" s="36"/>
      <c r="X175" s="36"/>
      <c r="Y175" s="36"/>
      <c r="Z175" s="36"/>
      <c r="AA175" s="36"/>
      <c r="AB175" s="36"/>
      <c r="AC175" s="36"/>
      <c r="AD175" s="36"/>
      <c r="AE175" s="36"/>
      <c r="AT175" s="18" t="s">
        <v>170</v>
      </c>
      <c r="AU175" s="18" t="s">
        <v>90</v>
      </c>
    </row>
    <row r="176" spans="1:65" s="14" customFormat="1" ht="11.25">
      <c r="B176" s="206"/>
      <c r="C176" s="207"/>
      <c r="D176" s="197" t="s">
        <v>176</v>
      </c>
      <c r="E176" s="208" t="s">
        <v>35</v>
      </c>
      <c r="F176" s="209" t="s">
        <v>673</v>
      </c>
      <c r="G176" s="207"/>
      <c r="H176" s="210">
        <v>3.645</v>
      </c>
      <c r="I176" s="211"/>
      <c r="J176" s="207"/>
      <c r="K176" s="207"/>
      <c r="L176" s="212"/>
      <c r="M176" s="213"/>
      <c r="N176" s="214"/>
      <c r="O176" s="214"/>
      <c r="P176" s="214"/>
      <c r="Q176" s="214"/>
      <c r="R176" s="214"/>
      <c r="S176" s="214"/>
      <c r="T176" s="215"/>
      <c r="AT176" s="216" t="s">
        <v>176</v>
      </c>
      <c r="AU176" s="216" t="s">
        <v>90</v>
      </c>
      <c r="AV176" s="14" t="s">
        <v>90</v>
      </c>
      <c r="AW176" s="14" t="s">
        <v>41</v>
      </c>
      <c r="AX176" s="14" t="s">
        <v>88</v>
      </c>
      <c r="AY176" s="216" t="s">
        <v>161</v>
      </c>
    </row>
    <row r="177" spans="1:65" s="2" customFormat="1" ht="44.25" customHeight="1">
      <c r="A177" s="36"/>
      <c r="B177" s="37"/>
      <c r="C177" s="176" t="s">
        <v>333</v>
      </c>
      <c r="D177" s="176" t="s">
        <v>164</v>
      </c>
      <c r="E177" s="177" t="s">
        <v>358</v>
      </c>
      <c r="F177" s="178" t="s">
        <v>359</v>
      </c>
      <c r="G177" s="179" t="s">
        <v>167</v>
      </c>
      <c r="H177" s="180">
        <v>3.645</v>
      </c>
      <c r="I177" s="181"/>
      <c r="J177" s="182">
        <f>ROUND(I177*H177,2)</f>
        <v>0</v>
      </c>
      <c r="K177" s="183"/>
      <c r="L177" s="41"/>
      <c r="M177" s="184" t="s">
        <v>35</v>
      </c>
      <c r="N177" s="185" t="s">
        <v>51</v>
      </c>
      <c r="O177" s="66"/>
      <c r="P177" s="186">
        <f>O177*H177</f>
        <v>0</v>
      </c>
      <c r="Q177" s="186">
        <v>1E-4</v>
      </c>
      <c r="R177" s="186">
        <f>Q177*H177</f>
        <v>3.6450000000000002E-4</v>
      </c>
      <c r="S177" s="186">
        <v>0</v>
      </c>
      <c r="T177" s="187">
        <f>S177*H177</f>
        <v>0</v>
      </c>
      <c r="U177" s="36"/>
      <c r="V177" s="36"/>
      <c r="W177" s="36"/>
      <c r="X177" s="36"/>
      <c r="Y177" s="36"/>
      <c r="Z177" s="36"/>
      <c r="AA177" s="36"/>
      <c r="AB177" s="36"/>
      <c r="AC177" s="36"/>
      <c r="AD177" s="36"/>
      <c r="AE177" s="36"/>
      <c r="AR177" s="188" t="s">
        <v>261</v>
      </c>
      <c r="AT177" s="188" t="s">
        <v>164</v>
      </c>
      <c r="AU177" s="188" t="s">
        <v>90</v>
      </c>
      <c r="AY177" s="18" t="s">
        <v>161</v>
      </c>
      <c r="BE177" s="189">
        <f>IF(N177="základní",J177,0)</f>
        <v>0</v>
      </c>
      <c r="BF177" s="189">
        <f>IF(N177="snížená",J177,0)</f>
        <v>0</v>
      </c>
      <c r="BG177" s="189">
        <f>IF(N177="zákl. přenesená",J177,0)</f>
        <v>0</v>
      </c>
      <c r="BH177" s="189">
        <f>IF(N177="sníž. přenesená",J177,0)</f>
        <v>0</v>
      </c>
      <c r="BI177" s="189">
        <f>IF(N177="nulová",J177,0)</f>
        <v>0</v>
      </c>
      <c r="BJ177" s="18" t="s">
        <v>88</v>
      </c>
      <c r="BK177" s="189">
        <f>ROUND(I177*H177,2)</f>
        <v>0</v>
      </c>
      <c r="BL177" s="18" t="s">
        <v>261</v>
      </c>
      <c r="BM177" s="188" t="s">
        <v>674</v>
      </c>
    </row>
    <row r="178" spans="1:65" s="2" customFormat="1" ht="11.25">
      <c r="A178" s="36"/>
      <c r="B178" s="37"/>
      <c r="C178" s="38"/>
      <c r="D178" s="190" t="s">
        <v>170</v>
      </c>
      <c r="E178" s="38"/>
      <c r="F178" s="191" t="s">
        <v>361</v>
      </c>
      <c r="G178" s="38"/>
      <c r="H178" s="38"/>
      <c r="I178" s="192"/>
      <c r="J178" s="38"/>
      <c r="K178" s="38"/>
      <c r="L178" s="41"/>
      <c r="M178" s="193"/>
      <c r="N178" s="194"/>
      <c r="O178" s="66"/>
      <c r="P178" s="66"/>
      <c r="Q178" s="66"/>
      <c r="R178" s="66"/>
      <c r="S178" s="66"/>
      <c r="T178" s="67"/>
      <c r="U178" s="36"/>
      <c r="V178" s="36"/>
      <c r="W178" s="36"/>
      <c r="X178" s="36"/>
      <c r="Y178" s="36"/>
      <c r="Z178" s="36"/>
      <c r="AA178" s="36"/>
      <c r="AB178" s="36"/>
      <c r="AC178" s="36"/>
      <c r="AD178" s="36"/>
      <c r="AE178" s="36"/>
      <c r="AT178" s="18" t="s">
        <v>170</v>
      </c>
      <c r="AU178" s="18" t="s">
        <v>90</v>
      </c>
    </row>
    <row r="179" spans="1:65" s="2" customFormat="1" ht="37.9" customHeight="1">
      <c r="A179" s="36"/>
      <c r="B179" s="37"/>
      <c r="C179" s="176" t="s">
        <v>337</v>
      </c>
      <c r="D179" s="176" t="s">
        <v>164</v>
      </c>
      <c r="E179" s="177" t="s">
        <v>363</v>
      </c>
      <c r="F179" s="178" t="s">
        <v>364</v>
      </c>
      <c r="G179" s="179" t="s">
        <v>167</v>
      </c>
      <c r="H179" s="180">
        <v>12.44</v>
      </c>
      <c r="I179" s="181"/>
      <c r="J179" s="182">
        <f>ROUND(I179*H179,2)</f>
        <v>0</v>
      </c>
      <c r="K179" s="183"/>
      <c r="L179" s="41"/>
      <c r="M179" s="184" t="s">
        <v>35</v>
      </c>
      <c r="N179" s="185" t="s">
        <v>51</v>
      </c>
      <c r="O179" s="66"/>
      <c r="P179" s="186">
        <f>O179*H179</f>
        <v>0</v>
      </c>
      <c r="Q179" s="186">
        <v>1.25E-3</v>
      </c>
      <c r="R179" s="186">
        <f>Q179*H179</f>
        <v>1.555E-2</v>
      </c>
      <c r="S179" s="186">
        <v>0</v>
      </c>
      <c r="T179" s="187">
        <f>S179*H179</f>
        <v>0</v>
      </c>
      <c r="U179" s="36"/>
      <c r="V179" s="36"/>
      <c r="W179" s="36"/>
      <c r="X179" s="36"/>
      <c r="Y179" s="36"/>
      <c r="Z179" s="36"/>
      <c r="AA179" s="36"/>
      <c r="AB179" s="36"/>
      <c r="AC179" s="36"/>
      <c r="AD179" s="36"/>
      <c r="AE179" s="36"/>
      <c r="AR179" s="188" t="s">
        <v>261</v>
      </c>
      <c r="AT179" s="188" t="s">
        <v>164</v>
      </c>
      <c r="AU179" s="188" t="s">
        <v>90</v>
      </c>
      <c r="AY179" s="18" t="s">
        <v>161</v>
      </c>
      <c r="BE179" s="189">
        <f>IF(N179="základní",J179,0)</f>
        <v>0</v>
      </c>
      <c r="BF179" s="189">
        <f>IF(N179="snížená",J179,0)</f>
        <v>0</v>
      </c>
      <c r="BG179" s="189">
        <f>IF(N179="zákl. přenesená",J179,0)</f>
        <v>0</v>
      </c>
      <c r="BH179" s="189">
        <f>IF(N179="sníž. přenesená",J179,0)</f>
        <v>0</v>
      </c>
      <c r="BI179" s="189">
        <f>IF(N179="nulová",J179,0)</f>
        <v>0</v>
      </c>
      <c r="BJ179" s="18" t="s">
        <v>88</v>
      </c>
      <c r="BK179" s="189">
        <f>ROUND(I179*H179,2)</f>
        <v>0</v>
      </c>
      <c r="BL179" s="18" t="s">
        <v>261</v>
      </c>
      <c r="BM179" s="188" t="s">
        <v>675</v>
      </c>
    </row>
    <row r="180" spans="1:65" s="2" customFormat="1" ht="11.25">
      <c r="A180" s="36"/>
      <c r="B180" s="37"/>
      <c r="C180" s="38"/>
      <c r="D180" s="190" t="s">
        <v>170</v>
      </c>
      <c r="E180" s="38"/>
      <c r="F180" s="191" t="s">
        <v>366</v>
      </c>
      <c r="G180" s="38"/>
      <c r="H180" s="38"/>
      <c r="I180" s="192"/>
      <c r="J180" s="38"/>
      <c r="K180" s="38"/>
      <c r="L180" s="41"/>
      <c r="M180" s="193"/>
      <c r="N180" s="194"/>
      <c r="O180" s="66"/>
      <c r="P180" s="66"/>
      <c r="Q180" s="66"/>
      <c r="R180" s="66"/>
      <c r="S180" s="66"/>
      <c r="T180" s="67"/>
      <c r="U180" s="36"/>
      <c r="V180" s="36"/>
      <c r="W180" s="36"/>
      <c r="X180" s="36"/>
      <c r="Y180" s="36"/>
      <c r="Z180" s="36"/>
      <c r="AA180" s="36"/>
      <c r="AB180" s="36"/>
      <c r="AC180" s="36"/>
      <c r="AD180" s="36"/>
      <c r="AE180" s="36"/>
      <c r="AT180" s="18" t="s">
        <v>170</v>
      </c>
      <c r="AU180" s="18" t="s">
        <v>90</v>
      </c>
    </row>
    <row r="181" spans="1:65" s="2" customFormat="1" ht="24.2" customHeight="1">
      <c r="A181" s="36"/>
      <c r="B181" s="37"/>
      <c r="C181" s="228" t="s">
        <v>344</v>
      </c>
      <c r="D181" s="228" t="s">
        <v>188</v>
      </c>
      <c r="E181" s="229" t="s">
        <v>368</v>
      </c>
      <c r="F181" s="230" t="s">
        <v>369</v>
      </c>
      <c r="G181" s="231" t="s">
        <v>167</v>
      </c>
      <c r="H181" s="232">
        <v>13.061999999999999</v>
      </c>
      <c r="I181" s="233"/>
      <c r="J181" s="234">
        <f>ROUND(I181*H181,2)</f>
        <v>0</v>
      </c>
      <c r="K181" s="235"/>
      <c r="L181" s="236"/>
      <c r="M181" s="237" t="s">
        <v>35</v>
      </c>
      <c r="N181" s="238" t="s">
        <v>51</v>
      </c>
      <c r="O181" s="66"/>
      <c r="P181" s="186">
        <f>O181*H181</f>
        <v>0</v>
      </c>
      <c r="Q181" s="186">
        <v>8.0000000000000002E-3</v>
      </c>
      <c r="R181" s="186">
        <f>Q181*H181</f>
        <v>0.10449599999999999</v>
      </c>
      <c r="S181" s="186">
        <v>0</v>
      </c>
      <c r="T181" s="187">
        <f>S181*H181</f>
        <v>0</v>
      </c>
      <c r="U181" s="36"/>
      <c r="V181" s="36"/>
      <c r="W181" s="36"/>
      <c r="X181" s="36"/>
      <c r="Y181" s="36"/>
      <c r="Z181" s="36"/>
      <c r="AA181" s="36"/>
      <c r="AB181" s="36"/>
      <c r="AC181" s="36"/>
      <c r="AD181" s="36"/>
      <c r="AE181" s="36"/>
      <c r="AR181" s="188" t="s">
        <v>333</v>
      </c>
      <c r="AT181" s="188" t="s">
        <v>188</v>
      </c>
      <c r="AU181" s="188" t="s">
        <v>90</v>
      </c>
      <c r="AY181" s="18" t="s">
        <v>161</v>
      </c>
      <c r="BE181" s="189">
        <f>IF(N181="základní",J181,0)</f>
        <v>0</v>
      </c>
      <c r="BF181" s="189">
        <f>IF(N181="snížená",J181,0)</f>
        <v>0</v>
      </c>
      <c r="BG181" s="189">
        <f>IF(N181="zákl. přenesená",J181,0)</f>
        <v>0</v>
      </c>
      <c r="BH181" s="189">
        <f>IF(N181="sníž. přenesená",J181,0)</f>
        <v>0</v>
      </c>
      <c r="BI181" s="189">
        <f>IF(N181="nulová",J181,0)</f>
        <v>0</v>
      </c>
      <c r="BJ181" s="18" t="s">
        <v>88</v>
      </c>
      <c r="BK181" s="189">
        <f>ROUND(I181*H181,2)</f>
        <v>0</v>
      </c>
      <c r="BL181" s="18" t="s">
        <v>261</v>
      </c>
      <c r="BM181" s="188" t="s">
        <v>676</v>
      </c>
    </row>
    <row r="182" spans="1:65" s="2" customFormat="1" ht="11.25">
      <c r="A182" s="36"/>
      <c r="B182" s="37"/>
      <c r="C182" s="38"/>
      <c r="D182" s="190" t="s">
        <v>170</v>
      </c>
      <c r="E182" s="38"/>
      <c r="F182" s="191" t="s">
        <v>371</v>
      </c>
      <c r="G182" s="38"/>
      <c r="H182" s="38"/>
      <c r="I182" s="192"/>
      <c r="J182" s="38"/>
      <c r="K182" s="38"/>
      <c r="L182" s="41"/>
      <c r="M182" s="193"/>
      <c r="N182" s="194"/>
      <c r="O182" s="66"/>
      <c r="P182" s="66"/>
      <c r="Q182" s="66"/>
      <c r="R182" s="66"/>
      <c r="S182" s="66"/>
      <c r="T182" s="67"/>
      <c r="U182" s="36"/>
      <c r="V182" s="36"/>
      <c r="W182" s="36"/>
      <c r="X182" s="36"/>
      <c r="Y182" s="36"/>
      <c r="Z182" s="36"/>
      <c r="AA182" s="36"/>
      <c r="AB182" s="36"/>
      <c r="AC182" s="36"/>
      <c r="AD182" s="36"/>
      <c r="AE182" s="36"/>
      <c r="AT182" s="18" t="s">
        <v>170</v>
      </c>
      <c r="AU182" s="18" t="s">
        <v>90</v>
      </c>
    </row>
    <row r="183" spans="1:65" s="14" customFormat="1" ht="11.25">
      <c r="B183" s="206"/>
      <c r="C183" s="207"/>
      <c r="D183" s="197" t="s">
        <v>176</v>
      </c>
      <c r="E183" s="207"/>
      <c r="F183" s="209" t="s">
        <v>677</v>
      </c>
      <c r="G183" s="207"/>
      <c r="H183" s="210">
        <v>13.061999999999999</v>
      </c>
      <c r="I183" s="211"/>
      <c r="J183" s="207"/>
      <c r="K183" s="207"/>
      <c r="L183" s="212"/>
      <c r="M183" s="213"/>
      <c r="N183" s="214"/>
      <c r="O183" s="214"/>
      <c r="P183" s="214"/>
      <c r="Q183" s="214"/>
      <c r="R183" s="214"/>
      <c r="S183" s="214"/>
      <c r="T183" s="215"/>
      <c r="AT183" s="216" t="s">
        <v>176</v>
      </c>
      <c r="AU183" s="216" t="s">
        <v>90</v>
      </c>
      <c r="AV183" s="14" t="s">
        <v>90</v>
      </c>
      <c r="AW183" s="14" t="s">
        <v>4</v>
      </c>
      <c r="AX183" s="14" t="s">
        <v>88</v>
      </c>
      <c r="AY183" s="216" t="s">
        <v>161</v>
      </c>
    </row>
    <row r="184" spans="1:65" s="2" customFormat="1" ht="44.25" customHeight="1">
      <c r="A184" s="36"/>
      <c r="B184" s="37"/>
      <c r="C184" s="176" t="s">
        <v>351</v>
      </c>
      <c r="D184" s="176" t="s">
        <v>164</v>
      </c>
      <c r="E184" s="177" t="s">
        <v>374</v>
      </c>
      <c r="F184" s="178" t="s">
        <v>375</v>
      </c>
      <c r="G184" s="179" t="s">
        <v>232</v>
      </c>
      <c r="H184" s="180">
        <v>0.16500000000000001</v>
      </c>
      <c r="I184" s="181"/>
      <c r="J184" s="182">
        <f>ROUND(I184*H184,2)</f>
        <v>0</v>
      </c>
      <c r="K184" s="183"/>
      <c r="L184" s="41"/>
      <c r="M184" s="184" t="s">
        <v>35</v>
      </c>
      <c r="N184" s="185" t="s">
        <v>51</v>
      </c>
      <c r="O184" s="66"/>
      <c r="P184" s="186">
        <f>O184*H184</f>
        <v>0</v>
      </c>
      <c r="Q184" s="186">
        <v>0</v>
      </c>
      <c r="R184" s="186">
        <f>Q184*H184</f>
        <v>0</v>
      </c>
      <c r="S184" s="186">
        <v>0</v>
      </c>
      <c r="T184" s="187">
        <f>S184*H184</f>
        <v>0</v>
      </c>
      <c r="U184" s="36"/>
      <c r="V184" s="36"/>
      <c r="W184" s="36"/>
      <c r="X184" s="36"/>
      <c r="Y184" s="36"/>
      <c r="Z184" s="36"/>
      <c r="AA184" s="36"/>
      <c r="AB184" s="36"/>
      <c r="AC184" s="36"/>
      <c r="AD184" s="36"/>
      <c r="AE184" s="36"/>
      <c r="AR184" s="188" t="s">
        <v>261</v>
      </c>
      <c r="AT184" s="188" t="s">
        <v>164</v>
      </c>
      <c r="AU184" s="188" t="s">
        <v>90</v>
      </c>
      <c r="AY184" s="18" t="s">
        <v>161</v>
      </c>
      <c r="BE184" s="189">
        <f>IF(N184="základní",J184,0)</f>
        <v>0</v>
      </c>
      <c r="BF184" s="189">
        <f>IF(N184="snížená",J184,0)</f>
        <v>0</v>
      </c>
      <c r="BG184" s="189">
        <f>IF(N184="zákl. přenesená",J184,0)</f>
        <v>0</v>
      </c>
      <c r="BH184" s="189">
        <f>IF(N184="sníž. přenesená",J184,0)</f>
        <v>0</v>
      </c>
      <c r="BI184" s="189">
        <f>IF(N184="nulová",J184,0)</f>
        <v>0</v>
      </c>
      <c r="BJ184" s="18" t="s">
        <v>88</v>
      </c>
      <c r="BK184" s="189">
        <f>ROUND(I184*H184,2)</f>
        <v>0</v>
      </c>
      <c r="BL184" s="18" t="s">
        <v>261</v>
      </c>
      <c r="BM184" s="188" t="s">
        <v>678</v>
      </c>
    </row>
    <row r="185" spans="1:65" s="2" customFormat="1" ht="11.25">
      <c r="A185" s="36"/>
      <c r="B185" s="37"/>
      <c r="C185" s="38"/>
      <c r="D185" s="190" t="s">
        <v>170</v>
      </c>
      <c r="E185" s="38"/>
      <c r="F185" s="191" t="s">
        <v>377</v>
      </c>
      <c r="G185" s="38"/>
      <c r="H185" s="38"/>
      <c r="I185" s="192"/>
      <c r="J185" s="38"/>
      <c r="K185" s="38"/>
      <c r="L185" s="41"/>
      <c r="M185" s="193"/>
      <c r="N185" s="194"/>
      <c r="O185" s="66"/>
      <c r="P185" s="66"/>
      <c r="Q185" s="66"/>
      <c r="R185" s="66"/>
      <c r="S185" s="66"/>
      <c r="T185" s="67"/>
      <c r="U185" s="36"/>
      <c r="V185" s="36"/>
      <c r="W185" s="36"/>
      <c r="X185" s="36"/>
      <c r="Y185" s="36"/>
      <c r="Z185" s="36"/>
      <c r="AA185" s="36"/>
      <c r="AB185" s="36"/>
      <c r="AC185" s="36"/>
      <c r="AD185" s="36"/>
      <c r="AE185" s="36"/>
      <c r="AT185" s="18" t="s">
        <v>170</v>
      </c>
      <c r="AU185" s="18" t="s">
        <v>90</v>
      </c>
    </row>
    <row r="186" spans="1:65" s="2" customFormat="1" ht="49.15" customHeight="1">
      <c r="A186" s="36"/>
      <c r="B186" s="37"/>
      <c r="C186" s="176" t="s">
        <v>357</v>
      </c>
      <c r="D186" s="176" t="s">
        <v>164</v>
      </c>
      <c r="E186" s="177" t="s">
        <v>379</v>
      </c>
      <c r="F186" s="178" t="s">
        <v>380</v>
      </c>
      <c r="G186" s="179" t="s">
        <v>232</v>
      </c>
      <c r="H186" s="180">
        <v>0.16500000000000001</v>
      </c>
      <c r="I186" s="181"/>
      <c r="J186" s="182">
        <f>ROUND(I186*H186,2)</f>
        <v>0</v>
      </c>
      <c r="K186" s="183"/>
      <c r="L186" s="41"/>
      <c r="M186" s="184" t="s">
        <v>35</v>
      </c>
      <c r="N186" s="185" t="s">
        <v>51</v>
      </c>
      <c r="O186" s="66"/>
      <c r="P186" s="186">
        <f>O186*H186</f>
        <v>0</v>
      </c>
      <c r="Q186" s="186">
        <v>0</v>
      </c>
      <c r="R186" s="186">
        <f>Q186*H186</f>
        <v>0</v>
      </c>
      <c r="S186" s="186">
        <v>0</v>
      </c>
      <c r="T186" s="187">
        <f>S186*H186</f>
        <v>0</v>
      </c>
      <c r="U186" s="36"/>
      <c r="V186" s="36"/>
      <c r="W186" s="36"/>
      <c r="X186" s="36"/>
      <c r="Y186" s="36"/>
      <c r="Z186" s="36"/>
      <c r="AA186" s="36"/>
      <c r="AB186" s="36"/>
      <c r="AC186" s="36"/>
      <c r="AD186" s="36"/>
      <c r="AE186" s="36"/>
      <c r="AR186" s="188" t="s">
        <v>261</v>
      </c>
      <c r="AT186" s="188" t="s">
        <v>164</v>
      </c>
      <c r="AU186" s="188" t="s">
        <v>90</v>
      </c>
      <c r="AY186" s="18" t="s">
        <v>161</v>
      </c>
      <c r="BE186" s="189">
        <f>IF(N186="základní",J186,0)</f>
        <v>0</v>
      </c>
      <c r="BF186" s="189">
        <f>IF(N186="snížená",J186,0)</f>
        <v>0</v>
      </c>
      <c r="BG186" s="189">
        <f>IF(N186="zákl. přenesená",J186,0)</f>
        <v>0</v>
      </c>
      <c r="BH186" s="189">
        <f>IF(N186="sníž. přenesená",J186,0)</f>
        <v>0</v>
      </c>
      <c r="BI186" s="189">
        <f>IF(N186="nulová",J186,0)</f>
        <v>0</v>
      </c>
      <c r="BJ186" s="18" t="s">
        <v>88</v>
      </c>
      <c r="BK186" s="189">
        <f>ROUND(I186*H186,2)</f>
        <v>0</v>
      </c>
      <c r="BL186" s="18" t="s">
        <v>261</v>
      </c>
      <c r="BM186" s="188" t="s">
        <v>679</v>
      </c>
    </row>
    <row r="187" spans="1:65" s="2" customFormat="1" ht="11.25">
      <c r="A187" s="36"/>
      <c r="B187" s="37"/>
      <c r="C187" s="38"/>
      <c r="D187" s="190" t="s">
        <v>170</v>
      </c>
      <c r="E187" s="38"/>
      <c r="F187" s="191" t="s">
        <v>382</v>
      </c>
      <c r="G187" s="38"/>
      <c r="H187" s="38"/>
      <c r="I187" s="192"/>
      <c r="J187" s="38"/>
      <c r="K187" s="38"/>
      <c r="L187" s="41"/>
      <c r="M187" s="193"/>
      <c r="N187" s="194"/>
      <c r="O187" s="66"/>
      <c r="P187" s="66"/>
      <c r="Q187" s="66"/>
      <c r="R187" s="66"/>
      <c r="S187" s="66"/>
      <c r="T187" s="67"/>
      <c r="U187" s="36"/>
      <c r="V187" s="36"/>
      <c r="W187" s="36"/>
      <c r="X187" s="36"/>
      <c r="Y187" s="36"/>
      <c r="Z187" s="36"/>
      <c r="AA187" s="36"/>
      <c r="AB187" s="36"/>
      <c r="AC187" s="36"/>
      <c r="AD187" s="36"/>
      <c r="AE187" s="36"/>
      <c r="AT187" s="18" t="s">
        <v>170</v>
      </c>
      <c r="AU187" s="18" t="s">
        <v>90</v>
      </c>
    </row>
    <row r="188" spans="1:65" s="12" customFormat="1" ht="22.9" customHeight="1">
      <c r="B188" s="160"/>
      <c r="C188" s="161"/>
      <c r="D188" s="162" t="s">
        <v>79</v>
      </c>
      <c r="E188" s="174" t="s">
        <v>383</v>
      </c>
      <c r="F188" s="174" t="s">
        <v>384</v>
      </c>
      <c r="G188" s="161"/>
      <c r="H188" s="161"/>
      <c r="I188" s="164"/>
      <c r="J188" s="175">
        <f>BK188</f>
        <v>0</v>
      </c>
      <c r="K188" s="161"/>
      <c r="L188" s="166"/>
      <c r="M188" s="167"/>
      <c r="N188" s="168"/>
      <c r="O188" s="168"/>
      <c r="P188" s="169">
        <f>SUM(P189:P198)</f>
        <v>0</v>
      </c>
      <c r="Q188" s="168"/>
      <c r="R188" s="169">
        <f>SUM(R189:R198)</f>
        <v>6.4000000000000001E-2</v>
      </c>
      <c r="S188" s="168"/>
      <c r="T188" s="170">
        <f>SUM(T189:T198)</f>
        <v>9.6000000000000002E-2</v>
      </c>
      <c r="AR188" s="171" t="s">
        <v>90</v>
      </c>
      <c r="AT188" s="172" t="s">
        <v>79</v>
      </c>
      <c r="AU188" s="172" t="s">
        <v>88</v>
      </c>
      <c r="AY188" s="171" t="s">
        <v>161</v>
      </c>
      <c r="BK188" s="173">
        <f>SUM(BK189:BK198)</f>
        <v>0</v>
      </c>
    </row>
    <row r="189" spans="1:65" s="2" customFormat="1" ht="49.15" customHeight="1">
      <c r="A189" s="36"/>
      <c r="B189" s="37"/>
      <c r="C189" s="176" t="s">
        <v>362</v>
      </c>
      <c r="D189" s="176" t="s">
        <v>164</v>
      </c>
      <c r="E189" s="177" t="s">
        <v>386</v>
      </c>
      <c r="F189" s="178" t="s">
        <v>387</v>
      </c>
      <c r="G189" s="179" t="s">
        <v>185</v>
      </c>
      <c r="H189" s="180">
        <v>4</v>
      </c>
      <c r="I189" s="181"/>
      <c r="J189" s="182">
        <f>ROUND(I189*H189,2)</f>
        <v>0</v>
      </c>
      <c r="K189" s="183"/>
      <c r="L189" s="41"/>
      <c r="M189" s="184" t="s">
        <v>35</v>
      </c>
      <c r="N189" s="185" t="s">
        <v>51</v>
      </c>
      <c r="O189" s="66"/>
      <c r="P189" s="186">
        <f>O189*H189</f>
        <v>0</v>
      </c>
      <c r="Q189" s="186">
        <v>0</v>
      </c>
      <c r="R189" s="186">
        <f>Q189*H189</f>
        <v>0</v>
      </c>
      <c r="S189" s="186">
        <v>2.4E-2</v>
      </c>
      <c r="T189" s="187">
        <f>S189*H189</f>
        <v>9.6000000000000002E-2</v>
      </c>
      <c r="U189" s="36"/>
      <c r="V189" s="36"/>
      <c r="W189" s="36"/>
      <c r="X189" s="36"/>
      <c r="Y189" s="36"/>
      <c r="Z189" s="36"/>
      <c r="AA189" s="36"/>
      <c r="AB189" s="36"/>
      <c r="AC189" s="36"/>
      <c r="AD189" s="36"/>
      <c r="AE189" s="36"/>
      <c r="AR189" s="188" t="s">
        <v>261</v>
      </c>
      <c r="AT189" s="188" t="s">
        <v>164</v>
      </c>
      <c r="AU189" s="188" t="s">
        <v>90</v>
      </c>
      <c r="AY189" s="18" t="s">
        <v>161</v>
      </c>
      <c r="BE189" s="189">
        <f>IF(N189="základní",J189,0)</f>
        <v>0</v>
      </c>
      <c r="BF189" s="189">
        <f>IF(N189="snížená",J189,0)</f>
        <v>0</v>
      </c>
      <c r="BG189" s="189">
        <f>IF(N189="zákl. přenesená",J189,0)</f>
        <v>0</v>
      </c>
      <c r="BH189" s="189">
        <f>IF(N189="sníž. přenesená",J189,0)</f>
        <v>0</v>
      </c>
      <c r="BI189" s="189">
        <f>IF(N189="nulová",J189,0)</f>
        <v>0</v>
      </c>
      <c r="BJ189" s="18" t="s">
        <v>88</v>
      </c>
      <c r="BK189" s="189">
        <f>ROUND(I189*H189,2)</f>
        <v>0</v>
      </c>
      <c r="BL189" s="18" t="s">
        <v>261</v>
      </c>
      <c r="BM189" s="188" t="s">
        <v>680</v>
      </c>
    </row>
    <row r="190" spans="1:65" s="2" customFormat="1" ht="11.25">
      <c r="A190" s="36"/>
      <c r="B190" s="37"/>
      <c r="C190" s="38"/>
      <c r="D190" s="190" t="s">
        <v>170</v>
      </c>
      <c r="E190" s="38"/>
      <c r="F190" s="191" t="s">
        <v>389</v>
      </c>
      <c r="G190" s="38"/>
      <c r="H190" s="38"/>
      <c r="I190" s="192"/>
      <c r="J190" s="38"/>
      <c r="K190" s="38"/>
      <c r="L190" s="41"/>
      <c r="M190" s="193"/>
      <c r="N190" s="194"/>
      <c r="O190" s="66"/>
      <c r="P190" s="66"/>
      <c r="Q190" s="66"/>
      <c r="R190" s="66"/>
      <c r="S190" s="66"/>
      <c r="T190" s="67"/>
      <c r="U190" s="36"/>
      <c r="V190" s="36"/>
      <c r="W190" s="36"/>
      <c r="X190" s="36"/>
      <c r="Y190" s="36"/>
      <c r="Z190" s="36"/>
      <c r="AA190" s="36"/>
      <c r="AB190" s="36"/>
      <c r="AC190" s="36"/>
      <c r="AD190" s="36"/>
      <c r="AE190" s="36"/>
      <c r="AT190" s="18" t="s">
        <v>170</v>
      </c>
      <c r="AU190" s="18" t="s">
        <v>90</v>
      </c>
    </row>
    <row r="191" spans="1:65" s="2" customFormat="1" ht="76.349999999999994" customHeight="1">
      <c r="A191" s="36"/>
      <c r="B191" s="37"/>
      <c r="C191" s="176" t="s">
        <v>367</v>
      </c>
      <c r="D191" s="176" t="s">
        <v>164</v>
      </c>
      <c r="E191" s="177" t="s">
        <v>681</v>
      </c>
      <c r="F191" s="178" t="s">
        <v>682</v>
      </c>
      <c r="G191" s="179" t="s">
        <v>185</v>
      </c>
      <c r="H191" s="180">
        <v>1</v>
      </c>
      <c r="I191" s="181"/>
      <c r="J191" s="182">
        <f>ROUND(I191*H191,2)</f>
        <v>0</v>
      </c>
      <c r="K191" s="183"/>
      <c r="L191" s="41"/>
      <c r="M191" s="184" t="s">
        <v>35</v>
      </c>
      <c r="N191" s="185" t="s">
        <v>51</v>
      </c>
      <c r="O191" s="66"/>
      <c r="P191" s="186">
        <f>O191*H191</f>
        <v>0</v>
      </c>
      <c r="Q191" s="186">
        <v>1.6E-2</v>
      </c>
      <c r="R191" s="186">
        <f>Q191*H191</f>
        <v>1.6E-2</v>
      </c>
      <c r="S191" s="186">
        <v>0</v>
      </c>
      <c r="T191" s="187">
        <f>S191*H191</f>
        <v>0</v>
      </c>
      <c r="U191" s="36"/>
      <c r="V191" s="36"/>
      <c r="W191" s="36"/>
      <c r="X191" s="36"/>
      <c r="Y191" s="36"/>
      <c r="Z191" s="36"/>
      <c r="AA191" s="36"/>
      <c r="AB191" s="36"/>
      <c r="AC191" s="36"/>
      <c r="AD191" s="36"/>
      <c r="AE191" s="36"/>
      <c r="AR191" s="188" t="s">
        <v>261</v>
      </c>
      <c r="AT191" s="188" t="s">
        <v>164</v>
      </c>
      <c r="AU191" s="188" t="s">
        <v>90</v>
      </c>
      <c r="AY191" s="18" t="s">
        <v>161</v>
      </c>
      <c r="BE191" s="189">
        <f>IF(N191="základní",J191,0)</f>
        <v>0</v>
      </c>
      <c r="BF191" s="189">
        <f>IF(N191="snížená",J191,0)</f>
        <v>0</v>
      </c>
      <c r="BG191" s="189">
        <f>IF(N191="zákl. přenesená",J191,0)</f>
        <v>0</v>
      </c>
      <c r="BH191" s="189">
        <f>IF(N191="sníž. přenesená",J191,0)</f>
        <v>0</v>
      </c>
      <c r="BI191" s="189">
        <f>IF(N191="nulová",J191,0)</f>
        <v>0</v>
      </c>
      <c r="BJ191" s="18" t="s">
        <v>88</v>
      </c>
      <c r="BK191" s="189">
        <f>ROUND(I191*H191,2)</f>
        <v>0</v>
      </c>
      <c r="BL191" s="18" t="s">
        <v>261</v>
      </c>
      <c r="BM191" s="188" t="s">
        <v>683</v>
      </c>
    </row>
    <row r="192" spans="1:65" s="2" customFormat="1" ht="39">
      <c r="A192" s="36"/>
      <c r="B192" s="37"/>
      <c r="C192" s="38"/>
      <c r="D192" s="197" t="s">
        <v>217</v>
      </c>
      <c r="E192" s="38"/>
      <c r="F192" s="239" t="s">
        <v>684</v>
      </c>
      <c r="G192" s="38"/>
      <c r="H192" s="38"/>
      <c r="I192" s="192"/>
      <c r="J192" s="38"/>
      <c r="K192" s="38"/>
      <c r="L192" s="41"/>
      <c r="M192" s="193"/>
      <c r="N192" s="194"/>
      <c r="O192" s="66"/>
      <c r="P192" s="66"/>
      <c r="Q192" s="66"/>
      <c r="R192" s="66"/>
      <c r="S192" s="66"/>
      <c r="T192" s="67"/>
      <c r="U192" s="36"/>
      <c r="V192" s="36"/>
      <c r="W192" s="36"/>
      <c r="X192" s="36"/>
      <c r="Y192" s="36"/>
      <c r="Z192" s="36"/>
      <c r="AA192" s="36"/>
      <c r="AB192" s="36"/>
      <c r="AC192" s="36"/>
      <c r="AD192" s="36"/>
      <c r="AE192" s="36"/>
      <c r="AT192" s="18" t="s">
        <v>217</v>
      </c>
      <c r="AU192" s="18" t="s">
        <v>90</v>
      </c>
    </row>
    <row r="193" spans="1:65" s="2" customFormat="1" ht="49.15" customHeight="1">
      <c r="A193" s="36"/>
      <c r="B193" s="37"/>
      <c r="C193" s="176" t="s">
        <v>373</v>
      </c>
      <c r="D193" s="176" t="s">
        <v>164</v>
      </c>
      <c r="E193" s="177" t="s">
        <v>685</v>
      </c>
      <c r="F193" s="178" t="s">
        <v>686</v>
      </c>
      <c r="G193" s="179" t="s">
        <v>185</v>
      </c>
      <c r="H193" s="180">
        <v>3</v>
      </c>
      <c r="I193" s="181"/>
      <c r="J193" s="182">
        <f>ROUND(I193*H193,2)</f>
        <v>0</v>
      </c>
      <c r="K193" s="183"/>
      <c r="L193" s="41"/>
      <c r="M193" s="184" t="s">
        <v>35</v>
      </c>
      <c r="N193" s="185" t="s">
        <v>51</v>
      </c>
      <c r="O193" s="66"/>
      <c r="P193" s="186">
        <f>O193*H193</f>
        <v>0</v>
      </c>
      <c r="Q193" s="186">
        <v>1.6E-2</v>
      </c>
      <c r="R193" s="186">
        <f>Q193*H193</f>
        <v>4.8000000000000001E-2</v>
      </c>
      <c r="S193" s="186">
        <v>0</v>
      </c>
      <c r="T193" s="187">
        <f>S193*H193</f>
        <v>0</v>
      </c>
      <c r="U193" s="36"/>
      <c r="V193" s="36"/>
      <c r="W193" s="36"/>
      <c r="X193" s="36"/>
      <c r="Y193" s="36"/>
      <c r="Z193" s="36"/>
      <c r="AA193" s="36"/>
      <c r="AB193" s="36"/>
      <c r="AC193" s="36"/>
      <c r="AD193" s="36"/>
      <c r="AE193" s="36"/>
      <c r="AR193" s="188" t="s">
        <v>261</v>
      </c>
      <c r="AT193" s="188" t="s">
        <v>164</v>
      </c>
      <c r="AU193" s="188" t="s">
        <v>90</v>
      </c>
      <c r="AY193" s="18" t="s">
        <v>161</v>
      </c>
      <c r="BE193" s="189">
        <f>IF(N193="základní",J193,0)</f>
        <v>0</v>
      </c>
      <c r="BF193" s="189">
        <f>IF(N193="snížená",J193,0)</f>
        <v>0</v>
      </c>
      <c r="BG193" s="189">
        <f>IF(N193="zákl. přenesená",J193,0)</f>
        <v>0</v>
      </c>
      <c r="BH193" s="189">
        <f>IF(N193="sníž. přenesená",J193,0)</f>
        <v>0</v>
      </c>
      <c r="BI193" s="189">
        <f>IF(N193="nulová",J193,0)</f>
        <v>0</v>
      </c>
      <c r="BJ193" s="18" t="s">
        <v>88</v>
      </c>
      <c r="BK193" s="189">
        <f>ROUND(I193*H193,2)</f>
        <v>0</v>
      </c>
      <c r="BL193" s="18" t="s">
        <v>261</v>
      </c>
      <c r="BM193" s="188" t="s">
        <v>687</v>
      </c>
    </row>
    <row r="194" spans="1:65" s="2" customFormat="1" ht="48.75">
      <c r="A194" s="36"/>
      <c r="B194" s="37"/>
      <c r="C194" s="38"/>
      <c r="D194" s="197" t="s">
        <v>217</v>
      </c>
      <c r="E194" s="38"/>
      <c r="F194" s="239" t="s">
        <v>399</v>
      </c>
      <c r="G194" s="38"/>
      <c r="H194" s="38"/>
      <c r="I194" s="192"/>
      <c r="J194" s="38"/>
      <c r="K194" s="38"/>
      <c r="L194" s="41"/>
      <c r="M194" s="193"/>
      <c r="N194" s="194"/>
      <c r="O194" s="66"/>
      <c r="P194" s="66"/>
      <c r="Q194" s="66"/>
      <c r="R194" s="66"/>
      <c r="S194" s="66"/>
      <c r="T194" s="67"/>
      <c r="U194" s="36"/>
      <c r="V194" s="36"/>
      <c r="W194" s="36"/>
      <c r="X194" s="36"/>
      <c r="Y194" s="36"/>
      <c r="Z194" s="36"/>
      <c r="AA194" s="36"/>
      <c r="AB194" s="36"/>
      <c r="AC194" s="36"/>
      <c r="AD194" s="36"/>
      <c r="AE194" s="36"/>
      <c r="AT194" s="18" t="s">
        <v>217</v>
      </c>
      <c r="AU194" s="18" t="s">
        <v>90</v>
      </c>
    </row>
    <row r="195" spans="1:65" s="2" customFormat="1" ht="44.25" customHeight="1">
      <c r="A195" s="36"/>
      <c r="B195" s="37"/>
      <c r="C195" s="176" t="s">
        <v>378</v>
      </c>
      <c r="D195" s="176" t="s">
        <v>164</v>
      </c>
      <c r="E195" s="177" t="s">
        <v>405</v>
      </c>
      <c r="F195" s="178" t="s">
        <v>406</v>
      </c>
      <c r="G195" s="179" t="s">
        <v>232</v>
      </c>
      <c r="H195" s="180">
        <v>6.4000000000000001E-2</v>
      </c>
      <c r="I195" s="181"/>
      <c r="J195" s="182">
        <f>ROUND(I195*H195,2)</f>
        <v>0</v>
      </c>
      <c r="K195" s="183"/>
      <c r="L195" s="41"/>
      <c r="M195" s="184" t="s">
        <v>35</v>
      </c>
      <c r="N195" s="185" t="s">
        <v>51</v>
      </c>
      <c r="O195" s="66"/>
      <c r="P195" s="186">
        <f>O195*H195</f>
        <v>0</v>
      </c>
      <c r="Q195" s="186">
        <v>0</v>
      </c>
      <c r="R195" s="186">
        <f>Q195*H195</f>
        <v>0</v>
      </c>
      <c r="S195" s="186">
        <v>0</v>
      </c>
      <c r="T195" s="187">
        <f>S195*H195</f>
        <v>0</v>
      </c>
      <c r="U195" s="36"/>
      <c r="V195" s="36"/>
      <c r="W195" s="36"/>
      <c r="X195" s="36"/>
      <c r="Y195" s="36"/>
      <c r="Z195" s="36"/>
      <c r="AA195" s="36"/>
      <c r="AB195" s="36"/>
      <c r="AC195" s="36"/>
      <c r="AD195" s="36"/>
      <c r="AE195" s="36"/>
      <c r="AR195" s="188" t="s">
        <v>261</v>
      </c>
      <c r="AT195" s="188" t="s">
        <v>164</v>
      </c>
      <c r="AU195" s="188" t="s">
        <v>90</v>
      </c>
      <c r="AY195" s="18" t="s">
        <v>161</v>
      </c>
      <c r="BE195" s="189">
        <f>IF(N195="základní",J195,0)</f>
        <v>0</v>
      </c>
      <c r="BF195" s="189">
        <f>IF(N195="snížená",J195,0)</f>
        <v>0</v>
      </c>
      <c r="BG195" s="189">
        <f>IF(N195="zákl. přenesená",J195,0)</f>
        <v>0</v>
      </c>
      <c r="BH195" s="189">
        <f>IF(N195="sníž. přenesená",J195,0)</f>
        <v>0</v>
      </c>
      <c r="BI195" s="189">
        <f>IF(N195="nulová",J195,0)</f>
        <v>0</v>
      </c>
      <c r="BJ195" s="18" t="s">
        <v>88</v>
      </c>
      <c r="BK195" s="189">
        <f>ROUND(I195*H195,2)</f>
        <v>0</v>
      </c>
      <c r="BL195" s="18" t="s">
        <v>261</v>
      </c>
      <c r="BM195" s="188" t="s">
        <v>688</v>
      </c>
    </row>
    <row r="196" spans="1:65" s="2" customFormat="1" ht="11.25">
      <c r="A196" s="36"/>
      <c r="B196" s="37"/>
      <c r="C196" s="38"/>
      <c r="D196" s="190" t="s">
        <v>170</v>
      </c>
      <c r="E196" s="38"/>
      <c r="F196" s="191" t="s">
        <v>408</v>
      </c>
      <c r="G196" s="38"/>
      <c r="H196" s="38"/>
      <c r="I196" s="192"/>
      <c r="J196" s="38"/>
      <c r="K196" s="38"/>
      <c r="L196" s="41"/>
      <c r="M196" s="193"/>
      <c r="N196" s="194"/>
      <c r="O196" s="66"/>
      <c r="P196" s="66"/>
      <c r="Q196" s="66"/>
      <c r="R196" s="66"/>
      <c r="S196" s="66"/>
      <c r="T196" s="67"/>
      <c r="U196" s="36"/>
      <c r="V196" s="36"/>
      <c r="W196" s="36"/>
      <c r="X196" s="36"/>
      <c r="Y196" s="36"/>
      <c r="Z196" s="36"/>
      <c r="AA196" s="36"/>
      <c r="AB196" s="36"/>
      <c r="AC196" s="36"/>
      <c r="AD196" s="36"/>
      <c r="AE196" s="36"/>
      <c r="AT196" s="18" t="s">
        <v>170</v>
      </c>
      <c r="AU196" s="18" t="s">
        <v>90</v>
      </c>
    </row>
    <row r="197" spans="1:65" s="2" customFormat="1" ht="49.15" customHeight="1">
      <c r="A197" s="36"/>
      <c r="B197" s="37"/>
      <c r="C197" s="176" t="s">
        <v>385</v>
      </c>
      <c r="D197" s="176" t="s">
        <v>164</v>
      </c>
      <c r="E197" s="177" t="s">
        <v>410</v>
      </c>
      <c r="F197" s="178" t="s">
        <v>411</v>
      </c>
      <c r="G197" s="179" t="s">
        <v>232</v>
      </c>
      <c r="H197" s="180">
        <v>6.4000000000000001E-2</v>
      </c>
      <c r="I197" s="181"/>
      <c r="J197" s="182">
        <f>ROUND(I197*H197,2)</f>
        <v>0</v>
      </c>
      <c r="K197" s="183"/>
      <c r="L197" s="41"/>
      <c r="M197" s="184" t="s">
        <v>35</v>
      </c>
      <c r="N197" s="185" t="s">
        <v>51</v>
      </c>
      <c r="O197" s="66"/>
      <c r="P197" s="186">
        <f>O197*H197</f>
        <v>0</v>
      </c>
      <c r="Q197" s="186">
        <v>0</v>
      </c>
      <c r="R197" s="186">
        <f>Q197*H197</f>
        <v>0</v>
      </c>
      <c r="S197" s="186">
        <v>0</v>
      </c>
      <c r="T197" s="187">
        <f>S197*H197</f>
        <v>0</v>
      </c>
      <c r="U197" s="36"/>
      <c r="V197" s="36"/>
      <c r="W197" s="36"/>
      <c r="X197" s="36"/>
      <c r="Y197" s="36"/>
      <c r="Z197" s="36"/>
      <c r="AA197" s="36"/>
      <c r="AB197" s="36"/>
      <c r="AC197" s="36"/>
      <c r="AD197" s="36"/>
      <c r="AE197" s="36"/>
      <c r="AR197" s="188" t="s">
        <v>261</v>
      </c>
      <c r="AT197" s="188" t="s">
        <v>164</v>
      </c>
      <c r="AU197" s="188" t="s">
        <v>90</v>
      </c>
      <c r="AY197" s="18" t="s">
        <v>161</v>
      </c>
      <c r="BE197" s="189">
        <f>IF(N197="základní",J197,0)</f>
        <v>0</v>
      </c>
      <c r="BF197" s="189">
        <f>IF(N197="snížená",J197,0)</f>
        <v>0</v>
      </c>
      <c r="BG197" s="189">
        <f>IF(N197="zákl. přenesená",J197,0)</f>
        <v>0</v>
      </c>
      <c r="BH197" s="189">
        <f>IF(N197="sníž. přenesená",J197,0)</f>
        <v>0</v>
      </c>
      <c r="BI197" s="189">
        <f>IF(N197="nulová",J197,0)</f>
        <v>0</v>
      </c>
      <c r="BJ197" s="18" t="s">
        <v>88</v>
      </c>
      <c r="BK197" s="189">
        <f>ROUND(I197*H197,2)</f>
        <v>0</v>
      </c>
      <c r="BL197" s="18" t="s">
        <v>261</v>
      </c>
      <c r="BM197" s="188" t="s">
        <v>689</v>
      </c>
    </row>
    <row r="198" spans="1:65" s="2" customFormat="1" ht="11.25">
      <c r="A198" s="36"/>
      <c r="B198" s="37"/>
      <c r="C198" s="38"/>
      <c r="D198" s="190" t="s">
        <v>170</v>
      </c>
      <c r="E198" s="38"/>
      <c r="F198" s="191" t="s">
        <v>413</v>
      </c>
      <c r="G198" s="38"/>
      <c r="H198" s="38"/>
      <c r="I198" s="192"/>
      <c r="J198" s="38"/>
      <c r="K198" s="38"/>
      <c r="L198" s="41"/>
      <c r="M198" s="193"/>
      <c r="N198" s="194"/>
      <c r="O198" s="66"/>
      <c r="P198" s="66"/>
      <c r="Q198" s="66"/>
      <c r="R198" s="66"/>
      <c r="S198" s="66"/>
      <c r="T198" s="67"/>
      <c r="U198" s="36"/>
      <c r="V198" s="36"/>
      <c r="W198" s="36"/>
      <c r="X198" s="36"/>
      <c r="Y198" s="36"/>
      <c r="Z198" s="36"/>
      <c r="AA198" s="36"/>
      <c r="AB198" s="36"/>
      <c r="AC198" s="36"/>
      <c r="AD198" s="36"/>
      <c r="AE198" s="36"/>
      <c r="AT198" s="18" t="s">
        <v>170</v>
      </c>
      <c r="AU198" s="18" t="s">
        <v>90</v>
      </c>
    </row>
    <row r="199" spans="1:65" s="12" customFormat="1" ht="22.9" customHeight="1">
      <c r="B199" s="160"/>
      <c r="C199" s="161"/>
      <c r="D199" s="162" t="s">
        <v>79</v>
      </c>
      <c r="E199" s="174" t="s">
        <v>414</v>
      </c>
      <c r="F199" s="174" t="s">
        <v>415</v>
      </c>
      <c r="G199" s="161"/>
      <c r="H199" s="161"/>
      <c r="I199" s="164"/>
      <c r="J199" s="175">
        <f>BK199</f>
        <v>0</v>
      </c>
      <c r="K199" s="161"/>
      <c r="L199" s="166"/>
      <c r="M199" s="167"/>
      <c r="N199" s="168"/>
      <c r="O199" s="168"/>
      <c r="P199" s="169">
        <f>SUM(P200:P204)</f>
        <v>0</v>
      </c>
      <c r="Q199" s="168"/>
      <c r="R199" s="169">
        <f>SUM(R200:R204)</f>
        <v>0</v>
      </c>
      <c r="S199" s="168"/>
      <c r="T199" s="170">
        <f>SUM(T200:T204)</f>
        <v>9.9760000000000001E-2</v>
      </c>
      <c r="AR199" s="171" t="s">
        <v>90</v>
      </c>
      <c r="AT199" s="172" t="s">
        <v>79</v>
      </c>
      <c r="AU199" s="172" t="s">
        <v>88</v>
      </c>
      <c r="AY199" s="171" t="s">
        <v>161</v>
      </c>
      <c r="BK199" s="173">
        <f>SUM(BK200:BK204)</f>
        <v>0</v>
      </c>
    </row>
    <row r="200" spans="1:65" s="2" customFormat="1" ht="24.2" customHeight="1">
      <c r="A200" s="36"/>
      <c r="B200" s="37"/>
      <c r="C200" s="176" t="s">
        <v>390</v>
      </c>
      <c r="D200" s="176" t="s">
        <v>164</v>
      </c>
      <c r="E200" s="177" t="s">
        <v>690</v>
      </c>
      <c r="F200" s="178" t="s">
        <v>418</v>
      </c>
      <c r="G200" s="179" t="s">
        <v>185</v>
      </c>
      <c r="H200" s="180">
        <v>1</v>
      </c>
      <c r="I200" s="181"/>
      <c r="J200" s="182">
        <f>ROUND(I200*H200,2)</f>
        <v>0</v>
      </c>
      <c r="K200" s="183"/>
      <c r="L200" s="41"/>
      <c r="M200" s="184" t="s">
        <v>35</v>
      </c>
      <c r="N200" s="185" t="s">
        <v>51</v>
      </c>
      <c r="O200" s="66"/>
      <c r="P200" s="186">
        <f>O200*H200</f>
        <v>0</v>
      </c>
      <c r="Q200" s="186">
        <v>0</v>
      </c>
      <c r="R200" s="186">
        <f>Q200*H200</f>
        <v>0</v>
      </c>
      <c r="S200" s="186">
        <v>0</v>
      </c>
      <c r="T200" s="187">
        <f>S200*H200</f>
        <v>0</v>
      </c>
      <c r="U200" s="36"/>
      <c r="V200" s="36"/>
      <c r="W200" s="36"/>
      <c r="X200" s="36"/>
      <c r="Y200" s="36"/>
      <c r="Z200" s="36"/>
      <c r="AA200" s="36"/>
      <c r="AB200" s="36"/>
      <c r="AC200" s="36"/>
      <c r="AD200" s="36"/>
      <c r="AE200" s="36"/>
      <c r="AR200" s="188" t="s">
        <v>261</v>
      </c>
      <c r="AT200" s="188" t="s">
        <v>164</v>
      </c>
      <c r="AU200" s="188" t="s">
        <v>90</v>
      </c>
      <c r="AY200" s="18" t="s">
        <v>161</v>
      </c>
      <c r="BE200" s="189">
        <f>IF(N200="základní",J200,0)</f>
        <v>0</v>
      </c>
      <c r="BF200" s="189">
        <f>IF(N200="snížená",J200,0)</f>
        <v>0</v>
      </c>
      <c r="BG200" s="189">
        <f>IF(N200="zákl. přenesená",J200,0)</f>
        <v>0</v>
      </c>
      <c r="BH200" s="189">
        <f>IF(N200="sníž. přenesená",J200,0)</f>
        <v>0</v>
      </c>
      <c r="BI200" s="189">
        <f>IF(N200="nulová",J200,0)</f>
        <v>0</v>
      </c>
      <c r="BJ200" s="18" t="s">
        <v>88</v>
      </c>
      <c r="BK200" s="189">
        <f>ROUND(I200*H200,2)</f>
        <v>0</v>
      </c>
      <c r="BL200" s="18" t="s">
        <v>261</v>
      </c>
      <c r="BM200" s="188" t="s">
        <v>691</v>
      </c>
    </row>
    <row r="201" spans="1:65" s="2" customFormat="1" ht="29.25">
      <c r="A201" s="36"/>
      <c r="B201" s="37"/>
      <c r="C201" s="38"/>
      <c r="D201" s="197" t="s">
        <v>217</v>
      </c>
      <c r="E201" s="38"/>
      <c r="F201" s="239" t="s">
        <v>420</v>
      </c>
      <c r="G201" s="38"/>
      <c r="H201" s="38"/>
      <c r="I201" s="192"/>
      <c r="J201" s="38"/>
      <c r="K201" s="38"/>
      <c r="L201" s="41"/>
      <c r="M201" s="193"/>
      <c r="N201" s="194"/>
      <c r="O201" s="66"/>
      <c r="P201" s="66"/>
      <c r="Q201" s="66"/>
      <c r="R201" s="66"/>
      <c r="S201" s="66"/>
      <c r="T201" s="67"/>
      <c r="U201" s="36"/>
      <c r="V201" s="36"/>
      <c r="W201" s="36"/>
      <c r="X201" s="36"/>
      <c r="Y201" s="36"/>
      <c r="Z201" s="36"/>
      <c r="AA201" s="36"/>
      <c r="AB201" s="36"/>
      <c r="AC201" s="36"/>
      <c r="AD201" s="36"/>
      <c r="AE201" s="36"/>
      <c r="AT201" s="18" t="s">
        <v>217</v>
      </c>
      <c r="AU201" s="18" t="s">
        <v>90</v>
      </c>
    </row>
    <row r="202" spans="1:65" s="2" customFormat="1" ht="16.5" customHeight="1">
      <c r="A202" s="36"/>
      <c r="B202" s="37"/>
      <c r="C202" s="176" t="s">
        <v>400</v>
      </c>
      <c r="D202" s="176" t="s">
        <v>164</v>
      </c>
      <c r="E202" s="177" t="s">
        <v>422</v>
      </c>
      <c r="F202" s="178" t="s">
        <v>423</v>
      </c>
      <c r="G202" s="179" t="s">
        <v>185</v>
      </c>
      <c r="H202" s="180">
        <v>1</v>
      </c>
      <c r="I202" s="181"/>
      <c r="J202" s="182">
        <f>ROUND(I202*H202,2)</f>
        <v>0</v>
      </c>
      <c r="K202" s="183"/>
      <c r="L202" s="41"/>
      <c r="M202" s="184" t="s">
        <v>35</v>
      </c>
      <c r="N202" s="185" t="s">
        <v>51</v>
      </c>
      <c r="O202" s="66"/>
      <c r="P202" s="186">
        <f>O202*H202</f>
        <v>0</v>
      </c>
      <c r="Q202" s="186">
        <v>0</v>
      </c>
      <c r="R202" s="186">
        <f>Q202*H202</f>
        <v>0</v>
      </c>
      <c r="S202" s="186">
        <v>0.05</v>
      </c>
      <c r="T202" s="187">
        <f>S202*H202</f>
        <v>0.05</v>
      </c>
      <c r="U202" s="36"/>
      <c r="V202" s="36"/>
      <c r="W202" s="36"/>
      <c r="X202" s="36"/>
      <c r="Y202" s="36"/>
      <c r="Z202" s="36"/>
      <c r="AA202" s="36"/>
      <c r="AB202" s="36"/>
      <c r="AC202" s="36"/>
      <c r="AD202" s="36"/>
      <c r="AE202" s="36"/>
      <c r="AR202" s="188" t="s">
        <v>261</v>
      </c>
      <c r="AT202" s="188" t="s">
        <v>164</v>
      </c>
      <c r="AU202" s="188" t="s">
        <v>90</v>
      </c>
      <c r="AY202" s="18" t="s">
        <v>161</v>
      </c>
      <c r="BE202" s="189">
        <f>IF(N202="základní",J202,0)</f>
        <v>0</v>
      </c>
      <c r="BF202" s="189">
        <f>IF(N202="snížená",J202,0)</f>
        <v>0</v>
      </c>
      <c r="BG202" s="189">
        <f>IF(N202="zákl. přenesená",J202,0)</f>
        <v>0</v>
      </c>
      <c r="BH202" s="189">
        <f>IF(N202="sníž. přenesená",J202,0)</f>
        <v>0</v>
      </c>
      <c r="BI202" s="189">
        <f>IF(N202="nulová",J202,0)</f>
        <v>0</v>
      </c>
      <c r="BJ202" s="18" t="s">
        <v>88</v>
      </c>
      <c r="BK202" s="189">
        <f>ROUND(I202*H202,2)</f>
        <v>0</v>
      </c>
      <c r="BL202" s="18" t="s">
        <v>261</v>
      </c>
      <c r="BM202" s="188" t="s">
        <v>692</v>
      </c>
    </row>
    <row r="203" spans="1:65" s="2" customFormat="1" ht="16.5" customHeight="1">
      <c r="A203" s="36"/>
      <c r="B203" s="37"/>
      <c r="C203" s="176" t="s">
        <v>404</v>
      </c>
      <c r="D203" s="176" t="s">
        <v>164</v>
      </c>
      <c r="E203" s="177" t="s">
        <v>426</v>
      </c>
      <c r="F203" s="178" t="s">
        <v>427</v>
      </c>
      <c r="G203" s="179" t="s">
        <v>167</v>
      </c>
      <c r="H203" s="180">
        <v>12.44</v>
      </c>
      <c r="I203" s="181"/>
      <c r="J203" s="182">
        <f>ROUND(I203*H203,2)</f>
        <v>0</v>
      </c>
      <c r="K203" s="183"/>
      <c r="L203" s="41"/>
      <c r="M203" s="184" t="s">
        <v>35</v>
      </c>
      <c r="N203" s="185" t="s">
        <v>51</v>
      </c>
      <c r="O203" s="66"/>
      <c r="P203" s="186">
        <f>O203*H203</f>
        <v>0</v>
      </c>
      <c r="Q203" s="186">
        <v>0</v>
      </c>
      <c r="R203" s="186">
        <f>Q203*H203</f>
        <v>0</v>
      </c>
      <c r="S203" s="186">
        <v>4.0000000000000001E-3</v>
      </c>
      <c r="T203" s="187">
        <f>S203*H203</f>
        <v>4.9759999999999999E-2</v>
      </c>
      <c r="U203" s="36"/>
      <c r="V203" s="36"/>
      <c r="W203" s="36"/>
      <c r="X203" s="36"/>
      <c r="Y203" s="36"/>
      <c r="Z203" s="36"/>
      <c r="AA203" s="36"/>
      <c r="AB203" s="36"/>
      <c r="AC203" s="36"/>
      <c r="AD203" s="36"/>
      <c r="AE203" s="36"/>
      <c r="AR203" s="188" t="s">
        <v>261</v>
      </c>
      <c r="AT203" s="188" t="s">
        <v>164</v>
      </c>
      <c r="AU203" s="188" t="s">
        <v>90</v>
      </c>
      <c r="AY203" s="18" t="s">
        <v>161</v>
      </c>
      <c r="BE203" s="189">
        <f>IF(N203="základní",J203,0)</f>
        <v>0</v>
      </c>
      <c r="BF203" s="189">
        <f>IF(N203="snížená",J203,0)</f>
        <v>0</v>
      </c>
      <c r="BG203" s="189">
        <f>IF(N203="zákl. přenesená",J203,0)</f>
        <v>0</v>
      </c>
      <c r="BH203" s="189">
        <f>IF(N203="sníž. přenesená",J203,0)</f>
        <v>0</v>
      </c>
      <c r="BI203" s="189">
        <f>IF(N203="nulová",J203,0)</f>
        <v>0</v>
      </c>
      <c r="BJ203" s="18" t="s">
        <v>88</v>
      </c>
      <c r="BK203" s="189">
        <f>ROUND(I203*H203,2)</f>
        <v>0</v>
      </c>
      <c r="BL203" s="18" t="s">
        <v>261</v>
      </c>
      <c r="BM203" s="188" t="s">
        <v>693</v>
      </c>
    </row>
    <row r="204" spans="1:65" s="2" customFormat="1" ht="11.25">
      <c r="A204" s="36"/>
      <c r="B204" s="37"/>
      <c r="C204" s="38"/>
      <c r="D204" s="190" t="s">
        <v>170</v>
      </c>
      <c r="E204" s="38"/>
      <c r="F204" s="191" t="s">
        <v>429</v>
      </c>
      <c r="G204" s="38"/>
      <c r="H204" s="38"/>
      <c r="I204" s="192"/>
      <c r="J204" s="38"/>
      <c r="K204" s="38"/>
      <c r="L204" s="41"/>
      <c r="M204" s="193"/>
      <c r="N204" s="194"/>
      <c r="O204" s="66"/>
      <c r="P204" s="66"/>
      <c r="Q204" s="66"/>
      <c r="R204" s="66"/>
      <c r="S204" s="66"/>
      <c r="T204" s="67"/>
      <c r="U204" s="36"/>
      <c r="V204" s="36"/>
      <c r="W204" s="36"/>
      <c r="X204" s="36"/>
      <c r="Y204" s="36"/>
      <c r="Z204" s="36"/>
      <c r="AA204" s="36"/>
      <c r="AB204" s="36"/>
      <c r="AC204" s="36"/>
      <c r="AD204" s="36"/>
      <c r="AE204" s="36"/>
      <c r="AT204" s="18" t="s">
        <v>170</v>
      </c>
      <c r="AU204" s="18" t="s">
        <v>90</v>
      </c>
    </row>
    <row r="205" spans="1:65" s="12" customFormat="1" ht="22.9" customHeight="1">
      <c r="B205" s="160"/>
      <c r="C205" s="161"/>
      <c r="D205" s="162" t="s">
        <v>79</v>
      </c>
      <c r="E205" s="174" t="s">
        <v>430</v>
      </c>
      <c r="F205" s="174" t="s">
        <v>431</v>
      </c>
      <c r="G205" s="161"/>
      <c r="H205" s="161"/>
      <c r="I205" s="164"/>
      <c r="J205" s="175">
        <f>BK205</f>
        <v>0</v>
      </c>
      <c r="K205" s="161"/>
      <c r="L205" s="166"/>
      <c r="M205" s="167"/>
      <c r="N205" s="168"/>
      <c r="O205" s="168"/>
      <c r="P205" s="169">
        <f>SUM(P206:P239)</f>
        <v>0</v>
      </c>
      <c r="Q205" s="168"/>
      <c r="R205" s="169">
        <f>SUM(R206:R239)</f>
        <v>0.54976300000000011</v>
      </c>
      <c r="S205" s="168"/>
      <c r="T205" s="170">
        <f>SUM(T206:T239)</f>
        <v>1.0346347999999999</v>
      </c>
      <c r="AR205" s="171" t="s">
        <v>90</v>
      </c>
      <c r="AT205" s="172" t="s">
        <v>79</v>
      </c>
      <c r="AU205" s="172" t="s">
        <v>88</v>
      </c>
      <c r="AY205" s="171" t="s">
        <v>161</v>
      </c>
      <c r="BK205" s="173">
        <f>SUM(BK206:BK239)</f>
        <v>0</v>
      </c>
    </row>
    <row r="206" spans="1:65" s="2" customFormat="1" ht="24.2" customHeight="1">
      <c r="A206" s="36"/>
      <c r="B206" s="37"/>
      <c r="C206" s="176" t="s">
        <v>409</v>
      </c>
      <c r="D206" s="176" t="s">
        <v>164</v>
      </c>
      <c r="E206" s="177" t="s">
        <v>433</v>
      </c>
      <c r="F206" s="178" t="s">
        <v>434</v>
      </c>
      <c r="G206" s="179" t="s">
        <v>167</v>
      </c>
      <c r="H206" s="180">
        <v>12.44</v>
      </c>
      <c r="I206" s="181"/>
      <c r="J206" s="182">
        <f>ROUND(I206*H206,2)</f>
        <v>0</v>
      </c>
      <c r="K206" s="183"/>
      <c r="L206" s="41"/>
      <c r="M206" s="184" t="s">
        <v>35</v>
      </c>
      <c r="N206" s="185" t="s">
        <v>51</v>
      </c>
      <c r="O206" s="66"/>
      <c r="P206" s="186">
        <f>O206*H206</f>
        <v>0</v>
      </c>
      <c r="Q206" s="186">
        <v>0</v>
      </c>
      <c r="R206" s="186">
        <f>Q206*H206</f>
        <v>0</v>
      </c>
      <c r="S206" s="186">
        <v>0</v>
      </c>
      <c r="T206" s="187">
        <f>S206*H206</f>
        <v>0</v>
      </c>
      <c r="U206" s="36"/>
      <c r="V206" s="36"/>
      <c r="W206" s="36"/>
      <c r="X206" s="36"/>
      <c r="Y206" s="36"/>
      <c r="Z206" s="36"/>
      <c r="AA206" s="36"/>
      <c r="AB206" s="36"/>
      <c r="AC206" s="36"/>
      <c r="AD206" s="36"/>
      <c r="AE206" s="36"/>
      <c r="AR206" s="188" t="s">
        <v>261</v>
      </c>
      <c r="AT206" s="188" t="s">
        <v>164</v>
      </c>
      <c r="AU206" s="188" t="s">
        <v>90</v>
      </c>
      <c r="AY206" s="18" t="s">
        <v>161</v>
      </c>
      <c r="BE206" s="189">
        <f>IF(N206="základní",J206,0)</f>
        <v>0</v>
      </c>
      <c r="BF206" s="189">
        <f>IF(N206="snížená",J206,0)</f>
        <v>0</v>
      </c>
      <c r="BG206" s="189">
        <f>IF(N206="zákl. přenesená",J206,0)</f>
        <v>0</v>
      </c>
      <c r="BH206" s="189">
        <f>IF(N206="sníž. přenesená",J206,0)</f>
        <v>0</v>
      </c>
      <c r="BI206" s="189">
        <f>IF(N206="nulová",J206,0)</f>
        <v>0</v>
      </c>
      <c r="BJ206" s="18" t="s">
        <v>88</v>
      </c>
      <c r="BK206" s="189">
        <f>ROUND(I206*H206,2)</f>
        <v>0</v>
      </c>
      <c r="BL206" s="18" t="s">
        <v>261</v>
      </c>
      <c r="BM206" s="188" t="s">
        <v>694</v>
      </c>
    </row>
    <row r="207" spans="1:65" s="2" customFormat="1" ht="11.25">
      <c r="A207" s="36"/>
      <c r="B207" s="37"/>
      <c r="C207" s="38"/>
      <c r="D207" s="190" t="s">
        <v>170</v>
      </c>
      <c r="E207" s="38"/>
      <c r="F207" s="191" t="s">
        <v>436</v>
      </c>
      <c r="G207" s="38"/>
      <c r="H207" s="38"/>
      <c r="I207" s="192"/>
      <c r="J207" s="38"/>
      <c r="K207" s="38"/>
      <c r="L207" s="41"/>
      <c r="M207" s="193"/>
      <c r="N207" s="194"/>
      <c r="O207" s="66"/>
      <c r="P207" s="66"/>
      <c r="Q207" s="66"/>
      <c r="R207" s="66"/>
      <c r="S207" s="66"/>
      <c r="T207" s="67"/>
      <c r="U207" s="36"/>
      <c r="V207" s="36"/>
      <c r="W207" s="36"/>
      <c r="X207" s="36"/>
      <c r="Y207" s="36"/>
      <c r="Z207" s="36"/>
      <c r="AA207" s="36"/>
      <c r="AB207" s="36"/>
      <c r="AC207" s="36"/>
      <c r="AD207" s="36"/>
      <c r="AE207" s="36"/>
      <c r="AT207" s="18" t="s">
        <v>170</v>
      </c>
      <c r="AU207" s="18" t="s">
        <v>90</v>
      </c>
    </row>
    <row r="208" spans="1:65" s="2" customFormat="1" ht="24.2" customHeight="1">
      <c r="A208" s="36"/>
      <c r="B208" s="37"/>
      <c r="C208" s="176" t="s">
        <v>416</v>
      </c>
      <c r="D208" s="176" t="s">
        <v>164</v>
      </c>
      <c r="E208" s="177" t="s">
        <v>438</v>
      </c>
      <c r="F208" s="178" t="s">
        <v>439</v>
      </c>
      <c r="G208" s="179" t="s">
        <v>167</v>
      </c>
      <c r="H208" s="180">
        <v>12.44</v>
      </c>
      <c r="I208" s="181"/>
      <c r="J208" s="182">
        <f>ROUND(I208*H208,2)</f>
        <v>0</v>
      </c>
      <c r="K208" s="183"/>
      <c r="L208" s="41"/>
      <c r="M208" s="184" t="s">
        <v>35</v>
      </c>
      <c r="N208" s="185" t="s">
        <v>51</v>
      </c>
      <c r="O208" s="66"/>
      <c r="P208" s="186">
        <f>O208*H208</f>
        <v>0</v>
      </c>
      <c r="Q208" s="186">
        <v>2.9999999999999997E-4</v>
      </c>
      <c r="R208" s="186">
        <f>Q208*H208</f>
        <v>3.7319999999999996E-3</v>
      </c>
      <c r="S208" s="186">
        <v>0</v>
      </c>
      <c r="T208" s="187">
        <f>S208*H208</f>
        <v>0</v>
      </c>
      <c r="U208" s="36"/>
      <c r="V208" s="36"/>
      <c r="W208" s="36"/>
      <c r="X208" s="36"/>
      <c r="Y208" s="36"/>
      <c r="Z208" s="36"/>
      <c r="AA208" s="36"/>
      <c r="AB208" s="36"/>
      <c r="AC208" s="36"/>
      <c r="AD208" s="36"/>
      <c r="AE208" s="36"/>
      <c r="AR208" s="188" t="s">
        <v>261</v>
      </c>
      <c r="AT208" s="188" t="s">
        <v>164</v>
      </c>
      <c r="AU208" s="188" t="s">
        <v>90</v>
      </c>
      <c r="AY208" s="18" t="s">
        <v>161</v>
      </c>
      <c r="BE208" s="189">
        <f>IF(N208="základní",J208,0)</f>
        <v>0</v>
      </c>
      <c r="BF208" s="189">
        <f>IF(N208="snížená",J208,0)</f>
        <v>0</v>
      </c>
      <c r="BG208" s="189">
        <f>IF(N208="zákl. přenesená",J208,0)</f>
        <v>0</v>
      </c>
      <c r="BH208" s="189">
        <f>IF(N208="sníž. přenesená",J208,0)</f>
        <v>0</v>
      </c>
      <c r="BI208" s="189">
        <f>IF(N208="nulová",J208,0)</f>
        <v>0</v>
      </c>
      <c r="BJ208" s="18" t="s">
        <v>88</v>
      </c>
      <c r="BK208" s="189">
        <f>ROUND(I208*H208,2)</f>
        <v>0</v>
      </c>
      <c r="BL208" s="18" t="s">
        <v>261</v>
      </c>
      <c r="BM208" s="188" t="s">
        <v>695</v>
      </c>
    </row>
    <row r="209" spans="1:65" s="2" customFormat="1" ht="11.25">
      <c r="A209" s="36"/>
      <c r="B209" s="37"/>
      <c r="C209" s="38"/>
      <c r="D209" s="190" t="s">
        <v>170</v>
      </c>
      <c r="E209" s="38"/>
      <c r="F209" s="191" t="s">
        <v>441</v>
      </c>
      <c r="G209" s="38"/>
      <c r="H209" s="38"/>
      <c r="I209" s="192"/>
      <c r="J209" s="38"/>
      <c r="K209" s="38"/>
      <c r="L209" s="41"/>
      <c r="M209" s="193"/>
      <c r="N209" s="194"/>
      <c r="O209" s="66"/>
      <c r="P209" s="66"/>
      <c r="Q209" s="66"/>
      <c r="R209" s="66"/>
      <c r="S209" s="66"/>
      <c r="T209" s="67"/>
      <c r="U209" s="36"/>
      <c r="V209" s="36"/>
      <c r="W209" s="36"/>
      <c r="X209" s="36"/>
      <c r="Y209" s="36"/>
      <c r="Z209" s="36"/>
      <c r="AA209" s="36"/>
      <c r="AB209" s="36"/>
      <c r="AC209" s="36"/>
      <c r="AD209" s="36"/>
      <c r="AE209" s="36"/>
      <c r="AT209" s="18" t="s">
        <v>170</v>
      </c>
      <c r="AU209" s="18" t="s">
        <v>90</v>
      </c>
    </row>
    <row r="210" spans="1:65" s="2" customFormat="1" ht="37.9" customHeight="1">
      <c r="A210" s="36"/>
      <c r="B210" s="37"/>
      <c r="C210" s="176" t="s">
        <v>421</v>
      </c>
      <c r="D210" s="176" t="s">
        <v>164</v>
      </c>
      <c r="E210" s="177" t="s">
        <v>443</v>
      </c>
      <c r="F210" s="178" t="s">
        <v>444</v>
      </c>
      <c r="G210" s="179" t="s">
        <v>167</v>
      </c>
      <c r="H210" s="180">
        <v>12.44</v>
      </c>
      <c r="I210" s="181"/>
      <c r="J210" s="182">
        <f>ROUND(I210*H210,2)</f>
        <v>0</v>
      </c>
      <c r="K210" s="183"/>
      <c r="L210" s="41"/>
      <c r="M210" s="184" t="s">
        <v>35</v>
      </c>
      <c r="N210" s="185" t="s">
        <v>51</v>
      </c>
      <c r="O210" s="66"/>
      <c r="P210" s="186">
        <f>O210*H210</f>
        <v>0</v>
      </c>
      <c r="Q210" s="186">
        <v>1.4999999999999999E-2</v>
      </c>
      <c r="R210" s="186">
        <f>Q210*H210</f>
        <v>0.18659999999999999</v>
      </c>
      <c r="S210" s="186">
        <v>0</v>
      </c>
      <c r="T210" s="187">
        <f>S210*H210</f>
        <v>0</v>
      </c>
      <c r="U210" s="36"/>
      <c r="V210" s="36"/>
      <c r="W210" s="36"/>
      <c r="X210" s="36"/>
      <c r="Y210" s="36"/>
      <c r="Z210" s="36"/>
      <c r="AA210" s="36"/>
      <c r="AB210" s="36"/>
      <c r="AC210" s="36"/>
      <c r="AD210" s="36"/>
      <c r="AE210" s="36"/>
      <c r="AR210" s="188" t="s">
        <v>261</v>
      </c>
      <c r="AT210" s="188" t="s">
        <v>164</v>
      </c>
      <c r="AU210" s="188" t="s">
        <v>90</v>
      </c>
      <c r="AY210" s="18" t="s">
        <v>161</v>
      </c>
      <c r="BE210" s="189">
        <f>IF(N210="základní",J210,0)</f>
        <v>0</v>
      </c>
      <c r="BF210" s="189">
        <f>IF(N210="snížená",J210,0)</f>
        <v>0</v>
      </c>
      <c r="BG210" s="189">
        <f>IF(N210="zákl. přenesená",J210,0)</f>
        <v>0</v>
      </c>
      <c r="BH210" s="189">
        <f>IF(N210="sníž. přenesená",J210,0)</f>
        <v>0</v>
      </c>
      <c r="BI210" s="189">
        <f>IF(N210="nulová",J210,0)</f>
        <v>0</v>
      </c>
      <c r="BJ210" s="18" t="s">
        <v>88</v>
      </c>
      <c r="BK210" s="189">
        <f>ROUND(I210*H210,2)</f>
        <v>0</v>
      </c>
      <c r="BL210" s="18" t="s">
        <v>261</v>
      </c>
      <c r="BM210" s="188" t="s">
        <v>696</v>
      </c>
    </row>
    <row r="211" spans="1:65" s="2" customFormat="1" ht="11.25">
      <c r="A211" s="36"/>
      <c r="B211" s="37"/>
      <c r="C211" s="38"/>
      <c r="D211" s="190" t="s">
        <v>170</v>
      </c>
      <c r="E211" s="38"/>
      <c r="F211" s="191" t="s">
        <v>446</v>
      </c>
      <c r="G211" s="38"/>
      <c r="H211" s="38"/>
      <c r="I211" s="192"/>
      <c r="J211" s="38"/>
      <c r="K211" s="38"/>
      <c r="L211" s="41"/>
      <c r="M211" s="193"/>
      <c r="N211" s="194"/>
      <c r="O211" s="66"/>
      <c r="P211" s="66"/>
      <c r="Q211" s="66"/>
      <c r="R211" s="66"/>
      <c r="S211" s="66"/>
      <c r="T211" s="67"/>
      <c r="U211" s="36"/>
      <c r="V211" s="36"/>
      <c r="W211" s="36"/>
      <c r="X211" s="36"/>
      <c r="Y211" s="36"/>
      <c r="Z211" s="36"/>
      <c r="AA211" s="36"/>
      <c r="AB211" s="36"/>
      <c r="AC211" s="36"/>
      <c r="AD211" s="36"/>
      <c r="AE211" s="36"/>
      <c r="AT211" s="18" t="s">
        <v>170</v>
      </c>
      <c r="AU211" s="18" t="s">
        <v>90</v>
      </c>
    </row>
    <row r="212" spans="1:65" s="2" customFormat="1" ht="24.2" customHeight="1">
      <c r="A212" s="36"/>
      <c r="B212" s="37"/>
      <c r="C212" s="176" t="s">
        <v>425</v>
      </c>
      <c r="D212" s="176" t="s">
        <v>164</v>
      </c>
      <c r="E212" s="177" t="s">
        <v>448</v>
      </c>
      <c r="F212" s="178" t="s">
        <v>449</v>
      </c>
      <c r="G212" s="179" t="s">
        <v>167</v>
      </c>
      <c r="H212" s="180">
        <v>12.44</v>
      </c>
      <c r="I212" s="181"/>
      <c r="J212" s="182">
        <f>ROUND(I212*H212,2)</f>
        <v>0</v>
      </c>
      <c r="K212" s="183"/>
      <c r="L212" s="41"/>
      <c r="M212" s="184" t="s">
        <v>35</v>
      </c>
      <c r="N212" s="185" t="s">
        <v>51</v>
      </c>
      <c r="O212" s="66"/>
      <c r="P212" s="186">
        <f>O212*H212</f>
        <v>0</v>
      </c>
      <c r="Q212" s="186">
        <v>0</v>
      </c>
      <c r="R212" s="186">
        <f>Q212*H212</f>
        <v>0</v>
      </c>
      <c r="S212" s="186">
        <v>8.3169999999999994E-2</v>
      </c>
      <c r="T212" s="187">
        <f>S212*H212</f>
        <v>1.0346347999999999</v>
      </c>
      <c r="U212" s="36"/>
      <c r="V212" s="36"/>
      <c r="W212" s="36"/>
      <c r="X212" s="36"/>
      <c r="Y212" s="36"/>
      <c r="Z212" s="36"/>
      <c r="AA212" s="36"/>
      <c r="AB212" s="36"/>
      <c r="AC212" s="36"/>
      <c r="AD212" s="36"/>
      <c r="AE212" s="36"/>
      <c r="AR212" s="188" t="s">
        <v>261</v>
      </c>
      <c r="AT212" s="188" t="s">
        <v>164</v>
      </c>
      <c r="AU212" s="188" t="s">
        <v>90</v>
      </c>
      <c r="AY212" s="18" t="s">
        <v>161</v>
      </c>
      <c r="BE212" s="189">
        <f>IF(N212="základní",J212,0)</f>
        <v>0</v>
      </c>
      <c r="BF212" s="189">
        <f>IF(N212="snížená",J212,0)</f>
        <v>0</v>
      </c>
      <c r="BG212" s="189">
        <f>IF(N212="zákl. přenesená",J212,0)</f>
        <v>0</v>
      </c>
      <c r="BH212" s="189">
        <f>IF(N212="sníž. přenesená",J212,0)</f>
        <v>0</v>
      </c>
      <c r="BI212" s="189">
        <f>IF(N212="nulová",J212,0)</f>
        <v>0</v>
      </c>
      <c r="BJ212" s="18" t="s">
        <v>88</v>
      </c>
      <c r="BK212" s="189">
        <f>ROUND(I212*H212,2)</f>
        <v>0</v>
      </c>
      <c r="BL212" s="18" t="s">
        <v>261</v>
      </c>
      <c r="BM212" s="188" t="s">
        <v>697</v>
      </c>
    </row>
    <row r="213" spans="1:65" s="2" customFormat="1" ht="11.25">
      <c r="A213" s="36"/>
      <c r="B213" s="37"/>
      <c r="C213" s="38"/>
      <c r="D213" s="190" t="s">
        <v>170</v>
      </c>
      <c r="E213" s="38"/>
      <c r="F213" s="191" t="s">
        <v>451</v>
      </c>
      <c r="G213" s="38"/>
      <c r="H213" s="38"/>
      <c r="I213" s="192"/>
      <c r="J213" s="38"/>
      <c r="K213" s="38"/>
      <c r="L213" s="41"/>
      <c r="M213" s="193"/>
      <c r="N213" s="194"/>
      <c r="O213" s="66"/>
      <c r="P213" s="66"/>
      <c r="Q213" s="66"/>
      <c r="R213" s="66"/>
      <c r="S213" s="66"/>
      <c r="T213" s="67"/>
      <c r="U213" s="36"/>
      <c r="V213" s="36"/>
      <c r="W213" s="36"/>
      <c r="X213" s="36"/>
      <c r="Y213" s="36"/>
      <c r="Z213" s="36"/>
      <c r="AA213" s="36"/>
      <c r="AB213" s="36"/>
      <c r="AC213" s="36"/>
      <c r="AD213" s="36"/>
      <c r="AE213" s="36"/>
      <c r="AT213" s="18" t="s">
        <v>170</v>
      </c>
      <c r="AU213" s="18" t="s">
        <v>90</v>
      </c>
    </row>
    <row r="214" spans="1:65" s="14" customFormat="1" ht="11.25">
      <c r="B214" s="206"/>
      <c r="C214" s="207"/>
      <c r="D214" s="197" t="s">
        <v>176</v>
      </c>
      <c r="E214" s="208" t="s">
        <v>35</v>
      </c>
      <c r="F214" s="209" t="s">
        <v>698</v>
      </c>
      <c r="G214" s="207"/>
      <c r="H214" s="210">
        <v>12.44</v>
      </c>
      <c r="I214" s="211"/>
      <c r="J214" s="207"/>
      <c r="K214" s="207"/>
      <c r="L214" s="212"/>
      <c r="M214" s="213"/>
      <c r="N214" s="214"/>
      <c r="O214" s="214"/>
      <c r="P214" s="214"/>
      <c r="Q214" s="214"/>
      <c r="R214" s="214"/>
      <c r="S214" s="214"/>
      <c r="T214" s="215"/>
      <c r="AT214" s="216" t="s">
        <v>176</v>
      </c>
      <c r="AU214" s="216" t="s">
        <v>90</v>
      </c>
      <c r="AV214" s="14" t="s">
        <v>90</v>
      </c>
      <c r="AW214" s="14" t="s">
        <v>41</v>
      </c>
      <c r="AX214" s="14" t="s">
        <v>88</v>
      </c>
      <c r="AY214" s="216" t="s">
        <v>161</v>
      </c>
    </row>
    <row r="215" spans="1:65" s="2" customFormat="1" ht="33" customHeight="1">
      <c r="A215" s="36"/>
      <c r="B215" s="37"/>
      <c r="C215" s="176" t="s">
        <v>432</v>
      </c>
      <c r="D215" s="176" t="s">
        <v>164</v>
      </c>
      <c r="E215" s="177" t="s">
        <v>454</v>
      </c>
      <c r="F215" s="178" t="s">
        <v>455</v>
      </c>
      <c r="G215" s="179" t="s">
        <v>167</v>
      </c>
      <c r="H215" s="180">
        <v>12.44</v>
      </c>
      <c r="I215" s="181"/>
      <c r="J215" s="182">
        <f>ROUND(I215*H215,2)</f>
        <v>0</v>
      </c>
      <c r="K215" s="183"/>
      <c r="L215" s="41"/>
      <c r="M215" s="184" t="s">
        <v>35</v>
      </c>
      <c r="N215" s="185" t="s">
        <v>51</v>
      </c>
      <c r="O215" s="66"/>
      <c r="P215" s="186">
        <f>O215*H215</f>
        <v>0</v>
      </c>
      <c r="Q215" s="186">
        <v>5.4000000000000003E-3</v>
      </c>
      <c r="R215" s="186">
        <f>Q215*H215</f>
        <v>6.7176E-2</v>
      </c>
      <c r="S215" s="186">
        <v>0</v>
      </c>
      <c r="T215" s="187">
        <f>S215*H215</f>
        <v>0</v>
      </c>
      <c r="U215" s="36"/>
      <c r="V215" s="36"/>
      <c r="W215" s="36"/>
      <c r="X215" s="36"/>
      <c r="Y215" s="36"/>
      <c r="Z215" s="36"/>
      <c r="AA215" s="36"/>
      <c r="AB215" s="36"/>
      <c r="AC215" s="36"/>
      <c r="AD215" s="36"/>
      <c r="AE215" s="36"/>
      <c r="AR215" s="188" t="s">
        <v>261</v>
      </c>
      <c r="AT215" s="188" t="s">
        <v>164</v>
      </c>
      <c r="AU215" s="188" t="s">
        <v>90</v>
      </c>
      <c r="AY215" s="18" t="s">
        <v>161</v>
      </c>
      <c r="BE215" s="189">
        <f>IF(N215="základní",J215,0)</f>
        <v>0</v>
      </c>
      <c r="BF215" s="189">
        <f>IF(N215="snížená",J215,0)</f>
        <v>0</v>
      </c>
      <c r="BG215" s="189">
        <f>IF(N215="zákl. přenesená",J215,0)</f>
        <v>0</v>
      </c>
      <c r="BH215" s="189">
        <f>IF(N215="sníž. přenesená",J215,0)</f>
        <v>0</v>
      </c>
      <c r="BI215" s="189">
        <f>IF(N215="nulová",J215,0)</f>
        <v>0</v>
      </c>
      <c r="BJ215" s="18" t="s">
        <v>88</v>
      </c>
      <c r="BK215" s="189">
        <f>ROUND(I215*H215,2)</f>
        <v>0</v>
      </c>
      <c r="BL215" s="18" t="s">
        <v>261</v>
      </c>
      <c r="BM215" s="188" t="s">
        <v>699</v>
      </c>
    </row>
    <row r="216" spans="1:65" s="2" customFormat="1" ht="11.25">
      <c r="A216" s="36"/>
      <c r="B216" s="37"/>
      <c r="C216" s="38"/>
      <c r="D216" s="190" t="s">
        <v>170</v>
      </c>
      <c r="E216" s="38"/>
      <c r="F216" s="191" t="s">
        <v>457</v>
      </c>
      <c r="G216" s="38"/>
      <c r="H216" s="38"/>
      <c r="I216" s="192"/>
      <c r="J216" s="38"/>
      <c r="K216" s="38"/>
      <c r="L216" s="41"/>
      <c r="M216" s="193"/>
      <c r="N216" s="194"/>
      <c r="O216" s="66"/>
      <c r="P216" s="66"/>
      <c r="Q216" s="66"/>
      <c r="R216" s="66"/>
      <c r="S216" s="66"/>
      <c r="T216" s="67"/>
      <c r="U216" s="36"/>
      <c r="V216" s="36"/>
      <c r="W216" s="36"/>
      <c r="X216" s="36"/>
      <c r="Y216" s="36"/>
      <c r="Z216" s="36"/>
      <c r="AA216" s="36"/>
      <c r="AB216" s="36"/>
      <c r="AC216" s="36"/>
      <c r="AD216" s="36"/>
      <c r="AE216" s="36"/>
      <c r="AT216" s="18" t="s">
        <v>170</v>
      </c>
      <c r="AU216" s="18" t="s">
        <v>90</v>
      </c>
    </row>
    <row r="217" spans="1:65" s="14" customFormat="1" ht="11.25">
      <c r="B217" s="206"/>
      <c r="C217" s="207"/>
      <c r="D217" s="197" t="s">
        <v>176</v>
      </c>
      <c r="E217" s="208" t="s">
        <v>35</v>
      </c>
      <c r="F217" s="209" t="s">
        <v>698</v>
      </c>
      <c r="G217" s="207"/>
      <c r="H217" s="210">
        <v>12.44</v>
      </c>
      <c r="I217" s="211"/>
      <c r="J217" s="207"/>
      <c r="K217" s="207"/>
      <c r="L217" s="212"/>
      <c r="M217" s="213"/>
      <c r="N217" s="214"/>
      <c r="O217" s="214"/>
      <c r="P217" s="214"/>
      <c r="Q217" s="214"/>
      <c r="R217" s="214"/>
      <c r="S217" s="214"/>
      <c r="T217" s="215"/>
      <c r="AT217" s="216" t="s">
        <v>176</v>
      </c>
      <c r="AU217" s="216" t="s">
        <v>90</v>
      </c>
      <c r="AV217" s="14" t="s">
        <v>90</v>
      </c>
      <c r="AW217" s="14" t="s">
        <v>41</v>
      </c>
      <c r="AX217" s="14" t="s">
        <v>88</v>
      </c>
      <c r="AY217" s="216" t="s">
        <v>161</v>
      </c>
    </row>
    <row r="218" spans="1:65" s="2" customFormat="1" ht="37.9" customHeight="1">
      <c r="A218" s="36"/>
      <c r="B218" s="37"/>
      <c r="C218" s="228" t="s">
        <v>437</v>
      </c>
      <c r="D218" s="228" t="s">
        <v>188</v>
      </c>
      <c r="E218" s="229" t="s">
        <v>459</v>
      </c>
      <c r="F218" s="230" t="s">
        <v>460</v>
      </c>
      <c r="G218" s="231" t="s">
        <v>167</v>
      </c>
      <c r="H218" s="232">
        <v>13.683999999999999</v>
      </c>
      <c r="I218" s="233"/>
      <c r="J218" s="234">
        <f>ROUND(I218*H218,2)</f>
        <v>0</v>
      </c>
      <c r="K218" s="235"/>
      <c r="L218" s="236"/>
      <c r="M218" s="237" t="s">
        <v>35</v>
      </c>
      <c r="N218" s="238" t="s">
        <v>51</v>
      </c>
      <c r="O218" s="66"/>
      <c r="P218" s="186">
        <f>O218*H218</f>
        <v>0</v>
      </c>
      <c r="Q218" s="186">
        <v>1.9199999999999998E-2</v>
      </c>
      <c r="R218" s="186">
        <f>Q218*H218</f>
        <v>0.26273279999999999</v>
      </c>
      <c r="S218" s="186">
        <v>0</v>
      </c>
      <c r="T218" s="187">
        <f>S218*H218</f>
        <v>0</v>
      </c>
      <c r="U218" s="36"/>
      <c r="V218" s="36"/>
      <c r="W218" s="36"/>
      <c r="X218" s="36"/>
      <c r="Y218" s="36"/>
      <c r="Z218" s="36"/>
      <c r="AA218" s="36"/>
      <c r="AB218" s="36"/>
      <c r="AC218" s="36"/>
      <c r="AD218" s="36"/>
      <c r="AE218" s="36"/>
      <c r="AR218" s="188" t="s">
        <v>333</v>
      </c>
      <c r="AT218" s="188" t="s">
        <v>188</v>
      </c>
      <c r="AU218" s="188" t="s">
        <v>90</v>
      </c>
      <c r="AY218" s="18" t="s">
        <v>161</v>
      </c>
      <c r="BE218" s="189">
        <f>IF(N218="základní",J218,0)</f>
        <v>0</v>
      </c>
      <c r="BF218" s="189">
        <f>IF(N218="snížená",J218,0)</f>
        <v>0</v>
      </c>
      <c r="BG218" s="189">
        <f>IF(N218="zákl. přenesená",J218,0)</f>
        <v>0</v>
      </c>
      <c r="BH218" s="189">
        <f>IF(N218="sníž. přenesená",J218,0)</f>
        <v>0</v>
      </c>
      <c r="BI218" s="189">
        <f>IF(N218="nulová",J218,0)</f>
        <v>0</v>
      </c>
      <c r="BJ218" s="18" t="s">
        <v>88</v>
      </c>
      <c r="BK218" s="189">
        <f>ROUND(I218*H218,2)</f>
        <v>0</v>
      </c>
      <c r="BL218" s="18" t="s">
        <v>261</v>
      </c>
      <c r="BM218" s="188" t="s">
        <v>700</v>
      </c>
    </row>
    <row r="219" spans="1:65" s="2" customFormat="1" ht="11.25">
      <c r="A219" s="36"/>
      <c r="B219" s="37"/>
      <c r="C219" s="38"/>
      <c r="D219" s="190" t="s">
        <v>170</v>
      </c>
      <c r="E219" s="38"/>
      <c r="F219" s="191" t="s">
        <v>462</v>
      </c>
      <c r="G219" s="38"/>
      <c r="H219" s="38"/>
      <c r="I219" s="192"/>
      <c r="J219" s="38"/>
      <c r="K219" s="38"/>
      <c r="L219" s="41"/>
      <c r="M219" s="193"/>
      <c r="N219" s="194"/>
      <c r="O219" s="66"/>
      <c r="P219" s="66"/>
      <c r="Q219" s="66"/>
      <c r="R219" s="66"/>
      <c r="S219" s="66"/>
      <c r="T219" s="67"/>
      <c r="U219" s="36"/>
      <c r="V219" s="36"/>
      <c r="W219" s="36"/>
      <c r="X219" s="36"/>
      <c r="Y219" s="36"/>
      <c r="Z219" s="36"/>
      <c r="AA219" s="36"/>
      <c r="AB219" s="36"/>
      <c r="AC219" s="36"/>
      <c r="AD219" s="36"/>
      <c r="AE219" s="36"/>
      <c r="AT219" s="18" t="s">
        <v>170</v>
      </c>
      <c r="AU219" s="18" t="s">
        <v>90</v>
      </c>
    </row>
    <row r="220" spans="1:65" s="14" customFormat="1" ht="11.25">
      <c r="B220" s="206"/>
      <c r="C220" s="207"/>
      <c r="D220" s="197" t="s">
        <v>176</v>
      </c>
      <c r="E220" s="207"/>
      <c r="F220" s="209" t="s">
        <v>701</v>
      </c>
      <c r="G220" s="207"/>
      <c r="H220" s="210">
        <v>13.683999999999999</v>
      </c>
      <c r="I220" s="211"/>
      <c r="J220" s="207"/>
      <c r="K220" s="207"/>
      <c r="L220" s="212"/>
      <c r="M220" s="213"/>
      <c r="N220" s="214"/>
      <c r="O220" s="214"/>
      <c r="P220" s="214"/>
      <c r="Q220" s="214"/>
      <c r="R220" s="214"/>
      <c r="S220" s="214"/>
      <c r="T220" s="215"/>
      <c r="AT220" s="216" t="s">
        <v>176</v>
      </c>
      <c r="AU220" s="216" t="s">
        <v>90</v>
      </c>
      <c r="AV220" s="14" t="s">
        <v>90</v>
      </c>
      <c r="AW220" s="14" t="s">
        <v>4</v>
      </c>
      <c r="AX220" s="14" t="s">
        <v>88</v>
      </c>
      <c r="AY220" s="216" t="s">
        <v>161</v>
      </c>
    </row>
    <row r="221" spans="1:65" s="2" customFormat="1" ht="37.9" customHeight="1">
      <c r="A221" s="36"/>
      <c r="B221" s="37"/>
      <c r="C221" s="176" t="s">
        <v>442</v>
      </c>
      <c r="D221" s="176" t="s">
        <v>164</v>
      </c>
      <c r="E221" s="177" t="s">
        <v>465</v>
      </c>
      <c r="F221" s="178" t="s">
        <v>466</v>
      </c>
      <c r="G221" s="179" t="s">
        <v>167</v>
      </c>
      <c r="H221" s="180">
        <v>6.22</v>
      </c>
      <c r="I221" s="181"/>
      <c r="J221" s="182">
        <f>ROUND(I221*H221,2)</f>
        <v>0</v>
      </c>
      <c r="K221" s="183"/>
      <c r="L221" s="41"/>
      <c r="M221" s="184" t="s">
        <v>35</v>
      </c>
      <c r="N221" s="185" t="s">
        <v>51</v>
      </c>
      <c r="O221" s="66"/>
      <c r="P221" s="186">
        <f>O221*H221</f>
        <v>0</v>
      </c>
      <c r="Q221" s="186">
        <v>0</v>
      </c>
      <c r="R221" s="186">
        <f>Q221*H221</f>
        <v>0</v>
      </c>
      <c r="S221" s="186">
        <v>0</v>
      </c>
      <c r="T221" s="187">
        <f>S221*H221</f>
        <v>0</v>
      </c>
      <c r="U221" s="36"/>
      <c r="V221" s="36"/>
      <c r="W221" s="36"/>
      <c r="X221" s="36"/>
      <c r="Y221" s="36"/>
      <c r="Z221" s="36"/>
      <c r="AA221" s="36"/>
      <c r="AB221" s="36"/>
      <c r="AC221" s="36"/>
      <c r="AD221" s="36"/>
      <c r="AE221" s="36"/>
      <c r="AR221" s="188" t="s">
        <v>261</v>
      </c>
      <c r="AT221" s="188" t="s">
        <v>164</v>
      </c>
      <c r="AU221" s="188" t="s">
        <v>90</v>
      </c>
      <c r="AY221" s="18" t="s">
        <v>161</v>
      </c>
      <c r="BE221" s="189">
        <f>IF(N221="základní",J221,0)</f>
        <v>0</v>
      </c>
      <c r="BF221" s="189">
        <f>IF(N221="snížená",J221,0)</f>
        <v>0</v>
      </c>
      <c r="BG221" s="189">
        <f>IF(N221="zákl. přenesená",J221,0)</f>
        <v>0</v>
      </c>
      <c r="BH221" s="189">
        <f>IF(N221="sníž. přenesená",J221,0)</f>
        <v>0</v>
      </c>
      <c r="BI221" s="189">
        <f>IF(N221="nulová",J221,0)</f>
        <v>0</v>
      </c>
      <c r="BJ221" s="18" t="s">
        <v>88</v>
      </c>
      <c r="BK221" s="189">
        <f>ROUND(I221*H221,2)</f>
        <v>0</v>
      </c>
      <c r="BL221" s="18" t="s">
        <v>261</v>
      </c>
      <c r="BM221" s="188" t="s">
        <v>702</v>
      </c>
    </row>
    <row r="222" spans="1:65" s="2" customFormat="1" ht="11.25">
      <c r="A222" s="36"/>
      <c r="B222" s="37"/>
      <c r="C222" s="38"/>
      <c r="D222" s="190" t="s">
        <v>170</v>
      </c>
      <c r="E222" s="38"/>
      <c r="F222" s="191" t="s">
        <v>468</v>
      </c>
      <c r="G222" s="38"/>
      <c r="H222" s="38"/>
      <c r="I222" s="192"/>
      <c r="J222" s="38"/>
      <c r="K222" s="38"/>
      <c r="L222" s="41"/>
      <c r="M222" s="193"/>
      <c r="N222" s="194"/>
      <c r="O222" s="66"/>
      <c r="P222" s="66"/>
      <c r="Q222" s="66"/>
      <c r="R222" s="66"/>
      <c r="S222" s="66"/>
      <c r="T222" s="67"/>
      <c r="U222" s="36"/>
      <c r="V222" s="36"/>
      <c r="W222" s="36"/>
      <c r="X222" s="36"/>
      <c r="Y222" s="36"/>
      <c r="Z222" s="36"/>
      <c r="AA222" s="36"/>
      <c r="AB222" s="36"/>
      <c r="AC222" s="36"/>
      <c r="AD222" s="36"/>
      <c r="AE222" s="36"/>
      <c r="AT222" s="18" t="s">
        <v>170</v>
      </c>
      <c r="AU222" s="18" t="s">
        <v>90</v>
      </c>
    </row>
    <row r="223" spans="1:65" s="14" customFormat="1" ht="11.25">
      <c r="B223" s="206"/>
      <c r="C223" s="207"/>
      <c r="D223" s="197" t="s">
        <v>176</v>
      </c>
      <c r="E223" s="208" t="s">
        <v>35</v>
      </c>
      <c r="F223" s="209" t="s">
        <v>703</v>
      </c>
      <c r="G223" s="207"/>
      <c r="H223" s="210">
        <v>6.22</v>
      </c>
      <c r="I223" s="211"/>
      <c r="J223" s="207"/>
      <c r="K223" s="207"/>
      <c r="L223" s="212"/>
      <c r="M223" s="213"/>
      <c r="N223" s="214"/>
      <c r="O223" s="214"/>
      <c r="P223" s="214"/>
      <c r="Q223" s="214"/>
      <c r="R223" s="214"/>
      <c r="S223" s="214"/>
      <c r="T223" s="215"/>
      <c r="AT223" s="216" t="s">
        <v>176</v>
      </c>
      <c r="AU223" s="216" t="s">
        <v>90</v>
      </c>
      <c r="AV223" s="14" t="s">
        <v>90</v>
      </c>
      <c r="AW223" s="14" t="s">
        <v>41</v>
      </c>
      <c r="AX223" s="14" t="s">
        <v>88</v>
      </c>
      <c r="AY223" s="216" t="s">
        <v>161</v>
      </c>
    </row>
    <row r="224" spans="1:65" s="2" customFormat="1" ht="24.2" customHeight="1">
      <c r="A224" s="36"/>
      <c r="B224" s="37"/>
      <c r="C224" s="176" t="s">
        <v>447</v>
      </c>
      <c r="D224" s="176" t="s">
        <v>164</v>
      </c>
      <c r="E224" s="177" t="s">
        <v>471</v>
      </c>
      <c r="F224" s="178" t="s">
        <v>472</v>
      </c>
      <c r="G224" s="179" t="s">
        <v>167</v>
      </c>
      <c r="H224" s="180">
        <v>14.305999999999999</v>
      </c>
      <c r="I224" s="181"/>
      <c r="J224" s="182">
        <f>ROUND(I224*H224,2)</f>
        <v>0</v>
      </c>
      <c r="K224" s="183"/>
      <c r="L224" s="41"/>
      <c r="M224" s="184" t="s">
        <v>35</v>
      </c>
      <c r="N224" s="185" t="s">
        <v>51</v>
      </c>
      <c r="O224" s="66"/>
      <c r="P224" s="186">
        <f>O224*H224</f>
        <v>0</v>
      </c>
      <c r="Q224" s="186">
        <v>1.5E-3</v>
      </c>
      <c r="R224" s="186">
        <f>Q224*H224</f>
        <v>2.1458999999999999E-2</v>
      </c>
      <c r="S224" s="186">
        <v>0</v>
      </c>
      <c r="T224" s="187">
        <f>S224*H224</f>
        <v>0</v>
      </c>
      <c r="U224" s="36"/>
      <c r="V224" s="36"/>
      <c r="W224" s="36"/>
      <c r="X224" s="36"/>
      <c r="Y224" s="36"/>
      <c r="Z224" s="36"/>
      <c r="AA224" s="36"/>
      <c r="AB224" s="36"/>
      <c r="AC224" s="36"/>
      <c r="AD224" s="36"/>
      <c r="AE224" s="36"/>
      <c r="AR224" s="188" t="s">
        <v>261</v>
      </c>
      <c r="AT224" s="188" t="s">
        <v>164</v>
      </c>
      <c r="AU224" s="188" t="s">
        <v>90</v>
      </c>
      <c r="AY224" s="18" t="s">
        <v>161</v>
      </c>
      <c r="BE224" s="189">
        <f>IF(N224="základní",J224,0)</f>
        <v>0</v>
      </c>
      <c r="BF224" s="189">
        <f>IF(N224="snížená",J224,0)</f>
        <v>0</v>
      </c>
      <c r="BG224" s="189">
        <f>IF(N224="zákl. přenesená",J224,0)</f>
        <v>0</v>
      </c>
      <c r="BH224" s="189">
        <f>IF(N224="sníž. přenesená",J224,0)</f>
        <v>0</v>
      </c>
      <c r="BI224" s="189">
        <f>IF(N224="nulová",J224,0)</f>
        <v>0</v>
      </c>
      <c r="BJ224" s="18" t="s">
        <v>88</v>
      </c>
      <c r="BK224" s="189">
        <f>ROUND(I224*H224,2)</f>
        <v>0</v>
      </c>
      <c r="BL224" s="18" t="s">
        <v>261</v>
      </c>
      <c r="BM224" s="188" t="s">
        <v>704</v>
      </c>
    </row>
    <row r="225" spans="1:65" s="2" customFormat="1" ht="11.25">
      <c r="A225" s="36"/>
      <c r="B225" s="37"/>
      <c r="C225" s="38"/>
      <c r="D225" s="190" t="s">
        <v>170</v>
      </c>
      <c r="E225" s="38"/>
      <c r="F225" s="191" t="s">
        <v>474</v>
      </c>
      <c r="G225" s="38"/>
      <c r="H225" s="38"/>
      <c r="I225" s="192"/>
      <c r="J225" s="38"/>
      <c r="K225" s="38"/>
      <c r="L225" s="41"/>
      <c r="M225" s="193"/>
      <c r="N225" s="194"/>
      <c r="O225" s="66"/>
      <c r="P225" s="66"/>
      <c r="Q225" s="66"/>
      <c r="R225" s="66"/>
      <c r="S225" s="66"/>
      <c r="T225" s="67"/>
      <c r="U225" s="36"/>
      <c r="V225" s="36"/>
      <c r="W225" s="36"/>
      <c r="X225" s="36"/>
      <c r="Y225" s="36"/>
      <c r="Z225" s="36"/>
      <c r="AA225" s="36"/>
      <c r="AB225" s="36"/>
      <c r="AC225" s="36"/>
      <c r="AD225" s="36"/>
      <c r="AE225" s="36"/>
      <c r="AT225" s="18" t="s">
        <v>170</v>
      </c>
      <c r="AU225" s="18" t="s">
        <v>90</v>
      </c>
    </row>
    <row r="226" spans="1:65" s="14" customFormat="1" ht="11.25">
      <c r="B226" s="206"/>
      <c r="C226" s="207"/>
      <c r="D226" s="197" t="s">
        <v>176</v>
      </c>
      <c r="E226" s="208" t="s">
        <v>35</v>
      </c>
      <c r="F226" s="209" t="s">
        <v>705</v>
      </c>
      <c r="G226" s="207"/>
      <c r="H226" s="210">
        <v>12.44</v>
      </c>
      <c r="I226" s="211"/>
      <c r="J226" s="207"/>
      <c r="K226" s="207"/>
      <c r="L226" s="212"/>
      <c r="M226" s="213"/>
      <c r="N226" s="214"/>
      <c r="O226" s="214"/>
      <c r="P226" s="214"/>
      <c r="Q226" s="214"/>
      <c r="R226" s="214"/>
      <c r="S226" s="214"/>
      <c r="T226" s="215"/>
      <c r="AT226" s="216" t="s">
        <v>176</v>
      </c>
      <c r="AU226" s="216" t="s">
        <v>90</v>
      </c>
      <c r="AV226" s="14" t="s">
        <v>90</v>
      </c>
      <c r="AW226" s="14" t="s">
        <v>41</v>
      </c>
      <c r="AX226" s="14" t="s">
        <v>80</v>
      </c>
      <c r="AY226" s="216" t="s">
        <v>161</v>
      </c>
    </row>
    <row r="227" spans="1:65" s="14" customFormat="1" ht="11.25">
      <c r="B227" s="206"/>
      <c r="C227" s="207"/>
      <c r="D227" s="197" t="s">
        <v>176</v>
      </c>
      <c r="E227" s="208" t="s">
        <v>35</v>
      </c>
      <c r="F227" s="209" t="s">
        <v>706</v>
      </c>
      <c r="G227" s="207"/>
      <c r="H227" s="210">
        <v>1.8660000000000001</v>
      </c>
      <c r="I227" s="211"/>
      <c r="J227" s="207"/>
      <c r="K227" s="207"/>
      <c r="L227" s="212"/>
      <c r="M227" s="213"/>
      <c r="N227" s="214"/>
      <c r="O227" s="214"/>
      <c r="P227" s="214"/>
      <c r="Q227" s="214"/>
      <c r="R227" s="214"/>
      <c r="S227" s="214"/>
      <c r="T227" s="215"/>
      <c r="AT227" s="216" t="s">
        <v>176</v>
      </c>
      <c r="AU227" s="216" t="s">
        <v>90</v>
      </c>
      <c r="AV227" s="14" t="s">
        <v>90</v>
      </c>
      <c r="AW227" s="14" t="s">
        <v>41</v>
      </c>
      <c r="AX227" s="14" t="s">
        <v>80</v>
      </c>
      <c r="AY227" s="216" t="s">
        <v>161</v>
      </c>
    </row>
    <row r="228" spans="1:65" s="15" customFormat="1" ht="11.25">
      <c r="B228" s="217"/>
      <c r="C228" s="218"/>
      <c r="D228" s="197" t="s">
        <v>176</v>
      </c>
      <c r="E228" s="219" t="s">
        <v>35</v>
      </c>
      <c r="F228" s="220" t="s">
        <v>181</v>
      </c>
      <c r="G228" s="218"/>
      <c r="H228" s="221">
        <v>14.305999999999999</v>
      </c>
      <c r="I228" s="222"/>
      <c r="J228" s="218"/>
      <c r="K228" s="218"/>
      <c r="L228" s="223"/>
      <c r="M228" s="224"/>
      <c r="N228" s="225"/>
      <c r="O228" s="225"/>
      <c r="P228" s="225"/>
      <c r="Q228" s="225"/>
      <c r="R228" s="225"/>
      <c r="S228" s="225"/>
      <c r="T228" s="226"/>
      <c r="AT228" s="227" t="s">
        <v>176</v>
      </c>
      <c r="AU228" s="227" t="s">
        <v>90</v>
      </c>
      <c r="AV228" s="15" t="s">
        <v>168</v>
      </c>
      <c r="AW228" s="15" t="s">
        <v>41</v>
      </c>
      <c r="AX228" s="15" t="s">
        <v>88</v>
      </c>
      <c r="AY228" s="227" t="s">
        <v>161</v>
      </c>
    </row>
    <row r="229" spans="1:65" s="2" customFormat="1" ht="24.2" customHeight="1">
      <c r="A229" s="36"/>
      <c r="B229" s="37"/>
      <c r="C229" s="176" t="s">
        <v>453</v>
      </c>
      <c r="D229" s="176" t="s">
        <v>164</v>
      </c>
      <c r="E229" s="177" t="s">
        <v>478</v>
      </c>
      <c r="F229" s="178" t="s">
        <v>479</v>
      </c>
      <c r="G229" s="179" t="s">
        <v>480</v>
      </c>
      <c r="H229" s="180">
        <v>24.42</v>
      </c>
      <c r="I229" s="181"/>
      <c r="J229" s="182">
        <f>ROUND(I229*H229,2)</f>
        <v>0</v>
      </c>
      <c r="K229" s="183"/>
      <c r="L229" s="41"/>
      <c r="M229" s="184" t="s">
        <v>35</v>
      </c>
      <c r="N229" s="185" t="s">
        <v>51</v>
      </c>
      <c r="O229" s="66"/>
      <c r="P229" s="186">
        <f>O229*H229</f>
        <v>0</v>
      </c>
      <c r="Q229" s="186">
        <v>3.2000000000000003E-4</v>
      </c>
      <c r="R229" s="186">
        <f>Q229*H229</f>
        <v>7.8144000000000009E-3</v>
      </c>
      <c r="S229" s="186">
        <v>0</v>
      </c>
      <c r="T229" s="187">
        <f>S229*H229</f>
        <v>0</v>
      </c>
      <c r="U229" s="36"/>
      <c r="V229" s="36"/>
      <c r="W229" s="36"/>
      <c r="X229" s="36"/>
      <c r="Y229" s="36"/>
      <c r="Z229" s="36"/>
      <c r="AA229" s="36"/>
      <c r="AB229" s="36"/>
      <c r="AC229" s="36"/>
      <c r="AD229" s="36"/>
      <c r="AE229" s="36"/>
      <c r="AR229" s="188" t="s">
        <v>261</v>
      </c>
      <c r="AT229" s="188" t="s">
        <v>164</v>
      </c>
      <c r="AU229" s="188" t="s">
        <v>90</v>
      </c>
      <c r="AY229" s="18" t="s">
        <v>161</v>
      </c>
      <c r="BE229" s="189">
        <f>IF(N229="základní",J229,0)</f>
        <v>0</v>
      </c>
      <c r="BF229" s="189">
        <f>IF(N229="snížená",J229,0)</f>
        <v>0</v>
      </c>
      <c r="BG229" s="189">
        <f>IF(N229="zákl. přenesená",J229,0)</f>
        <v>0</v>
      </c>
      <c r="BH229" s="189">
        <f>IF(N229="sníž. přenesená",J229,0)</f>
        <v>0</v>
      </c>
      <c r="BI229" s="189">
        <f>IF(N229="nulová",J229,0)</f>
        <v>0</v>
      </c>
      <c r="BJ229" s="18" t="s">
        <v>88</v>
      </c>
      <c r="BK229" s="189">
        <f>ROUND(I229*H229,2)</f>
        <v>0</v>
      </c>
      <c r="BL229" s="18" t="s">
        <v>261</v>
      </c>
      <c r="BM229" s="188" t="s">
        <v>707</v>
      </c>
    </row>
    <row r="230" spans="1:65" s="2" customFormat="1" ht="11.25">
      <c r="A230" s="36"/>
      <c r="B230" s="37"/>
      <c r="C230" s="38"/>
      <c r="D230" s="190" t="s">
        <v>170</v>
      </c>
      <c r="E230" s="38"/>
      <c r="F230" s="191" t="s">
        <v>482</v>
      </c>
      <c r="G230" s="38"/>
      <c r="H230" s="38"/>
      <c r="I230" s="192"/>
      <c r="J230" s="38"/>
      <c r="K230" s="38"/>
      <c r="L230" s="41"/>
      <c r="M230" s="193"/>
      <c r="N230" s="194"/>
      <c r="O230" s="66"/>
      <c r="P230" s="66"/>
      <c r="Q230" s="66"/>
      <c r="R230" s="66"/>
      <c r="S230" s="66"/>
      <c r="T230" s="67"/>
      <c r="U230" s="36"/>
      <c r="V230" s="36"/>
      <c r="W230" s="36"/>
      <c r="X230" s="36"/>
      <c r="Y230" s="36"/>
      <c r="Z230" s="36"/>
      <c r="AA230" s="36"/>
      <c r="AB230" s="36"/>
      <c r="AC230" s="36"/>
      <c r="AD230" s="36"/>
      <c r="AE230" s="36"/>
      <c r="AT230" s="18" t="s">
        <v>170</v>
      </c>
      <c r="AU230" s="18" t="s">
        <v>90</v>
      </c>
    </row>
    <row r="231" spans="1:65" s="14" customFormat="1" ht="11.25">
      <c r="B231" s="206"/>
      <c r="C231" s="207"/>
      <c r="D231" s="197" t="s">
        <v>176</v>
      </c>
      <c r="E231" s="208" t="s">
        <v>35</v>
      </c>
      <c r="F231" s="209" t="s">
        <v>708</v>
      </c>
      <c r="G231" s="207"/>
      <c r="H231" s="210">
        <v>7.5</v>
      </c>
      <c r="I231" s="211"/>
      <c r="J231" s="207"/>
      <c r="K231" s="207"/>
      <c r="L231" s="212"/>
      <c r="M231" s="213"/>
      <c r="N231" s="214"/>
      <c r="O231" s="214"/>
      <c r="P231" s="214"/>
      <c r="Q231" s="214"/>
      <c r="R231" s="214"/>
      <c r="S231" s="214"/>
      <c r="T231" s="215"/>
      <c r="AT231" s="216" t="s">
        <v>176</v>
      </c>
      <c r="AU231" s="216" t="s">
        <v>90</v>
      </c>
      <c r="AV231" s="14" t="s">
        <v>90</v>
      </c>
      <c r="AW231" s="14" t="s">
        <v>41</v>
      </c>
      <c r="AX231" s="14" t="s">
        <v>80</v>
      </c>
      <c r="AY231" s="216" t="s">
        <v>161</v>
      </c>
    </row>
    <row r="232" spans="1:65" s="14" customFormat="1" ht="11.25">
      <c r="B232" s="206"/>
      <c r="C232" s="207"/>
      <c r="D232" s="197" t="s">
        <v>176</v>
      </c>
      <c r="E232" s="208" t="s">
        <v>35</v>
      </c>
      <c r="F232" s="209" t="s">
        <v>709</v>
      </c>
      <c r="G232" s="207"/>
      <c r="H232" s="210">
        <v>6.42</v>
      </c>
      <c r="I232" s="211"/>
      <c r="J232" s="207"/>
      <c r="K232" s="207"/>
      <c r="L232" s="212"/>
      <c r="M232" s="213"/>
      <c r="N232" s="214"/>
      <c r="O232" s="214"/>
      <c r="P232" s="214"/>
      <c r="Q232" s="214"/>
      <c r="R232" s="214"/>
      <c r="S232" s="214"/>
      <c r="T232" s="215"/>
      <c r="AT232" s="216" t="s">
        <v>176</v>
      </c>
      <c r="AU232" s="216" t="s">
        <v>90</v>
      </c>
      <c r="AV232" s="14" t="s">
        <v>90</v>
      </c>
      <c r="AW232" s="14" t="s">
        <v>41</v>
      </c>
      <c r="AX232" s="14" t="s">
        <v>80</v>
      </c>
      <c r="AY232" s="216" t="s">
        <v>161</v>
      </c>
    </row>
    <row r="233" spans="1:65" s="14" customFormat="1" ht="11.25">
      <c r="B233" s="206"/>
      <c r="C233" s="207"/>
      <c r="D233" s="197" t="s">
        <v>176</v>
      </c>
      <c r="E233" s="208" t="s">
        <v>35</v>
      </c>
      <c r="F233" s="209" t="s">
        <v>710</v>
      </c>
      <c r="G233" s="207"/>
      <c r="H233" s="210">
        <v>10.5</v>
      </c>
      <c r="I233" s="211"/>
      <c r="J233" s="207"/>
      <c r="K233" s="207"/>
      <c r="L233" s="212"/>
      <c r="M233" s="213"/>
      <c r="N233" s="214"/>
      <c r="O233" s="214"/>
      <c r="P233" s="214"/>
      <c r="Q233" s="214"/>
      <c r="R233" s="214"/>
      <c r="S233" s="214"/>
      <c r="T233" s="215"/>
      <c r="AT233" s="216" t="s">
        <v>176</v>
      </c>
      <c r="AU233" s="216" t="s">
        <v>90</v>
      </c>
      <c r="AV233" s="14" t="s">
        <v>90</v>
      </c>
      <c r="AW233" s="14" t="s">
        <v>41</v>
      </c>
      <c r="AX233" s="14" t="s">
        <v>80</v>
      </c>
      <c r="AY233" s="216" t="s">
        <v>161</v>
      </c>
    </row>
    <row r="234" spans="1:65" s="15" customFormat="1" ht="11.25">
      <c r="B234" s="217"/>
      <c r="C234" s="218"/>
      <c r="D234" s="197" t="s">
        <v>176</v>
      </c>
      <c r="E234" s="219" t="s">
        <v>35</v>
      </c>
      <c r="F234" s="220" t="s">
        <v>181</v>
      </c>
      <c r="G234" s="218"/>
      <c r="H234" s="221">
        <v>24.42</v>
      </c>
      <c r="I234" s="222"/>
      <c r="J234" s="218"/>
      <c r="K234" s="218"/>
      <c r="L234" s="223"/>
      <c r="M234" s="224"/>
      <c r="N234" s="225"/>
      <c r="O234" s="225"/>
      <c r="P234" s="225"/>
      <c r="Q234" s="225"/>
      <c r="R234" s="225"/>
      <c r="S234" s="225"/>
      <c r="T234" s="226"/>
      <c r="AT234" s="227" t="s">
        <v>176</v>
      </c>
      <c r="AU234" s="227" t="s">
        <v>90</v>
      </c>
      <c r="AV234" s="15" t="s">
        <v>168</v>
      </c>
      <c r="AW234" s="15" t="s">
        <v>41</v>
      </c>
      <c r="AX234" s="15" t="s">
        <v>88</v>
      </c>
      <c r="AY234" s="227" t="s">
        <v>161</v>
      </c>
    </row>
    <row r="235" spans="1:65" s="2" customFormat="1" ht="24.2" customHeight="1">
      <c r="A235" s="36"/>
      <c r="B235" s="37"/>
      <c r="C235" s="176" t="s">
        <v>458</v>
      </c>
      <c r="D235" s="176" t="s">
        <v>164</v>
      </c>
      <c r="E235" s="177" t="s">
        <v>487</v>
      </c>
      <c r="F235" s="178" t="s">
        <v>488</v>
      </c>
      <c r="G235" s="179" t="s">
        <v>480</v>
      </c>
      <c r="H235" s="180">
        <v>12.44</v>
      </c>
      <c r="I235" s="181"/>
      <c r="J235" s="182">
        <f>ROUND(I235*H235,2)</f>
        <v>0</v>
      </c>
      <c r="K235" s="183"/>
      <c r="L235" s="41"/>
      <c r="M235" s="184" t="s">
        <v>35</v>
      </c>
      <c r="N235" s="185" t="s">
        <v>51</v>
      </c>
      <c r="O235" s="66"/>
      <c r="P235" s="186">
        <f>O235*H235</f>
        <v>0</v>
      </c>
      <c r="Q235" s="186">
        <v>2.0000000000000002E-5</v>
      </c>
      <c r="R235" s="186">
        <f>Q235*H235</f>
        <v>2.4880000000000003E-4</v>
      </c>
      <c r="S235" s="186">
        <v>0</v>
      </c>
      <c r="T235" s="187">
        <f>S235*H235</f>
        <v>0</v>
      </c>
      <c r="U235" s="36"/>
      <c r="V235" s="36"/>
      <c r="W235" s="36"/>
      <c r="X235" s="36"/>
      <c r="Y235" s="36"/>
      <c r="Z235" s="36"/>
      <c r="AA235" s="36"/>
      <c r="AB235" s="36"/>
      <c r="AC235" s="36"/>
      <c r="AD235" s="36"/>
      <c r="AE235" s="36"/>
      <c r="AR235" s="188" t="s">
        <v>261</v>
      </c>
      <c r="AT235" s="188" t="s">
        <v>164</v>
      </c>
      <c r="AU235" s="188" t="s">
        <v>90</v>
      </c>
      <c r="AY235" s="18" t="s">
        <v>161</v>
      </c>
      <c r="BE235" s="189">
        <f>IF(N235="základní",J235,0)</f>
        <v>0</v>
      </c>
      <c r="BF235" s="189">
        <f>IF(N235="snížená",J235,0)</f>
        <v>0</v>
      </c>
      <c r="BG235" s="189">
        <f>IF(N235="zákl. přenesená",J235,0)</f>
        <v>0</v>
      </c>
      <c r="BH235" s="189">
        <f>IF(N235="sníž. přenesená",J235,0)</f>
        <v>0</v>
      </c>
      <c r="BI235" s="189">
        <f>IF(N235="nulová",J235,0)</f>
        <v>0</v>
      </c>
      <c r="BJ235" s="18" t="s">
        <v>88</v>
      </c>
      <c r="BK235" s="189">
        <f>ROUND(I235*H235,2)</f>
        <v>0</v>
      </c>
      <c r="BL235" s="18" t="s">
        <v>261</v>
      </c>
      <c r="BM235" s="188" t="s">
        <v>711</v>
      </c>
    </row>
    <row r="236" spans="1:65" s="2" customFormat="1" ht="44.25" customHeight="1">
      <c r="A236" s="36"/>
      <c r="B236" s="37"/>
      <c r="C236" s="176" t="s">
        <v>464</v>
      </c>
      <c r="D236" s="176" t="s">
        <v>164</v>
      </c>
      <c r="E236" s="177" t="s">
        <v>491</v>
      </c>
      <c r="F236" s="178" t="s">
        <v>492</v>
      </c>
      <c r="G236" s="179" t="s">
        <v>232</v>
      </c>
      <c r="H236" s="180">
        <v>0.55000000000000004</v>
      </c>
      <c r="I236" s="181"/>
      <c r="J236" s="182">
        <f>ROUND(I236*H236,2)</f>
        <v>0</v>
      </c>
      <c r="K236" s="183"/>
      <c r="L236" s="41"/>
      <c r="M236" s="184" t="s">
        <v>35</v>
      </c>
      <c r="N236" s="185" t="s">
        <v>51</v>
      </c>
      <c r="O236" s="66"/>
      <c r="P236" s="186">
        <f>O236*H236</f>
        <v>0</v>
      </c>
      <c r="Q236" s="186">
        <v>0</v>
      </c>
      <c r="R236" s="186">
        <f>Q236*H236</f>
        <v>0</v>
      </c>
      <c r="S236" s="186">
        <v>0</v>
      </c>
      <c r="T236" s="187">
        <f>S236*H236</f>
        <v>0</v>
      </c>
      <c r="U236" s="36"/>
      <c r="V236" s="36"/>
      <c r="W236" s="36"/>
      <c r="X236" s="36"/>
      <c r="Y236" s="36"/>
      <c r="Z236" s="36"/>
      <c r="AA236" s="36"/>
      <c r="AB236" s="36"/>
      <c r="AC236" s="36"/>
      <c r="AD236" s="36"/>
      <c r="AE236" s="36"/>
      <c r="AR236" s="188" t="s">
        <v>261</v>
      </c>
      <c r="AT236" s="188" t="s">
        <v>164</v>
      </c>
      <c r="AU236" s="188" t="s">
        <v>90</v>
      </c>
      <c r="AY236" s="18" t="s">
        <v>161</v>
      </c>
      <c r="BE236" s="189">
        <f>IF(N236="základní",J236,0)</f>
        <v>0</v>
      </c>
      <c r="BF236" s="189">
        <f>IF(N236="snížená",J236,0)</f>
        <v>0</v>
      </c>
      <c r="BG236" s="189">
        <f>IF(N236="zákl. přenesená",J236,0)</f>
        <v>0</v>
      </c>
      <c r="BH236" s="189">
        <f>IF(N236="sníž. přenesená",J236,0)</f>
        <v>0</v>
      </c>
      <c r="BI236" s="189">
        <f>IF(N236="nulová",J236,0)</f>
        <v>0</v>
      </c>
      <c r="BJ236" s="18" t="s">
        <v>88</v>
      </c>
      <c r="BK236" s="189">
        <f>ROUND(I236*H236,2)</f>
        <v>0</v>
      </c>
      <c r="BL236" s="18" t="s">
        <v>261</v>
      </c>
      <c r="BM236" s="188" t="s">
        <v>712</v>
      </c>
    </row>
    <row r="237" spans="1:65" s="2" customFormat="1" ht="11.25">
      <c r="A237" s="36"/>
      <c r="B237" s="37"/>
      <c r="C237" s="38"/>
      <c r="D237" s="190" t="s">
        <v>170</v>
      </c>
      <c r="E237" s="38"/>
      <c r="F237" s="191" t="s">
        <v>494</v>
      </c>
      <c r="G237" s="38"/>
      <c r="H237" s="38"/>
      <c r="I237" s="192"/>
      <c r="J237" s="38"/>
      <c r="K237" s="38"/>
      <c r="L237" s="41"/>
      <c r="M237" s="193"/>
      <c r="N237" s="194"/>
      <c r="O237" s="66"/>
      <c r="P237" s="66"/>
      <c r="Q237" s="66"/>
      <c r="R237" s="66"/>
      <c r="S237" s="66"/>
      <c r="T237" s="67"/>
      <c r="U237" s="36"/>
      <c r="V237" s="36"/>
      <c r="W237" s="36"/>
      <c r="X237" s="36"/>
      <c r="Y237" s="36"/>
      <c r="Z237" s="36"/>
      <c r="AA237" s="36"/>
      <c r="AB237" s="36"/>
      <c r="AC237" s="36"/>
      <c r="AD237" s="36"/>
      <c r="AE237" s="36"/>
      <c r="AT237" s="18" t="s">
        <v>170</v>
      </c>
      <c r="AU237" s="18" t="s">
        <v>90</v>
      </c>
    </row>
    <row r="238" spans="1:65" s="2" customFormat="1" ht="49.15" customHeight="1">
      <c r="A238" s="36"/>
      <c r="B238" s="37"/>
      <c r="C238" s="176" t="s">
        <v>470</v>
      </c>
      <c r="D238" s="176" t="s">
        <v>164</v>
      </c>
      <c r="E238" s="177" t="s">
        <v>496</v>
      </c>
      <c r="F238" s="178" t="s">
        <v>497</v>
      </c>
      <c r="G238" s="179" t="s">
        <v>232</v>
      </c>
      <c r="H238" s="180">
        <v>0.55000000000000004</v>
      </c>
      <c r="I238" s="181"/>
      <c r="J238" s="182">
        <f>ROUND(I238*H238,2)</f>
        <v>0</v>
      </c>
      <c r="K238" s="183"/>
      <c r="L238" s="41"/>
      <c r="M238" s="184" t="s">
        <v>35</v>
      </c>
      <c r="N238" s="185" t="s">
        <v>51</v>
      </c>
      <c r="O238" s="66"/>
      <c r="P238" s="186">
        <f>O238*H238</f>
        <v>0</v>
      </c>
      <c r="Q238" s="186">
        <v>0</v>
      </c>
      <c r="R238" s="186">
        <f>Q238*H238</f>
        <v>0</v>
      </c>
      <c r="S238" s="186">
        <v>0</v>
      </c>
      <c r="T238" s="187">
        <f>S238*H238</f>
        <v>0</v>
      </c>
      <c r="U238" s="36"/>
      <c r="V238" s="36"/>
      <c r="W238" s="36"/>
      <c r="X238" s="36"/>
      <c r="Y238" s="36"/>
      <c r="Z238" s="36"/>
      <c r="AA238" s="36"/>
      <c r="AB238" s="36"/>
      <c r="AC238" s="36"/>
      <c r="AD238" s="36"/>
      <c r="AE238" s="36"/>
      <c r="AR238" s="188" t="s">
        <v>261</v>
      </c>
      <c r="AT238" s="188" t="s">
        <v>164</v>
      </c>
      <c r="AU238" s="188" t="s">
        <v>90</v>
      </c>
      <c r="AY238" s="18" t="s">
        <v>161</v>
      </c>
      <c r="BE238" s="189">
        <f>IF(N238="základní",J238,0)</f>
        <v>0</v>
      </c>
      <c r="BF238" s="189">
        <f>IF(N238="snížená",J238,0)</f>
        <v>0</v>
      </c>
      <c r="BG238" s="189">
        <f>IF(N238="zákl. přenesená",J238,0)</f>
        <v>0</v>
      </c>
      <c r="BH238" s="189">
        <f>IF(N238="sníž. přenesená",J238,0)</f>
        <v>0</v>
      </c>
      <c r="BI238" s="189">
        <f>IF(N238="nulová",J238,0)</f>
        <v>0</v>
      </c>
      <c r="BJ238" s="18" t="s">
        <v>88</v>
      </c>
      <c r="BK238" s="189">
        <f>ROUND(I238*H238,2)</f>
        <v>0</v>
      </c>
      <c r="BL238" s="18" t="s">
        <v>261</v>
      </c>
      <c r="BM238" s="188" t="s">
        <v>713</v>
      </c>
    </row>
    <row r="239" spans="1:65" s="2" customFormat="1" ht="11.25">
      <c r="A239" s="36"/>
      <c r="B239" s="37"/>
      <c r="C239" s="38"/>
      <c r="D239" s="190" t="s">
        <v>170</v>
      </c>
      <c r="E239" s="38"/>
      <c r="F239" s="191" t="s">
        <v>499</v>
      </c>
      <c r="G239" s="38"/>
      <c r="H239" s="38"/>
      <c r="I239" s="192"/>
      <c r="J239" s="38"/>
      <c r="K239" s="38"/>
      <c r="L239" s="41"/>
      <c r="M239" s="193"/>
      <c r="N239" s="194"/>
      <c r="O239" s="66"/>
      <c r="P239" s="66"/>
      <c r="Q239" s="66"/>
      <c r="R239" s="66"/>
      <c r="S239" s="66"/>
      <c r="T239" s="67"/>
      <c r="U239" s="36"/>
      <c r="V239" s="36"/>
      <c r="W239" s="36"/>
      <c r="X239" s="36"/>
      <c r="Y239" s="36"/>
      <c r="Z239" s="36"/>
      <c r="AA239" s="36"/>
      <c r="AB239" s="36"/>
      <c r="AC239" s="36"/>
      <c r="AD239" s="36"/>
      <c r="AE239" s="36"/>
      <c r="AT239" s="18" t="s">
        <v>170</v>
      </c>
      <c r="AU239" s="18" t="s">
        <v>90</v>
      </c>
    </row>
    <row r="240" spans="1:65" s="12" customFormat="1" ht="22.9" customHeight="1">
      <c r="B240" s="160"/>
      <c r="C240" s="161"/>
      <c r="D240" s="162" t="s">
        <v>79</v>
      </c>
      <c r="E240" s="174" t="s">
        <v>500</v>
      </c>
      <c r="F240" s="174" t="s">
        <v>501</v>
      </c>
      <c r="G240" s="161"/>
      <c r="H240" s="161"/>
      <c r="I240" s="164"/>
      <c r="J240" s="175">
        <f>BK240</f>
        <v>0</v>
      </c>
      <c r="K240" s="161"/>
      <c r="L240" s="166"/>
      <c r="M240" s="167"/>
      <c r="N240" s="168"/>
      <c r="O240" s="168"/>
      <c r="P240" s="169">
        <f>SUM(P241:P269)</f>
        <v>0</v>
      </c>
      <c r="Q240" s="168"/>
      <c r="R240" s="169">
        <f>SUM(R241:R269)</f>
        <v>1.4227141000000001</v>
      </c>
      <c r="S240" s="168"/>
      <c r="T240" s="170">
        <f>SUM(T241:T269)</f>
        <v>3.9958635000000005</v>
      </c>
      <c r="AR240" s="171" t="s">
        <v>90</v>
      </c>
      <c r="AT240" s="172" t="s">
        <v>79</v>
      </c>
      <c r="AU240" s="172" t="s">
        <v>88</v>
      </c>
      <c r="AY240" s="171" t="s">
        <v>161</v>
      </c>
      <c r="BK240" s="173">
        <f>SUM(BK241:BK269)</f>
        <v>0</v>
      </c>
    </row>
    <row r="241" spans="1:65" s="2" customFormat="1" ht="24.2" customHeight="1">
      <c r="A241" s="36"/>
      <c r="B241" s="37"/>
      <c r="C241" s="176" t="s">
        <v>477</v>
      </c>
      <c r="D241" s="176" t="s">
        <v>164</v>
      </c>
      <c r="E241" s="177" t="s">
        <v>503</v>
      </c>
      <c r="F241" s="178" t="s">
        <v>504</v>
      </c>
      <c r="G241" s="179" t="s">
        <v>167</v>
      </c>
      <c r="H241" s="180">
        <v>67.460999999999999</v>
      </c>
      <c r="I241" s="181"/>
      <c r="J241" s="182">
        <f>ROUND(I241*H241,2)</f>
        <v>0</v>
      </c>
      <c r="K241" s="183"/>
      <c r="L241" s="41"/>
      <c r="M241" s="184" t="s">
        <v>35</v>
      </c>
      <c r="N241" s="185" t="s">
        <v>51</v>
      </c>
      <c r="O241" s="66"/>
      <c r="P241" s="186">
        <f>O241*H241</f>
        <v>0</v>
      </c>
      <c r="Q241" s="186">
        <v>2.9999999999999997E-4</v>
      </c>
      <c r="R241" s="186">
        <f>Q241*H241</f>
        <v>2.0238299999999997E-2</v>
      </c>
      <c r="S241" s="186">
        <v>0</v>
      </c>
      <c r="T241" s="187">
        <f>S241*H241</f>
        <v>0</v>
      </c>
      <c r="U241" s="36"/>
      <c r="V241" s="36"/>
      <c r="W241" s="36"/>
      <c r="X241" s="36"/>
      <c r="Y241" s="36"/>
      <c r="Z241" s="36"/>
      <c r="AA241" s="36"/>
      <c r="AB241" s="36"/>
      <c r="AC241" s="36"/>
      <c r="AD241" s="36"/>
      <c r="AE241" s="36"/>
      <c r="AR241" s="188" t="s">
        <v>261</v>
      </c>
      <c r="AT241" s="188" t="s">
        <v>164</v>
      </c>
      <c r="AU241" s="188" t="s">
        <v>90</v>
      </c>
      <c r="AY241" s="18" t="s">
        <v>161</v>
      </c>
      <c r="BE241" s="189">
        <f>IF(N241="základní",J241,0)</f>
        <v>0</v>
      </c>
      <c r="BF241" s="189">
        <f>IF(N241="snížená",J241,0)</f>
        <v>0</v>
      </c>
      <c r="BG241" s="189">
        <f>IF(N241="zákl. přenesená",J241,0)</f>
        <v>0</v>
      </c>
      <c r="BH241" s="189">
        <f>IF(N241="sníž. přenesená",J241,0)</f>
        <v>0</v>
      </c>
      <c r="BI241" s="189">
        <f>IF(N241="nulová",J241,0)</f>
        <v>0</v>
      </c>
      <c r="BJ241" s="18" t="s">
        <v>88</v>
      </c>
      <c r="BK241" s="189">
        <f>ROUND(I241*H241,2)</f>
        <v>0</v>
      </c>
      <c r="BL241" s="18" t="s">
        <v>261</v>
      </c>
      <c r="BM241" s="188" t="s">
        <v>714</v>
      </c>
    </row>
    <row r="242" spans="1:65" s="2" customFormat="1" ht="11.25">
      <c r="A242" s="36"/>
      <c r="B242" s="37"/>
      <c r="C242" s="38"/>
      <c r="D242" s="190" t="s">
        <v>170</v>
      </c>
      <c r="E242" s="38"/>
      <c r="F242" s="191" t="s">
        <v>506</v>
      </c>
      <c r="G242" s="38"/>
      <c r="H242" s="38"/>
      <c r="I242" s="192"/>
      <c r="J242" s="38"/>
      <c r="K242" s="38"/>
      <c r="L242" s="41"/>
      <c r="M242" s="193"/>
      <c r="N242" s="194"/>
      <c r="O242" s="66"/>
      <c r="P242" s="66"/>
      <c r="Q242" s="66"/>
      <c r="R242" s="66"/>
      <c r="S242" s="66"/>
      <c r="T242" s="67"/>
      <c r="U242" s="36"/>
      <c r="V242" s="36"/>
      <c r="W242" s="36"/>
      <c r="X242" s="36"/>
      <c r="Y242" s="36"/>
      <c r="Z242" s="36"/>
      <c r="AA242" s="36"/>
      <c r="AB242" s="36"/>
      <c r="AC242" s="36"/>
      <c r="AD242" s="36"/>
      <c r="AE242" s="36"/>
      <c r="AT242" s="18" t="s">
        <v>170</v>
      </c>
      <c r="AU242" s="18" t="s">
        <v>90</v>
      </c>
    </row>
    <row r="243" spans="1:65" s="2" customFormat="1" ht="24.2" customHeight="1">
      <c r="A243" s="36"/>
      <c r="B243" s="37"/>
      <c r="C243" s="176" t="s">
        <v>486</v>
      </c>
      <c r="D243" s="176" t="s">
        <v>164</v>
      </c>
      <c r="E243" s="177" t="s">
        <v>508</v>
      </c>
      <c r="F243" s="178" t="s">
        <v>509</v>
      </c>
      <c r="G243" s="179" t="s">
        <v>167</v>
      </c>
      <c r="H243" s="180">
        <v>67.460999999999999</v>
      </c>
      <c r="I243" s="181"/>
      <c r="J243" s="182">
        <f>ROUND(I243*H243,2)</f>
        <v>0</v>
      </c>
      <c r="K243" s="183"/>
      <c r="L243" s="41"/>
      <c r="M243" s="184" t="s">
        <v>35</v>
      </c>
      <c r="N243" s="185" t="s">
        <v>51</v>
      </c>
      <c r="O243" s="66"/>
      <c r="P243" s="186">
        <f>O243*H243</f>
        <v>0</v>
      </c>
      <c r="Q243" s="186">
        <v>1.5E-3</v>
      </c>
      <c r="R243" s="186">
        <f>Q243*H243</f>
        <v>0.1011915</v>
      </c>
      <c r="S243" s="186">
        <v>0</v>
      </c>
      <c r="T243" s="187">
        <f>S243*H243</f>
        <v>0</v>
      </c>
      <c r="U243" s="36"/>
      <c r="V243" s="36"/>
      <c r="W243" s="36"/>
      <c r="X243" s="36"/>
      <c r="Y243" s="36"/>
      <c r="Z243" s="36"/>
      <c r="AA243" s="36"/>
      <c r="AB243" s="36"/>
      <c r="AC243" s="36"/>
      <c r="AD243" s="36"/>
      <c r="AE243" s="36"/>
      <c r="AR243" s="188" t="s">
        <v>261</v>
      </c>
      <c r="AT243" s="188" t="s">
        <v>164</v>
      </c>
      <c r="AU243" s="188" t="s">
        <v>90</v>
      </c>
      <c r="AY243" s="18" t="s">
        <v>161</v>
      </c>
      <c r="BE243" s="189">
        <f>IF(N243="základní",J243,0)</f>
        <v>0</v>
      </c>
      <c r="BF243" s="189">
        <f>IF(N243="snížená",J243,0)</f>
        <v>0</v>
      </c>
      <c r="BG243" s="189">
        <f>IF(N243="zákl. přenesená",J243,0)</f>
        <v>0</v>
      </c>
      <c r="BH243" s="189">
        <f>IF(N243="sníž. přenesená",J243,0)</f>
        <v>0</v>
      </c>
      <c r="BI243" s="189">
        <f>IF(N243="nulová",J243,0)</f>
        <v>0</v>
      </c>
      <c r="BJ243" s="18" t="s">
        <v>88</v>
      </c>
      <c r="BK243" s="189">
        <f>ROUND(I243*H243,2)</f>
        <v>0</v>
      </c>
      <c r="BL243" s="18" t="s">
        <v>261</v>
      </c>
      <c r="BM243" s="188" t="s">
        <v>715</v>
      </c>
    </row>
    <row r="244" spans="1:65" s="2" customFormat="1" ht="11.25">
      <c r="A244" s="36"/>
      <c r="B244" s="37"/>
      <c r="C244" s="38"/>
      <c r="D244" s="190" t="s">
        <v>170</v>
      </c>
      <c r="E244" s="38"/>
      <c r="F244" s="191" t="s">
        <v>511</v>
      </c>
      <c r="G244" s="38"/>
      <c r="H244" s="38"/>
      <c r="I244" s="192"/>
      <c r="J244" s="38"/>
      <c r="K244" s="38"/>
      <c r="L244" s="41"/>
      <c r="M244" s="193"/>
      <c r="N244" s="194"/>
      <c r="O244" s="66"/>
      <c r="P244" s="66"/>
      <c r="Q244" s="66"/>
      <c r="R244" s="66"/>
      <c r="S244" s="66"/>
      <c r="T244" s="67"/>
      <c r="U244" s="36"/>
      <c r="V244" s="36"/>
      <c r="W244" s="36"/>
      <c r="X244" s="36"/>
      <c r="Y244" s="36"/>
      <c r="Z244" s="36"/>
      <c r="AA244" s="36"/>
      <c r="AB244" s="36"/>
      <c r="AC244" s="36"/>
      <c r="AD244" s="36"/>
      <c r="AE244" s="36"/>
      <c r="AT244" s="18" t="s">
        <v>170</v>
      </c>
      <c r="AU244" s="18" t="s">
        <v>90</v>
      </c>
    </row>
    <row r="245" spans="1:65" s="2" customFormat="1" ht="24.2" customHeight="1">
      <c r="A245" s="36"/>
      <c r="B245" s="37"/>
      <c r="C245" s="176" t="s">
        <v>490</v>
      </c>
      <c r="D245" s="176" t="s">
        <v>164</v>
      </c>
      <c r="E245" s="177" t="s">
        <v>513</v>
      </c>
      <c r="F245" s="178" t="s">
        <v>514</v>
      </c>
      <c r="G245" s="179" t="s">
        <v>167</v>
      </c>
      <c r="H245" s="180">
        <v>49.029000000000003</v>
      </c>
      <c r="I245" s="181"/>
      <c r="J245" s="182">
        <f>ROUND(I245*H245,2)</f>
        <v>0</v>
      </c>
      <c r="K245" s="183"/>
      <c r="L245" s="41"/>
      <c r="M245" s="184" t="s">
        <v>35</v>
      </c>
      <c r="N245" s="185" t="s">
        <v>51</v>
      </c>
      <c r="O245" s="66"/>
      <c r="P245" s="186">
        <f>O245*H245</f>
        <v>0</v>
      </c>
      <c r="Q245" s="186">
        <v>0</v>
      </c>
      <c r="R245" s="186">
        <f>Q245*H245</f>
        <v>0</v>
      </c>
      <c r="S245" s="186">
        <v>8.1500000000000003E-2</v>
      </c>
      <c r="T245" s="187">
        <f>S245*H245</f>
        <v>3.9958635000000005</v>
      </c>
      <c r="U245" s="36"/>
      <c r="V245" s="36"/>
      <c r="W245" s="36"/>
      <c r="X245" s="36"/>
      <c r="Y245" s="36"/>
      <c r="Z245" s="36"/>
      <c r="AA245" s="36"/>
      <c r="AB245" s="36"/>
      <c r="AC245" s="36"/>
      <c r="AD245" s="36"/>
      <c r="AE245" s="36"/>
      <c r="AR245" s="188" t="s">
        <v>261</v>
      </c>
      <c r="AT245" s="188" t="s">
        <v>164</v>
      </c>
      <c r="AU245" s="188" t="s">
        <v>90</v>
      </c>
      <c r="AY245" s="18" t="s">
        <v>161</v>
      </c>
      <c r="BE245" s="189">
        <f>IF(N245="základní",J245,0)</f>
        <v>0</v>
      </c>
      <c r="BF245" s="189">
        <f>IF(N245="snížená",J245,0)</f>
        <v>0</v>
      </c>
      <c r="BG245" s="189">
        <f>IF(N245="zákl. přenesená",J245,0)</f>
        <v>0</v>
      </c>
      <c r="BH245" s="189">
        <f>IF(N245="sníž. přenesená",J245,0)</f>
        <v>0</v>
      </c>
      <c r="BI245" s="189">
        <f>IF(N245="nulová",J245,0)</f>
        <v>0</v>
      </c>
      <c r="BJ245" s="18" t="s">
        <v>88</v>
      </c>
      <c r="BK245" s="189">
        <f>ROUND(I245*H245,2)</f>
        <v>0</v>
      </c>
      <c r="BL245" s="18" t="s">
        <v>261</v>
      </c>
      <c r="BM245" s="188" t="s">
        <v>716</v>
      </c>
    </row>
    <row r="246" spans="1:65" s="2" customFormat="1" ht="11.25">
      <c r="A246" s="36"/>
      <c r="B246" s="37"/>
      <c r="C246" s="38"/>
      <c r="D246" s="190" t="s">
        <v>170</v>
      </c>
      <c r="E246" s="38"/>
      <c r="F246" s="191" t="s">
        <v>516</v>
      </c>
      <c r="G246" s="38"/>
      <c r="H246" s="38"/>
      <c r="I246" s="192"/>
      <c r="J246" s="38"/>
      <c r="K246" s="38"/>
      <c r="L246" s="41"/>
      <c r="M246" s="193"/>
      <c r="N246" s="194"/>
      <c r="O246" s="66"/>
      <c r="P246" s="66"/>
      <c r="Q246" s="66"/>
      <c r="R246" s="66"/>
      <c r="S246" s="66"/>
      <c r="T246" s="67"/>
      <c r="U246" s="36"/>
      <c r="V246" s="36"/>
      <c r="W246" s="36"/>
      <c r="X246" s="36"/>
      <c r="Y246" s="36"/>
      <c r="Z246" s="36"/>
      <c r="AA246" s="36"/>
      <c r="AB246" s="36"/>
      <c r="AC246" s="36"/>
      <c r="AD246" s="36"/>
      <c r="AE246" s="36"/>
      <c r="AT246" s="18" t="s">
        <v>170</v>
      </c>
      <c r="AU246" s="18" t="s">
        <v>90</v>
      </c>
    </row>
    <row r="247" spans="1:65" s="14" customFormat="1" ht="11.25">
      <c r="B247" s="206"/>
      <c r="C247" s="207"/>
      <c r="D247" s="197" t="s">
        <v>176</v>
      </c>
      <c r="E247" s="208" t="s">
        <v>35</v>
      </c>
      <c r="F247" s="209" t="s">
        <v>717</v>
      </c>
      <c r="G247" s="207"/>
      <c r="H247" s="210">
        <v>15.042</v>
      </c>
      <c r="I247" s="211"/>
      <c r="J247" s="207"/>
      <c r="K247" s="207"/>
      <c r="L247" s="212"/>
      <c r="M247" s="213"/>
      <c r="N247" s="214"/>
      <c r="O247" s="214"/>
      <c r="P247" s="214"/>
      <c r="Q247" s="214"/>
      <c r="R247" s="214"/>
      <c r="S247" s="214"/>
      <c r="T247" s="215"/>
      <c r="AT247" s="216" t="s">
        <v>176</v>
      </c>
      <c r="AU247" s="216" t="s">
        <v>90</v>
      </c>
      <c r="AV247" s="14" t="s">
        <v>90</v>
      </c>
      <c r="AW247" s="14" t="s">
        <v>41</v>
      </c>
      <c r="AX247" s="14" t="s">
        <v>80</v>
      </c>
      <c r="AY247" s="216" t="s">
        <v>161</v>
      </c>
    </row>
    <row r="248" spans="1:65" s="14" customFormat="1" ht="11.25">
      <c r="B248" s="206"/>
      <c r="C248" s="207"/>
      <c r="D248" s="197" t="s">
        <v>176</v>
      </c>
      <c r="E248" s="208" t="s">
        <v>35</v>
      </c>
      <c r="F248" s="209" t="s">
        <v>718</v>
      </c>
      <c r="G248" s="207"/>
      <c r="H248" s="210">
        <v>12.923999999999999</v>
      </c>
      <c r="I248" s="211"/>
      <c r="J248" s="207"/>
      <c r="K248" s="207"/>
      <c r="L248" s="212"/>
      <c r="M248" s="213"/>
      <c r="N248" s="214"/>
      <c r="O248" s="214"/>
      <c r="P248" s="214"/>
      <c r="Q248" s="214"/>
      <c r="R248" s="214"/>
      <c r="S248" s="214"/>
      <c r="T248" s="215"/>
      <c r="AT248" s="216" t="s">
        <v>176</v>
      </c>
      <c r="AU248" s="216" t="s">
        <v>90</v>
      </c>
      <c r="AV248" s="14" t="s">
        <v>90</v>
      </c>
      <c r="AW248" s="14" t="s">
        <v>41</v>
      </c>
      <c r="AX248" s="14" t="s">
        <v>80</v>
      </c>
      <c r="AY248" s="216" t="s">
        <v>161</v>
      </c>
    </row>
    <row r="249" spans="1:65" s="14" customFormat="1" ht="11.25">
      <c r="B249" s="206"/>
      <c r="C249" s="207"/>
      <c r="D249" s="197" t="s">
        <v>176</v>
      </c>
      <c r="E249" s="208" t="s">
        <v>35</v>
      </c>
      <c r="F249" s="209" t="s">
        <v>719</v>
      </c>
      <c r="G249" s="207"/>
      <c r="H249" s="210">
        <v>21.062999999999999</v>
      </c>
      <c r="I249" s="211"/>
      <c r="J249" s="207"/>
      <c r="K249" s="207"/>
      <c r="L249" s="212"/>
      <c r="M249" s="213"/>
      <c r="N249" s="214"/>
      <c r="O249" s="214"/>
      <c r="P249" s="214"/>
      <c r="Q249" s="214"/>
      <c r="R249" s="214"/>
      <c r="S249" s="214"/>
      <c r="T249" s="215"/>
      <c r="AT249" s="216" t="s">
        <v>176</v>
      </c>
      <c r="AU249" s="216" t="s">
        <v>90</v>
      </c>
      <c r="AV249" s="14" t="s">
        <v>90</v>
      </c>
      <c r="AW249" s="14" t="s">
        <v>41</v>
      </c>
      <c r="AX249" s="14" t="s">
        <v>80</v>
      </c>
      <c r="AY249" s="216" t="s">
        <v>161</v>
      </c>
    </row>
    <row r="250" spans="1:65" s="15" customFormat="1" ht="11.25">
      <c r="B250" s="217"/>
      <c r="C250" s="218"/>
      <c r="D250" s="197" t="s">
        <v>176</v>
      </c>
      <c r="E250" s="219" t="s">
        <v>35</v>
      </c>
      <c r="F250" s="220" t="s">
        <v>181</v>
      </c>
      <c r="G250" s="218"/>
      <c r="H250" s="221">
        <v>49.029000000000003</v>
      </c>
      <c r="I250" s="222"/>
      <c r="J250" s="218"/>
      <c r="K250" s="218"/>
      <c r="L250" s="223"/>
      <c r="M250" s="224"/>
      <c r="N250" s="225"/>
      <c r="O250" s="225"/>
      <c r="P250" s="225"/>
      <c r="Q250" s="225"/>
      <c r="R250" s="225"/>
      <c r="S250" s="225"/>
      <c r="T250" s="226"/>
      <c r="AT250" s="227" t="s">
        <v>176</v>
      </c>
      <c r="AU250" s="227" t="s">
        <v>90</v>
      </c>
      <c r="AV250" s="15" t="s">
        <v>168</v>
      </c>
      <c r="AW250" s="15" t="s">
        <v>41</v>
      </c>
      <c r="AX250" s="15" t="s">
        <v>88</v>
      </c>
      <c r="AY250" s="227" t="s">
        <v>161</v>
      </c>
    </row>
    <row r="251" spans="1:65" s="2" customFormat="1" ht="37.9" customHeight="1">
      <c r="A251" s="36"/>
      <c r="B251" s="37"/>
      <c r="C251" s="176" t="s">
        <v>495</v>
      </c>
      <c r="D251" s="176" t="s">
        <v>164</v>
      </c>
      <c r="E251" s="177" t="s">
        <v>521</v>
      </c>
      <c r="F251" s="178" t="s">
        <v>522</v>
      </c>
      <c r="G251" s="179" t="s">
        <v>167</v>
      </c>
      <c r="H251" s="180">
        <v>67.460999999999999</v>
      </c>
      <c r="I251" s="181"/>
      <c r="J251" s="182">
        <f>ROUND(I251*H251,2)</f>
        <v>0</v>
      </c>
      <c r="K251" s="183"/>
      <c r="L251" s="41"/>
      <c r="M251" s="184" t="s">
        <v>35</v>
      </c>
      <c r="N251" s="185" t="s">
        <v>51</v>
      </c>
      <c r="O251" s="66"/>
      <c r="P251" s="186">
        <f>O251*H251</f>
        <v>0</v>
      </c>
      <c r="Q251" s="186">
        <v>5.1000000000000004E-3</v>
      </c>
      <c r="R251" s="186">
        <f>Q251*H251</f>
        <v>0.3440511</v>
      </c>
      <c r="S251" s="186">
        <v>0</v>
      </c>
      <c r="T251" s="187">
        <f>S251*H251</f>
        <v>0</v>
      </c>
      <c r="U251" s="36"/>
      <c r="V251" s="36"/>
      <c r="W251" s="36"/>
      <c r="X251" s="36"/>
      <c r="Y251" s="36"/>
      <c r="Z251" s="36"/>
      <c r="AA251" s="36"/>
      <c r="AB251" s="36"/>
      <c r="AC251" s="36"/>
      <c r="AD251" s="36"/>
      <c r="AE251" s="36"/>
      <c r="AR251" s="188" t="s">
        <v>261</v>
      </c>
      <c r="AT251" s="188" t="s">
        <v>164</v>
      </c>
      <c r="AU251" s="188" t="s">
        <v>90</v>
      </c>
      <c r="AY251" s="18" t="s">
        <v>161</v>
      </c>
      <c r="BE251" s="189">
        <f>IF(N251="základní",J251,0)</f>
        <v>0</v>
      </c>
      <c r="BF251" s="189">
        <f>IF(N251="snížená",J251,0)</f>
        <v>0</v>
      </c>
      <c r="BG251" s="189">
        <f>IF(N251="zákl. přenesená",J251,0)</f>
        <v>0</v>
      </c>
      <c r="BH251" s="189">
        <f>IF(N251="sníž. přenesená",J251,0)</f>
        <v>0</v>
      </c>
      <c r="BI251" s="189">
        <f>IF(N251="nulová",J251,0)</f>
        <v>0</v>
      </c>
      <c r="BJ251" s="18" t="s">
        <v>88</v>
      </c>
      <c r="BK251" s="189">
        <f>ROUND(I251*H251,2)</f>
        <v>0</v>
      </c>
      <c r="BL251" s="18" t="s">
        <v>261</v>
      </c>
      <c r="BM251" s="188" t="s">
        <v>720</v>
      </c>
    </row>
    <row r="252" spans="1:65" s="2" customFormat="1" ht="11.25">
      <c r="A252" s="36"/>
      <c r="B252" s="37"/>
      <c r="C252" s="38"/>
      <c r="D252" s="190" t="s">
        <v>170</v>
      </c>
      <c r="E252" s="38"/>
      <c r="F252" s="191" t="s">
        <v>524</v>
      </c>
      <c r="G252" s="38"/>
      <c r="H252" s="38"/>
      <c r="I252" s="192"/>
      <c r="J252" s="38"/>
      <c r="K252" s="38"/>
      <c r="L252" s="41"/>
      <c r="M252" s="193"/>
      <c r="N252" s="194"/>
      <c r="O252" s="66"/>
      <c r="P252" s="66"/>
      <c r="Q252" s="66"/>
      <c r="R252" s="66"/>
      <c r="S252" s="66"/>
      <c r="T252" s="67"/>
      <c r="U252" s="36"/>
      <c r="V252" s="36"/>
      <c r="W252" s="36"/>
      <c r="X252" s="36"/>
      <c r="Y252" s="36"/>
      <c r="Z252" s="36"/>
      <c r="AA252" s="36"/>
      <c r="AB252" s="36"/>
      <c r="AC252" s="36"/>
      <c r="AD252" s="36"/>
      <c r="AE252" s="36"/>
      <c r="AT252" s="18" t="s">
        <v>170</v>
      </c>
      <c r="AU252" s="18" t="s">
        <v>90</v>
      </c>
    </row>
    <row r="253" spans="1:65" s="14" customFormat="1" ht="11.25">
      <c r="B253" s="206"/>
      <c r="C253" s="207"/>
      <c r="D253" s="197" t="s">
        <v>176</v>
      </c>
      <c r="E253" s="208" t="s">
        <v>35</v>
      </c>
      <c r="F253" s="209" t="s">
        <v>635</v>
      </c>
      <c r="G253" s="207"/>
      <c r="H253" s="210">
        <v>20.382000000000001</v>
      </c>
      <c r="I253" s="211"/>
      <c r="J253" s="207"/>
      <c r="K253" s="207"/>
      <c r="L253" s="212"/>
      <c r="M253" s="213"/>
      <c r="N253" s="214"/>
      <c r="O253" s="214"/>
      <c r="P253" s="214"/>
      <c r="Q253" s="214"/>
      <c r="R253" s="214"/>
      <c r="S253" s="214"/>
      <c r="T253" s="215"/>
      <c r="AT253" s="216" t="s">
        <v>176</v>
      </c>
      <c r="AU253" s="216" t="s">
        <v>90</v>
      </c>
      <c r="AV253" s="14" t="s">
        <v>90</v>
      </c>
      <c r="AW253" s="14" t="s">
        <v>41</v>
      </c>
      <c r="AX253" s="14" t="s">
        <v>80</v>
      </c>
      <c r="AY253" s="216" t="s">
        <v>161</v>
      </c>
    </row>
    <row r="254" spans="1:65" s="14" customFormat="1" ht="11.25">
      <c r="B254" s="206"/>
      <c r="C254" s="207"/>
      <c r="D254" s="197" t="s">
        <v>176</v>
      </c>
      <c r="E254" s="208" t="s">
        <v>35</v>
      </c>
      <c r="F254" s="209" t="s">
        <v>721</v>
      </c>
      <c r="G254" s="207"/>
      <c r="H254" s="210">
        <v>18.456</v>
      </c>
      <c r="I254" s="211"/>
      <c r="J254" s="207"/>
      <c r="K254" s="207"/>
      <c r="L254" s="212"/>
      <c r="M254" s="213"/>
      <c r="N254" s="214"/>
      <c r="O254" s="214"/>
      <c r="P254" s="214"/>
      <c r="Q254" s="214"/>
      <c r="R254" s="214"/>
      <c r="S254" s="214"/>
      <c r="T254" s="215"/>
      <c r="AT254" s="216" t="s">
        <v>176</v>
      </c>
      <c r="AU254" s="216" t="s">
        <v>90</v>
      </c>
      <c r="AV254" s="14" t="s">
        <v>90</v>
      </c>
      <c r="AW254" s="14" t="s">
        <v>41</v>
      </c>
      <c r="AX254" s="14" t="s">
        <v>80</v>
      </c>
      <c r="AY254" s="216" t="s">
        <v>161</v>
      </c>
    </row>
    <row r="255" spans="1:65" s="14" customFormat="1" ht="11.25">
      <c r="B255" s="206"/>
      <c r="C255" s="207"/>
      <c r="D255" s="197" t="s">
        <v>176</v>
      </c>
      <c r="E255" s="208" t="s">
        <v>35</v>
      </c>
      <c r="F255" s="209" t="s">
        <v>722</v>
      </c>
      <c r="G255" s="207"/>
      <c r="H255" s="210">
        <v>28.623000000000001</v>
      </c>
      <c r="I255" s="211"/>
      <c r="J255" s="207"/>
      <c r="K255" s="207"/>
      <c r="L255" s="212"/>
      <c r="M255" s="213"/>
      <c r="N255" s="214"/>
      <c r="O255" s="214"/>
      <c r="P255" s="214"/>
      <c r="Q255" s="214"/>
      <c r="R255" s="214"/>
      <c r="S255" s="214"/>
      <c r="T255" s="215"/>
      <c r="AT255" s="216" t="s">
        <v>176</v>
      </c>
      <c r="AU255" s="216" t="s">
        <v>90</v>
      </c>
      <c r="AV255" s="14" t="s">
        <v>90</v>
      </c>
      <c r="AW255" s="14" t="s">
        <v>41</v>
      </c>
      <c r="AX255" s="14" t="s">
        <v>80</v>
      </c>
      <c r="AY255" s="216" t="s">
        <v>161</v>
      </c>
    </row>
    <row r="256" spans="1:65" s="15" customFormat="1" ht="11.25">
      <c r="B256" s="217"/>
      <c r="C256" s="218"/>
      <c r="D256" s="197" t="s">
        <v>176</v>
      </c>
      <c r="E256" s="219" t="s">
        <v>35</v>
      </c>
      <c r="F256" s="220" t="s">
        <v>181</v>
      </c>
      <c r="G256" s="218"/>
      <c r="H256" s="221">
        <v>67.460999999999999</v>
      </c>
      <c r="I256" s="222"/>
      <c r="J256" s="218"/>
      <c r="K256" s="218"/>
      <c r="L256" s="223"/>
      <c r="M256" s="224"/>
      <c r="N256" s="225"/>
      <c r="O256" s="225"/>
      <c r="P256" s="225"/>
      <c r="Q256" s="225"/>
      <c r="R256" s="225"/>
      <c r="S256" s="225"/>
      <c r="T256" s="226"/>
      <c r="AT256" s="227" t="s">
        <v>176</v>
      </c>
      <c r="AU256" s="227" t="s">
        <v>90</v>
      </c>
      <c r="AV256" s="15" t="s">
        <v>168</v>
      </c>
      <c r="AW256" s="15" t="s">
        <v>41</v>
      </c>
      <c r="AX256" s="15" t="s">
        <v>88</v>
      </c>
      <c r="AY256" s="227" t="s">
        <v>161</v>
      </c>
    </row>
    <row r="257" spans="1:65" s="2" customFormat="1" ht="16.5" customHeight="1">
      <c r="A257" s="36"/>
      <c r="B257" s="37"/>
      <c r="C257" s="228" t="s">
        <v>502</v>
      </c>
      <c r="D257" s="228" t="s">
        <v>188</v>
      </c>
      <c r="E257" s="229" t="s">
        <v>526</v>
      </c>
      <c r="F257" s="230" t="s">
        <v>527</v>
      </c>
      <c r="G257" s="231" t="s">
        <v>167</v>
      </c>
      <c r="H257" s="232">
        <v>74.206999999999994</v>
      </c>
      <c r="I257" s="233"/>
      <c r="J257" s="234">
        <f>ROUND(I257*H257,2)</f>
        <v>0</v>
      </c>
      <c r="K257" s="235"/>
      <c r="L257" s="236"/>
      <c r="M257" s="237" t="s">
        <v>35</v>
      </c>
      <c r="N257" s="238" t="s">
        <v>51</v>
      </c>
      <c r="O257" s="66"/>
      <c r="P257" s="186">
        <f>O257*H257</f>
        <v>0</v>
      </c>
      <c r="Q257" s="186">
        <v>1.26E-2</v>
      </c>
      <c r="R257" s="186">
        <f>Q257*H257</f>
        <v>0.93500819999999996</v>
      </c>
      <c r="S257" s="186">
        <v>0</v>
      </c>
      <c r="T257" s="187">
        <f>S257*H257</f>
        <v>0</v>
      </c>
      <c r="U257" s="36"/>
      <c r="V257" s="36"/>
      <c r="W257" s="36"/>
      <c r="X257" s="36"/>
      <c r="Y257" s="36"/>
      <c r="Z257" s="36"/>
      <c r="AA257" s="36"/>
      <c r="AB257" s="36"/>
      <c r="AC257" s="36"/>
      <c r="AD257" s="36"/>
      <c r="AE257" s="36"/>
      <c r="AR257" s="188" t="s">
        <v>333</v>
      </c>
      <c r="AT257" s="188" t="s">
        <v>188</v>
      </c>
      <c r="AU257" s="188" t="s">
        <v>90</v>
      </c>
      <c r="AY257" s="18" t="s">
        <v>161</v>
      </c>
      <c r="BE257" s="189">
        <f>IF(N257="základní",J257,0)</f>
        <v>0</v>
      </c>
      <c r="BF257" s="189">
        <f>IF(N257="snížená",J257,0)</f>
        <v>0</v>
      </c>
      <c r="BG257" s="189">
        <f>IF(N257="zákl. přenesená",J257,0)</f>
        <v>0</v>
      </c>
      <c r="BH257" s="189">
        <f>IF(N257="sníž. přenesená",J257,0)</f>
        <v>0</v>
      </c>
      <c r="BI257" s="189">
        <f>IF(N257="nulová",J257,0)</f>
        <v>0</v>
      </c>
      <c r="BJ257" s="18" t="s">
        <v>88</v>
      </c>
      <c r="BK257" s="189">
        <f>ROUND(I257*H257,2)</f>
        <v>0</v>
      </c>
      <c r="BL257" s="18" t="s">
        <v>261</v>
      </c>
      <c r="BM257" s="188" t="s">
        <v>723</v>
      </c>
    </row>
    <row r="258" spans="1:65" s="2" customFormat="1" ht="11.25">
      <c r="A258" s="36"/>
      <c r="B258" s="37"/>
      <c r="C258" s="38"/>
      <c r="D258" s="190" t="s">
        <v>170</v>
      </c>
      <c r="E258" s="38"/>
      <c r="F258" s="191" t="s">
        <v>529</v>
      </c>
      <c r="G258" s="38"/>
      <c r="H258" s="38"/>
      <c r="I258" s="192"/>
      <c r="J258" s="38"/>
      <c r="K258" s="38"/>
      <c r="L258" s="41"/>
      <c r="M258" s="193"/>
      <c r="N258" s="194"/>
      <c r="O258" s="66"/>
      <c r="P258" s="66"/>
      <c r="Q258" s="66"/>
      <c r="R258" s="66"/>
      <c r="S258" s="66"/>
      <c r="T258" s="67"/>
      <c r="U258" s="36"/>
      <c r="V258" s="36"/>
      <c r="W258" s="36"/>
      <c r="X258" s="36"/>
      <c r="Y258" s="36"/>
      <c r="Z258" s="36"/>
      <c r="AA258" s="36"/>
      <c r="AB258" s="36"/>
      <c r="AC258" s="36"/>
      <c r="AD258" s="36"/>
      <c r="AE258" s="36"/>
      <c r="AT258" s="18" t="s">
        <v>170</v>
      </c>
      <c r="AU258" s="18" t="s">
        <v>90</v>
      </c>
    </row>
    <row r="259" spans="1:65" s="14" customFormat="1" ht="11.25">
      <c r="B259" s="206"/>
      <c r="C259" s="207"/>
      <c r="D259" s="197" t="s">
        <v>176</v>
      </c>
      <c r="E259" s="207"/>
      <c r="F259" s="209" t="s">
        <v>724</v>
      </c>
      <c r="G259" s="207"/>
      <c r="H259" s="210">
        <v>74.206999999999994</v>
      </c>
      <c r="I259" s="211"/>
      <c r="J259" s="207"/>
      <c r="K259" s="207"/>
      <c r="L259" s="212"/>
      <c r="M259" s="213"/>
      <c r="N259" s="214"/>
      <c r="O259" s="214"/>
      <c r="P259" s="214"/>
      <c r="Q259" s="214"/>
      <c r="R259" s="214"/>
      <c r="S259" s="214"/>
      <c r="T259" s="215"/>
      <c r="AT259" s="216" t="s">
        <v>176</v>
      </c>
      <c r="AU259" s="216" t="s">
        <v>90</v>
      </c>
      <c r="AV259" s="14" t="s">
        <v>90</v>
      </c>
      <c r="AW259" s="14" t="s">
        <v>4</v>
      </c>
      <c r="AX259" s="14" t="s">
        <v>88</v>
      </c>
      <c r="AY259" s="216" t="s">
        <v>161</v>
      </c>
    </row>
    <row r="260" spans="1:65" s="2" customFormat="1" ht="24.2" customHeight="1">
      <c r="A260" s="36"/>
      <c r="B260" s="37"/>
      <c r="C260" s="176" t="s">
        <v>507</v>
      </c>
      <c r="D260" s="176" t="s">
        <v>164</v>
      </c>
      <c r="E260" s="177" t="s">
        <v>532</v>
      </c>
      <c r="F260" s="178" t="s">
        <v>533</v>
      </c>
      <c r="G260" s="179" t="s">
        <v>480</v>
      </c>
      <c r="H260" s="180">
        <v>10.5</v>
      </c>
      <c r="I260" s="181"/>
      <c r="J260" s="182">
        <f>ROUND(I260*H260,2)</f>
        <v>0</v>
      </c>
      <c r="K260" s="183"/>
      <c r="L260" s="41"/>
      <c r="M260" s="184" t="s">
        <v>35</v>
      </c>
      <c r="N260" s="185" t="s">
        <v>51</v>
      </c>
      <c r="O260" s="66"/>
      <c r="P260" s="186">
        <f>O260*H260</f>
        <v>0</v>
      </c>
      <c r="Q260" s="186">
        <v>5.5000000000000003E-4</v>
      </c>
      <c r="R260" s="186">
        <f>Q260*H260</f>
        <v>5.7750000000000006E-3</v>
      </c>
      <c r="S260" s="186">
        <v>0</v>
      </c>
      <c r="T260" s="187">
        <f>S260*H260</f>
        <v>0</v>
      </c>
      <c r="U260" s="36"/>
      <c r="V260" s="36"/>
      <c r="W260" s="36"/>
      <c r="X260" s="36"/>
      <c r="Y260" s="36"/>
      <c r="Z260" s="36"/>
      <c r="AA260" s="36"/>
      <c r="AB260" s="36"/>
      <c r="AC260" s="36"/>
      <c r="AD260" s="36"/>
      <c r="AE260" s="36"/>
      <c r="AR260" s="188" t="s">
        <v>261</v>
      </c>
      <c r="AT260" s="188" t="s">
        <v>164</v>
      </c>
      <c r="AU260" s="188" t="s">
        <v>90</v>
      </c>
      <c r="AY260" s="18" t="s">
        <v>161</v>
      </c>
      <c r="BE260" s="189">
        <f>IF(N260="základní",J260,0)</f>
        <v>0</v>
      </c>
      <c r="BF260" s="189">
        <f>IF(N260="snížená",J260,0)</f>
        <v>0</v>
      </c>
      <c r="BG260" s="189">
        <f>IF(N260="zákl. přenesená",J260,0)</f>
        <v>0</v>
      </c>
      <c r="BH260" s="189">
        <f>IF(N260="sníž. přenesená",J260,0)</f>
        <v>0</v>
      </c>
      <c r="BI260" s="189">
        <f>IF(N260="nulová",J260,0)</f>
        <v>0</v>
      </c>
      <c r="BJ260" s="18" t="s">
        <v>88</v>
      </c>
      <c r="BK260" s="189">
        <f>ROUND(I260*H260,2)</f>
        <v>0</v>
      </c>
      <c r="BL260" s="18" t="s">
        <v>261</v>
      </c>
      <c r="BM260" s="188" t="s">
        <v>725</v>
      </c>
    </row>
    <row r="261" spans="1:65" s="2" customFormat="1" ht="11.25">
      <c r="A261" s="36"/>
      <c r="B261" s="37"/>
      <c r="C261" s="38"/>
      <c r="D261" s="190" t="s">
        <v>170</v>
      </c>
      <c r="E261" s="38"/>
      <c r="F261" s="191" t="s">
        <v>535</v>
      </c>
      <c r="G261" s="38"/>
      <c r="H261" s="38"/>
      <c r="I261" s="192"/>
      <c r="J261" s="38"/>
      <c r="K261" s="38"/>
      <c r="L261" s="41"/>
      <c r="M261" s="193"/>
      <c r="N261" s="194"/>
      <c r="O261" s="66"/>
      <c r="P261" s="66"/>
      <c r="Q261" s="66"/>
      <c r="R261" s="66"/>
      <c r="S261" s="66"/>
      <c r="T261" s="67"/>
      <c r="U261" s="36"/>
      <c r="V261" s="36"/>
      <c r="W261" s="36"/>
      <c r="X261" s="36"/>
      <c r="Y261" s="36"/>
      <c r="Z261" s="36"/>
      <c r="AA261" s="36"/>
      <c r="AB261" s="36"/>
      <c r="AC261" s="36"/>
      <c r="AD261" s="36"/>
      <c r="AE261" s="36"/>
      <c r="AT261" s="18" t="s">
        <v>170</v>
      </c>
      <c r="AU261" s="18" t="s">
        <v>90</v>
      </c>
    </row>
    <row r="262" spans="1:65" s="14" customFormat="1" ht="11.25">
      <c r="B262" s="206"/>
      <c r="C262" s="207"/>
      <c r="D262" s="197" t="s">
        <v>176</v>
      </c>
      <c r="E262" s="208" t="s">
        <v>35</v>
      </c>
      <c r="F262" s="209" t="s">
        <v>726</v>
      </c>
      <c r="G262" s="207"/>
      <c r="H262" s="210">
        <v>10.5</v>
      </c>
      <c r="I262" s="211"/>
      <c r="J262" s="207"/>
      <c r="K262" s="207"/>
      <c r="L262" s="212"/>
      <c r="M262" s="213"/>
      <c r="N262" s="214"/>
      <c r="O262" s="214"/>
      <c r="P262" s="214"/>
      <c r="Q262" s="214"/>
      <c r="R262" s="214"/>
      <c r="S262" s="214"/>
      <c r="T262" s="215"/>
      <c r="AT262" s="216" t="s">
        <v>176</v>
      </c>
      <c r="AU262" s="216" t="s">
        <v>90</v>
      </c>
      <c r="AV262" s="14" t="s">
        <v>90</v>
      </c>
      <c r="AW262" s="14" t="s">
        <v>41</v>
      </c>
      <c r="AX262" s="14" t="s">
        <v>88</v>
      </c>
      <c r="AY262" s="216" t="s">
        <v>161</v>
      </c>
    </row>
    <row r="263" spans="1:65" s="2" customFormat="1" ht="24.2" customHeight="1">
      <c r="A263" s="36"/>
      <c r="B263" s="37"/>
      <c r="C263" s="176" t="s">
        <v>512</v>
      </c>
      <c r="D263" s="176" t="s">
        <v>164</v>
      </c>
      <c r="E263" s="177" t="s">
        <v>538</v>
      </c>
      <c r="F263" s="178" t="s">
        <v>539</v>
      </c>
      <c r="G263" s="179" t="s">
        <v>480</v>
      </c>
      <c r="H263" s="180">
        <v>32.9</v>
      </c>
      <c r="I263" s="181"/>
      <c r="J263" s="182">
        <f>ROUND(I263*H263,2)</f>
        <v>0</v>
      </c>
      <c r="K263" s="183"/>
      <c r="L263" s="41"/>
      <c r="M263" s="184" t="s">
        <v>35</v>
      </c>
      <c r="N263" s="185" t="s">
        <v>51</v>
      </c>
      <c r="O263" s="66"/>
      <c r="P263" s="186">
        <f>O263*H263</f>
        <v>0</v>
      </c>
      <c r="Q263" s="186">
        <v>5.0000000000000001E-4</v>
      </c>
      <c r="R263" s="186">
        <f>Q263*H263</f>
        <v>1.6449999999999999E-2</v>
      </c>
      <c r="S263" s="186">
        <v>0</v>
      </c>
      <c r="T263" s="187">
        <f>S263*H263</f>
        <v>0</v>
      </c>
      <c r="U263" s="36"/>
      <c r="V263" s="36"/>
      <c r="W263" s="36"/>
      <c r="X263" s="36"/>
      <c r="Y263" s="36"/>
      <c r="Z263" s="36"/>
      <c r="AA263" s="36"/>
      <c r="AB263" s="36"/>
      <c r="AC263" s="36"/>
      <c r="AD263" s="36"/>
      <c r="AE263" s="36"/>
      <c r="AR263" s="188" t="s">
        <v>261</v>
      </c>
      <c r="AT263" s="188" t="s">
        <v>164</v>
      </c>
      <c r="AU263" s="188" t="s">
        <v>90</v>
      </c>
      <c r="AY263" s="18" t="s">
        <v>161</v>
      </c>
      <c r="BE263" s="189">
        <f>IF(N263="základní",J263,0)</f>
        <v>0</v>
      </c>
      <c r="BF263" s="189">
        <f>IF(N263="snížená",J263,0)</f>
        <v>0</v>
      </c>
      <c r="BG263" s="189">
        <f>IF(N263="zákl. přenesená",J263,0)</f>
        <v>0</v>
      </c>
      <c r="BH263" s="189">
        <f>IF(N263="sníž. přenesená",J263,0)</f>
        <v>0</v>
      </c>
      <c r="BI263" s="189">
        <f>IF(N263="nulová",J263,0)</f>
        <v>0</v>
      </c>
      <c r="BJ263" s="18" t="s">
        <v>88</v>
      </c>
      <c r="BK263" s="189">
        <f>ROUND(I263*H263,2)</f>
        <v>0</v>
      </c>
      <c r="BL263" s="18" t="s">
        <v>261</v>
      </c>
      <c r="BM263" s="188" t="s">
        <v>727</v>
      </c>
    </row>
    <row r="264" spans="1:65" s="2" customFormat="1" ht="11.25">
      <c r="A264" s="36"/>
      <c r="B264" s="37"/>
      <c r="C264" s="38"/>
      <c r="D264" s="190" t="s">
        <v>170</v>
      </c>
      <c r="E264" s="38"/>
      <c r="F264" s="191" t="s">
        <v>541</v>
      </c>
      <c r="G264" s="38"/>
      <c r="H264" s="38"/>
      <c r="I264" s="192"/>
      <c r="J264" s="38"/>
      <c r="K264" s="38"/>
      <c r="L264" s="41"/>
      <c r="M264" s="193"/>
      <c r="N264" s="194"/>
      <c r="O264" s="66"/>
      <c r="P264" s="66"/>
      <c r="Q264" s="66"/>
      <c r="R264" s="66"/>
      <c r="S264" s="66"/>
      <c r="T264" s="67"/>
      <c r="U264" s="36"/>
      <c r="V264" s="36"/>
      <c r="W264" s="36"/>
      <c r="X264" s="36"/>
      <c r="Y264" s="36"/>
      <c r="Z264" s="36"/>
      <c r="AA264" s="36"/>
      <c r="AB264" s="36"/>
      <c r="AC264" s="36"/>
      <c r="AD264" s="36"/>
      <c r="AE264" s="36"/>
      <c r="AT264" s="18" t="s">
        <v>170</v>
      </c>
      <c r="AU264" s="18" t="s">
        <v>90</v>
      </c>
    </row>
    <row r="265" spans="1:65" s="14" customFormat="1" ht="11.25">
      <c r="B265" s="206"/>
      <c r="C265" s="207"/>
      <c r="D265" s="197" t="s">
        <v>176</v>
      </c>
      <c r="E265" s="208" t="s">
        <v>35</v>
      </c>
      <c r="F265" s="209" t="s">
        <v>728</v>
      </c>
      <c r="G265" s="207"/>
      <c r="H265" s="210">
        <v>32.9</v>
      </c>
      <c r="I265" s="211"/>
      <c r="J265" s="207"/>
      <c r="K265" s="207"/>
      <c r="L265" s="212"/>
      <c r="M265" s="213"/>
      <c r="N265" s="214"/>
      <c r="O265" s="214"/>
      <c r="P265" s="214"/>
      <c r="Q265" s="214"/>
      <c r="R265" s="214"/>
      <c r="S265" s="214"/>
      <c r="T265" s="215"/>
      <c r="AT265" s="216" t="s">
        <v>176</v>
      </c>
      <c r="AU265" s="216" t="s">
        <v>90</v>
      </c>
      <c r="AV265" s="14" t="s">
        <v>90</v>
      </c>
      <c r="AW265" s="14" t="s">
        <v>41</v>
      </c>
      <c r="AX265" s="14" t="s">
        <v>88</v>
      </c>
      <c r="AY265" s="216" t="s">
        <v>161</v>
      </c>
    </row>
    <row r="266" spans="1:65" s="2" customFormat="1" ht="44.25" customHeight="1">
      <c r="A266" s="36"/>
      <c r="B266" s="37"/>
      <c r="C266" s="176" t="s">
        <v>520</v>
      </c>
      <c r="D266" s="176" t="s">
        <v>164</v>
      </c>
      <c r="E266" s="177" t="s">
        <v>544</v>
      </c>
      <c r="F266" s="178" t="s">
        <v>545</v>
      </c>
      <c r="G266" s="179" t="s">
        <v>232</v>
      </c>
      <c r="H266" s="180">
        <v>1.423</v>
      </c>
      <c r="I266" s="181"/>
      <c r="J266" s="182">
        <f>ROUND(I266*H266,2)</f>
        <v>0</v>
      </c>
      <c r="K266" s="183"/>
      <c r="L266" s="41"/>
      <c r="M266" s="184" t="s">
        <v>35</v>
      </c>
      <c r="N266" s="185" t="s">
        <v>51</v>
      </c>
      <c r="O266" s="66"/>
      <c r="P266" s="186">
        <f>O266*H266</f>
        <v>0</v>
      </c>
      <c r="Q266" s="186">
        <v>0</v>
      </c>
      <c r="R266" s="186">
        <f>Q266*H266</f>
        <v>0</v>
      </c>
      <c r="S266" s="186">
        <v>0</v>
      </c>
      <c r="T266" s="187">
        <f>S266*H266</f>
        <v>0</v>
      </c>
      <c r="U266" s="36"/>
      <c r="V266" s="36"/>
      <c r="W266" s="36"/>
      <c r="X266" s="36"/>
      <c r="Y266" s="36"/>
      <c r="Z266" s="36"/>
      <c r="AA266" s="36"/>
      <c r="AB266" s="36"/>
      <c r="AC266" s="36"/>
      <c r="AD266" s="36"/>
      <c r="AE266" s="36"/>
      <c r="AR266" s="188" t="s">
        <v>261</v>
      </c>
      <c r="AT266" s="188" t="s">
        <v>164</v>
      </c>
      <c r="AU266" s="188" t="s">
        <v>90</v>
      </c>
      <c r="AY266" s="18" t="s">
        <v>161</v>
      </c>
      <c r="BE266" s="189">
        <f>IF(N266="základní",J266,0)</f>
        <v>0</v>
      </c>
      <c r="BF266" s="189">
        <f>IF(N266="snížená",J266,0)</f>
        <v>0</v>
      </c>
      <c r="BG266" s="189">
        <f>IF(N266="zákl. přenesená",J266,0)</f>
        <v>0</v>
      </c>
      <c r="BH266" s="189">
        <f>IF(N266="sníž. přenesená",J266,0)</f>
        <v>0</v>
      </c>
      <c r="BI266" s="189">
        <f>IF(N266="nulová",J266,0)</f>
        <v>0</v>
      </c>
      <c r="BJ266" s="18" t="s">
        <v>88</v>
      </c>
      <c r="BK266" s="189">
        <f>ROUND(I266*H266,2)</f>
        <v>0</v>
      </c>
      <c r="BL266" s="18" t="s">
        <v>261</v>
      </c>
      <c r="BM266" s="188" t="s">
        <v>729</v>
      </c>
    </row>
    <row r="267" spans="1:65" s="2" customFormat="1" ht="11.25">
      <c r="A267" s="36"/>
      <c r="B267" s="37"/>
      <c r="C267" s="38"/>
      <c r="D267" s="190" t="s">
        <v>170</v>
      </c>
      <c r="E267" s="38"/>
      <c r="F267" s="191" t="s">
        <v>547</v>
      </c>
      <c r="G267" s="38"/>
      <c r="H267" s="38"/>
      <c r="I267" s="192"/>
      <c r="J267" s="38"/>
      <c r="K267" s="38"/>
      <c r="L267" s="41"/>
      <c r="M267" s="193"/>
      <c r="N267" s="194"/>
      <c r="O267" s="66"/>
      <c r="P267" s="66"/>
      <c r="Q267" s="66"/>
      <c r="R267" s="66"/>
      <c r="S267" s="66"/>
      <c r="T267" s="67"/>
      <c r="U267" s="36"/>
      <c r="V267" s="36"/>
      <c r="W267" s="36"/>
      <c r="X267" s="36"/>
      <c r="Y267" s="36"/>
      <c r="Z267" s="36"/>
      <c r="AA267" s="36"/>
      <c r="AB267" s="36"/>
      <c r="AC267" s="36"/>
      <c r="AD267" s="36"/>
      <c r="AE267" s="36"/>
      <c r="AT267" s="18" t="s">
        <v>170</v>
      </c>
      <c r="AU267" s="18" t="s">
        <v>90</v>
      </c>
    </row>
    <row r="268" spans="1:65" s="2" customFormat="1" ht="49.15" customHeight="1">
      <c r="A268" s="36"/>
      <c r="B268" s="37"/>
      <c r="C268" s="176" t="s">
        <v>525</v>
      </c>
      <c r="D268" s="176" t="s">
        <v>164</v>
      </c>
      <c r="E268" s="177" t="s">
        <v>549</v>
      </c>
      <c r="F268" s="178" t="s">
        <v>550</v>
      </c>
      <c r="G268" s="179" t="s">
        <v>232</v>
      </c>
      <c r="H268" s="180">
        <v>1.423</v>
      </c>
      <c r="I268" s="181"/>
      <c r="J268" s="182">
        <f>ROUND(I268*H268,2)</f>
        <v>0</v>
      </c>
      <c r="K268" s="183"/>
      <c r="L268" s="41"/>
      <c r="M268" s="184" t="s">
        <v>35</v>
      </c>
      <c r="N268" s="185" t="s">
        <v>51</v>
      </c>
      <c r="O268" s="66"/>
      <c r="P268" s="186">
        <f>O268*H268</f>
        <v>0</v>
      </c>
      <c r="Q268" s="186">
        <v>0</v>
      </c>
      <c r="R268" s="186">
        <f>Q268*H268</f>
        <v>0</v>
      </c>
      <c r="S268" s="186">
        <v>0</v>
      </c>
      <c r="T268" s="187">
        <f>S268*H268</f>
        <v>0</v>
      </c>
      <c r="U268" s="36"/>
      <c r="V268" s="36"/>
      <c r="W268" s="36"/>
      <c r="X268" s="36"/>
      <c r="Y268" s="36"/>
      <c r="Z268" s="36"/>
      <c r="AA268" s="36"/>
      <c r="AB268" s="36"/>
      <c r="AC268" s="36"/>
      <c r="AD268" s="36"/>
      <c r="AE268" s="36"/>
      <c r="AR268" s="188" t="s">
        <v>261</v>
      </c>
      <c r="AT268" s="188" t="s">
        <v>164</v>
      </c>
      <c r="AU268" s="188" t="s">
        <v>90</v>
      </c>
      <c r="AY268" s="18" t="s">
        <v>161</v>
      </c>
      <c r="BE268" s="189">
        <f>IF(N268="základní",J268,0)</f>
        <v>0</v>
      </c>
      <c r="BF268" s="189">
        <f>IF(N268="snížená",J268,0)</f>
        <v>0</v>
      </c>
      <c r="BG268" s="189">
        <f>IF(N268="zákl. přenesená",J268,0)</f>
        <v>0</v>
      </c>
      <c r="BH268" s="189">
        <f>IF(N268="sníž. přenesená",J268,0)</f>
        <v>0</v>
      </c>
      <c r="BI268" s="189">
        <f>IF(N268="nulová",J268,0)</f>
        <v>0</v>
      </c>
      <c r="BJ268" s="18" t="s">
        <v>88</v>
      </c>
      <c r="BK268" s="189">
        <f>ROUND(I268*H268,2)</f>
        <v>0</v>
      </c>
      <c r="BL268" s="18" t="s">
        <v>261</v>
      </c>
      <c r="BM268" s="188" t="s">
        <v>730</v>
      </c>
    </row>
    <row r="269" spans="1:65" s="2" customFormat="1" ht="11.25">
      <c r="A269" s="36"/>
      <c r="B269" s="37"/>
      <c r="C269" s="38"/>
      <c r="D269" s="190" t="s">
        <v>170</v>
      </c>
      <c r="E269" s="38"/>
      <c r="F269" s="191" t="s">
        <v>552</v>
      </c>
      <c r="G269" s="38"/>
      <c r="H269" s="38"/>
      <c r="I269" s="192"/>
      <c r="J269" s="38"/>
      <c r="K269" s="38"/>
      <c r="L269" s="41"/>
      <c r="M269" s="193"/>
      <c r="N269" s="194"/>
      <c r="O269" s="66"/>
      <c r="P269" s="66"/>
      <c r="Q269" s="66"/>
      <c r="R269" s="66"/>
      <c r="S269" s="66"/>
      <c r="T269" s="67"/>
      <c r="U269" s="36"/>
      <c r="V269" s="36"/>
      <c r="W269" s="36"/>
      <c r="X269" s="36"/>
      <c r="Y269" s="36"/>
      <c r="Z269" s="36"/>
      <c r="AA269" s="36"/>
      <c r="AB269" s="36"/>
      <c r="AC269" s="36"/>
      <c r="AD269" s="36"/>
      <c r="AE269" s="36"/>
      <c r="AT269" s="18" t="s">
        <v>170</v>
      </c>
      <c r="AU269" s="18" t="s">
        <v>90</v>
      </c>
    </row>
    <row r="270" spans="1:65" s="12" customFormat="1" ht="22.9" customHeight="1">
      <c r="B270" s="160"/>
      <c r="C270" s="161"/>
      <c r="D270" s="162" t="s">
        <v>79</v>
      </c>
      <c r="E270" s="174" t="s">
        <v>553</v>
      </c>
      <c r="F270" s="174" t="s">
        <v>554</v>
      </c>
      <c r="G270" s="161"/>
      <c r="H270" s="161"/>
      <c r="I270" s="164"/>
      <c r="J270" s="175">
        <f>BK270</f>
        <v>0</v>
      </c>
      <c r="K270" s="161"/>
      <c r="L270" s="166"/>
      <c r="M270" s="167"/>
      <c r="N270" s="168"/>
      <c r="O270" s="168"/>
      <c r="P270" s="169">
        <f>SUM(P271:P277)</f>
        <v>0</v>
      </c>
      <c r="Q270" s="168"/>
      <c r="R270" s="169">
        <f>SUM(R271:R277)</f>
        <v>1.786E-3</v>
      </c>
      <c r="S270" s="168"/>
      <c r="T270" s="170">
        <f>SUM(T271:T277)</f>
        <v>0</v>
      </c>
      <c r="AR270" s="171" t="s">
        <v>90</v>
      </c>
      <c r="AT270" s="172" t="s">
        <v>79</v>
      </c>
      <c r="AU270" s="172" t="s">
        <v>88</v>
      </c>
      <c r="AY270" s="171" t="s">
        <v>161</v>
      </c>
      <c r="BK270" s="173">
        <f>SUM(BK271:BK277)</f>
        <v>0</v>
      </c>
    </row>
    <row r="271" spans="1:65" s="2" customFormat="1" ht="24.2" customHeight="1">
      <c r="A271" s="36"/>
      <c r="B271" s="37"/>
      <c r="C271" s="176" t="s">
        <v>531</v>
      </c>
      <c r="D271" s="176" t="s">
        <v>164</v>
      </c>
      <c r="E271" s="177" t="s">
        <v>556</v>
      </c>
      <c r="F271" s="178" t="s">
        <v>557</v>
      </c>
      <c r="G271" s="179" t="s">
        <v>167</v>
      </c>
      <c r="H271" s="180">
        <v>4.7</v>
      </c>
      <c r="I271" s="181"/>
      <c r="J271" s="182">
        <f>ROUND(I271*H271,2)</f>
        <v>0</v>
      </c>
      <c r="K271" s="183"/>
      <c r="L271" s="41"/>
      <c r="M271" s="184" t="s">
        <v>35</v>
      </c>
      <c r="N271" s="185" t="s">
        <v>51</v>
      </c>
      <c r="O271" s="66"/>
      <c r="P271" s="186">
        <f>O271*H271</f>
        <v>0</v>
      </c>
      <c r="Q271" s="186">
        <v>1.3999999999999999E-4</v>
      </c>
      <c r="R271" s="186">
        <f>Q271*H271</f>
        <v>6.5799999999999995E-4</v>
      </c>
      <c r="S271" s="186">
        <v>0</v>
      </c>
      <c r="T271" s="187">
        <f>S271*H271</f>
        <v>0</v>
      </c>
      <c r="U271" s="36"/>
      <c r="V271" s="36"/>
      <c r="W271" s="36"/>
      <c r="X271" s="36"/>
      <c r="Y271" s="36"/>
      <c r="Z271" s="36"/>
      <c r="AA271" s="36"/>
      <c r="AB271" s="36"/>
      <c r="AC271" s="36"/>
      <c r="AD271" s="36"/>
      <c r="AE271" s="36"/>
      <c r="AR271" s="188" t="s">
        <v>261</v>
      </c>
      <c r="AT271" s="188" t="s">
        <v>164</v>
      </c>
      <c r="AU271" s="188" t="s">
        <v>90</v>
      </c>
      <c r="AY271" s="18" t="s">
        <v>161</v>
      </c>
      <c r="BE271" s="189">
        <f>IF(N271="základní",J271,0)</f>
        <v>0</v>
      </c>
      <c r="BF271" s="189">
        <f>IF(N271="snížená",J271,0)</f>
        <v>0</v>
      </c>
      <c r="BG271" s="189">
        <f>IF(N271="zákl. přenesená",J271,0)</f>
        <v>0</v>
      </c>
      <c r="BH271" s="189">
        <f>IF(N271="sníž. přenesená",J271,0)</f>
        <v>0</v>
      </c>
      <c r="BI271" s="189">
        <f>IF(N271="nulová",J271,0)</f>
        <v>0</v>
      </c>
      <c r="BJ271" s="18" t="s">
        <v>88</v>
      </c>
      <c r="BK271" s="189">
        <f>ROUND(I271*H271,2)</f>
        <v>0</v>
      </c>
      <c r="BL271" s="18" t="s">
        <v>261</v>
      </c>
      <c r="BM271" s="188" t="s">
        <v>731</v>
      </c>
    </row>
    <row r="272" spans="1:65" s="2" customFormat="1" ht="11.25">
      <c r="A272" s="36"/>
      <c r="B272" s="37"/>
      <c r="C272" s="38"/>
      <c r="D272" s="190" t="s">
        <v>170</v>
      </c>
      <c r="E272" s="38"/>
      <c r="F272" s="191" t="s">
        <v>559</v>
      </c>
      <c r="G272" s="38"/>
      <c r="H272" s="38"/>
      <c r="I272" s="192"/>
      <c r="J272" s="38"/>
      <c r="K272" s="38"/>
      <c r="L272" s="41"/>
      <c r="M272" s="193"/>
      <c r="N272" s="194"/>
      <c r="O272" s="66"/>
      <c r="P272" s="66"/>
      <c r="Q272" s="66"/>
      <c r="R272" s="66"/>
      <c r="S272" s="66"/>
      <c r="T272" s="67"/>
      <c r="U272" s="36"/>
      <c r="V272" s="36"/>
      <c r="W272" s="36"/>
      <c r="X272" s="36"/>
      <c r="Y272" s="36"/>
      <c r="Z272" s="36"/>
      <c r="AA272" s="36"/>
      <c r="AB272" s="36"/>
      <c r="AC272" s="36"/>
      <c r="AD272" s="36"/>
      <c r="AE272" s="36"/>
      <c r="AT272" s="18" t="s">
        <v>170</v>
      </c>
      <c r="AU272" s="18" t="s">
        <v>90</v>
      </c>
    </row>
    <row r="273" spans="1:65" s="14" customFormat="1" ht="11.25">
      <c r="B273" s="206"/>
      <c r="C273" s="207"/>
      <c r="D273" s="197" t="s">
        <v>176</v>
      </c>
      <c r="E273" s="208" t="s">
        <v>35</v>
      </c>
      <c r="F273" s="209" t="s">
        <v>732</v>
      </c>
      <c r="G273" s="207"/>
      <c r="H273" s="210">
        <v>4.7</v>
      </c>
      <c r="I273" s="211"/>
      <c r="J273" s="207"/>
      <c r="K273" s="207"/>
      <c r="L273" s="212"/>
      <c r="M273" s="213"/>
      <c r="N273" s="214"/>
      <c r="O273" s="214"/>
      <c r="P273" s="214"/>
      <c r="Q273" s="214"/>
      <c r="R273" s="214"/>
      <c r="S273" s="214"/>
      <c r="T273" s="215"/>
      <c r="AT273" s="216" t="s">
        <v>176</v>
      </c>
      <c r="AU273" s="216" t="s">
        <v>90</v>
      </c>
      <c r="AV273" s="14" t="s">
        <v>90</v>
      </c>
      <c r="AW273" s="14" t="s">
        <v>41</v>
      </c>
      <c r="AX273" s="14" t="s">
        <v>88</v>
      </c>
      <c r="AY273" s="216" t="s">
        <v>161</v>
      </c>
    </row>
    <row r="274" spans="1:65" s="2" customFormat="1" ht="24.2" customHeight="1">
      <c r="A274" s="36"/>
      <c r="B274" s="37"/>
      <c r="C274" s="176" t="s">
        <v>537</v>
      </c>
      <c r="D274" s="176" t="s">
        <v>164</v>
      </c>
      <c r="E274" s="177" t="s">
        <v>562</v>
      </c>
      <c r="F274" s="178" t="s">
        <v>563</v>
      </c>
      <c r="G274" s="179" t="s">
        <v>167</v>
      </c>
      <c r="H274" s="180">
        <v>4.7</v>
      </c>
      <c r="I274" s="181"/>
      <c r="J274" s="182">
        <f>ROUND(I274*H274,2)</f>
        <v>0</v>
      </c>
      <c r="K274" s="183"/>
      <c r="L274" s="41"/>
      <c r="M274" s="184" t="s">
        <v>35</v>
      </c>
      <c r="N274" s="185" t="s">
        <v>51</v>
      </c>
      <c r="O274" s="66"/>
      <c r="P274" s="186">
        <f>O274*H274</f>
        <v>0</v>
      </c>
      <c r="Q274" s="186">
        <v>1.2E-4</v>
      </c>
      <c r="R274" s="186">
        <f>Q274*H274</f>
        <v>5.6400000000000005E-4</v>
      </c>
      <c r="S274" s="186">
        <v>0</v>
      </c>
      <c r="T274" s="187">
        <f>S274*H274</f>
        <v>0</v>
      </c>
      <c r="U274" s="36"/>
      <c r="V274" s="36"/>
      <c r="W274" s="36"/>
      <c r="X274" s="36"/>
      <c r="Y274" s="36"/>
      <c r="Z274" s="36"/>
      <c r="AA274" s="36"/>
      <c r="AB274" s="36"/>
      <c r="AC274" s="36"/>
      <c r="AD274" s="36"/>
      <c r="AE274" s="36"/>
      <c r="AR274" s="188" t="s">
        <v>261</v>
      </c>
      <c r="AT274" s="188" t="s">
        <v>164</v>
      </c>
      <c r="AU274" s="188" t="s">
        <v>90</v>
      </c>
      <c r="AY274" s="18" t="s">
        <v>161</v>
      </c>
      <c r="BE274" s="189">
        <f>IF(N274="základní",J274,0)</f>
        <v>0</v>
      </c>
      <c r="BF274" s="189">
        <f>IF(N274="snížená",J274,0)</f>
        <v>0</v>
      </c>
      <c r="BG274" s="189">
        <f>IF(N274="zákl. přenesená",J274,0)</f>
        <v>0</v>
      </c>
      <c r="BH274" s="189">
        <f>IF(N274="sníž. přenesená",J274,0)</f>
        <v>0</v>
      </c>
      <c r="BI274" s="189">
        <f>IF(N274="nulová",J274,0)</f>
        <v>0</v>
      </c>
      <c r="BJ274" s="18" t="s">
        <v>88</v>
      </c>
      <c r="BK274" s="189">
        <f>ROUND(I274*H274,2)</f>
        <v>0</v>
      </c>
      <c r="BL274" s="18" t="s">
        <v>261</v>
      </c>
      <c r="BM274" s="188" t="s">
        <v>733</v>
      </c>
    </row>
    <row r="275" spans="1:65" s="2" customFormat="1" ht="11.25">
      <c r="A275" s="36"/>
      <c r="B275" s="37"/>
      <c r="C275" s="38"/>
      <c r="D275" s="190" t="s">
        <v>170</v>
      </c>
      <c r="E275" s="38"/>
      <c r="F275" s="191" t="s">
        <v>565</v>
      </c>
      <c r="G275" s="38"/>
      <c r="H275" s="38"/>
      <c r="I275" s="192"/>
      <c r="J275" s="38"/>
      <c r="K275" s="38"/>
      <c r="L275" s="41"/>
      <c r="M275" s="193"/>
      <c r="N275" s="194"/>
      <c r="O275" s="66"/>
      <c r="P275" s="66"/>
      <c r="Q275" s="66"/>
      <c r="R275" s="66"/>
      <c r="S275" s="66"/>
      <c r="T275" s="67"/>
      <c r="U275" s="36"/>
      <c r="V275" s="36"/>
      <c r="W275" s="36"/>
      <c r="X275" s="36"/>
      <c r="Y275" s="36"/>
      <c r="Z275" s="36"/>
      <c r="AA275" s="36"/>
      <c r="AB275" s="36"/>
      <c r="AC275" s="36"/>
      <c r="AD275" s="36"/>
      <c r="AE275" s="36"/>
      <c r="AT275" s="18" t="s">
        <v>170</v>
      </c>
      <c r="AU275" s="18" t="s">
        <v>90</v>
      </c>
    </row>
    <row r="276" spans="1:65" s="2" customFormat="1" ht="24.2" customHeight="1">
      <c r="A276" s="36"/>
      <c r="B276" s="37"/>
      <c r="C276" s="176" t="s">
        <v>543</v>
      </c>
      <c r="D276" s="176" t="s">
        <v>164</v>
      </c>
      <c r="E276" s="177" t="s">
        <v>567</v>
      </c>
      <c r="F276" s="178" t="s">
        <v>568</v>
      </c>
      <c r="G276" s="179" t="s">
        <v>167</v>
      </c>
      <c r="H276" s="180">
        <v>4.7</v>
      </c>
      <c r="I276" s="181"/>
      <c r="J276" s="182">
        <f>ROUND(I276*H276,2)</f>
        <v>0</v>
      </c>
      <c r="K276" s="183"/>
      <c r="L276" s="41"/>
      <c r="M276" s="184" t="s">
        <v>35</v>
      </c>
      <c r="N276" s="185" t="s">
        <v>51</v>
      </c>
      <c r="O276" s="66"/>
      <c r="P276" s="186">
        <f>O276*H276</f>
        <v>0</v>
      </c>
      <c r="Q276" s="186">
        <v>1.2E-4</v>
      </c>
      <c r="R276" s="186">
        <f>Q276*H276</f>
        <v>5.6400000000000005E-4</v>
      </c>
      <c r="S276" s="186">
        <v>0</v>
      </c>
      <c r="T276" s="187">
        <f>S276*H276</f>
        <v>0</v>
      </c>
      <c r="U276" s="36"/>
      <c r="V276" s="36"/>
      <c r="W276" s="36"/>
      <c r="X276" s="36"/>
      <c r="Y276" s="36"/>
      <c r="Z276" s="36"/>
      <c r="AA276" s="36"/>
      <c r="AB276" s="36"/>
      <c r="AC276" s="36"/>
      <c r="AD276" s="36"/>
      <c r="AE276" s="36"/>
      <c r="AR276" s="188" t="s">
        <v>261</v>
      </c>
      <c r="AT276" s="188" t="s">
        <v>164</v>
      </c>
      <c r="AU276" s="188" t="s">
        <v>90</v>
      </c>
      <c r="AY276" s="18" t="s">
        <v>161</v>
      </c>
      <c r="BE276" s="189">
        <f>IF(N276="základní",J276,0)</f>
        <v>0</v>
      </c>
      <c r="BF276" s="189">
        <f>IF(N276="snížená",J276,0)</f>
        <v>0</v>
      </c>
      <c r="BG276" s="189">
        <f>IF(N276="zákl. přenesená",J276,0)</f>
        <v>0</v>
      </c>
      <c r="BH276" s="189">
        <f>IF(N276="sníž. přenesená",J276,0)</f>
        <v>0</v>
      </c>
      <c r="BI276" s="189">
        <f>IF(N276="nulová",J276,0)</f>
        <v>0</v>
      </c>
      <c r="BJ276" s="18" t="s">
        <v>88</v>
      </c>
      <c r="BK276" s="189">
        <f>ROUND(I276*H276,2)</f>
        <v>0</v>
      </c>
      <c r="BL276" s="18" t="s">
        <v>261</v>
      </c>
      <c r="BM276" s="188" t="s">
        <v>734</v>
      </c>
    </row>
    <row r="277" spans="1:65" s="2" customFormat="1" ht="11.25">
      <c r="A277" s="36"/>
      <c r="B277" s="37"/>
      <c r="C277" s="38"/>
      <c r="D277" s="190" t="s">
        <v>170</v>
      </c>
      <c r="E277" s="38"/>
      <c r="F277" s="191" t="s">
        <v>570</v>
      </c>
      <c r="G277" s="38"/>
      <c r="H277" s="38"/>
      <c r="I277" s="192"/>
      <c r="J277" s="38"/>
      <c r="K277" s="38"/>
      <c r="L277" s="41"/>
      <c r="M277" s="193"/>
      <c r="N277" s="194"/>
      <c r="O277" s="66"/>
      <c r="P277" s="66"/>
      <c r="Q277" s="66"/>
      <c r="R277" s="66"/>
      <c r="S277" s="66"/>
      <c r="T277" s="67"/>
      <c r="U277" s="36"/>
      <c r="V277" s="36"/>
      <c r="W277" s="36"/>
      <c r="X277" s="36"/>
      <c r="Y277" s="36"/>
      <c r="Z277" s="36"/>
      <c r="AA277" s="36"/>
      <c r="AB277" s="36"/>
      <c r="AC277" s="36"/>
      <c r="AD277" s="36"/>
      <c r="AE277" s="36"/>
      <c r="AT277" s="18" t="s">
        <v>170</v>
      </c>
      <c r="AU277" s="18" t="s">
        <v>90</v>
      </c>
    </row>
    <row r="278" spans="1:65" s="12" customFormat="1" ht="25.9" customHeight="1">
      <c r="B278" s="160"/>
      <c r="C278" s="161"/>
      <c r="D278" s="162" t="s">
        <v>79</v>
      </c>
      <c r="E278" s="163" t="s">
        <v>571</v>
      </c>
      <c r="F278" s="163" t="s">
        <v>735</v>
      </c>
      <c r="G278" s="161"/>
      <c r="H278" s="161"/>
      <c r="I278" s="164"/>
      <c r="J278" s="165">
        <f>BK278</f>
        <v>0</v>
      </c>
      <c r="K278" s="161"/>
      <c r="L278" s="166"/>
      <c r="M278" s="167"/>
      <c r="N278" s="168"/>
      <c r="O278" s="168"/>
      <c r="P278" s="169">
        <v>0</v>
      </c>
      <c r="Q278" s="168"/>
      <c r="R278" s="169">
        <v>0</v>
      </c>
      <c r="S278" s="168"/>
      <c r="T278" s="170">
        <v>0</v>
      </c>
      <c r="AR278" s="171" t="s">
        <v>194</v>
      </c>
      <c r="AT278" s="172" t="s">
        <v>79</v>
      </c>
      <c r="AU278" s="172" t="s">
        <v>80</v>
      </c>
      <c r="AY278" s="171" t="s">
        <v>161</v>
      </c>
      <c r="BK278" s="173">
        <v>0</v>
      </c>
    </row>
    <row r="279" spans="1:65" s="12" customFormat="1" ht="25.9" customHeight="1">
      <c r="B279" s="160"/>
      <c r="C279" s="161"/>
      <c r="D279" s="162" t="s">
        <v>79</v>
      </c>
      <c r="E279" s="163" t="s">
        <v>573</v>
      </c>
      <c r="F279" s="163" t="s">
        <v>574</v>
      </c>
      <c r="G279" s="161"/>
      <c r="H279" s="161"/>
      <c r="I279" s="164"/>
      <c r="J279" s="165">
        <f>BK279</f>
        <v>0</v>
      </c>
      <c r="K279" s="161"/>
      <c r="L279" s="166"/>
      <c r="M279" s="167"/>
      <c r="N279" s="168"/>
      <c r="O279" s="168"/>
      <c r="P279" s="169">
        <f>SUM(P280:P281)</f>
        <v>0</v>
      </c>
      <c r="Q279" s="168"/>
      <c r="R279" s="169">
        <f>SUM(R280:R281)</f>
        <v>0</v>
      </c>
      <c r="S279" s="168"/>
      <c r="T279" s="170">
        <f>SUM(T280:T281)</f>
        <v>0</v>
      </c>
      <c r="AR279" s="171" t="s">
        <v>88</v>
      </c>
      <c r="AT279" s="172" t="s">
        <v>79</v>
      </c>
      <c r="AU279" s="172" t="s">
        <v>80</v>
      </c>
      <c r="AY279" s="171" t="s">
        <v>161</v>
      </c>
      <c r="BK279" s="173">
        <f>SUM(BK280:BK281)</f>
        <v>0</v>
      </c>
    </row>
    <row r="280" spans="1:65" s="2" customFormat="1" ht="37.9" customHeight="1">
      <c r="A280" s="36"/>
      <c r="B280" s="37"/>
      <c r="C280" s="176" t="s">
        <v>548</v>
      </c>
      <c r="D280" s="176" t="s">
        <v>164</v>
      </c>
      <c r="E280" s="177" t="s">
        <v>576</v>
      </c>
      <c r="F280" s="178" t="s">
        <v>577</v>
      </c>
      <c r="G280" s="179" t="s">
        <v>276</v>
      </c>
      <c r="H280" s="180">
        <v>1</v>
      </c>
      <c r="I280" s="181"/>
      <c r="J280" s="182">
        <f>ROUND(I280*H280,2)</f>
        <v>0</v>
      </c>
      <c r="K280" s="183"/>
      <c r="L280" s="41"/>
      <c r="M280" s="184" t="s">
        <v>35</v>
      </c>
      <c r="N280" s="185" t="s">
        <v>51</v>
      </c>
      <c r="O280" s="66"/>
      <c r="P280" s="186">
        <f>O280*H280</f>
        <v>0</v>
      </c>
      <c r="Q280" s="186">
        <v>0</v>
      </c>
      <c r="R280" s="186">
        <f>Q280*H280</f>
        <v>0</v>
      </c>
      <c r="S280" s="186">
        <v>0</v>
      </c>
      <c r="T280" s="187">
        <f>S280*H280</f>
        <v>0</v>
      </c>
      <c r="U280" s="36"/>
      <c r="V280" s="36"/>
      <c r="W280" s="36"/>
      <c r="X280" s="36"/>
      <c r="Y280" s="36"/>
      <c r="Z280" s="36"/>
      <c r="AA280" s="36"/>
      <c r="AB280" s="36"/>
      <c r="AC280" s="36"/>
      <c r="AD280" s="36"/>
      <c r="AE280" s="36"/>
      <c r="AR280" s="188" t="s">
        <v>578</v>
      </c>
      <c r="AT280" s="188" t="s">
        <v>164</v>
      </c>
      <c r="AU280" s="188" t="s">
        <v>88</v>
      </c>
      <c r="AY280" s="18" t="s">
        <v>161</v>
      </c>
      <c r="BE280" s="189">
        <f>IF(N280="základní",J280,0)</f>
        <v>0</v>
      </c>
      <c r="BF280" s="189">
        <f>IF(N280="snížená",J280,0)</f>
        <v>0</v>
      </c>
      <c r="BG280" s="189">
        <f>IF(N280="zákl. přenesená",J280,0)</f>
        <v>0</v>
      </c>
      <c r="BH280" s="189">
        <f>IF(N280="sníž. přenesená",J280,0)</f>
        <v>0</v>
      </c>
      <c r="BI280" s="189">
        <f>IF(N280="nulová",J280,0)</f>
        <v>0</v>
      </c>
      <c r="BJ280" s="18" t="s">
        <v>88</v>
      </c>
      <c r="BK280" s="189">
        <f>ROUND(I280*H280,2)</f>
        <v>0</v>
      </c>
      <c r="BL280" s="18" t="s">
        <v>578</v>
      </c>
      <c r="BM280" s="188" t="s">
        <v>736</v>
      </c>
    </row>
    <row r="281" spans="1:65" s="2" customFormat="1" ht="39">
      <c r="A281" s="36"/>
      <c r="B281" s="37"/>
      <c r="C281" s="38"/>
      <c r="D281" s="197" t="s">
        <v>217</v>
      </c>
      <c r="E281" s="38"/>
      <c r="F281" s="239" t="s">
        <v>580</v>
      </c>
      <c r="G281" s="38"/>
      <c r="H281" s="38"/>
      <c r="I281" s="192"/>
      <c r="J281" s="38"/>
      <c r="K281" s="38"/>
      <c r="L281" s="41"/>
      <c r="M281" s="193"/>
      <c r="N281" s="194"/>
      <c r="O281" s="66"/>
      <c r="P281" s="66"/>
      <c r="Q281" s="66"/>
      <c r="R281" s="66"/>
      <c r="S281" s="66"/>
      <c r="T281" s="67"/>
      <c r="U281" s="36"/>
      <c r="V281" s="36"/>
      <c r="W281" s="36"/>
      <c r="X281" s="36"/>
      <c r="Y281" s="36"/>
      <c r="Z281" s="36"/>
      <c r="AA281" s="36"/>
      <c r="AB281" s="36"/>
      <c r="AC281" s="36"/>
      <c r="AD281" s="36"/>
      <c r="AE281" s="36"/>
      <c r="AT281" s="18" t="s">
        <v>217</v>
      </c>
      <c r="AU281" s="18" t="s">
        <v>88</v>
      </c>
    </row>
    <row r="282" spans="1:65" s="12" customFormat="1" ht="25.9" customHeight="1">
      <c r="B282" s="160"/>
      <c r="C282" s="161"/>
      <c r="D282" s="162" t="s">
        <v>79</v>
      </c>
      <c r="E282" s="163" t="s">
        <v>581</v>
      </c>
      <c r="F282" s="163" t="s">
        <v>582</v>
      </c>
      <c r="G282" s="161"/>
      <c r="H282" s="161"/>
      <c r="I282" s="164"/>
      <c r="J282" s="165">
        <f>BK282</f>
        <v>0</v>
      </c>
      <c r="K282" s="161"/>
      <c r="L282" s="166"/>
      <c r="M282" s="167"/>
      <c r="N282" s="168"/>
      <c r="O282" s="168"/>
      <c r="P282" s="169">
        <f>SUM(P283:P285)</f>
        <v>0</v>
      </c>
      <c r="Q282" s="168"/>
      <c r="R282" s="169">
        <f>SUM(R283:R285)</f>
        <v>0</v>
      </c>
      <c r="S282" s="168"/>
      <c r="T282" s="170">
        <f>SUM(T283:T285)</f>
        <v>0</v>
      </c>
      <c r="AR282" s="171" t="s">
        <v>88</v>
      </c>
      <c r="AT282" s="172" t="s">
        <v>79</v>
      </c>
      <c r="AU282" s="172" t="s">
        <v>80</v>
      </c>
      <c r="AY282" s="171" t="s">
        <v>161</v>
      </c>
      <c r="BK282" s="173">
        <f>SUM(BK283:BK285)</f>
        <v>0</v>
      </c>
    </row>
    <row r="283" spans="1:65" s="2" customFormat="1" ht="55.5" customHeight="1">
      <c r="A283" s="36"/>
      <c r="B283" s="37"/>
      <c r="C283" s="176" t="s">
        <v>555</v>
      </c>
      <c r="D283" s="176" t="s">
        <v>164</v>
      </c>
      <c r="E283" s="177" t="s">
        <v>584</v>
      </c>
      <c r="F283" s="178" t="s">
        <v>585</v>
      </c>
      <c r="G283" s="179" t="s">
        <v>276</v>
      </c>
      <c r="H283" s="180">
        <v>1</v>
      </c>
      <c r="I283" s="181"/>
      <c r="J283" s="182">
        <f>ROUND(I283*H283,2)</f>
        <v>0</v>
      </c>
      <c r="K283" s="183"/>
      <c r="L283" s="41"/>
      <c r="M283" s="184" t="s">
        <v>35</v>
      </c>
      <c r="N283" s="185" t="s">
        <v>51</v>
      </c>
      <c r="O283" s="66"/>
      <c r="P283" s="186">
        <f>O283*H283</f>
        <v>0</v>
      </c>
      <c r="Q283" s="186">
        <v>0</v>
      </c>
      <c r="R283" s="186">
        <f>Q283*H283</f>
        <v>0</v>
      </c>
      <c r="S283" s="186">
        <v>0</v>
      </c>
      <c r="T283" s="187">
        <f>S283*H283</f>
        <v>0</v>
      </c>
      <c r="U283" s="36"/>
      <c r="V283" s="36"/>
      <c r="W283" s="36"/>
      <c r="X283" s="36"/>
      <c r="Y283" s="36"/>
      <c r="Z283" s="36"/>
      <c r="AA283" s="36"/>
      <c r="AB283" s="36"/>
      <c r="AC283" s="36"/>
      <c r="AD283" s="36"/>
      <c r="AE283" s="36"/>
      <c r="AR283" s="188" t="s">
        <v>578</v>
      </c>
      <c r="AT283" s="188" t="s">
        <v>164</v>
      </c>
      <c r="AU283" s="188" t="s">
        <v>88</v>
      </c>
      <c r="AY283" s="18" t="s">
        <v>161</v>
      </c>
      <c r="BE283" s="189">
        <f>IF(N283="základní",J283,0)</f>
        <v>0</v>
      </c>
      <c r="BF283" s="189">
        <f>IF(N283="snížená",J283,0)</f>
        <v>0</v>
      </c>
      <c r="BG283" s="189">
        <f>IF(N283="zákl. přenesená",J283,0)</f>
        <v>0</v>
      </c>
      <c r="BH283" s="189">
        <f>IF(N283="sníž. přenesená",J283,0)</f>
        <v>0</v>
      </c>
      <c r="BI283" s="189">
        <f>IF(N283="nulová",J283,0)</f>
        <v>0</v>
      </c>
      <c r="BJ283" s="18" t="s">
        <v>88</v>
      </c>
      <c r="BK283" s="189">
        <f>ROUND(I283*H283,2)</f>
        <v>0</v>
      </c>
      <c r="BL283" s="18" t="s">
        <v>578</v>
      </c>
      <c r="BM283" s="188" t="s">
        <v>737</v>
      </c>
    </row>
    <row r="284" spans="1:65" s="2" customFormat="1" ht="33" customHeight="1">
      <c r="A284" s="36"/>
      <c r="B284" s="37"/>
      <c r="C284" s="176" t="s">
        <v>561</v>
      </c>
      <c r="D284" s="176" t="s">
        <v>164</v>
      </c>
      <c r="E284" s="177" t="s">
        <v>588</v>
      </c>
      <c r="F284" s="178" t="s">
        <v>589</v>
      </c>
      <c r="G284" s="179" t="s">
        <v>276</v>
      </c>
      <c r="H284" s="180">
        <v>1</v>
      </c>
      <c r="I284" s="181"/>
      <c r="J284" s="182">
        <f>ROUND(I284*H284,2)</f>
        <v>0</v>
      </c>
      <c r="K284" s="183"/>
      <c r="L284" s="41"/>
      <c r="M284" s="184" t="s">
        <v>35</v>
      </c>
      <c r="N284" s="185" t="s">
        <v>51</v>
      </c>
      <c r="O284" s="66"/>
      <c r="P284" s="186">
        <f>O284*H284</f>
        <v>0</v>
      </c>
      <c r="Q284" s="186">
        <v>0</v>
      </c>
      <c r="R284" s="186">
        <f>Q284*H284</f>
        <v>0</v>
      </c>
      <c r="S284" s="186">
        <v>0</v>
      </c>
      <c r="T284" s="187">
        <f>S284*H284</f>
        <v>0</v>
      </c>
      <c r="U284" s="36"/>
      <c r="V284" s="36"/>
      <c r="W284" s="36"/>
      <c r="X284" s="36"/>
      <c r="Y284" s="36"/>
      <c r="Z284" s="36"/>
      <c r="AA284" s="36"/>
      <c r="AB284" s="36"/>
      <c r="AC284" s="36"/>
      <c r="AD284" s="36"/>
      <c r="AE284" s="36"/>
      <c r="AR284" s="188" t="s">
        <v>578</v>
      </c>
      <c r="AT284" s="188" t="s">
        <v>164</v>
      </c>
      <c r="AU284" s="188" t="s">
        <v>88</v>
      </c>
      <c r="AY284" s="18" t="s">
        <v>161</v>
      </c>
      <c r="BE284" s="189">
        <f>IF(N284="základní",J284,0)</f>
        <v>0</v>
      </c>
      <c r="BF284" s="189">
        <f>IF(N284="snížená",J284,0)</f>
        <v>0</v>
      </c>
      <c r="BG284" s="189">
        <f>IF(N284="zákl. přenesená",J284,0)</f>
        <v>0</v>
      </c>
      <c r="BH284" s="189">
        <f>IF(N284="sníž. přenesená",J284,0)</f>
        <v>0</v>
      </c>
      <c r="BI284" s="189">
        <f>IF(N284="nulová",J284,0)</f>
        <v>0</v>
      </c>
      <c r="BJ284" s="18" t="s">
        <v>88</v>
      </c>
      <c r="BK284" s="189">
        <f>ROUND(I284*H284,2)</f>
        <v>0</v>
      </c>
      <c r="BL284" s="18" t="s">
        <v>578</v>
      </c>
      <c r="BM284" s="188" t="s">
        <v>738</v>
      </c>
    </row>
    <row r="285" spans="1:65" s="2" customFormat="1" ht="29.25">
      <c r="A285" s="36"/>
      <c r="B285" s="37"/>
      <c r="C285" s="38"/>
      <c r="D285" s="197" t="s">
        <v>217</v>
      </c>
      <c r="E285" s="38"/>
      <c r="F285" s="239" t="s">
        <v>591</v>
      </c>
      <c r="G285" s="38"/>
      <c r="H285" s="38"/>
      <c r="I285" s="192"/>
      <c r="J285" s="38"/>
      <c r="K285" s="38"/>
      <c r="L285" s="41"/>
      <c r="M285" s="193"/>
      <c r="N285" s="194"/>
      <c r="O285" s="66"/>
      <c r="P285" s="66"/>
      <c r="Q285" s="66"/>
      <c r="R285" s="66"/>
      <c r="S285" s="66"/>
      <c r="T285" s="67"/>
      <c r="U285" s="36"/>
      <c r="V285" s="36"/>
      <c r="W285" s="36"/>
      <c r="X285" s="36"/>
      <c r="Y285" s="36"/>
      <c r="Z285" s="36"/>
      <c r="AA285" s="36"/>
      <c r="AB285" s="36"/>
      <c r="AC285" s="36"/>
      <c r="AD285" s="36"/>
      <c r="AE285" s="36"/>
      <c r="AT285" s="18" t="s">
        <v>217</v>
      </c>
      <c r="AU285" s="18" t="s">
        <v>88</v>
      </c>
    </row>
    <row r="286" spans="1:65" s="12" customFormat="1" ht="25.9" customHeight="1">
      <c r="B286" s="160"/>
      <c r="C286" s="161"/>
      <c r="D286" s="162" t="s">
        <v>79</v>
      </c>
      <c r="E286" s="163" t="s">
        <v>592</v>
      </c>
      <c r="F286" s="163" t="s">
        <v>593</v>
      </c>
      <c r="G286" s="161"/>
      <c r="H286" s="161"/>
      <c r="I286" s="164"/>
      <c r="J286" s="165">
        <f>BK286</f>
        <v>0</v>
      </c>
      <c r="K286" s="161"/>
      <c r="L286" s="166"/>
      <c r="M286" s="167"/>
      <c r="N286" s="168"/>
      <c r="O286" s="168"/>
      <c r="P286" s="169">
        <f>SUM(P287:P290)</f>
        <v>0</v>
      </c>
      <c r="Q286" s="168"/>
      <c r="R286" s="169">
        <f>SUM(R287:R290)</f>
        <v>0</v>
      </c>
      <c r="S286" s="168"/>
      <c r="T286" s="170">
        <f>SUM(T287:T290)</f>
        <v>0</v>
      </c>
      <c r="AR286" s="171" t="s">
        <v>88</v>
      </c>
      <c r="AT286" s="172" t="s">
        <v>79</v>
      </c>
      <c r="AU286" s="172" t="s">
        <v>80</v>
      </c>
      <c r="AY286" s="171" t="s">
        <v>161</v>
      </c>
      <c r="BK286" s="173">
        <f>SUM(BK287:BK290)</f>
        <v>0</v>
      </c>
    </row>
    <row r="287" spans="1:65" s="2" customFormat="1" ht="49.15" customHeight="1">
      <c r="A287" s="36"/>
      <c r="B287" s="37"/>
      <c r="C287" s="176" t="s">
        <v>566</v>
      </c>
      <c r="D287" s="176" t="s">
        <v>164</v>
      </c>
      <c r="E287" s="177" t="s">
        <v>595</v>
      </c>
      <c r="F287" s="178" t="s">
        <v>596</v>
      </c>
      <c r="G287" s="179" t="s">
        <v>276</v>
      </c>
      <c r="H287" s="180">
        <v>1</v>
      </c>
      <c r="I287" s="181"/>
      <c r="J287" s="182">
        <f>ROUND(I287*H287,2)</f>
        <v>0</v>
      </c>
      <c r="K287" s="183"/>
      <c r="L287" s="41"/>
      <c r="M287" s="184" t="s">
        <v>35</v>
      </c>
      <c r="N287" s="185" t="s">
        <v>51</v>
      </c>
      <c r="O287" s="66"/>
      <c r="P287" s="186">
        <f>O287*H287</f>
        <v>0</v>
      </c>
      <c r="Q287" s="186">
        <v>0</v>
      </c>
      <c r="R287" s="186">
        <f>Q287*H287</f>
        <v>0</v>
      </c>
      <c r="S287" s="186">
        <v>0</v>
      </c>
      <c r="T287" s="187">
        <f>S287*H287</f>
        <v>0</v>
      </c>
      <c r="U287" s="36"/>
      <c r="V287" s="36"/>
      <c r="W287" s="36"/>
      <c r="X287" s="36"/>
      <c r="Y287" s="36"/>
      <c r="Z287" s="36"/>
      <c r="AA287" s="36"/>
      <c r="AB287" s="36"/>
      <c r="AC287" s="36"/>
      <c r="AD287" s="36"/>
      <c r="AE287" s="36"/>
      <c r="AR287" s="188" t="s">
        <v>578</v>
      </c>
      <c r="AT287" s="188" t="s">
        <v>164</v>
      </c>
      <c r="AU287" s="188" t="s">
        <v>88</v>
      </c>
      <c r="AY287" s="18" t="s">
        <v>161</v>
      </c>
      <c r="BE287" s="189">
        <f>IF(N287="základní",J287,0)</f>
        <v>0</v>
      </c>
      <c r="BF287" s="189">
        <f>IF(N287="snížená",J287,0)</f>
        <v>0</v>
      </c>
      <c r="BG287" s="189">
        <f>IF(N287="zákl. přenesená",J287,0)</f>
        <v>0</v>
      </c>
      <c r="BH287" s="189">
        <f>IF(N287="sníž. přenesená",J287,0)</f>
        <v>0</v>
      </c>
      <c r="BI287" s="189">
        <f>IF(N287="nulová",J287,0)</f>
        <v>0</v>
      </c>
      <c r="BJ287" s="18" t="s">
        <v>88</v>
      </c>
      <c r="BK287" s="189">
        <f>ROUND(I287*H287,2)</f>
        <v>0</v>
      </c>
      <c r="BL287" s="18" t="s">
        <v>578</v>
      </c>
      <c r="BM287" s="188" t="s">
        <v>739</v>
      </c>
    </row>
    <row r="288" spans="1:65" s="2" customFormat="1" ht="19.5">
      <c r="A288" s="36"/>
      <c r="B288" s="37"/>
      <c r="C288" s="38"/>
      <c r="D288" s="197" t="s">
        <v>217</v>
      </c>
      <c r="E288" s="38"/>
      <c r="F288" s="239" t="s">
        <v>598</v>
      </c>
      <c r="G288" s="38"/>
      <c r="H288" s="38"/>
      <c r="I288" s="192"/>
      <c r="J288" s="38"/>
      <c r="K288" s="38"/>
      <c r="L288" s="41"/>
      <c r="M288" s="193"/>
      <c r="N288" s="194"/>
      <c r="O288" s="66"/>
      <c r="P288" s="66"/>
      <c r="Q288" s="66"/>
      <c r="R288" s="66"/>
      <c r="S288" s="66"/>
      <c r="T288" s="67"/>
      <c r="U288" s="36"/>
      <c r="V288" s="36"/>
      <c r="W288" s="36"/>
      <c r="X288" s="36"/>
      <c r="Y288" s="36"/>
      <c r="Z288" s="36"/>
      <c r="AA288" s="36"/>
      <c r="AB288" s="36"/>
      <c r="AC288" s="36"/>
      <c r="AD288" s="36"/>
      <c r="AE288" s="36"/>
      <c r="AT288" s="18" t="s">
        <v>217</v>
      </c>
      <c r="AU288" s="18" t="s">
        <v>88</v>
      </c>
    </row>
    <row r="289" spans="1:65" s="2" customFormat="1" ht="49.15" customHeight="1">
      <c r="A289" s="36"/>
      <c r="B289" s="37"/>
      <c r="C289" s="176" t="s">
        <v>575</v>
      </c>
      <c r="D289" s="176" t="s">
        <v>164</v>
      </c>
      <c r="E289" s="177" t="s">
        <v>600</v>
      </c>
      <c r="F289" s="178" t="s">
        <v>601</v>
      </c>
      <c r="G289" s="179" t="s">
        <v>276</v>
      </c>
      <c r="H289" s="180">
        <v>1</v>
      </c>
      <c r="I289" s="181"/>
      <c r="J289" s="182">
        <f>ROUND(I289*H289,2)</f>
        <v>0</v>
      </c>
      <c r="K289" s="183"/>
      <c r="L289" s="41"/>
      <c r="M289" s="184" t="s">
        <v>35</v>
      </c>
      <c r="N289" s="185" t="s">
        <v>51</v>
      </c>
      <c r="O289" s="66"/>
      <c r="P289" s="186">
        <f>O289*H289</f>
        <v>0</v>
      </c>
      <c r="Q289" s="186">
        <v>0</v>
      </c>
      <c r="R289" s="186">
        <f>Q289*H289</f>
        <v>0</v>
      </c>
      <c r="S289" s="186">
        <v>0</v>
      </c>
      <c r="T289" s="187">
        <f>S289*H289</f>
        <v>0</v>
      </c>
      <c r="U289" s="36"/>
      <c r="V289" s="36"/>
      <c r="W289" s="36"/>
      <c r="X289" s="36"/>
      <c r="Y289" s="36"/>
      <c r="Z289" s="36"/>
      <c r="AA289" s="36"/>
      <c r="AB289" s="36"/>
      <c r="AC289" s="36"/>
      <c r="AD289" s="36"/>
      <c r="AE289" s="36"/>
      <c r="AR289" s="188" t="s">
        <v>578</v>
      </c>
      <c r="AT289" s="188" t="s">
        <v>164</v>
      </c>
      <c r="AU289" s="188" t="s">
        <v>88</v>
      </c>
      <c r="AY289" s="18" t="s">
        <v>161</v>
      </c>
      <c r="BE289" s="189">
        <f>IF(N289="základní",J289,0)</f>
        <v>0</v>
      </c>
      <c r="BF289" s="189">
        <f>IF(N289="snížená",J289,0)</f>
        <v>0</v>
      </c>
      <c r="BG289" s="189">
        <f>IF(N289="zákl. přenesená",J289,0)</f>
        <v>0</v>
      </c>
      <c r="BH289" s="189">
        <f>IF(N289="sníž. přenesená",J289,0)</f>
        <v>0</v>
      </c>
      <c r="BI289" s="189">
        <f>IF(N289="nulová",J289,0)</f>
        <v>0</v>
      </c>
      <c r="BJ289" s="18" t="s">
        <v>88</v>
      </c>
      <c r="BK289" s="189">
        <f>ROUND(I289*H289,2)</f>
        <v>0</v>
      </c>
      <c r="BL289" s="18" t="s">
        <v>578</v>
      </c>
      <c r="BM289" s="188" t="s">
        <v>740</v>
      </c>
    </row>
    <row r="290" spans="1:65" s="2" customFormat="1" ht="19.5">
      <c r="A290" s="36"/>
      <c r="B290" s="37"/>
      <c r="C290" s="38"/>
      <c r="D290" s="197" t="s">
        <v>217</v>
      </c>
      <c r="E290" s="38"/>
      <c r="F290" s="239" t="s">
        <v>603</v>
      </c>
      <c r="G290" s="38"/>
      <c r="H290" s="38"/>
      <c r="I290" s="192"/>
      <c r="J290" s="38"/>
      <c r="K290" s="38"/>
      <c r="L290" s="41"/>
      <c r="M290" s="193"/>
      <c r="N290" s="194"/>
      <c r="O290" s="66"/>
      <c r="P290" s="66"/>
      <c r="Q290" s="66"/>
      <c r="R290" s="66"/>
      <c r="S290" s="66"/>
      <c r="T290" s="67"/>
      <c r="U290" s="36"/>
      <c r="V290" s="36"/>
      <c r="W290" s="36"/>
      <c r="X290" s="36"/>
      <c r="Y290" s="36"/>
      <c r="Z290" s="36"/>
      <c r="AA290" s="36"/>
      <c r="AB290" s="36"/>
      <c r="AC290" s="36"/>
      <c r="AD290" s="36"/>
      <c r="AE290" s="36"/>
      <c r="AT290" s="18" t="s">
        <v>217</v>
      </c>
      <c r="AU290" s="18" t="s">
        <v>88</v>
      </c>
    </row>
    <row r="291" spans="1:65" s="12" customFormat="1" ht="25.9" customHeight="1">
      <c r="B291" s="160"/>
      <c r="C291" s="161"/>
      <c r="D291" s="162" t="s">
        <v>79</v>
      </c>
      <c r="E291" s="163" t="s">
        <v>604</v>
      </c>
      <c r="F291" s="163" t="s">
        <v>605</v>
      </c>
      <c r="G291" s="161"/>
      <c r="H291" s="161"/>
      <c r="I291" s="164"/>
      <c r="J291" s="165">
        <f>BK291</f>
        <v>0</v>
      </c>
      <c r="K291" s="161"/>
      <c r="L291" s="166"/>
      <c r="M291" s="167"/>
      <c r="N291" s="168"/>
      <c r="O291" s="168"/>
      <c r="P291" s="169">
        <f>SUM(P292:P294)</f>
        <v>0</v>
      </c>
      <c r="Q291" s="168"/>
      <c r="R291" s="169">
        <f>SUM(R292:R294)</f>
        <v>0</v>
      </c>
      <c r="S291" s="168"/>
      <c r="T291" s="170">
        <f>SUM(T292:T294)</f>
        <v>0</v>
      </c>
      <c r="AR291" s="171" t="s">
        <v>88</v>
      </c>
      <c r="AT291" s="172" t="s">
        <v>79</v>
      </c>
      <c r="AU291" s="172" t="s">
        <v>80</v>
      </c>
      <c r="AY291" s="171" t="s">
        <v>161</v>
      </c>
      <c r="BK291" s="173">
        <f>SUM(BK292:BK294)</f>
        <v>0</v>
      </c>
    </row>
    <row r="292" spans="1:65" s="2" customFormat="1" ht="37.9" customHeight="1">
      <c r="A292" s="36"/>
      <c r="B292" s="37"/>
      <c r="C292" s="176" t="s">
        <v>583</v>
      </c>
      <c r="D292" s="176" t="s">
        <v>164</v>
      </c>
      <c r="E292" s="177" t="s">
        <v>607</v>
      </c>
      <c r="F292" s="178" t="s">
        <v>608</v>
      </c>
      <c r="G292" s="179" t="s">
        <v>276</v>
      </c>
      <c r="H292" s="180">
        <v>1</v>
      </c>
      <c r="I292" s="181"/>
      <c r="J292" s="182">
        <f>ROUND(I292*H292,2)</f>
        <v>0</v>
      </c>
      <c r="K292" s="183"/>
      <c r="L292" s="41"/>
      <c r="M292" s="184" t="s">
        <v>35</v>
      </c>
      <c r="N292" s="185" t="s">
        <v>51</v>
      </c>
      <c r="O292" s="66"/>
      <c r="P292" s="186">
        <f>O292*H292</f>
        <v>0</v>
      </c>
      <c r="Q292" s="186">
        <v>0</v>
      </c>
      <c r="R292" s="186">
        <f>Q292*H292</f>
        <v>0</v>
      </c>
      <c r="S292" s="186">
        <v>0</v>
      </c>
      <c r="T292" s="187">
        <f>S292*H292</f>
        <v>0</v>
      </c>
      <c r="U292" s="36"/>
      <c r="V292" s="36"/>
      <c r="W292" s="36"/>
      <c r="X292" s="36"/>
      <c r="Y292" s="36"/>
      <c r="Z292" s="36"/>
      <c r="AA292" s="36"/>
      <c r="AB292" s="36"/>
      <c r="AC292" s="36"/>
      <c r="AD292" s="36"/>
      <c r="AE292" s="36"/>
      <c r="AR292" s="188" t="s">
        <v>578</v>
      </c>
      <c r="AT292" s="188" t="s">
        <v>164</v>
      </c>
      <c r="AU292" s="188" t="s">
        <v>88</v>
      </c>
      <c r="AY292" s="18" t="s">
        <v>161</v>
      </c>
      <c r="BE292" s="189">
        <f>IF(N292="základní",J292,0)</f>
        <v>0</v>
      </c>
      <c r="BF292" s="189">
        <f>IF(N292="snížená",J292,0)</f>
        <v>0</v>
      </c>
      <c r="BG292" s="189">
        <f>IF(N292="zákl. přenesená",J292,0)</f>
        <v>0</v>
      </c>
      <c r="BH292" s="189">
        <f>IF(N292="sníž. přenesená",J292,0)</f>
        <v>0</v>
      </c>
      <c r="BI292" s="189">
        <f>IF(N292="nulová",J292,0)</f>
        <v>0</v>
      </c>
      <c r="BJ292" s="18" t="s">
        <v>88</v>
      </c>
      <c r="BK292" s="189">
        <f>ROUND(I292*H292,2)</f>
        <v>0</v>
      </c>
      <c r="BL292" s="18" t="s">
        <v>578</v>
      </c>
      <c r="BM292" s="188" t="s">
        <v>741</v>
      </c>
    </row>
    <row r="293" spans="1:65" s="2" customFormat="1" ht="29.25">
      <c r="A293" s="36"/>
      <c r="B293" s="37"/>
      <c r="C293" s="38"/>
      <c r="D293" s="197" t="s">
        <v>217</v>
      </c>
      <c r="E293" s="38"/>
      <c r="F293" s="239" t="s">
        <v>610</v>
      </c>
      <c r="G293" s="38"/>
      <c r="H293" s="38"/>
      <c r="I293" s="192"/>
      <c r="J293" s="38"/>
      <c r="K293" s="38"/>
      <c r="L293" s="41"/>
      <c r="M293" s="193"/>
      <c r="N293" s="194"/>
      <c r="O293" s="66"/>
      <c r="P293" s="66"/>
      <c r="Q293" s="66"/>
      <c r="R293" s="66"/>
      <c r="S293" s="66"/>
      <c r="T293" s="67"/>
      <c r="U293" s="36"/>
      <c r="V293" s="36"/>
      <c r="W293" s="36"/>
      <c r="X293" s="36"/>
      <c r="Y293" s="36"/>
      <c r="Z293" s="36"/>
      <c r="AA293" s="36"/>
      <c r="AB293" s="36"/>
      <c r="AC293" s="36"/>
      <c r="AD293" s="36"/>
      <c r="AE293" s="36"/>
      <c r="AT293" s="18" t="s">
        <v>217</v>
      </c>
      <c r="AU293" s="18" t="s">
        <v>88</v>
      </c>
    </row>
    <row r="294" spans="1:65" s="2" customFormat="1" ht="24.2" customHeight="1">
      <c r="A294" s="36"/>
      <c r="B294" s="37"/>
      <c r="C294" s="176" t="s">
        <v>587</v>
      </c>
      <c r="D294" s="176" t="s">
        <v>164</v>
      </c>
      <c r="E294" s="177" t="s">
        <v>612</v>
      </c>
      <c r="F294" s="178" t="s">
        <v>613</v>
      </c>
      <c r="G294" s="179" t="s">
        <v>276</v>
      </c>
      <c r="H294" s="180">
        <v>1</v>
      </c>
      <c r="I294" s="181"/>
      <c r="J294" s="182">
        <f>ROUND(I294*H294,2)</f>
        <v>0</v>
      </c>
      <c r="K294" s="183"/>
      <c r="L294" s="41"/>
      <c r="M294" s="184" t="s">
        <v>35</v>
      </c>
      <c r="N294" s="185" t="s">
        <v>51</v>
      </c>
      <c r="O294" s="66"/>
      <c r="P294" s="186">
        <f>O294*H294</f>
        <v>0</v>
      </c>
      <c r="Q294" s="186">
        <v>0</v>
      </c>
      <c r="R294" s="186">
        <f>Q294*H294</f>
        <v>0</v>
      </c>
      <c r="S294" s="186">
        <v>0</v>
      </c>
      <c r="T294" s="187">
        <f>S294*H294</f>
        <v>0</v>
      </c>
      <c r="U294" s="36"/>
      <c r="V294" s="36"/>
      <c r="W294" s="36"/>
      <c r="X294" s="36"/>
      <c r="Y294" s="36"/>
      <c r="Z294" s="36"/>
      <c r="AA294" s="36"/>
      <c r="AB294" s="36"/>
      <c r="AC294" s="36"/>
      <c r="AD294" s="36"/>
      <c r="AE294" s="36"/>
      <c r="AR294" s="188" t="s">
        <v>578</v>
      </c>
      <c r="AT294" s="188" t="s">
        <v>164</v>
      </c>
      <c r="AU294" s="188" t="s">
        <v>88</v>
      </c>
      <c r="AY294" s="18" t="s">
        <v>161</v>
      </c>
      <c r="BE294" s="189">
        <f>IF(N294="základní",J294,0)</f>
        <v>0</v>
      </c>
      <c r="BF294" s="189">
        <f>IF(N294="snížená",J294,0)</f>
        <v>0</v>
      </c>
      <c r="BG294" s="189">
        <f>IF(N294="zákl. přenesená",J294,0)</f>
        <v>0</v>
      </c>
      <c r="BH294" s="189">
        <f>IF(N294="sníž. přenesená",J294,0)</f>
        <v>0</v>
      </c>
      <c r="BI294" s="189">
        <f>IF(N294="nulová",J294,0)</f>
        <v>0</v>
      </c>
      <c r="BJ294" s="18" t="s">
        <v>88</v>
      </c>
      <c r="BK294" s="189">
        <f>ROUND(I294*H294,2)</f>
        <v>0</v>
      </c>
      <c r="BL294" s="18" t="s">
        <v>578</v>
      </c>
      <c r="BM294" s="188" t="s">
        <v>742</v>
      </c>
    </row>
    <row r="295" spans="1:65" s="12" customFormat="1" ht="25.9" customHeight="1">
      <c r="B295" s="160"/>
      <c r="C295" s="161"/>
      <c r="D295" s="162" t="s">
        <v>79</v>
      </c>
      <c r="E295" s="163" t="s">
        <v>615</v>
      </c>
      <c r="F295" s="163" t="s">
        <v>616</v>
      </c>
      <c r="G295" s="161"/>
      <c r="H295" s="161"/>
      <c r="I295" s="164"/>
      <c r="J295" s="165">
        <f>BK295</f>
        <v>0</v>
      </c>
      <c r="K295" s="161"/>
      <c r="L295" s="166"/>
      <c r="M295" s="167"/>
      <c r="N295" s="168"/>
      <c r="O295" s="168"/>
      <c r="P295" s="169">
        <f>SUM(P296:P298)</f>
        <v>0</v>
      </c>
      <c r="Q295" s="168"/>
      <c r="R295" s="169">
        <f>SUM(R296:R298)</f>
        <v>0</v>
      </c>
      <c r="S295" s="168"/>
      <c r="T295" s="170">
        <f>SUM(T296:T298)</f>
        <v>0</v>
      </c>
      <c r="AR295" s="171" t="s">
        <v>88</v>
      </c>
      <c r="AT295" s="172" t="s">
        <v>79</v>
      </c>
      <c r="AU295" s="172" t="s">
        <v>80</v>
      </c>
      <c r="AY295" s="171" t="s">
        <v>161</v>
      </c>
      <c r="BK295" s="173">
        <f>SUM(BK296:BK298)</f>
        <v>0</v>
      </c>
    </row>
    <row r="296" spans="1:65" s="2" customFormat="1" ht="66.75" customHeight="1">
      <c r="A296" s="36"/>
      <c r="B296" s="37"/>
      <c r="C296" s="176" t="s">
        <v>594</v>
      </c>
      <c r="D296" s="176" t="s">
        <v>164</v>
      </c>
      <c r="E296" s="177" t="s">
        <v>618</v>
      </c>
      <c r="F296" s="178" t="s">
        <v>619</v>
      </c>
      <c r="G296" s="179" t="s">
        <v>276</v>
      </c>
      <c r="H296" s="180">
        <v>1</v>
      </c>
      <c r="I296" s="181"/>
      <c r="J296" s="182">
        <f>ROUND(I296*H296,2)</f>
        <v>0</v>
      </c>
      <c r="K296" s="183"/>
      <c r="L296" s="41"/>
      <c r="M296" s="184" t="s">
        <v>35</v>
      </c>
      <c r="N296" s="185" t="s">
        <v>51</v>
      </c>
      <c r="O296" s="66"/>
      <c r="P296" s="186">
        <f>O296*H296</f>
        <v>0</v>
      </c>
      <c r="Q296" s="186">
        <v>0</v>
      </c>
      <c r="R296" s="186">
        <f>Q296*H296</f>
        <v>0</v>
      </c>
      <c r="S296" s="186">
        <v>0</v>
      </c>
      <c r="T296" s="187">
        <f>S296*H296</f>
        <v>0</v>
      </c>
      <c r="U296" s="36"/>
      <c r="V296" s="36"/>
      <c r="W296" s="36"/>
      <c r="X296" s="36"/>
      <c r="Y296" s="36"/>
      <c r="Z296" s="36"/>
      <c r="AA296" s="36"/>
      <c r="AB296" s="36"/>
      <c r="AC296" s="36"/>
      <c r="AD296" s="36"/>
      <c r="AE296" s="36"/>
      <c r="AR296" s="188" t="s">
        <v>578</v>
      </c>
      <c r="AT296" s="188" t="s">
        <v>164</v>
      </c>
      <c r="AU296" s="188" t="s">
        <v>88</v>
      </c>
      <c r="AY296" s="18" t="s">
        <v>161</v>
      </c>
      <c r="BE296" s="189">
        <f>IF(N296="základní",J296,0)</f>
        <v>0</v>
      </c>
      <c r="BF296" s="189">
        <f>IF(N296="snížená",J296,0)</f>
        <v>0</v>
      </c>
      <c r="BG296" s="189">
        <f>IF(N296="zákl. přenesená",J296,0)</f>
        <v>0</v>
      </c>
      <c r="BH296" s="189">
        <f>IF(N296="sníž. přenesená",J296,0)</f>
        <v>0</v>
      </c>
      <c r="BI296" s="189">
        <f>IF(N296="nulová",J296,0)</f>
        <v>0</v>
      </c>
      <c r="BJ296" s="18" t="s">
        <v>88</v>
      </c>
      <c r="BK296" s="189">
        <f>ROUND(I296*H296,2)</f>
        <v>0</v>
      </c>
      <c r="BL296" s="18" t="s">
        <v>578</v>
      </c>
      <c r="BM296" s="188" t="s">
        <v>743</v>
      </c>
    </row>
    <row r="297" spans="1:65" s="2" customFormat="1" ht="78" customHeight="1">
      <c r="A297" s="36"/>
      <c r="B297" s="37"/>
      <c r="C297" s="176" t="s">
        <v>599</v>
      </c>
      <c r="D297" s="176" t="s">
        <v>164</v>
      </c>
      <c r="E297" s="177" t="s">
        <v>622</v>
      </c>
      <c r="F297" s="178" t="s">
        <v>623</v>
      </c>
      <c r="G297" s="179" t="s">
        <v>276</v>
      </c>
      <c r="H297" s="180">
        <v>1</v>
      </c>
      <c r="I297" s="181"/>
      <c r="J297" s="182">
        <f>ROUND(I297*H297,2)</f>
        <v>0</v>
      </c>
      <c r="K297" s="183"/>
      <c r="L297" s="41"/>
      <c r="M297" s="184" t="s">
        <v>35</v>
      </c>
      <c r="N297" s="185" t="s">
        <v>51</v>
      </c>
      <c r="O297" s="66"/>
      <c r="P297" s="186">
        <f>O297*H297</f>
        <v>0</v>
      </c>
      <c r="Q297" s="186">
        <v>0</v>
      </c>
      <c r="R297" s="186">
        <f>Q297*H297</f>
        <v>0</v>
      </c>
      <c r="S297" s="186">
        <v>0</v>
      </c>
      <c r="T297" s="187">
        <f>S297*H297</f>
        <v>0</v>
      </c>
      <c r="U297" s="36"/>
      <c r="V297" s="36"/>
      <c r="W297" s="36"/>
      <c r="X297" s="36"/>
      <c r="Y297" s="36"/>
      <c r="Z297" s="36"/>
      <c r="AA297" s="36"/>
      <c r="AB297" s="36"/>
      <c r="AC297" s="36"/>
      <c r="AD297" s="36"/>
      <c r="AE297" s="36"/>
      <c r="AR297" s="188" t="s">
        <v>578</v>
      </c>
      <c r="AT297" s="188" t="s">
        <v>164</v>
      </c>
      <c r="AU297" s="188" t="s">
        <v>88</v>
      </c>
      <c r="AY297" s="18" t="s">
        <v>161</v>
      </c>
      <c r="BE297" s="189">
        <f>IF(N297="základní",J297,0)</f>
        <v>0</v>
      </c>
      <c r="BF297" s="189">
        <f>IF(N297="snížená",J297,0)</f>
        <v>0</v>
      </c>
      <c r="BG297" s="189">
        <f>IF(N297="zákl. přenesená",J297,0)</f>
        <v>0</v>
      </c>
      <c r="BH297" s="189">
        <f>IF(N297="sníž. přenesená",J297,0)</f>
        <v>0</v>
      </c>
      <c r="BI297" s="189">
        <f>IF(N297="nulová",J297,0)</f>
        <v>0</v>
      </c>
      <c r="BJ297" s="18" t="s">
        <v>88</v>
      </c>
      <c r="BK297" s="189">
        <f>ROUND(I297*H297,2)</f>
        <v>0</v>
      </c>
      <c r="BL297" s="18" t="s">
        <v>578</v>
      </c>
      <c r="BM297" s="188" t="s">
        <v>744</v>
      </c>
    </row>
    <row r="298" spans="1:65" s="2" customFormat="1" ht="29.25">
      <c r="A298" s="36"/>
      <c r="B298" s="37"/>
      <c r="C298" s="38"/>
      <c r="D298" s="197" t="s">
        <v>217</v>
      </c>
      <c r="E298" s="38"/>
      <c r="F298" s="239" t="s">
        <v>625</v>
      </c>
      <c r="G298" s="38"/>
      <c r="H298" s="38"/>
      <c r="I298" s="192"/>
      <c r="J298" s="38"/>
      <c r="K298" s="38"/>
      <c r="L298" s="41"/>
      <c r="M298" s="240"/>
      <c r="N298" s="241"/>
      <c r="O298" s="242"/>
      <c r="P298" s="242"/>
      <c r="Q298" s="242"/>
      <c r="R298" s="242"/>
      <c r="S298" s="242"/>
      <c r="T298" s="243"/>
      <c r="U298" s="36"/>
      <c r="V298" s="36"/>
      <c r="W298" s="36"/>
      <c r="X298" s="36"/>
      <c r="Y298" s="36"/>
      <c r="Z298" s="36"/>
      <c r="AA298" s="36"/>
      <c r="AB298" s="36"/>
      <c r="AC298" s="36"/>
      <c r="AD298" s="36"/>
      <c r="AE298" s="36"/>
      <c r="AT298" s="18" t="s">
        <v>217</v>
      </c>
      <c r="AU298" s="18" t="s">
        <v>88</v>
      </c>
    </row>
    <row r="299" spans="1:65" s="2" customFormat="1" ht="6.95" customHeight="1">
      <c r="A299" s="36"/>
      <c r="B299" s="49"/>
      <c r="C299" s="50"/>
      <c r="D299" s="50"/>
      <c r="E299" s="50"/>
      <c r="F299" s="50"/>
      <c r="G299" s="50"/>
      <c r="H299" s="50"/>
      <c r="I299" s="50"/>
      <c r="J299" s="50"/>
      <c r="K299" s="50"/>
      <c r="L299" s="41"/>
      <c r="M299" s="36"/>
      <c r="O299" s="36"/>
      <c r="P299" s="36"/>
      <c r="Q299" s="36"/>
      <c r="R299" s="36"/>
      <c r="S299" s="36"/>
      <c r="T299" s="36"/>
      <c r="U299" s="36"/>
      <c r="V299" s="36"/>
      <c r="W299" s="36"/>
      <c r="X299" s="36"/>
      <c r="Y299" s="36"/>
      <c r="Z299" s="36"/>
      <c r="AA299" s="36"/>
      <c r="AB299" s="36"/>
      <c r="AC299" s="36"/>
      <c r="AD299" s="36"/>
      <c r="AE299" s="36"/>
    </row>
  </sheetData>
  <sheetProtection algorithmName="SHA-512" hashValue="8OudgP281y0+yWvn/m8tMxIU2wtc8KvB3dzwiVPMHGlTIJ1za9bgiVggDpHJb5OTYsHcVp4UJRSsb/sTWIwc1Q==" saltValue="zL7dlBsYuI9oltSb9BaiwG4paUT4Ys7i+Qzv/xJzQ0kOyYgNudTo8bXhuIX85/LDUwJyBPDAPZs2lZtFFa3wrw==" spinCount="100000" sheet="1" objects="1" scenarios="1" formatColumns="0" formatRows="0" autoFilter="0"/>
  <autoFilter ref="C99:K298" xr:uid="{00000000-0009-0000-0000-000002000000}"/>
  <mergeCells count="9">
    <mergeCell ref="E50:H50"/>
    <mergeCell ref="E90:H90"/>
    <mergeCell ref="E92:H92"/>
    <mergeCell ref="L2:V2"/>
    <mergeCell ref="E7:H7"/>
    <mergeCell ref="E9:H9"/>
    <mergeCell ref="E18:H18"/>
    <mergeCell ref="E27:H27"/>
    <mergeCell ref="E48:H48"/>
  </mergeCells>
  <hyperlinks>
    <hyperlink ref="F104" r:id="rId1" xr:uid="{00000000-0004-0000-0200-000000000000}"/>
    <hyperlink ref="F106" r:id="rId2" xr:uid="{00000000-0004-0000-0200-000001000000}"/>
    <hyperlink ref="F113" r:id="rId3" xr:uid="{00000000-0004-0000-0200-000002000000}"/>
    <hyperlink ref="F115" r:id="rId4" xr:uid="{00000000-0004-0000-0200-000003000000}"/>
    <hyperlink ref="F118" r:id="rId5" xr:uid="{00000000-0004-0000-0200-000004000000}"/>
    <hyperlink ref="F121" r:id="rId6" xr:uid="{00000000-0004-0000-0200-000005000000}"/>
    <hyperlink ref="F123" r:id="rId7" xr:uid="{00000000-0004-0000-0200-000006000000}"/>
    <hyperlink ref="F125" r:id="rId8" xr:uid="{00000000-0004-0000-0200-000007000000}"/>
    <hyperlink ref="F128" r:id="rId9" xr:uid="{00000000-0004-0000-0200-000008000000}"/>
    <hyperlink ref="F135" r:id="rId10" xr:uid="{00000000-0004-0000-0200-000009000000}"/>
    <hyperlink ref="F137" r:id="rId11" xr:uid="{00000000-0004-0000-0200-00000A000000}"/>
    <hyperlink ref="F139" r:id="rId12" xr:uid="{00000000-0004-0000-0200-00000B000000}"/>
    <hyperlink ref="F142" r:id="rId13" xr:uid="{00000000-0004-0000-0200-00000C000000}"/>
    <hyperlink ref="F145" r:id="rId14" xr:uid="{00000000-0004-0000-0200-00000D000000}"/>
    <hyperlink ref="F151" r:id="rId15" xr:uid="{00000000-0004-0000-0200-00000E000000}"/>
    <hyperlink ref="F153" r:id="rId16" xr:uid="{00000000-0004-0000-0200-00000F000000}"/>
    <hyperlink ref="F160" r:id="rId17" xr:uid="{00000000-0004-0000-0200-000010000000}"/>
    <hyperlink ref="F162" r:id="rId18" xr:uid="{00000000-0004-0000-0200-000011000000}"/>
    <hyperlink ref="F169" r:id="rId19" xr:uid="{00000000-0004-0000-0200-000012000000}"/>
    <hyperlink ref="F172" r:id="rId20" xr:uid="{00000000-0004-0000-0200-000013000000}"/>
    <hyperlink ref="F175" r:id="rId21" xr:uid="{00000000-0004-0000-0200-000014000000}"/>
    <hyperlink ref="F178" r:id="rId22" xr:uid="{00000000-0004-0000-0200-000015000000}"/>
    <hyperlink ref="F180" r:id="rId23" xr:uid="{00000000-0004-0000-0200-000016000000}"/>
    <hyperlink ref="F182" r:id="rId24" xr:uid="{00000000-0004-0000-0200-000017000000}"/>
    <hyperlink ref="F185" r:id="rId25" xr:uid="{00000000-0004-0000-0200-000018000000}"/>
    <hyperlink ref="F187" r:id="rId26" xr:uid="{00000000-0004-0000-0200-000019000000}"/>
    <hyperlink ref="F190" r:id="rId27" xr:uid="{00000000-0004-0000-0200-00001A000000}"/>
    <hyperlink ref="F196" r:id="rId28" xr:uid="{00000000-0004-0000-0200-00001B000000}"/>
    <hyperlink ref="F198" r:id="rId29" xr:uid="{00000000-0004-0000-0200-00001C000000}"/>
    <hyperlink ref="F204" r:id="rId30" xr:uid="{00000000-0004-0000-0200-00001D000000}"/>
    <hyperlink ref="F207" r:id="rId31" xr:uid="{00000000-0004-0000-0200-00001E000000}"/>
    <hyperlink ref="F209" r:id="rId32" xr:uid="{00000000-0004-0000-0200-00001F000000}"/>
    <hyperlink ref="F211" r:id="rId33" xr:uid="{00000000-0004-0000-0200-000020000000}"/>
    <hyperlink ref="F213" r:id="rId34" xr:uid="{00000000-0004-0000-0200-000021000000}"/>
    <hyperlink ref="F216" r:id="rId35" xr:uid="{00000000-0004-0000-0200-000022000000}"/>
    <hyperlink ref="F219" r:id="rId36" xr:uid="{00000000-0004-0000-0200-000023000000}"/>
    <hyperlink ref="F222" r:id="rId37" xr:uid="{00000000-0004-0000-0200-000024000000}"/>
    <hyperlink ref="F225" r:id="rId38" xr:uid="{00000000-0004-0000-0200-000025000000}"/>
    <hyperlink ref="F230" r:id="rId39" xr:uid="{00000000-0004-0000-0200-000026000000}"/>
    <hyperlink ref="F237" r:id="rId40" xr:uid="{00000000-0004-0000-0200-000027000000}"/>
    <hyperlink ref="F239" r:id="rId41" xr:uid="{00000000-0004-0000-0200-000028000000}"/>
    <hyperlink ref="F242" r:id="rId42" xr:uid="{00000000-0004-0000-0200-000029000000}"/>
    <hyperlink ref="F244" r:id="rId43" xr:uid="{00000000-0004-0000-0200-00002A000000}"/>
    <hyperlink ref="F246" r:id="rId44" xr:uid="{00000000-0004-0000-0200-00002B000000}"/>
    <hyperlink ref="F252" r:id="rId45" xr:uid="{00000000-0004-0000-0200-00002C000000}"/>
    <hyperlink ref="F258" r:id="rId46" xr:uid="{00000000-0004-0000-0200-00002D000000}"/>
    <hyperlink ref="F261" r:id="rId47" xr:uid="{00000000-0004-0000-0200-00002E000000}"/>
    <hyperlink ref="F264" r:id="rId48" xr:uid="{00000000-0004-0000-0200-00002F000000}"/>
    <hyperlink ref="F267" r:id="rId49" xr:uid="{00000000-0004-0000-0200-000030000000}"/>
    <hyperlink ref="F269" r:id="rId50" xr:uid="{00000000-0004-0000-0200-000031000000}"/>
    <hyperlink ref="F272" r:id="rId51" xr:uid="{00000000-0004-0000-0200-000032000000}"/>
    <hyperlink ref="F275" r:id="rId52" xr:uid="{00000000-0004-0000-0200-000033000000}"/>
    <hyperlink ref="F277" r:id="rId53" xr:uid="{00000000-0004-0000-0200-000034000000}"/>
  </hyperlinks>
  <pageMargins left="0.39370078740157483" right="0.39370078740157483" top="0.39370078740157483" bottom="0.39370078740157483" header="0" footer="0"/>
  <pageSetup paperSize="9" scale="88" fitToHeight="100" orientation="portrait" r:id="rId54"/>
  <headerFooter>
    <oddFooter>&amp;CStrana &amp;P z &amp;N</oddFooter>
  </headerFooter>
  <drawing r:id="rId5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BM303"/>
  <sheetViews>
    <sheetView showGridLines="0" workbookViewId="0"/>
  </sheetViews>
  <sheetFormatPr defaultRowHeight="16.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51"/>
      <c r="M2" s="351"/>
      <c r="N2" s="351"/>
      <c r="O2" s="351"/>
      <c r="P2" s="351"/>
      <c r="Q2" s="351"/>
      <c r="R2" s="351"/>
      <c r="S2" s="351"/>
      <c r="T2" s="351"/>
      <c r="U2" s="351"/>
      <c r="V2" s="351"/>
      <c r="AT2" s="18" t="s">
        <v>96</v>
      </c>
    </row>
    <row r="3" spans="1:46" s="1" customFormat="1" ht="6.95" customHeight="1">
      <c r="B3" s="103"/>
      <c r="C3" s="104"/>
      <c r="D3" s="104"/>
      <c r="E3" s="104"/>
      <c r="F3" s="104"/>
      <c r="G3" s="104"/>
      <c r="H3" s="104"/>
      <c r="I3" s="104"/>
      <c r="J3" s="104"/>
      <c r="K3" s="104"/>
      <c r="L3" s="21"/>
      <c r="AT3" s="18" t="s">
        <v>90</v>
      </c>
    </row>
    <row r="4" spans="1:46" s="1" customFormat="1" ht="24.95" customHeight="1">
      <c r="B4" s="21"/>
      <c r="D4" s="105" t="s">
        <v>118</v>
      </c>
      <c r="L4" s="21"/>
      <c r="M4" s="106" t="s">
        <v>10</v>
      </c>
      <c r="AT4" s="18" t="s">
        <v>4</v>
      </c>
    </row>
    <row r="5" spans="1:46" s="1" customFormat="1" ht="6.95" customHeight="1">
      <c r="B5" s="21"/>
      <c r="L5" s="21"/>
    </row>
    <row r="6" spans="1:46" s="1" customFormat="1" ht="12" customHeight="1">
      <c r="B6" s="21"/>
      <c r="D6" s="107" t="s">
        <v>16</v>
      </c>
      <c r="L6" s="21"/>
    </row>
    <row r="7" spans="1:46" s="1" customFormat="1" ht="16.5" customHeight="1">
      <c r="B7" s="21"/>
      <c r="E7" s="365" t="str">
        <f>'Rekapitulace stavby'!K6</f>
        <v>Oprava sociálního zařízení v objektu Polikliniky</v>
      </c>
      <c r="F7" s="366"/>
      <c r="G7" s="366"/>
      <c r="H7" s="366"/>
      <c r="L7" s="21"/>
    </row>
    <row r="8" spans="1:46" s="2" customFormat="1" ht="12" customHeight="1">
      <c r="A8" s="36"/>
      <c r="B8" s="41"/>
      <c r="C8" s="36"/>
      <c r="D8" s="107" t="s">
        <v>119</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67" t="s">
        <v>745</v>
      </c>
      <c r="F9" s="368"/>
      <c r="G9" s="368"/>
      <c r="H9" s="368"/>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35</v>
      </c>
      <c r="G11" s="36"/>
      <c r="H11" s="36"/>
      <c r="I11" s="107" t="s">
        <v>20</v>
      </c>
      <c r="J11" s="109" t="s">
        <v>35</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22</v>
      </c>
      <c r="E12" s="36"/>
      <c r="F12" s="109" t="s">
        <v>23</v>
      </c>
      <c r="G12" s="36"/>
      <c r="H12" s="36"/>
      <c r="I12" s="107" t="s">
        <v>24</v>
      </c>
      <c r="J12" s="110" t="str">
        <f>'Rekapitulace stavby'!AN8</f>
        <v>7. 10. 2021</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30</v>
      </c>
      <c r="E14" s="36"/>
      <c r="F14" s="36"/>
      <c r="G14" s="36"/>
      <c r="H14" s="36"/>
      <c r="I14" s="107" t="s">
        <v>31</v>
      </c>
      <c r="J14" s="109" t="s">
        <v>32</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33</v>
      </c>
      <c r="F15" s="36"/>
      <c r="G15" s="36"/>
      <c r="H15" s="36"/>
      <c r="I15" s="107" t="s">
        <v>34</v>
      </c>
      <c r="J15" s="109" t="s">
        <v>35</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36</v>
      </c>
      <c r="E17" s="36"/>
      <c r="F17" s="36"/>
      <c r="G17" s="36"/>
      <c r="H17" s="36"/>
      <c r="I17" s="107" t="s">
        <v>31</v>
      </c>
      <c r="J17" s="31"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69" t="str">
        <f>'Rekapitulace stavby'!E14</f>
        <v>Vyplň údaj</v>
      </c>
      <c r="F18" s="370"/>
      <c r="G18" s="370"/>
      <c r="H18" s="370"/>
      <c r="I18" s="107" t="s">
        <v>34</v>
      </c>
      <c r="J18" s="31"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38</v>
      </c>
      <c r="E20" s="36"/>
      <c r="F20" s="36"/>
      <c r="G20" s="36"/>
      <c r="H20" s="36"/>
      <c r="I20" s="107" t="s">
        <v>31</v>
      </c>
      <c r="J20" s="109" t="s">
        <v>39</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40</v>
      </c>
      <c r="F21" s="36"/>
      <c r="G21" s="36"/>
      <c r="H21" s="36"/>
      <c r="I21" s="107" t="s">
        <v>34</v>
      </c>
      <c r="J21" s="109" t="s">
        <v>35</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42</v>
      </c>
      <c r="E23" s="36"/>
      <c r="F23" s="36"/>
      <c r="G23" s="36"/>
      <c r="H23" s="36"/>
      <c r="I23" s="107" t="s">
        <v>31</v>
      </c>
      <c r="J23" s="109" t="s">
        <v>35</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43</v>
      </c>
      <c r="F24" s="36"/>
      <c r="G24" s="36"/>
      <c r="H24" s="36"/>
      <c r="I24" s="107" t="s">
        <v>34</v>
      </c>
      <c r="J24" s="109" t="s">
        <v>35</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44</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16.5" customHeight="1">
      <c r="A27" s="111"/>
      <c r="B27" s="112"/>
      <c r="C27" s="111"/>
      <c r="D27" s="111"/>
      <c r="E27" s="371" t="s">
        <v>35</v>
      </c>
      <c r="F27" s="371"/>
      <c r="G27" s="371"/>
      <c r="H27" s="371"/>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46</v>
      </c>
      <c r="E30" s="36"/>
      <c r="F30" s="36"/>
      <c r="G30" s="36"/>
      <c r="H30" s="36"/>
      <c r="I30" s="36"/>
      <c r="J30" s="116">
        <f>ROUND(J100,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48</v>
      </c>
      <c r="G32" s="36"/>
      <c r="H32" s="36"/>
      <c r="I32" s="117" t="s">
        <v>47</v>
      </c>
      <c r="J32" s="117" t="s">
        <v>49</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50</v>
      </c>
      <c r="E33" s="107" t="s">
        <v>51</v>
      </c>
      <c r="F33" s="119">
        <f>ROUND((SUM(BE100:BE302)),  2)</f>
        <v>0</v>
      </c>
      <c r="G33" s="36"/>
      <c r="H33" s="36"/>
      <c r="I33" s="120">
        <v>0.21</v>
      </c>
      <c r="J33" s="119">
        <f>ROUND(((SUM(BE100:BE302))*I33),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52</v>
      </c>
      <c r="F34" s="119">
        <f>ROUND((SUM(BF100:BF302)),  2)</f>
        <v>0</v>
      </c>
      <c r="G34" s="36"/>
      <c r="H34" s="36"/>
      <c r="I34" s="120">
        <v>0.15</v>
      </c>
      <c r="J34" s="119">
        <f>ROUND(((SUM(BF100:BF302))*I34),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53</v>
      </c>
      <c r="F35" s="119">
        <f>ROUND((SUM(BG100:BG302)),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54</v>
      </c>
      <c r="F36" s="119">
        <f>ROUND((SUM(BH100:BH302)),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55</v>
      </c>
      <c r="F37" s="119">
        <f>ROUND((SUM(BI100:BI302)),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56</v>
      </c>
      <c r="E39" s="123"/>
      <c r="F39" s="123"/>
      <c r="G39" s="124" t="s">
        <v>57</v>
      </c>
      <c r="H39" s="125" t="s">
        <v>58</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customHeight="1">
      <c r="A45" s="36"/>
      <c r="B45" s="37"/>
      <c r="C45" s="24" t="s">
        <v>121</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customHeight="1">
      <c r="A47" s="36"/>
      <c r="B47" s="37"/>
      <c r="C47" s="30"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16.5" customHeight="1">
      <c r="A48" s="36"/>
      <c r="B48" s="37"/>
      <c r="C48" s="38"/>
      <c r="D48" s="38"/>
      <c r="E48" s="372" t="str">
        <f>E7</f>
        <v>Oprava sociálního zařízení v objektu Polikliniky</v>
      </c>
      <c r="F48" s="373"/>
      <c r="G48" s="373"/>
      <c r="H48" s="373"/>
      <c r="I48" s="38"/>
      <c r="J48" s="38"/>
      <c r="K48" s="38"/>
      <c r="L48" s="108"/>
      <c r="S48" s="36"/>
      <c r="T48" s="36"/>
      <c r="U48" s="36"/>
      <c r="V48" s="36"/>
      <c r="W48" s="36"/>
      <c r="X48" s="36"/>
      <c r="Y48" s="36"/>
      <c r="Z48" s="36"/>
      <c r="AA48" s="36"/>
      <c r="AB48" s="36"/>
      <c r="AC48" s="36"/>
      <c r="AD48" s="36"/>
      <c r="AE48" s="36"/>
    </row>
    <row r="49" spans="1:47" s="2" customFormat="1" ht="12" customHeight="1">
      <c r="A49" s="36"/>
      <c r="B49" s="37"/>
      <c r="C49" s="30" t="s">
        <v>119</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customHeight="1">
      <c r="A50" s="36"/>
      <c r="B50" s="37"/>
      <c r="C50" s="38"/>
      <c r="D50" s="38"/>
      <c r="E50" s="329" t="str">
        <f>E9</f>
        <v>2.NP - M - 2.NP - sociální zázemí - muži</v>
      </c>
      <c r="F50" s="374"/>
      <c r="G50" s="374"/>
      <c r="H50" s="374"/>
      <c r="I50" s="38"/>
      <c r="J50" s="38"/>
      <c r="K50" s="38"/>
      <c r="L50" s="108"/>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customHeight="1">
      <c r="A52" s="36"/>
      <c r="B52" s="37"/>
      <c r="C52" s="30" t="s">
        <v>22</v>
      </c>
      <c r="D52" s="38"/>
      <c r="E52" s="38"/>
      <c r="F52" s="28" t="str">
        <f>F12</f>
        <v>Objekt Polikliniky</v>
      </c>
      <c r="G52" s="38"/>
      <c r="H52" s="38"/>
      <c r="I52" s="30" t="s">
        <v>24</v>
      </c>
      <c r="J52" s="61" t="str">
        <f>IF(J12="","",J12)</f>
        <v>7. 10. 2021</v>
      </c>
      <c r="K52" s="38"/>
      <c r="L52" s="108"/>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15.2" customHeight="1">
      <c r="A54" s="36"/>
      <c r="B54" s="37"/>
      <c r="C54" s="30" t="s">
        <v>30</v>
      </c>
      <c r="D54" s="38"/>
      <c r="E54" s="38"/>
      <c r="F54" s="28" t="str">
        <f>E15</f>
        <v>Nemocnice s poliklinikou Česká Lípa,a.s.,Purkyňova</v>
      </c>
      <c r="G54" s="38"/>
      <c r="H54" s="38"/>
      <c r="I54" s="30" t="s">
        <v>38</v>
      </c>
      <c r="J54" s="34" t="str">
        <f>E21</f>
        <v>STORING spol. s r.o.</v>
      </c>
      <c r="K54" s="38"/>
      <c r="L54" s="108"/>
      <c r="S54" s="36"/>
      <c r="T54" s="36"/>
      <c r="U54" s="36"/>
      <c r="V54" s="36"/>
      <c r="W54" s="36"/>
      <c r="X54" s="36"/>
      <c r="Y54" s="36"/>
      <c r="Z54" s="36"/>
      <c r="AA54" s="36"/>
      <c r="AB54" s="36"/>
      <c r="AC54" s="36"/>
      <c r="AD54" s="36"/>
      <c r="AE54" s="36"/>
    </row>
    <row r="55" spans="1:47" s="2" customFormat="1" ht="15.2" customHeight="1">
      <c r="A55" s="36"/>
      <c r="B55" s="37"/>
      <c r="C55" s="30" t="s">
        <v>36</v>
      </c>
      <c r="D55" s="38"/>
      <c r="E55" s="38"/>
      <c r="F55" s="28" t="str">
        <f>IF(E18="","",E18)</f>
        <v>Vyplň údaj</v>
      </c>
      <c r="G55" s="38"/>
      <c r="H55" s="38"/>
      <c r="I55" s="30" t="s">
        <v>42</v>
      </c>
      <c r="J55" s="34" t="str">
        <f>E24</f>
        <v>Zuzana Morávková</v>
      </c>
      <c r="K55" s="38"/>
      <c r="L55" s="108"/>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customHeight="1">
      <c r="A57" s="36"/>
      <c r="B57" s="37"/>
      <c r="C57" s="132" t="s">
        <v>122</v>
      </c>
      <c r="D57" s="133"/>
      <c r="E57" s="133"/>
      <c r="F57" s="133"/>
      <c r="G57" s="133"/>
      <c r="H57" s="133"/>
      <c r="I57" s="133"/>
      <c r="J57" s="134" t="s">
        <v>123</v>
      </c>
      <c r="K57" s="133"/>
      <c r="L57" s="108"/>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customHeight="1">
      <c r="A59" s="36"/>
      <c r="B59" s="37"/>
      <c r="C59" s="135" t="s">
        <v>78</v>
      </c>
      <c r="D59" s="38"/>
      <c r="E59" s="38"/>
      <c r="F59" s="38"/>
      <c r="G59" s="38"/>
      <c r="H59" s="38"/>
      <c r="I59" s="38"/>
      <c r="J59" s="79">
        <f>J100</f>
        <v>0</v>
      </c>
      <c r="K59" s="38"/>
      <c r="L59" s="108"/>
      <c r="S59" s="36"/>
      <c r="T59" s="36"/>
      <c r="U59" s="36"/>
      <c r="V59" s="36"/>
      <c r="W59" s="36"/>
      <c r="X59" s="36"/>
      <c r="Y59" s="36"/>
      <c r="Z59" s="36"/>
      <c r="AA59" s="36"/>
      <c r="AB59" s="36"/>
      <c r="AC59" s="36"/>
      <c r="AD59" s="36"/>
      <c r="AE59" s="36"/>
      <c r="AU59" s="18" t="s">
        <v>124</v>
      </c>
    </row>
    <row r="60" spans="1:47" s="9" customFormat="1" ht="24.95" customHeight="1">
      <c r="B60" s="136"/>
      <c r="C60" s="137"/>
      <c r="D60" s="138" t="s">
        <v>125</v>
      </c>
      <c r="E60" s="139"/>
      <c r="F60" s="139"/>
      <c r="G60" s="139"/>
      <c r="H60" s="139"/>
      <c r="I60" s="139"/>
      <c r="J60" s="140">
        <f>J101</f>
        <v>0</v>
      </c>
      <c r="K60" s="137"/>
      <c r="L60" s="141"/>
    </row>
    <row r="61" spans="1:47" s="10" customFormat="1" ht="19.899999999999999" customHeight="1">
      <c r="B61" s="142"/>
      <c r="C61" s="143"/>
      <c r="D61" s="144" t="s">
        <v>126</v>
      </c>
      <c r="E61" s="145"/>
      <c r="F61" s="145"/>
      <c r="G61" s="145"/>
      <c r="H61" s="145"/>
      <c r="I61" s="145"/>
      <c r="J61" s="146">
        <f>J102</f>
        <v>0</v>
      </c>
      <c r="K61" s="143"/>
      <c r="L61" s="147"/>
    </row>
    <row r="62" spans="1:47" s="10" customFormat="1" ht="19.899999999999999" customHeight="1">
      <c r="B62" s="142"/>
      <c r="C62" s="143"/>
      <c r="D62" s="144" t="s">
        <v>127</v>
      </c>
      <c r="E62" s="145"/>
      <c r="F62" s="145"/>
      <c r="G62" s="145"/>
      <c r="H62" s="145"/>
      <c r="I62" s="145"/>
      <c r="J62" s="146">
        <f>J119</f>
        <v>0</v>
      </c>
      <c r="K62" s="143"/>
      <c r="L62" s="147"/>
    </row>
    <row r="63" spans="1:47" s="10" customFormat="1" ht="19.899999999999999" customHeight="1">
      <c r="B63" s="142"/>
      <c r="C63" s="143"/>
      <c r="D63" s="144" t="s">
        <v>128</v>
      </c>
      <c r="E63" s="145"/>
      <c r="F63" s="145"/>
      <c r="G63" s="145"/>
      <c r="H63" s="145"/>
      <c r="I63" s="145"/>
      <c r="J63" s="146">
        <f>J133</f>
        <v>0</v>
      </c>
      <c r="K63" s="143"/>
      <c r="L63" s="147"/>
    </row>
    <row r="64" spans="1:47" s="10" customFormat="1" ht="19.899999999999999" customHeight="1">
      <c r="B64" s="142"/>
      <c r="C64" s="143"/>
      <c r="D64" s="144" t="s">
        <v>129</v>
      </c>
      <c r="E64" s="145"/>
      <c r="F64" s="145"/>
      <c r="G64" s="145"/>
      <c r="H64" s="145"/>
      <c r="I64" s="145"/>
      <c r="J64" s="146">
        <f>J143</f>
        <v>0</v>
      </c>
      <c r="K64" s="143"/>
      <c r="L64" s="147"/>
    </row>
    <row r="65" spans="2:12" s="9" customFormat="1" ht="24.95" customHeight="1">
      <c r="B65" s="136"/>
      <c r="C65" s="137"/>
      <c r="D65" s="138" t="s">
        <v>130</v>
      </c>
      <c r="E65" s="139"/>
      <c r="F65" s="139"/>
      <c r="G65" s="139"/>
      <c r="H65" s="139"/>
      <c r="I65" s="139"/>
      <c r="J65" s="140">
        <f>J146</f>
        <v>0</v>
      </c>
      <c r="K65" s="137"/>
      <c r="L65" s="141"/>
    </row>
    <row r="66" spans="2:12" s="10" customFormat="1" ht="19.899999999999999" customHeight="1">
      <c r="B66" s="142"/>
      <c r="C66" s="143"/>
      <c r="D66" s="144" t="s">
        <v>131</v>
      </c>
      <c r="E66" s="145"/>
      <c r="F66" s="145"/>
      <c r="G66" s="145"/>
      <c r="H66" s="145"/>
      <c r="I66" s="145"/>
      <c r="J66" s="146">
        <f>J147</f>
        <v>0</v>
      </c>
      <c r="K66" s="143"/>
      <c r="L66" s="147"/>
    </row>
    <row r="67" spans="2:12" s="10" customFormat="1" ht="19.899999999999999" customHeight="1">
      <c r="B67" s="142"/>
      <c r="C67" s="143"/>
      <c r="D67" s="144" t="s">
        <v>132</v>
      </c>
      <c r="E67" s="145"/>
      <c r="F67" s="145"/>
      <c r="G67" s="145"/>
      <c r="H67" s="145"/>
      <c r="I67" s="145"/>
      <c r="J67" s="146">
        <f>J166</f>
        <v>0</v>
      </c>
      <c r="K67" s="143"/>
      <c r="L67" s="147"/>
    </row>
    <row r="68" spans="2:12" s="10" customFormat="1" ht="19.899999999999999" customHeight="1">
      <c r="B68" s="142"/>
      <c r="C68" s="143"/>
      <c r="D68" s="144" t="s">
        <v>133</v>
      </c>
      <c r="E68" s="145"/>
      <c r="F68" s="145"/>
      <c r="G68" s="145"/>
      <c r="H68" s="145"/>
      <c r="I68" s="145"/>
      <c r="J68" s="146">
        <f>J173</f>
        <v>0</v>
      </c>
      <c r="K68" s="143"/>
      <c r="L68" s="147"/>
    </row>
    <row r="69" spans="2:12" s="10" customFormat="1" ht="19.899999999999999" customHeight="1">
      <c r="B69" s="142"/>
      <c r="C69" s="143"/>
      <c r="D69" s="144" t="s">
        <v>134</v>
      </c>
      <c r="E69" s="145"/>
      <c r="F69" s="145"/>
      <c r="G69" s="145"/>
      <c r="H69" s="145"/>
      <c r="I69" s="145"/>
      <c r="J69" s="146">
        <f>J176</f>
        <v>0</v>
      </c>
      <c r="K69" s="143"/>
      <c r="L69" s="147"/>
    </row>
    <row r="70" spans="2:12" s="10" customFormat="1" ht="19.899999999999999" customHeight="1">
      <c r="B70" s="142"/>
      <c r="C70" s="143"/>
      <c r="D70" s="144" t="s">
        <v>135</v>
      </c>
      <c r="E70" s="145"/>
      <c r="F70" s="145"/>
      <c r="G70" s="145"/>
      <c r="H70" s="145"/>
      <c r="I70" s="145"/>
      <c r="J70" s="146">
        <f>J191</f>
        <v>0</v>
      </c>
      <c r="K70" s="143"/>
      <c r="L70" s="147"/>
    </row>
    <row r="71" spans="2:12" s="10" customFormat="1" ht="19.899999999999999" customHeight="1">
      <c r="B71" s="142"/>
      <c r="C71" s="143"/>
      <c r="D71" s="144" t="s">
        <v>136</v>
      </c>
      <c r="E71" s="145"/>
      <c r="F71" s="145"/>
      <c r="G71" s="145"/>
      <c r="H71" s="145"/>
      <c r="I71" s="145"/>
      <c r="J71" s="146">
        <f>J204</f>
        <v>0</v>
      </c>
      <c r="K71" s="143"/>
      <c r="L71" s="147"/>
    </row>
    <row r="72" spans="2:12" s="10" customFormat="1" ht="19.899999999999999" customHeight="1">
      <c r="B72" s="142"/>
      <c r="C72" s="143"/>
      <c r="D72" s="144" t="s">
        <v>137</v>
      </c>
      <c r="E72" s="145"/>
      <c r="F72" s="145"/>
      <c r="G72" s="145"/>
      <c r="H72" s="145"/>
      <c r="I72" s="145"/>
      <c r="J72" s="146">
        <f>J210</f>
        <v>0</v>
      </c>
      <c r="K72" s="143"/>
      <c r="L72" s="147"/>
    </row>
    <row r="73" spans="2:12" s="10" customFormat="1" ht="19.899999999999999" customHeight="1">
      <c r="B73" s="142"/>
      <c r="C73" s="143"/>
      <c r="D73" s="144" t="s">
        <v>138</v>
      </c>
      <c r="E73" s="145"/>
      <c r="F73" s="145"/>
      <c r="G73" s="145"/>
      <c r="H73" s="145"/>
      <c r="I73" s="145"/>
      <c r="J73" s="146">
        <f>J244</f>
        <v>0</v>
      </c>
      <c r="K73" s="143"/>
      <c r="L73" s="147"/>
    </row>
    <row r="74" spans="2:12" s="10" customFormat="1" ht="19.899999999999999" customHeight="1">
      <c r="B74" s="142"/>
      <c r="C74" s="143"/>
      <c r="D74" s="144" t="s">
        <v>139</v>
      </c>
      <c r="E74" s="145"/>
      <c r="F74" s="145"/>
      <c r="G74" s="145"/>
      <c r="H74" s="145"/>
      <c r="I74" s="145"/>
      <c r="J74" s="146">
        <f>J274</f>
        <v>0</v>
      </c>
      <c r="K74" s="143"/>
      <c r="L74" s="147"/>
    </row>
    <row r="75" spans="2:12" s="9" customFormat="1" ht="24.95" customHeight="1">
      <c r="B75" s="136"/>
      <c r="C75" s="137"/>
      <c r="D75" s="138" t="s">
        <v>627</v>
      </c>
      <c r="E75" s="139"/>
      <c r="F75" s="139"/>
      <c r="G75" s="139"/>
      <c r="H75" s="139"/>
      <c r="I75" s="139"/>
      <c r="J75" s="140">
        <f>J282</f>
        <v>0</v>
      </c>
      <c r="K75" s="137"/>
      <c r="L75" s="141"/>
    </row>
    <row r="76" spans="2:12" s="10" customFormat="1" ht="19.899999999999999" customHeight="1">
      <c r="B76" s="142"/>
      <c r="C76" s="143"/>
      <c r="D76" s="144" t="s">
        <v>141</v>
      </c>
      <c r="E76" s="145"/>
      <c r="F76" s="145"/>
      <c r="G76" s="145"/>
      <c r="H76" s="145"/>
      <c r="I76" s="145"/>
      <c r="J76" s="146">
        <f>J283</f>
        <v>0</v>
      </c>
      <c r="K76" s="143"/>
      <c r="L76" s="147"/>
    </row>
    <row r="77" spans="2:12" s="10" customFormat="1" ht="19.899999999999999" customHeight="1">
      <c r="B77" s="142"/>
      <c r="C77" s="143"/>
      <c r="D77" s="144" t="s">
        <v>142</v>
      </c>
      <c r="E77" s="145"/>
      <c r="F77" s="145"/>
      <c r="G77" s="145"/>
      <c r="H77" s="145"/>
      <c r="I77" s="145"/>
      <c r="J77" s="146">
        <f>J286</f>
        <v>0</v>
      </c>
      <c r="K77" s="143"/>
      <c r="L77" s="147"/>
    </row>
    <row r="78" spans="2:12" s="10" customFormat="1" ht="19.899999999999999" customHeight="1">
      <c r="B78" s="142"/>
      <c r="C78" s="143"/>
      <c r="D78" s="144" t="s">
        <v>143</v>
      </c>
      <c r="E78" s="145"/>
      <c r="F78" s="145"/>
      <c r="G78" s="145"/>
      <c r="H78" s="145"/>
      <c r="I78" s="145"/>
      <c r="J78" s="146">
        <f>J290</f>
        <v>0</v>
      </c>
      <c r="K78" s="143"/>
      <c r="L78" s="147"/>
    </row>
    <row r="79" spans="2:12" s="10" customFormat="1" ht="19.899999999999999" customHeight="1">
      <c r="B79" s="142"/>
      <c r="C79" s="143"/>
      <c r="D79" s="144" t="s">
        <v>144</v>
      </c>
      <c r="E79" s="145"/>
      <c r="F79" s="145"/>
      <c r="G79" s="145"/>
      <c r="H79" s="145"/>
      <c r="I79" s="145"/>
      <c r="J79" s="146">
        <f>J295</f>
        <v>0</v>
      </c>
      <c r="K79" s="143"/>
      <c r="L79" s="147"/>
    </row>
    <row r="80" spans="2:12" s="10" customFormat="1" ht="19.899999999999999" customHeight="1">
      <c r="B80" s="142"/>
      <c r="C80" s="143"/>
      <c r="D80" s="144" t="s">
        <v>145</v>
      </c>
      <c r="E80" s="145"/>
      <c r="F80" s="145"/>
      <c r="G80" s="145"/>
      <c r="H80" s="145"/>
      <c r="I80" s="145"/>
      <c r="J80" s="146">
        <f>J299</f>
        <v>0</v>
      </c>
      <c r="K80" s="143"/>
      <c r="L80" s="147"/>
    </row>
    <row r="81" spans="1:31" s="2" customFormat="1" ht="21.75" customHeight="1">
      <c r="A81" s="36"/>
      <c r="B81" s="37"/>
      <c r="C81" s="38"/>
      <c r="D81" s="38"/>
      <c r="E81" s="38"/>
      <c r="F81" s="38"/>
      <c r="G81" s="38"/>
      <c r="H81" s="38"/>
      <c r="I81" s="38"/>
      <c r="J81" s="38"/>
      <c r="K81" s="38"/>
      <c r="L81" s="108"/>
      <c r="S81" s="36"/>
      <c r="T81" s="36"/>
      <c r="U81" s="36"/>
      <c r="V81" s="36"/>
      <c r="W81" s="36"/>
      <c r="X81" s="36"/>
      <c r="Y81" s="36"/>
      <c r="Z81" s="36"/>
      <c r="AA81" s="36"/>
      <c r="AB81" s="36"/>
      <c r="AC81" s="36"/>
      <c r="AD81" s="36"/>
      <c r="AE81" s="36"/>
    </row>
    <row r="82" spans="1:31" s="2" customFormat="1" ht="6.95" customHeight="1">
      <c r="A82" s="36"/>
      <c r="B82" s="49"/>
      <c r="C82" s="50"/>
      <c r="D82" s="50"/>
      <c r="E82" s="50"/>
      <c r="F82" s="50"/>
      <c r="G82" s="50"/>
      <c r="H82" s="50"/>
      <c r="I82" s="50"/>
      <c r="J82" s="50"/>
      <c r="K82" s="50"/>
      <c r="L82" s="108"/>
      <c r="S82" s="36"/>
      <c r="T82" s="36"/>
      <c r="U82" s="36"/>
      <c r="V82" s="36"/>
      <c r="W82" s="36"/>
      <c r="X82" s="36"/>
      <c r="Y82" s="36"/>
      <c r="Z82" s="36"/>
      <c r="AA82" s="36"/>
      <c r="AB82" s="36"/>
      <c r="AC82" s="36"/>
      <c r="AD82" s="36"/>
      <c r="AE82" s="36"/>
    </row>
    <row r="86" spans="1:31" s="2" customFormat="1" ht="6.95" customHeight="1">
      <c r="A86" s="36"/>
      <c r="B86" s="51"/>
      <c r="C86" s="52"/>
      <c r="D86" s="52"/>
      <c r="E86" s="52"/>
      <c r="F86" s="52"/>
      <c r="G86" s="52"/>
      <c r="H86" s="52"/>
      <c r="I86" s="52"/>
      <c r="J86" s="52"/>
      <c r="K86" s="52"/>
      <c r="L86" s="108"/>
      <c r="S86" s="36"/>
      <c r="T86" s="36"/>
      <c r="U86" s="36"/>
      <c r="V86" s="36"/>
      <c r="W86" s="36"/>
      <c r="X86" s="36"/>
      <c r="Y86" s="36"/>
      <c r="Z86" s="36"/>
      <c r="AA86" s="36"/>
      <c r="AB86" s="36"/>
      <c r="AC86" s="36"/>
      <c r="AD86" s="36"/>
      <c r="AE86" s="36"/>
    </row>
    <row r="87" spans="1:31" s="2" customFormat="1" ht="24.95" customHeight="1">
      <c r="A87" s="36"/>
      <c r="B87" s="37"/>
      <c r="C87" s="24" t="s">
        <v>146</v>
      </c>
      <c r="D87" s="38"/>
      <c r="E87" s="38"/>
      <c r="F87" s="38"/>
      <c r="G87" s="38"/>
      <c r="H87" s="38"/>
      <c r="I87" s="38"/>
      <c r="J87" s="38"/>
      <c r="K87" s="38"/>
      <c r="L87" s="108"/>
      <c r="S87" s="36"/>
      <c r="T87" s="36"/>
      <c r="U87" s="36"/>
      <c r="V87" s="36"/>
      <c r="W87" s="36"/>
      <c r="X87" s="36"/>
      <c r="Y87" s="36"/>
      <c r="Z87" s="36"/>
      <c r="AA87" s="36"/>
      <c r="AB87" s="36"/>
      <c r="AC87" s="36"/>
      <c r="AD87" s="36"/>
      <c r="AE87" s="36"/>
    </row>
    <row r="88" spans="1:31" s="2" customFormat="1" ht="6.95" customHeight="1">
      <c r="A88" s="36"/>
      <c r="B88" s="37"/>
      <c r="C88" s="38"/>
      <c r="D88" s="38"/>
      <c r="E88" s="38"/>
      <c r="F88" s="38"/>
      <c r="G88" s="38"/>
      <c r="H88" s="38"/>
      <c r="I88" s="38"/>
      <c r="J88" s="38"/>
      <c r="K88" s="38"/>
      <c r="L88" s="108"/>
      <c r="S88" s="36"/>
      <c r="T88" s="36"/>
      <c r="U88" s="36"/>
      <c r="V88" s="36"/>
      <c r="W88" s="36"/>
      <c r="X88" s="36"/>
      <c r="Y88" s="36"/>
      <c r="Z88" s="36"/>
      <c r="AA88" s="36"/>
      <c r="AB88" s="36"/>
      <c r="AC88" s="36"/>
      <c r="AD88" s="36"/>
      <c r="AE88" s="36"/>
    </row>
    <row r="89" spans="1:31" s="2" customFormat="1" ht="12" customHeight="1">
      <c r="A89" s="36"/>
      <c r="B89" s="37"/>
      <c r="C89" s="30" t="s">
        <v>16</v>
      </c>
      <c r="D89" s="38"/>
      <c r="E89" s="38"/>
      <c r="F89" s="38"/>
      <c r="G89" s="38"/>
      <c r="H89" s="38"/>
      <c r="I89" s="38"/>
      <c r="J89" s="38"/>
      <c r="K89" s="38"/>
      <c r="L89" s="108"/>
      <c r="S89" s="36"/>
      <c r="T89" s="36"/>
      <c r="U89" s="36"/>
      <c r="V89" s="36"/>
      <c r="W89" s="36"/>
      <c r="X89" s="36"/>
      <c r="Y89" s="36"/>
      <c r="Z89" s="36"/>
      <c r="AA89" s="36"/>
      <c r="AB89" s="36"/>
      <c r="AC89" s="36"/>
      <c r="AD89" s="36"/>
      <c r="AE89" s="36"/>
    </row>
    <row r="90" spans="1:31" s="2" customFormat="1" ht="16.5" customHeight="1">
      <c r="A90" s="36"/>
      <c r="B90" s="37"/>
      <c r="C90" s="38"/>
      <c r="D90" s="38"/>
      <c r="E90" s="372" t="str">
        <f>E7</f>
        <v>Oprava sociálního zařízení v objektu Polikliniky</v>
      </c>
      <c r="F90" s="373"/>
      <c r="G90" s="373"/>
      <c r="H90" s="373"/>
      <c r="I90" s="38"/>
      <c r="J90" s="38"/>
      <c r="K90" s="38"/>
      <c r="L90" s="108"/>
      <c r="S90" s="36"/>
      <c r="T90" s="36"/>
      <c r="U90" s="36"/>
      <c r="V90" s="36"/>
      <c r="W90" s="36"/>
      <c r="X90" s="36"/>
      <c r="Y90" s="36"/>
      <c r="Z90" s="36"/>
      <c r="AA90" s="36"/>
      <c r="AB90" s="36"/>
      <c r="AC90" s="36"/>
      <c r="AD90" s="36"/>
      <c r="AE90" s="36"/>
    </row>
    <row r="91" spans="1:31" s="2" customFormat="1" ht="12" customHeight="1">
      <c r="A91" s="36"/>
      <c r="B91" s="37"/>
      <c r="C91" s="30" t="s">
        <v>119</v>
      </c>
      <c r="D91" s="38"/>
      <c r="E91" s="38"/>
      <c r="F91" s="38"/>
      <c r="G91" s="38"/>
      <c r="H91" s="38"/>
      <c r="I91" s="38"/>
      <c r="J91" s="38"/>
      <c r="K91" s="38"/>
      <c r="L91" s="108"/>
      <c r="S91" s="36"/>
      <c r="T91" s="36"/>
      <c r="U91" s="36"/>
      <c r="V91" s="36"/>
      <c r="W91" s="36"/>
      <c r="X91" s="36"/>
      <c r="Y91" s="36"/>
      <c r="Z91" s="36"/>
      <c r="AA91" s="36"/>
      <c r="AB91" s="36"/>
      <c r="AC91" s="36"/>
      <c r="AD91" s="36"/>
      <c r="AE91" s="36"/>
    </row>
    <row r="92" spans="1:31" s="2" customFormat="1" ht="16.5" customHeight="1">
      <c r="A92" s="36"/>
      <c r="B92" s="37"/>
      <c r="C92" s="38"/>
      <c r="D92" s="38"/>
      <c r="E92" s="329" t="str">
        <f>E9</f>
        <v>2.NP - M - 2.NP - sociální zázemí - muži</v>
      </c>
      <c r="F92" s="374"/>
      <c r="G92" s="374"/>
      <c r="H92" s="374"/>
      <c r="I92" s="38"/>
      <c r="J92" s="38"/>
      <c r="K92" s="38"/>
      <c r="L92" s="108"/>
      <c r="S92" s="36"/>
      <c r="T92" s="36"/>
      <c r="U92" s="36"/>
      <c r="V92" s="36"/>
      <c r="W92" s="36"/>
      <c r="X92" s="36"/>
      <c r="Y92" s="36"/>
      <c r="Z92" s="36"/>
      <c r="AA92" s="36"/>
      <c r="AB92" s="36"/>
      <c r="AC92" s="36"/>
      <c r="AD92" s="36"/>
      <c r="AE92" s="36"/>
    </row>
    <row r="93" spans="1:31" s="2" customFormat="1" ht="6.95" customHeight="1">
      <c r="A93" s="36"/>
      <c r="B93" s="37"/>
      <c r="C93" s="38"/>
      <c r="D93" s="38"/>
      <c r="E93" s="38"/>
      <c r="F93" s="38"/>
      <c r="G93" s="38"/>
      <c r="H93" s="38"/>
      <c r="I93" s="38"/>
      <c r="J93" s="38"/>
      <c r="K93" s="38"/>
      <c r="L93" s="108"/>
      <c r="S93" s="36"/>
      <c r="T93" s="36"/>
      <c r="U93" s="36"/>
      <c r="V93" s="36"/>
      <c r="W93" s="36"/>
      <c r="X93" s="36"/>
      <c r="Y93" s="36"/>
      <c r="Z93" s="36"/>
      <c r="AA93" s="36"/>
      <c r="AB93" s="36"/>
      <c r="AC93" s="36"/>
      <c r="AD93" s="36"/>
      <c r="AE93" s="36"/>
    </row>
    <row r="94" spans="1:31" s="2" customFormat="1" ht="12" customHeight="1">
      <c r="A94" s="36"/>
      <c r="B94" s="37"/>
      <c r="C94" s="30" t="s">
        <v>22</v>
      </c>
      <c r="D94" s="38"/>
      <c r="E94" s="38"/>
      <c r="F94" s="28" t="str">
        <f>F12</f>
        <v>Objekt Polikliniky</v>
      </c>
      <c r="G94" s="38"/>
      <c r="H94" s="38"/>
      <c r="I94" s="30" t="s">
        <v>24</v>
      </c>
      <c r="J94" s="61" t="str">
        <f>IF(J12="","",J12)</f>
        <v>7. 10. 2021</v>
      </c>
      <c r="K94" s="38"/>
      <c r="L94" s="108"/>
      <c r="S94" s="36"/>
      <c r="T94" s="36"/>
      <c r="U94" s="36"/>
      <c r="V94" s="36"/>
      <c r="W94" s="36"/>
      <c r="X94" s="36"/>
      <c r="Y94" s="36"/>
      <c r="Z94" s="36"/>
      <c r="AA94" s="36"/>
      <c r="AB94" s="36"/>
      <c r="AC94" s="36"/>
      <c r="AD94" s="36"/>
      <c r="AE94" s="36"/>
    </row>
    <row r="95" spans="1:31" s="2" customFormat="1" ht="6.95" customHeight="1">
      <c r="A95" s="36"/>
      <c r="B95" s="37"/>
      <c r="C95" s="38"/>
      <c r="D95" s="38"/>
      <c r="E95" s="38"/>
      <c r="F95" s="38"/>
      <c r="G95" s="38"/>
      <c r="H95" s="38"/>
      <c r="I95" s="38"/>
      <c r="J95" s="38"/>
      <c r="K95" s="38"/>
      <c r="L95" s="108"/>
      <c r="S95" s="36"/>
      <c r="T95" s="36"/>
      <c r="U95" s="36"/>
      <c r="V95" s="36"/>
      <c r="W95" s="36"/>
      <c r="X95" s="36"/>
      <c r="Y95" s="36"/>
      <c r="Z95" s="36"/>
      <c r="AA95" s="36"/>
      <c r="AB95" s="36"/>
      <c r="AC95" s="36"/>
      <c r="AD95" s="36"/>
      <c r="AE95" s="36"/>
    </row>
    <row r="96" spans="1:31" s="2" customFormat="1" ht="15.2" customHeight="1">
      <c r="A96" s="36"/>
      <c r="B96" s="37"/>
      <c r="C96" s="30" t="s">
        <v>30</v>
      </c>
      <c r="D96" s="38"/>
      <c r="E96" s="38"/>
      <c r="F96" s="28" t="str">
        <f>E15</f>
        <v>Nemocnice s poliklinikou Česká Lípa,a.s.,Purkyňova</v>
      </c>
      <c r="G96" s="38"/>
      <c r="H96" s="38"/>
      <c r="I96" s="30" t="s">
        <v>38</v>
      </c>
      <c r="J96" s="34" t="str">
        <f>E21</f>
        <v>STORING spol. s r.o.</v>
      </c>
      <c r="K96" s="38"/>
      <c r="L96" s="108"/>
      <c r="S96" s="36"/>
      <c r="T96" s="36"/>
      <c r="U96" s="36"/>
      <c r="V96" s="36"/>
      <c r="W96" s="36"/>
      <c r="X96" s="36"/>
      <c r="Y96" s="36"/>
      <c r="Z96" s="36"/>
      <c r="AA96" s="36"/>
      <c r="AB96" s="36"/>
      <c r="AC96" s="36"/>
      <c r="AD96" s="36"/>
      <c r="AE96" s="36"/>
    </row>
    <row r="97" spans="1:65" s="2" customFormat="1" ht="15.2" customHeight="1">
      <c r="A97" s="36"/>
      <c r="B97" s="37"/>
      <c r="C97" s="30" t="s">
        <v>36</v>
      </c>
      <c r="D97" s="38"/>
      <c r="E97" s="38"/>
      <c r="F97" s="28" t="str">
        <f>IF(E18="","",E18)</f>
        <v>Vyplň údaj</v>
      </c>
      <c r="G97" s="38"/>
      <c r="H97" s="38"/>
      <c r="I97" s="30" t="s">
        <v>42</v>
      </c>
      <c r="J97" s="34" t="str">
        <f>E24</f>
        <v>Zuzana Morávková</v>
      </c>
      <c r="K97" s="38"/>
      <c r="L97" s="108"/>
      <c r="S97" s="36"/>
      <c r="T97" s="36"/>
      <c r="U97" s="36"/>
      <c r="V97" s="36"/>
      <c r="W97" s="36"/>
      <c r="X97" s="36"/>
      <c r="Y97" s="36"/>
      <c r="Z97" s="36"/>
      <c r="AA97" s="36"/>
      <c r="AB97" s="36"/>
      <c r="AC97" s="36"/>
      <c r="AD97" s="36"/>
      <c r="AE97" s="36"/>
    </row>
    <row r="98" spans="1:65" s="2" customFormat="1" ht="10.35" customHeight="1">
      <c r="A98" s="36"/>
      <c r="B98" s="37"/>
      <c r="C98" s="38"/>
      <c r="D98" s="38"/>
      <c r="E98" s="38"/>
      <c r="F98" s="38"/>
      <c r="G98" s="38"/>
      <c r="H98" s="38"/>
      <c r="I98" s="38"/>
      <c r="J98" s="38"/>
      <c r="K98" s="38"/>
      <c r="L98" s="108"/>
      <c r="S98" s="36"/>
      <c r="T98" s="36"/>
      <c r="U98" s="36"/>
      <c r="V98" s="36"/>
      <c r="W98" s="36"/>
      <c r="X98" s="36"/>
      <c r="Y98" s="36"/>
      <c r="Z98" s="36"/>
      <c r="AA98" s="36"/>
      <c r="AB98" s="36"/>
      <c r="AC98" s="36"/>
      <c r="AD98" s="36"/>
      <c r="AE98" s="36"/>
    </row>
    <row r="99" spans="1:65" s="11" customFormat="1" ht="29.25" customHeight="1">
      <c r="A99" s="148"/>
      <c r="B99" s="149"/>
      <c r="C99" s="150" t="s">
        <v>147</v>
      </c>
      <c r="D99" s="151" t="s">
        <v>65</v>
      </c>
      <c r="E99" s="151" t="s">
        <v>61</v>
      </c>
      <c r="F99" s="151" t="s">
        <v>62</v>
      </c>
      <c r="G99" s="151" t="s">
        <v>148</v>
      </c>
      <c r="H99" s="151" t="s">
        <v>149</v>
      </c>
      <c r="I99" s="151" t="s">
        <v>150</v>
      </c>
      <c r="J99" s="152" t="s">
        <v>123</v>
      </c>
      <c r="K99" s="153" t="s">
        <v>151</v>
      </c>
      <c r="L99" s="154"/>
      <c r="M99" s="70" t="s">
        <v>35</v>
      </c>
      <c r="N99" s="71" t="s">
        <v>50</v>
      </c>
      <c r="O99" s="71" t="s">
        <v>152</v>
      </c>
      <c r="P99" s="71" t="s">
        <v>153</v>
      </c>
      <c r="Q99" s="71" t="s">
        <v>154</v>
      </c>
      <c r="R99" s="71" t="s">
        <v>155</v>
      </c>
      <c r="S99" s="71" t="s">
        <v>156</v>
      </c>
      <c r="T99" s="72" t="s">
        <v>157</v>
      </c>
      <c r="U99" s="148"/>
      <c r="V99" s="148"/>
      <c r="W99" s="148"/>
      <c r="X99" s="148"/>
      <c r="Y99" s="148"/>
      <c r="Z99" s="148"/>
      <c r="AA99" s="148"/>
      <c r="AB99" s="148"/>
      <c r="AC99" s="148"/>
      <c r="AD99" s="148"/>
      <c r="AE99" s="148"/>
    </row>
    <row r="100" spans="1:65" s="2" customFormat="1" ht="22.9" customHeight="1">
      <c r="A100" s="36"/>
      <c r="B100" s="37"/>
      <c r="C100" s="77" t="s">
        <v>158</v>
      </c>
      <c r="D100" s="38"/>
      <c r="E100" s="38"/>
      <c r="F100" s="38"/>
      <c r="G100" s="38"/>
      <c r="H100" s="38"/>
      <c r="I100" s="38"/>
      <c r="J100" s="155">
        <f>BK100</f>
        <v>0</v>
      </c>
      <c r="K100" s="38"/>
      <c r="L100" s="41"/>
      <c r="M100" s="73"/>
      <c r="N100" s="156"/>
      <c r="O100" s="74"/>
      <c r="P100" s="157">
        <f>P101+P146+P282</f>
        <v>0</v>
      </c>
      <c r="Q100" s="74"/>
      <c r="R100" s="157">
        <f>R101+R146+R282</f>
        <v>3.81431494</v>
      </c>
      <c r="S100" s="74"/>
      <c r="T100" s="158">
        <f>T101+T146+T282</f>
        <v>5.8900591000000002</v>
      </c>
      <c r="U100" s="36"/>
      <c r="V100" s="36"/>
      <c r="W100" s="36"/>
      <c r="X100" s="36"/>
      <c r="Y100" s="36"/>
      <c r="Z100" s="36"/>
      <c r="AA100" s="36"/>
      <c r="AB100" s="36"/>
      <c r="AC100" s="36"/>
      <c r="AD100" s="36"/>
      <c r="AE100" s="36"/>
      <c r="AT100" s="18" t="s">
        <v>79</v>
      </c>
      <c r="AU100" s="18" t="s">
        <v>124</v>
      </c>
      <c r="BK100" s="159">
        <f>BK101+BK146+BK282</f>
        <v>0</v>
      </c>
    </row>
    <row r="101" spans="1:65" s="12" customFormat="1" ht="25.9" customHeight="1">
      <c r="B101" s="160"/>
      <c r="C101" s="161"/>
      <c r="D101" s="162" t="s">
        <v>79</v>
      </c>
      <c r="E101" s="163" t="s">
        <v>159</v>
      </c>
      <c r="F101" s="163" t="s">
        <v>160</v>
      </c>
      <c r="G101" s="161"/>
      <c r="H101" s="161"/>
      <c r="I101" s="164"/>
      <c r="J101" s="165">
        <f>BK101</f>
        <v>0</v>
      </c>
      <c r="K101" s="161"/>
      <c r="L101" s="166"/>
      <c r="M101" s="167"/>
      <c r="N101" s="168"/>
      <c r="O101" s="168"/>
      <c r="P101" s="169">
        <f>P102+P119+P133+P143</f>
        <v>0</v>
      </c>
      <c r="Q101" s="168"/>
      <c r="R101" s="169">
        <f>R102+R119+R133+R143</f>
        <v>1.8442261500000001</v>
      </c>
      <c r="S101" s="168"/>
      <c r="T101" s="170">
        <f>T102+T119+T133+T143</f>
        <v>1.0833699999999999</v>
      </c>
      <c r="AR101" s="171" t="s">
        <v>88</v>
      </c>
      <c r="AT101" s="172" t="s">
        <v>79</v>
      </c>
      <c r="AU101" s="172" t="s">
        <v>80</v>
      </c>
      <c r="AY101" s="171" t="s">
        <v>161</v>
      </c>
      <c r="BK101" s="173">
        <f>BK102+BK119+BK133+BK143</f>
        <v>0</v>
      </c>
    </row>
    <row r="102" spans="1:65" s="12" customFormat="1" ht="22.9" customHeight="1">
      <c r="B102" s="160"/>
      <c r="C102" s="161"/>
      <c r="D102" s="162" t="s">
        <v>79</v>
      </c>
      <c r="E102" s="174" t="s">
        <v>162</v>
      </c>
      <c r="F102" s="174" t="s">
        <v>163</v>
      </c>
      <c r="G102" s="161"/>
      <c r="H102" s="161"/>
      <c r="I102" s="164"/>
      <c r="J102" s="175">
        <f>BK102</f>
        <v>0</v>
      </c>
      <c r="K102" s="161"/>
      <c r="L102" s="166"/>
      <c r="M102" s="167"/>
      <c r="N102" s="168"/>
      <c r="O102" s="168"/>
      <c r="P102" s="169">
        <f>SUM(P103:P118)</f>
        <v>0</v>
      </c>
      <c r="Q102" s="168"/>
      <c r="R102" s="169">
        <f>SUM(R103:R118)</f>
        <v>1.8434261500000002</v>
      </c>
      <c r="S102" s="168"/>
      <c r="T102" s="170">
        <f>SUM(T103:T118)</f>
        <v>0</v>
      </c>
      <c r="AR102" s="171" t="s">
        <v>88</v>
      </c>
      <c r="AT102" s="172" t="s">
        <v>79</v>
      </c>
      <c r="AU102" s="172" t="s">
        <v>88</v>
      </c>
      <c r="AY102" s="171" t="s">
        <v>161</v>
      </c>
      <c r="BK102" s="173">
        <f>SUM(BK103:BK118)</f>
        <v>0</v>
      </c>
    </row>
    <row r="103" spans="1:65" s="2" customFormat="1" ht="33" customHeight="1">
      <c r="A103" s="36"/>
      <c r="B103" s="37"/>
      <c r="C103" s="176" t="s">
        <v>88</v>
      </c>
      <c r="D103" s="176" t="s">
        <v>164</v>
      </c>
      <c r="E103" s="177" t="s">
        <v>165</v>
      </c>
      <c r="F103" s="178" t="s">
        <v>166</v>
      </c>
      <c r="G103" s="179" t="s">
        <v>167</v>
      </c>
      <c r="H103" s="180">
        <v>58.469000000000001</v>
      </c>
      <c r="I103" s="181"/>
      <c r="J103" s="182">
        <f>ROUND(I103*H103,2)</f>
        <v>0</v>
      </c>
      <c r="K103" s="183"/>
      <c r="L103" s="41"/>
      <c r="M103" s="184" t="s">
        <v>35</v>
      </c>
      <c r="N103" s="185" t="s">
        <v>51</v>
      </c>
      <c r="O103" s="66"/>
      <c r="P103" s="186">
        <f>O103*H103</f>
        <v>0</v>
      </c>
      <c r="Q103" s="186">
        <v>7.3499999999999998E-3</v>
      </c>
      <c r="R103" s="186">
        <f>Q103*H103</f>
        <v>0.42974715000000002</v>
      </c>
      <c r="S103" s="186">
        <v>0</v>
      </c>
      <c r="T103" s="187">
        <f>S103*H103</f>
        <v>0</v>
      </c>
      <c r="U103" s="36"/>
      <c r="V103" s="36"/>
      <c r="W103" s="36"/>
      <c r="X103" s="36"/>
      <c r="Y103" s="36"/>
      <c r="Z103" s="36"/>
      <c r="AA103" s="36"/>
      <c r="AB103" s="36"/>
      <c r="AC103" s="36"/>
      <c r="AD103" s="36"/>
      <c r="AE103" s="36"/>
      <c r="AR103" s="188" t="s">
        <v>168</v>
      </c>
      <c r="AT103" s="188" t="s">
        <v>164</v>
      </c>
      <c r="AU103" s="188" t="s">
        <v>90</v>
      </c>
      <c r="AY103" s="18" t="s">
        <v>161</v>
      </c>
      <c r="BE103" s="189">
        <f>IF(N103="základní",J103,0)</f>
        <v>0</v>
      </c>
      <c r="BF103" s="189">
        <f>IF(N103="snížená",J103,0)</f>
        <v>0</v>
      </c>
      <c r="BG103" s="189">
        <f>IF(N103="zákl. přenesená",J103,0)</f>
        <v>0</v>
      </c>
      <c r="BH103" s="189">
        <f>IF(N103="sníž. přenesená",J103,0)</f>
        <v>0</v>
      </c>
      <c r="BI103" s="189">
        <f>IF(N103="nulová",J103,0)</f>
        <v>0</v>
      </c>
      <c r="BJ103" s="18" t="s">
        <v>88</v>
      </c>
      <c r="BK103" s="189">
        <f>ROUND(I103*H103,2)</f>
        <v>0</v>
      </c>
      <c r="BL103" s="18" t="s">
        <v>168</v>
      </c>
      <c r="BM103" s="188" t="s">
        <v>746</v>
      </c>
    </row>
    <row r="104" spans="1:65" s="2" customFormat="1" ht="11.25">
      <c r="A104" s="36"/>
      <c r="B104" s="37"/>
      <c r="C104" s="38"/>
      <c r="D104" s="190" t="s">
        <v>170</v>
      </c>
      <c r="E104" s="38"/>
      <c r="F104" s="191" t="s">
        <v>171</v>
      </c>
      <c r="G104" s="38"/>
      <c r="H104" s="38"/>
      <c r="I104" s="192"/>
      <c r="J104" s="38"/>
      <c r="K104" s="38"/>
      <c r="L104" s="41"/>
      <c r="M104" s="193"/>
      <c r="N104" s="194"/>
      <c r="O104" s="66"/>
      <c r="P104" s="66"/>
      <c r="Q104" s="66"/>
      <c r="R104" s="66"/>
      <c r="S104" s="66"/>
      <c r="T104" s="67"/>
      <c r="U104" s="36"/>
      <c r="V104" s="36"/>
      <c r="W104" s="36"/>
      <c r="X104" s="36"/>
      <c r="Y104" s="36"/>
      <c r="Z104" s="36"/>
      <c r="AA104" s="36"/>
      <c r="AB104" s="36"/>
      <c r="AC104" s="36"/>
      <c r="AD104" s="36"/>
      <c r="AE104" s="36"/>
      <c r="AT104" s="18" t="s">
        <v>170</v>
      </c>
      <c r="AU104" s="18" t="s">
        <v>90</v>
      </c>
    </row>
    <row r="105" spans="1:65" s="2" customFormat="1" ht="24.2" customHeight="1">
      <c r="A105" s="36"/>
      <c r="B105" s="37"/>
      <c r="C105" s="176" t="s">
        <v>90</v>
      </c>
      <c r="D105" s="176" t="s">
        <v>164</v>
      </c>
      <c r="E105" s="177" t="s">
        <v>172</v>
      </c>
      <c r="F105" s="178" t="s">
        <v>173</v>
      </c>
      <c r="G105" s="179" t="s">
        <v>167</v>
      </c>
      <c r="H105" s="180">
        <v>58.469000000000001</v>
      </c>
      <c r="I105" s="181"/>
      <c r="J105" s="182">
        <f>ROUND(I105*H105,2)</f>
        <v>0</v>
      </c>
      <c r="K105" s="183"/>
      <c r="L105" s="41"/>
      <c r="M105" s="184" t="s">
        <v>35</v>
      </c>
      <c r="N105" s="185" t="s">
        <v>51</v>
      </c>
      <c r="O105" s="66"/>
      <c r="P105" s="186">
        <f>O105*H105</f>
        <v>0</v>
      </c>
      <c r="Q105" s="186">
        <v>2.1000000000000001E-2</v>
      </c>
      <c r="R105" s="186">
        <f>Q105*H105</f>
        <v>1.2278490000000002</v>
      </c>
      <c r="S105" s="186">
        <v>0</v>
      </c>
      <c r="T105" s="187">
        <f>S105*H105</f>
        <v>0</v>
      </c>
      <c r="U105" s="36"/>
      <c r="V105" s="36"/>
      <c r="W105" s="36"/>
      <c r="X105" s="36"/>
      <c r="Y105" s="36"/>
      <c r="Z105" s="36"/>
      <c r="AA105" s="36"/>
      <c r="AB105" s="36"/>
      <c r="AC105" s="36"/>
      <c r="AD105" s="36"/>
      <c r="AE105" s="36"/>
      <c r="AR105" s="188" t="s">
        <v>168</v>
      </c>
      <c r="AT105" s="188" t="s">
        <v>164</v>
      </c>
      <c r="AU105" s="188" t="s">
        <v>90</v>
      </c>
      <c r="AY105" s="18" t="s">
        <v>161</v>
      </c>
      <c r="BE105" s="189">
        <f>IF(N105="základní",J105,0)</f>
        <v>0</v>
      </c>
      <c r="BF105" s="189">
        <f>IF(N105="snížená",J105,0)</f>
        <v>0</v>
      </c>
      <c r="BG105" s="189">
        <f>IF(N105="zákl. přenesená",J105,0)</f>
        <v>0</v>
      </c>
      <c r="BH105" s="189">
        <f>IF(N105="sníž. přenesená",J105,0)</f>
        <v>0</v>
      </c>
      <c r="BI105" s="189">
        <f>IF(N105="nulová",J105,0)</f>
        <v>0</v>
      </c>
      <c r="BJ105" s="18" t="s">
        <v>88</v>
      </c>
      <c r="BK105" s="189">
        <f>ROUND(I105*H105,2)</f>
        <v>0</v>
      </c>
      <c r="BL105" s="18" t="s">
        <v>168</v>
      </c>
      <c r="BM105" s="188" t="s">
        <v>747</v>
      </c>
    </row>
    <row r="106" spans="1:65" s="2" customFormat="1" ht="11.25">
      <c r="A106" s="36"/>
      <c r="B106" s="37"/>
      <c r="C106" s="38"/>
      <c r="D106" s="190" t="s">
        <v>170</v>
      </c>
      <c r="E106" s="38"/>
      <c r="F106" s="191" t="s">
        <v>175</v>
      </c>
      <c r="G106" s="38"/>
      <c r="H106" s="38"/>
      <c r="I106" s="192"/>
      <c r="J106" s="38"/>
      <c r="K106" s="38"/>
      <c r="L106" s="41"/>
      <c r="M106" s="193"/>
      <c r="N106" s="194"/>
      <c r="O106" s="66"/>
      <c r="P106" s="66"/>
      <c r="Q106" s="66"/>
      <c r="R106" s="66"/>
      <c r="S106" s="66"/>
      <c r="T106" s="67"/>
      <c r="U106" s="36"/>
      <c r="V106" s="36"/>
      <c r="W106" s="36"/>
      <c r="X106" s="36"/>
      <c r="Y106" s="36"/>
      <c r="Z106" s="36"/>
      <c r="AA106" s="36"/>
      <c r="AB106" s="36"/>
      <c r="AC106" s="36"/>
      <c r="AD106" s="36"/>
      <c r="AE106" s="36"/>
      <c r="AT106" s="18" t="s">
        <v>170</v>
      </c>
      <c r="AU106" s="18" t="s">
        <v>90</v>
      </c>
    </row>
    <row r="107" spans="1:65" s="13" customFormat="1" ht="11.25">
      <c r="B107" s="195"/>
      <c r="C107" s="196"/>
      <c r="D107" s="197" t="s">
        <v>176</v>
      </c>
      <c r="E107" s="198" t="s">
        <v>35</v>
      </c>
      <c r="F107" s="199" t="s">
        <v>177</v>
      </c>
      <c r="G107" s="196"/>
      <c r="H107" s="198" t="s">
        <v>35</v>
      </c>
      <c r="I107" s="200"/>
      <c r="J107" s="196"/>
      <c r="K107" s="196"/>
      <c r="L107" s="201"/>
      <c r="M107" s="202"/>
      <c r="N107" s="203"/>
      <c r="O107" s="203"/>
      <c r="P107" s="203"/>
      <c r="Q107" s="203"/>
      <c r="R107" s="203"/>
      <c r="S107" s="203"/>
      <c r="T107" s="204"/>
      <c r="AT107" s="205" t="s">
        <v>176</v>
      </c>
      <c r="AU107" s="205" t="s">
        <v>90</v>
      </c>
      <c r="AV107" s="13" t="s">
        <v>88</v>
      </c>
      <c r="AW107" s="13" t="s">
        <v>41</v>
      </c>
      <c r="AX107" s="13" t="s">
        <v>80</v>
      </c>
      <c r="AY107" s="205" t="s">
        <v>161</v>
      </c>
    </row>
    <row r="108" spans="1:65" s="14" customFormat="1" ht="11.25">
      <c r="B108" s="206"/>
      <c r="C108" s="207"/>
      <c r="D108" s="197" t="s">
        <v>176</v>
      </c>
      <c r="E108" s="208" t="s">
        <v>35</v>
      </c>
      <c r="F108" s="209" t="s">
        <v>748</v>
      </c>
      <c r="G108" s="207"/>
      <c r="H108" s="210">
        <v>21.942</v>
      </c>
      <c r="I108" s="211"/>
      <c r="J108" s="207"/>
      <c r="K108" s="207"/>
      <c r="L108" s="212"/>
      <c r="M108" s="213"/>
      <c r="N108" s="214"/>
      <c r="O108" s="214"/>
      <c r="P108" s="214"/>
      <c r="Q108" s="214"/>
      <c r="R108" s="214"/>
      <c r="S108" s="214"/>
      <c r="T108" s="215"/>
      <c r="AT108" s="216" t="s">
        <v>176</v>
      </c>
      <c r="AU108" s="216" t="s">
        <v>90</v>
      </c>
      <c r="AV108" s="14" t="s">
        <v>90</v>
      </c>
      <c r="AW108" s="14" t="s">
        <v>41</v>
      </c>
      <c r="AX108" s="14" t="s">
        <v>80</v>
      </c>
      <c r="AY108" s="216" t="s">
        <v>161</v>
      </c>
    </row>
    <row r="109" spans="1:65" s="14" customFormat="1" ht="11.25">
      <c r="B109" s="206"/>
      <c r="C109" s="207"/>
      <c r="D109" s="197" t="s">
        <v>176</v>
      </c>
      <c r="E109" s="208" t="s">
        <v>35</v>
      </c>
      <c r="F109" s="209" t="s">
        <v>749</v>
      </c>
      <c r="G109" s="207"/>
      <c r="H109" s="210">
        <v>22.462</v>
      </c>
      <c r="I109" s="211"/>
      <c r="J109" s="207"/>
      <c r="K109" s="207"/>
      <c r="L109" s="212"/>
      <c r="M109" s="213"/>
      <c r="N109" s="214"/>
      <c r="O109" s="214"/>
      <c r="P109" s="214"/>
      <c r="Q109" s="214"/>
      <c r="R109" s="214"/>
      <c r="S109" s="214"/>
      <c r="T109" s="215"/>
      <c r="AT109" s="216" t="s">
        <v>176</v>
      </c>
      <c r="AU109" s="216" t="s">
        <v>90</v>
      </c>
      <c r="AV109" s="14" t="s">
        <v>90</v>
      </c>
      <c r="AW109" s="14" t="s">
        <v>41</v>
      </c>
      <c r="AX109" s="14" t="s">
        <v>80</v>
      </c>
      <c r="AY109" s="216" t="s">
        <v>161</v>
      </c>
    </row>
    <row r="110" spans="1:65" s="14" customFormat="1" ht="11.25">
      <c r="B110" s="206"/>
      <c r="C110" s="207"/>
      <c r="D110" s="197" t="s">
        <v>176</v>
      </c>
      <c r="E110" s="208" t="s">
        <v>35</v>
      </c>
      <c r="F110" s="209" t="s">
        <v>750</v>
      </c>
      <c r="G110" s="207"/>
      <c r="H110" s="210">
        <v>14.065</v>
      </c>
      <c r="I110" s="211"/>
      <c r="J110" s="207"/>
      <c r="K110" s="207"/>
      <c r="L110" s="212"/>
      <c r="M110" s="213"/>
      <c r="N110" s="214"/>
      <c r="O110" s="214"/>
      <c r="P110" s="214"/>
      <c r="Q110" s="214"/>
      <c r="R110" s="214"/>
      <c r="S110" s="214"/>
      <c r="T110" s="215"/>
      <c r="AT110" s="216" t="s">
        <v>176</v>
      </c>
      <c r="AU110" s="216" t="s">
        <v>90</v>
      </c>
      <c r="AV110" s="14" t="s">
        <v>90</v>
      </c>
      <c r="AW110" s="14" t="s">
        <v>41</v>
      </c>
      <c r="AX110" s="14" t="s">
        <v>80</v>
      </c>
      <c r="AY110" s="216" t="s">
        <v>161</v>
      </c>
    </row>
    <row r="111" spans="1:65" s="15" customFormat="1" ht="11.25">
      <c r="B111" s="217"/>
      <c r="C111" s="218"/>
      <c r="D111" s="197" t="s">
        <v>176</v>
      </c>
      <c r="E111" s="219" t="s">
        <v>35</v>
      </c>
      <c r="F111" s="220" t="s">
        <v>181</v>
      </c>
      <c r="G111" s="218"/>
      <c r="H111" s="221">
        <v>58.469000000000001</v>
      </c>
      <c r="I111" s="222"/>
      <c r="J111" s="218"/>
      <c r="K111" s="218"/>
      <c r="L111" s="223"/>
      <c r="M111" s="224"/>
      <c r="N111" s="225"/>
      <c r="O111" s="225"/>
      <c r="P111" s="225"/>
      <c r="Q111" s="225"/>
      <c r="R111" s="225"/>
      <c r="S111" s="225"/>
      <c r="T111" s="226"/>
      <c r="AT111" s="227" t="s">
        <v>176</v>
      </c>
      <c r="AU111" s="227" t="s">
        <v>90</v>
      </c>
      <c r="AV111" s="15" t="s">
        <v>168</v>
      </c>
      <c r="AW111" s="15" t="s">
        <v>41</v>
      </c>
      <c r="AX111" s="15" t="s">
        <v>88</v>
      </c>
      <c r="AY111" s="227" t="s">
        <v>161</v>
      </c>
    </row>
    <row r="112" spans="1:65" s="2" customFormat="1" ht="37.9" customHeight="1">
      <c r="A112" s="36"/>
      <c r="B112" s="37"/>
      <c r="C112" s="176" t="s">
        <v>182</v>
      </c>
      <c r="D112" s="176" t="s">
        <v>164</v>
      </c>
      <c r="E112" s="177" t="s">
        <v>183</v>
      </c>
      <c r="F112" s="178" t="s">
        <v>184</v>
      </c>
      <c r="G112" s="179" t="s">
        <v>185</v>
      </c>
      <c r="H112" s="180">
        <v>3</v>
      </c>
      <c r="I112" s="181"/>
      <c r="J112" s="182">
        <f>ROUND(I112*H112,2)</f>
        <v>0</v>
      </c>
      <c r="K112" s="183"/>
      <c r="L112" s="41"/>
      <c r="M112" s="184" t="s">
        <v>35</v>
      </c>
      <c r="N112" s="185" t="s">
        <v>51</v>
      </c>
      <c r="O112" s="66"/>
      <c r="P112" s="186">
        <f>O112*H112</f>
        <v>0</v>
      </c>
      <c r="Q112" s="186">
        <v>4.684E-2</v>
      </c>
      <c r="R112" s="186">
        <f>Q112*H112</f>
        <v>0.14052000000000001</v>
      </c>
      <c r="S112" s="186">
        <v>0</v>
      </c>
      <c r="T112" s="187">
        <f>S112*H112</f>
        <v>0</v>
      </c>
      <c r="U112" s="36"/>
      <c r="V112" s="36"/>
      <c r="W112" s="36"/>
      <c r="X112" s="36"/>
      <c r="Y112" s="36"/>
      <c r="Z112" s="36"/>
      <c r="AA112" s="36"/>
      <c r="AB112" s="36"/>
      <c r="AC112" s="36"/>
      <c r="AD112" s="36"/>
      <c r="AE112" s="36"/>
      <c r="AR112" s="188" t="s">
        <v>168</v>
      </c>
      <c r="AT112" s="188" t="s">
        <v>164</v>
      </c>
      <c r="AU112" s="188" t="s">
        <v>90</v>
      </c>
      <c r="AY112" s="18" t="s">
        <v>161</v>
      </c>
      <c r="BE112" s="189">
        <f>IF(N112="základní",J112,0)</f>
        <v>0</v>
      </c>
      <c r="BF112" s="189">
        <f>IF(N112="snížená",J112,0)</f>
        <v>0</v>
      </c>
      <c r="BG112" s="189">
        <f>IF(N112="zákl. přenesená",J112,0)</f>
        <v>0</v>
      </c>
      <c r="BH112" s="189">
        <f>IF(N112="sníž. přenesená",J112,0)</f>
        <v>0</v>
      </c>
      <c r="BI112" s="189">
        <f>IF(N112="nulová",J112,0)</f>
        <v>0</v>
      </c>
      <c r="BJ112" s="18" t="s">
        <v>88</v>
      </c>
      <c r="BK112" s="189">
        <f>ROUND(I112*H112,2)</f>
        <v>0</v>
      </c>
      <c r="BL112" s="18" t="s">
        <v>168</v>
      </c>
      <c r="BM112" s="188" t="s">
        <v>751</v>
      </c>
    </row>
    <row r="113" spans="1:65" s="2" customFormat="1" ht="11.25">
      <c r="A113" s="36"/>
      <c r="B113" s="37"/>
      <c r="C113" s="38"/>
      <c r="D113" s="190" t="s">
        <v>170</v>
      </c>
      <c r="E113" s="38"/>
      <c r="F113" s="191" t="s">
        <v>187</v>
      </c>
      <c r="G113" s="38"/>
      <c r="H113" s="38"/>
      <c r="I113" s="192"/>
      <c r="J113" s="38"/>
      <c r="K113" s="38"/>
      <c r="L113" s="41"/>
      <c r="M113" s="193"/>
      <c r="N113" s="194"/>
      <c r="O113" s="66"/>
      <c r="P113" s="66"/>
      <c r="Q113" s="66"/>
      <c r="R113" s="66"/>
      <c r="S113" s="66"/>
      <c r="T113" s="67"/>
      <c r="U113" s="36"/>
      <c r="V113" s="36"/>
      <c r="W113" s="36"/>
      <c r="X113" s="36"/>
      <c r="Y113" s="36"/>
      <c r="Z113" s="36"/>
      <c r="AA113" s="36"/>
      <c r="AB113" s="36"/>
      <c r="AC113" s="36"/>
      <c r="AD113" s="36"/>
      <c r="AE113" s="36"/>
      <c r="AT113" s="18" t="s">
        <v>170</v>
      </c>
      <c r="AU113" s="18" t="s">
        <v>90</v>
      </c>
    </row>
    <row r="114" spans="1:65" s="2" customFormat="1" ht="24.2" customHeight="1">
      <c r="A114" s="36"/>
      <c r="B114" s="37"/>
      <c r="C114" s="228" t="s">
        <v>168</v>
      </c>
      <c r="D114" s="228" t="s">
        <v>188</v>
      </c>
      <c r="E114" s="229" t="s">
        <v>189</v>
      </c>
      <c r="F114" s="230" t="s">
        <v>190</v>
      </c>
      <c r="G114" s="231" t="s">
        <v>185</v>
      </c>
      <c r="H114" s="232">
        <v>2</v>
      </c>
      <c r="I114" s="233"/>
      <c r="J114" s="234">
        <f>ROUND(I114*H114,2)</f>
        <v>0</v>
      </c>
      <c r="K114" s="235"/>
      <c r="L114" s="236"/>
      <c r="M114" s="237" t="s">
        <v>35</v>
      </c>
      <c r="N114" s="238" t="s">
        <v>51</v>
      </c>
      <c r="O114" s="66"/>
      <c r="P114" s="186">
        <f>O114*H114</f>
        <v>0</v>
      </c>
      <c r="Q114" s="186">
        <v>1.489E-2</v>
      </c>
      <c r="R114" s="186">
        <f>Q114*H114</f>
        <v>2.9780000000000001E-2</v>
      </c>
      <c r="S114" s="186">
        <v>0</v>
      </c>
      <c r="T114" s="187">
        <f>S114*H114</f>
        <v>0</v>
      </c>
      <c r="U114" s="36"/>
      <c r="V114" s="36"/>
      <c r="W114" s="36"/>
      <c r="X114" s="36"/>
      <c r="Y114" s="36"/>
      <c r="Z114" s="36"/>
      <c r="AA114" s="36"/>
      <c r="AB114" s="36"/>
      <c r="AC114" s="36"/>
      <c r="AD114" s="36"/>
      <c r="AE114" s="36"/>
      <c r="AR114" s="188" t="s">
        <v>191</v>
      </c>
      <c r="AT114" s="188" t="s">
        <v>188</v>
      </c>
      <c r="AU114" s="188" t="s">
        <v>90</v>
      </c>
      <c r="AY114" s="18" t="s">
        <v>161</v>
      </c>
      <c r="BE114" s="189">
        <f>IF(N114="základní",J114,0)</f>
        <v>0</v>
      </c>
      <c r="BF114" s="189">
        <f>IF(N114="snížená",J114,0)</f>
        <v>0</v>
      </c>
      <c r="BG114" s="189">
        <f>IF(N114="zákl. přenesená",J114,0)</f>
        <v>0</v>
      </c>
      <c r="BH114" s="189">
        <f>IF(N114="sníž. přenesená",J114,0)</f>
        <v>0</v>
      </c>
      <c r="BI114" s="189">
        <f>IF(N114="nulová",J114,0)</f>
        <v>0</v>
      </c>
      <c r="BJ114" s="18" t="s">
        <v>88</v>
      </c>
      <c r="BK114" s="189">
        <f>ROUND(I114*H114,2)</f>
        <v>0</v>
      </c>
      <c r="BL114" s="18" t="s">
        <v>168</v>
      </c>
      <c r="BM114" s="188" t="s">
        <v>752</v>
      </c>
    </row>
    <row r="115" spans="1:65" s="2" customFormat="1" ht="11.25">
      <c r="A115" s="36"/>
      <c r="B115" s="37"/>
      <c r="C115" s="38"/>
      <c r="D115" s="190" t="s">
        <v>170</v>
      </c>
      <c r="E115" s="38"/>
      <c r="F115" s="191" t="s">
        <v>193</v>
      </c>
      <c r="G115" s="38"/>
      <c r="H115" s="38"/>
      <c r="I115" s="192"/>
      <c r="J115" s="38"/>
      <c r="K115" s="38"/>
      <c r="L115" s="41"/>
      <c r="M115" s="193"/>
      <c r="N115" s="194"/>
      <c r="O115" s="66"/>
      <c r="P115" s="66"/>
      <c r="Q115" s="66"/>
      <c r="R115" s="66"/>
      <c r="S115" s="66"/>
      <c r="T115" s="67"/>
      <c r="U115" s="36"/>
      <c r="V115" s="36"/>
      <c r="W115" s="36"/>
      <c r="X115" s="36"/>
      <c r="Y115" s="36"/>
      <c r="Z115" s="36"/>
      <c r="AA115" s="36"/>
      <c r="AB115" s="36"/>
      <c r="AC115" s="36"/>
      <c r="AD115" s="36"/>
      <c r="AE115" s="36"/>
      <c r="AT115" s="18" t="s">
        <v>170</v>
      </c>
      <c r="AU115" s="18" t="s">
        <v>90</v>
      </c>
    </row>
    <row r="116" spans="1:65" s="2" customFormat="1" ht="33" customHeight="1">
      <c r="A116" s="36"/>
      <c r="B116" s="37"/>
      <c r="C116" s="228" t="s">
        <v>194</v>
      </c>
      <c r="D116" s="228" t="s">
        <v>188</v>
      </c>
      <c r="E116" s="229" t="s">
        <v>195</v>
      </c>
      <c r="F116" s="230" t="s">
        <v>196</v>
      </c>
      <c r="G116" s="231" t="s">
        <v>185</v>
      </c>
      <c r="H116" s="232">
        <v>1</v>
      </c>
      <c r="I116" s="233"/>
      <c r="J116" s="234">
        <f>ROUND(I116*H116,2)</f>
        <v>0</v>
      </c>
      <c r="K116" s="235"/>
      <c r="L116" s="236"/>
      <c r="M116" s="237" t="s">
        <v>35</v>
      </c>
      <c r="N116" s="238" t="s">
        <v>51</v>
      </c>
      <c r="O116" s="66"/>
      <c r="P116" s="186">
        <f>O116*H116</f>
        <v>0</v>
      </c>
      <c r="Q116" s="186">
        <v>1.489E-2</v>
      </c>
      <c r="R116" s="186">
        <f>Q116*H116</f>
        <v>1.489E-2</v>
      </c>
      <c r="S116" s="186">
        <v>0</v>
      </c>
      <c r="T116" s="187">
        <f>S116*H116</f>
        <v>0</v>
      </c>
      <c r="U116" s="36"/>
      <c r="V116" s="36"/>
      <c r="W116" s="36"/>
      <c r="X116" s="36"/>
      <c r="Y116" s="36"/>
      <c r="Z116" s="36"/>
      <c r="AA116" s="36"/>
      <c r="AB116" s="36"/>
      <c r="AC116" s="36"/>
      <c r="AD116" s="36"/>
      <c r="AE116" s="36"/>
      <c r="AR116" s="188" t="s">
        <v>191</v>
      </c>
      <c r="AT116" s="188" t="s">
        <v>188</v>
      </c>
      <c r="AU116" s="188" t="s">
        <v>90</v>
      </c>
      <c r="AY116" s="18" t="s">
        <v>161</v>
      </c>
      <c r="BE116" s="189">
        <f>IF(N116="základní",J116,0)</f>
        <v>0</v>
      </c>
      <c r="BF116" s="189">
        <f>IF(N116="snížená",J116,0)</f>
        <v>0</v>
      </c>
      <c r="BG116" s="189">
        <f>IF(N116="zákl. přenesená",J116,0)</f>
        <v>0</v>
      </c>
      <c r="BH116" s="189">
        <f>IF(N116="sníž. přenesená",J116,0)</f>
        <v>0</v>
      </c>
      <c r="BI116" s="189">
        <f>IF(N116="nulová",J116,0)</f>
        <v>0</v>
      </c>
      <c r="BJ116" s="18" t="s">
        <v>88</v>
      </c>
      <c r="BK116" s="189">
        <f>ROUND(I116*H116,2)</f>
        <v>0</v>
      </c>
      <c r="BL116" s="18" t="s">
        <v>168</v>
      </c>
      <c r="BM116" s="188" t="s">
        <v>753</v>
      </c>
    </row>
    <row r="117" spans="1:65" s="2" customFormat="1" ht="33" customHeight="1">
      <c r="A117" s="36"/>
      <c r="B117" s="37"/>
      <c r="C117" s="176" t="s">
        <v>162</v>
      </c>
      <c r="D117" s="176" t="s">
        <v>164</v>
      </c>
      <c r="E117" s="177" t="s">
        <v>198</v>
      </c>
      <c r="F117" s="178" t="s">
        <v>199</v>
      </c>
      <c r="G117" s="179" t="s">
        <v>185</v>
      </c>
      <c r="H117" s="180">
        <v>1</v>
      </c>
      <c r="I117" s="181"/>
      <c r="J117" s="182">
        <f>ROUND(I117*H117,2)</f>
        <v>0</v>
      </c>
      <c r="K117" s="183"/>
      <c r="L117" s="41"/>
      <c r="M117" s="184" t="s">
        <v>35</v>
      </c>
      <c r="N117" s="185" t="s">
        <v>51</v>
      </c>
      <c r="O117" s="66"/>
      <c r="P117" s="186">
        <f>O117*H117</f>
        <v>0</v>
      </c>
      <c r="Q117" s="186">
        <v>6.4000000000000005E-4</v>
      </c>
      <c r="R117" s="186">
        <f>Q117*H117</f>
        <v>6.4000000000000005E-4</v>
      </c>
      <c r="S117" s="186">
        <v>0</v>
      </c>
      <c r="T117" s="187">
        <f>S117*H117</f>
        <v>0</v>
      </c>
      <c r="U117" s="36"/>
      <c r="V117" s="36"/>
      <c r="W117" s="36"/>
      <c r="X117" s="36"/>
      <c r="Y117" s="36"/>
      <c r="Z117" s="36"/>
      <c r="AA117" s="36"/>
      <c r="AB117" s="36"/>
      <c r="AC117" s="36"/>
      <c r="AD117" s="36"/>
      <c r="AE117" s="36"/>
      <c r="AR117" s="188" t="s">
        <v>168</v>
      </c>
      <c r="AT117" s="188" t="s">
        <v>164</v>
      </c>
      <c r="AU117" s="188" t="s">
        <v>90</v>
      </c>
      <c r="AY117" s="18" t="s">
        <v>161</v>
      </c>
      <c r="BE117" s="189">
        <f>IF(N117="základní",J117,0)</f>
        <v>0</v>
      </c>
      <c r="BF117" s="189">
        <f>IF(N117="snížená",J117,0)</f>
        <v>0</v>
      </c>
      <c r="BG117" s="189">
        <f>IF(N117="zákl. přenesená",J117,0)</f>
        <v>0</v>
      </c>
      <c r="BH117" s="189">
        <f>IF(N117="sníž. přenesená",J117,0)</f>
        <v>0</v>
      </c>
      <c r="BI117" s="189">
        <f>IF(N117="nulová",J117,0)</f>
        <v>0</v>
      </c>
      <c r="BJ117" s="18" t="s">
        <v>88</v>
      </c>
      <c r="BK117" s="189">
        <f>ROUND(I117*H117,2)</f>
        <v>0</v>
      </c>
      <c r="BL117" s="18" t="s">
        <v>168</v>
      </c>
      <c r="BM117" s="188" t="s">
        <v>754</v>
      </c>
    </row>
    <row r="118" spans="1:65" s="2" customFormat="1" ht="11.25">
      <c r="A118" s="36"/>
      <c r="B118" s="37"/>
      <c r="C118" s="38"/>
      <c r="D118" s="190" t="s">
        <v>170</v>
      </c>
      <c r="E118" s="38"/>
      <c r="F118" s="191" t="s">
        <v>201</v>
      </c>
      <c r="G118" s="38"/>
      <c r="H118" s="38"/>
      <c r="I118" s="192"/>
      <c r="J118" s="38"/>
      <c r="K118" s="38"/>
      <c r="L118" s="41"/>
      <c r="M118" s="193"/>
      <c r="N118" s="194"/>
      <c r="O118" s="66"/>
      <c r="P118" s="66"/>
      <c r="Q118" s="66"/>
      <c r="R118" s="66"/>
      <c r="S118" s="66"/>
      <c r="T118" s="67"/>
      <c r="U118" s="36"/>
      <c r="V118" s="36"/>
      <c r="W118" s="36"/>
      <c r="X118" s="36"/>
      <c r="Y118" s="36"/>
      <c r="Z118" s="36"/>
      <c r="AA118" s="36"/>
      <c r="AB118" s="36"/>
      <c r="AC118" s="36"/>
      <c r="AD118" s="36"/>
      <c r="AE118" s="36"/>
      <c r="AT118" s="18" t="s">
        <v>170</v>
      </c>
      <c r="AU118" s="18" t="s">
        <v>90</v>
      </c>
    </row>
    <row r="119" spans="1:65" s="12" customFormat="1" ht="22.9" customHeight="1">
      <c r="B119" s="160"/>
      <c r="C119" s="161"/>
      <c r="D119" s="162" t="s">
        <v>79</v>
      </c>
      <c r="E119" s="174" t="s">
        <v>202</v>
      </c>
      <c r="F119" s="174" t="s">
        <v>203</v>
      </c>
      <c r="G119" s="161"/>
      <c r="H119" s="161"/>
      <c r="I119" s="164"/>
      <c r="J119" s="175">
        <f>BK119</f>
        <v>0</v>
      </c>
      <c r="K119" s="161"/>
      <c r="L119" s="166"/>
      <c r="M119" s="167"/>
      <c r="N119" s="168"/>
      <c r="O119" s="168"/>
      <c r="P119" s="169">
        <f>SUM(P120:P132)</f>
        <v>0</v>
      </c>
      <c r="Q119" s="168"/>
      <c r="R119" s="169">
        <f>SUM(R120:R132)</f>
        <v>8.0000000000000004E-4</v>
      </c>
      <c r="S119" s="168"/>
      <c r="T119" s="170">
        <f>SUM(T120:T132)</f>
        <v>1.0833699999999999</v>
      </c>
      <c r="AR119" s="171" t="s">
        <v>88</v>
      </c>
      <c r="AT119" s="172" t="s">
        <v>79</v>
      </c>
      <c r="AU119" s="172" t="s">
        <v>88</v>
      </c>
      <c r="AY119" s="171" t="s">
        <v>161</v>
      </c>
      <c r="BK119" s="173">
        <f>SUM(BK120:BK132)</f>
        <v>0</v>
      </c>
    </row>
    <row r="120" spans="1:65" s="2" customFormat="1" ht="37.9" customHeight="1">
      <c r="A120" s="36"/>
      <c r="B120" s="37"/>
      <c r="C120" s="176" t="s">
        <v>204</v>
      </c>
      <c r="D120" s="176" t="s">
        <v>164</v>
      </c>
      <c r="E120" s="177" t="s">
        <v>205</v>
      </c>
      <c r="F120" s="178" t="s">
        <v>206</v>
      </c>
      <c r="G120" s="179" t="s">
        <v>167</v>
      </c>
      <c r="H120" s="180">
        <v>20</v>
      </c>
      <c r="I120" s="181"/>
      <c r="J120" s="182">
        <f>ROUND(I120*H120,2)</f>
        <v>0</v>
      </c>
      <c r="K120" s="183"/>
      <c r="L120" s="41"/>
      <c r="M120" s="184" t="s">
        <v>35</v>
      </c>
      <c r="N120" s="185" t="s">
        <v>51</v>
      </c>
      <c r="O120" s="66"/>
      <c r="P120" s="186">
        <f>O120*H120</f>
        <v>0</v>
      </c>
      <c r="Q120" s="186">
        <v>4.0000000000000003E-5</v>
      </c>
      <c r="R120" s="186">
        <f>Q120*H120</f>
        <v>8.0000000000000004E-4</v>
      </c>
      <c r="S120" s="186">
        <v>0</v>
      </c>
      <c r="T120" s="187">
        <f>S120*H120</f>
        <v>0</v>
      </c>
      <c r="U120" s="36"/>
      <c r="V120" s="36"/>
      <c r="W120" s="36"/>
      <c r="X120" s="36"/>
      <c r="Y120" s="36"/>
      <c r="Z120" s="36"/>
      <c r="AA120" s="36"/>
      <c r="AB120" s="36"/>
      <c r="AC120" s="36"/>
      <c r="AD120" s="36"/>
      <c r="AE120" s="36"/>
      <c r="AR120" s="188" t="s">
        <v>168</v>
      </c>
      <c r="AT120" s="188" t="s">
        <v>164</v>
      </c>
      <c r="AU120" s="188" t="s">
        <v>90</v>
      </c>
      <c r="AY120" s="18" t="s">
        <v>161</v>
      </c>
      <c r="BE120" s="189">
        <f>IF(N120="základní",J120,0)</f>
        <v>0</v>
      </c>
      <c r="BF120" s="189">
        <f>IF(N120="snížená",J120,0)</f>
        <v>0</v>
      </c>
      <c r="BG120" s="189">
        <f>IF(N120="zákl. přenesená",J120,0)</f>
        <v>0</v>
      </c>
      <c r="BH120" s="189">
        <f>IF(N120="sníž. přenesená",J120,0)</f>
        <v>0</v>
      </c>
      <c r="BI120" s="189">
        <f>IF(N120="nulová",J120,0)</f>
        <v>0</v>
      </c>
      <c r="BJ120" s="18" t="s">
        <v>88</v>
      </c>
      <c r="BK120" s="189">
        <f>ROUND(I120*H120,2)</f>
        <v>0</v>
      </c>
      <c r="BL120" s="18" t="s">
        <v>168</v>
      </c>
      <c r="BM120" s="188" t="s">
        <v>755</v>
      </c>
    </row>
    <row r="121" spans="1:65" s="2" customFormat="1" ht="11.25">
      <c r="A121" s="36"/>
      <c r="B121" s="37"/>
      <c r="C121" s="38"/>
      <c r="D121" s="190" t="s">
        <v>170</v>
      </c>
      <c r="E121" s="38"/>
      <c r="F121" s="191" t="s">
        <v>208</v>
      </c>
      <c r="G121" s="38"/>
      <c r="H121" s="38"/>
      <c r="I121" s="192"/>
      <c r="J121" s="38"/>
      <c r="K121" s="38"/>
      <c r="L121" s="41"/>
      <c r="M121" s="193"/>
      <c r="N121" s="194"/>
      <c r="O121" s="66"/>
      <c r="P121" s="66"/>
      <c r="Q121" s="66"/>
      <c r="R121" s="66"/>
      <c r="S121" s="66"/>
      <c r="T121" s="67"/>
      <c r="U121" s="36"/>
      <c r="V121" s="36"/>
      <c r="W121" s="36"/>
      <c r="X121" s="36"/>
      <c r="Y121" s="36"/>
      <c r="Z121" s="36"/>
      <c r="AA121" s="36"/>
      <c r="AB121" s="36"/>
      <c r="AC121" s="36"/>
      <c r="AD121" s="36"/>
      <c r="AE121" s="36"/>
      <c r="AT121" s="18" t="s">
        <v>170</v>
      </c>
      <c r="AU121" s="18" t="s">
        <v>90</v>
      </c>
    </row>
    <row r="122" spans="1:65" s="2" customFormat="1" ht="37.9" customHeight="1">
      <c r="A122" s="36"/>
      <c r="B122" s="37"/>
      <c r="C122" s="176" t="s">
        <v>191</v>
      </c>
      <c r="D122" s="176" t="s">
        <v>164</v>
      </c>
      <c r="E122" s="177" t="s">
        <v>209</v>
      </c>
      <c r="F122" s="178" t="s">
        <v>210</v>
      </c>
      <c r="G122" s="179" t="s">
        <v>167</v>
      </c>
      <c r="H122" s="180">
        <v>3</v>
      </c>
      <c r="I122" s="181"/>
      <c r="J122" s="182">
        <f>ROUND(I122*H122,2)</f>
        <v>0</v>
      </c>
      <c r="K122" s="183"/>
      <c r="L122" s="41"/>
      <c r="M122" s="184" t="s">
        <v>35</v>
      </c>
      <c r="N122" s="185" t="s">
        <v>51</v>
      </c>
      <c r="O122" s="66"/>
      <c r="P122" s="186">
        <f>O122*H122</f>
        <v>0</v>
      </c>
      <c r="Q122" s="186">
        <v>0</v>
      </c>
      <c r="R122" s="186">
        <f>Q122*H122</f>
        <v>0</v>
      </c>
      <c r="S122" s="186">
        <v>7.5999999999999998E-2</v>
      </c>
      <c r="T122" s="187">
        <f>S122*H122</f>
        <v>0.22799999999999998</v>
      </c>
      <c r="U122" s="36"/>
      <c r="V122" s="36"/>
      <c r="W122" s="36"/>
      <c r="X122" s="36"/>
      <c r="Y122" s="36"/>
      <c r="Z122" s="36"/>
      <c r="AA122" s="36"/>
      <c r="AB122" s="36"/>
      <c r="AC122" s="36"/>
      <c r="AD122" s="36"/>
      <c r="AE122" s="36"/>
      <c r="AR122" s="188" t="s">
        <v>168</v>
      </c>
      <c r="AT122" s="188" t="s">
        <v>164</v>
      </c>
      <c r="AU122" s="188" t="s">
        <v>90</v>
      </c>
      <c r="AY122" s="18" t="s">
        <v>161</v>
      </c>
      <c r="BE122" s="189">
        <f>IF(N122="základní",J122,0)</f>
        <v>0</v>
      </c>
      <c r="BF122" s="189">
        <f>IF(N122="snížená",J122,0)</f>
        <v>0</v>
      </c>
      <c r="BG122" s="189">
        <f>IF(N122="zákl. přenesená",J122,0)</f>
        <v>0</v>
      </c>
      <c r="BH122" s="189">
        <f>IF(N122="sníž. přenesená",J122,0)</f>
        <v>0</v>
      </c>
      <c r="BI122" s="189">
        <f>IF(N122="nulová",J122,0)</f>
        <v>0</v>
      </c>
      <c r="BJ122" s="18" t="s">
        <v>88</v>
      </c>
      <c r="BK122" s="189">
        <f>ROUND(I122*H122,2)</f>
        <v>0</v>
      </c>
      <c r="BL122" s="18" t="s">
        <v>168</v>
      </c>
      <c r="BM122" s="188" t="s">
        <v>756</v>
      </c>
    </row>
    <row r="123" spans="1:65" s="2" customFormat="1" ht="11.25">
      <c r="A123" s="36"/>
      <c r="B123" s="37"/>
      <c r="C123" s="38"/>
      <c r="D123" s="190" t="s">
        <v>170</v>
      </c>
      <c r="E123" s="38"/>
      <c r="F123" s="191" t="s">
        <v>212</v>
      </c>
      <c r="G123" s="38"/>
      <c r="H123" s="38"/>
      <c r="I123" s="192"/>
      <c r="J123" s="38"/>
      <c r="K123" s="38"/>
      <c r="L123" s="41"/>
      <c r="M123" s="193"/>
      <c r="N123" s="194"/>
      <c r="O123" s="66"/>
      <c r="P123" s="66"/>
      <c r="Q123" s="66"/>
      <c r="R123" s="66"/>
      <c r="S123" s="66"/>
      <c r="T123" s="67"/>
      <c r="U123" s="36"/>
      <c r="V123" s="36"/>
      <c r="W123" s="36"/>
      <c r="X123" s="36"/>
      <c r="Y123" s="36"/>
      <c r="Z123" s="36"/>
      <c r="AA123" s="36"/>
      <c r="AB123" s="36"/>
      <c r="AC123" s="36"/>
      <c r="AD123" s="36"/>
      <c r="AE123" s="36"/>
      <c r="AT123" s="18" t="s">
        <v>170</v>
      </c>
      <c r="AU123" s="18" t="s">
        <v>90</v>
      </c>
    </row>
    <row r="124" spans="1:65" s="2" customFormat="1" ht="49.15" customHeight="1">
      <c r="A124" s="36"/>
      <c r="B124" s="37"/>
      <c r="C124" s="176" t="s">
        <v>202</v>
      </c>
      <c r="D124" s="176" t="s">
        <v>164</v>
      </c>
      <c r="E124" s="177" t="s">
        <v>213</v>
      </c>
      <c r="F124" s="178" t="s">
        <v>214</v>
      </c>
      <c r="G124" s="179" t="s">
        <v>185</v>
      </c>
      <c r="H124" s="180">
        <v>1</v>
      </c>
      <c r="I124" s="181"/>
      <c r="J124" s="182">
        <f>ROUND(I124*H124,2)</f>
        <v>0</v>
      </c>
      <c r="K124" s="183"/>
      <c r="L124" s="41"/>
      <c r="M124" s="184" t="s">
        <v>35</v>
      </c>
      <c r="N124" s="185" t="s">
        <v>51</v>
      </c>
      <c r="O124" s="66"/>
      <c r="P124" s="186">
        <f>O124*H124</f>
        <v>0</v>
      </c>
      <c r="Q124" s="186">
        <v>0</v>
      </c>
      <c r="R124" s="186">
        <f>Q124*H124</f>
        <v>0</v>
      </c>
      <c r="S124" s="186">
        <v>6.9000000000000006E-2</v>
      </c>
      <c r="T124" s="187">
        <f>S124*H124</f>
        <v>6.9000000000000006E-2</v>
      </c>
      <c r="U124" s="36"/>
      <c r="V124" s="36"/>
      <c r="W124" s="36"/>
      <c r="X124" s="36"/>
      <c r="Y124" s="36"/>
      <c r="Z124" s="36"/>
      <c r="AA124" s="36"/>
      <c r="AB124" s="36"/>
      <c r="AC124" s="36"/>
      <c r="AD124" s="36"/>
      <c r="AE124" s="36"/>
      <c r="AR124" s="188" t="s">
        <v>168</v>
      </c>
      <c r="AT124" s="188" t="s">
        <v>164</v>
      </c>
      <c r="AU124" s="188" t="s">
        <v>90</v>
      </c>
      <c r="AY124" s="18" t="s">
        <v>161</v>
      </c>
      <c r="BE124" s="189">
        <f>IF(N124="základní",J124,0)</f>
        <v>0</v>
      </c>
      <c r="BF124" s="189">
        <f>IF(N124="snížená",J124,0)</f>
        <v>0</v>
      </c>
      <c r="BG124" s="189">
        <f>IF(N124="zákl. přenesená",J124,0)</f>
        <v>0</v>
      </c>
      <c r="BH124" s="189">
        <f>IF(N124="sníž. přenesená",J124,0)</f>
        <v>0</v>
      </c>
      <c r="BI124" s="189">
        <f>IF(N124="nulová",J124,0)</f>
        <v>0</v>
      </c>
      <c r="BJ124" s="18" t="s">
        <v>88</v>
      </c>
      <c r="BK124" s="189">
        <f>ROUND(I124*H124,2)</f>
        <v>0</v>
      </c>
      <c r="BL124" s="18" t="s">
        <v>168</v>
      </c>
      <c r="BM124" s="188" t="s">
        <v>757</v>
      </c>
    </row>
    <row r="125" spans="1:65" s="2" customFormat="1" ht="11.25">
      <c r="A125" s="36"/>
      <c r="B125" s="37"/>
      <c r="C125" s="38"/>
      <c r="D125" s="190" t="s">
        <v>170</v>
      </c>
      <c r="E125" s="38"/>
      <c r="F125" s="191" t="s">
        <v>216</v>
      </c>
      <c r="G125" s="38"/>
      <c r="H125" s="38"/>
      <c r="I125" s="192"/>
      <c r="J125" s="38"/>
      <c r="K125" s="38"/>
      <c r="L125" s="41"/>
      <c r="M125" s="193"/>
      <c r="N125" s="194"/>
      <c r="O125" s="66"/>
      <c r="P125" s="66"/>
      <c r="Q125" s="66"/>
      <c r="R125" s="66"/>
      <c r="S125" s="66"/>
      <c r="T125" s="67"/>
      <c r="U125" s="36"/>
      <c r="V125" s="36"/>
      <c r="W125" s="36"/>
      <c r="X125" s="36"/>
      <c r="Y125" s="36"/>
      <c r="Z125" s="36"/>
      <c r="AA125" s="36"/>
      <c r="AB125" s="36"/>
      <c r="AC125" s="36"/>
      <c r="AD125" s="36"/>
      <c r="AE125" s="36"/>
      <c r="AT125" s="18" t="s">
        <v>170</v>
      </c>
      <c r="AU125" s="18" t="s">
        <v>90</v>
      </c>
    </row>
    <row r="126" spans="1:65" s="2" customFormat="1" ht="19.5">
      <c r="A126" s="36"/>
      <c r="B126" s="37"/>
      <c r="C126" s="38"/>
      <c r="D126" s="197" t="s">
        <v>217</v>
      </c>
      <c r="E126" s="38"/>
      <c r="F126" s="239" t="s">
        <v>218</v>
      </c>
      <c r="G126" s="38"/>
      <c r="H126" s="38"/>
      <c r="I126" s="192"/>
      <c r="J126" s="38"/>
      <c r="K126" s="38"/>
      <c r="L126" s="41"/>
      <c r="M126" s="193"/>
      <c r="N126" s="194"/>
      <c r="O126" s="66"/>
      <c r="P126" s="66"/>
      <c r="Q126" s="66"/>
      <c r="R126" s="66"/>
      <c r="S126" s="66"/>
      <c r="T126" s="67"/>
      <c r="U126" s="36"/>
      <c r="V126" s="36"/>
      <c r="W126" s="36"/>
      <c r="X126" s="36"/>
      <c r="Y126" s="36"/>
      <c r="Z126" s="36"/>
      <c r="AA126" s="36"/>
      <c r="AB126" s="36"/>
      <c r="AC126" s="36"/>
      <c r="AD126" s="36"/>
      <c r="AE126" s="36"/>
      <c r="AT126" s="18" t="s">
        <v>217</v>
      </c>
      <c r="AU126" s="18" t="s">
        <v>90</v>
      </c>
    </row>
    <row r="127" spans="1:65" s="2" customFormat="1" ht="37.9" customHeight="1">
      <c r="A127" s="36"/>
      <c r="B127" s="37"/>
      <c r="C127" s="176" t="s">
        <v>219</v>
      </c>
      <c r="D127" s="176" t="s">
        <v>164</v>
      </c>
      <c r="E127" s="177" t="s">
        <v>220</v>
      </c>
      <c r="F127" s="178" t="s">
        <v>221</v>
      </c>
      <c r="G127" s="179" t="s">
        <v>167</v>
      </c>
      <c r="H127" s="180">
        <v>17.094999999999999</v>
      </c>
      <c r="I127" s="181"/>
      <c r="J127" s="182">
        <f>ROUND(I127*H127,2)</f>
        <v>0</v>
      </c>
      <c r="K127" s="183"/>
      <c r="L127" s="41"/>
      <c r="M127" s="184" t="s">
        <v>35</v>
      </c>
      <c r="N127" s="185" t="s">
        <v>51</v>
      </c>
      <c r="O127" s="66"/>
      <c r="P127" s="186">
        <f>O127*H127</f>
        <v>0</v>
      </c>
      <c r="Q127" s="186">
        <v>0</v>
      </c>
      <c r="R127" s="186">
        <f>Q127*H127</f>
        <v>0</v>
      </c>
      <c r="S127" s="186">
        <v>4.5999999999999999E-2</v>
      </c>
      <c r="T127" s="187">
        <f>S127*H127</f>
        <v>0.7863699999999999</v>
      </c>
      <c r="U127" s="36"/>
      <c r="V127" s="36"/>
      <c r="W127" s="36"/>
      <c r="X127" s="36"/>
      <c r="Y127" s="36"/>
      <c r="Z127" s="36"/>
      <c r="AA127" s="36"/>
      <c r="AB127" s="36"/>
      <c r="AC127" s="36"/>
      <c r="AD127" s="36"/>
      <c r="AE127" s="36"/>
      <c r="AR127" s="188" t="s">
        <v>168</v>
      </c>
      <c r="AT127" s="188" t="s">
        <v>164</v>
      </c>
      <c r="AU127" s="188" t="s">
        <v>90</v>
      </c>
      <c r="AY127" s="18" t="s">
        <v>161</v>
      </c>
      <c r="BE127" s="189">
        <f>IF(N127="základní",J127,0)</f>
        <v>0</v>
      </c>
      <c r="BF127" s="189">
        <f>IF(N127="snížená",J127,0)</f>
        <v>0</v>
      </c>
      <c r="BG127" s="189">
        <f>IF(N127="zákl. přenesená",J127,0)</f>
        <v>0</v>
      </c>
      <c r="BH127" s="189">
        <f>IF(N127="sníž. přenesená",J127,0)</f>
        <v>0</v>
      </c>
      <c r="BI127" s="189">
        <f>IF(N127="nulová",J127,0)</f>
        <v>0</v>
      </c>
      <c r="BJ127" s="18" t="s">
        <v>88</v>
      </c>
      <c r="BK127" s="189">
        <f>ROUND(I127*H127,2)</f>
        <v>0</v>
      </c>
      <c r="BL127" s="18" t="s">
        <v>168</v>
      </c>
      <c r="BM127" s="188" t="s">
        <v>758</v>
      </c>
    </row>
    <row r="128" spans="1:65" s="2" customFormat="1" ht="11.25">
      <c r="A128" s="36"/>
      <c r="B128" s="37"/>
      <c r="C128" s="38"/>
      <c r="D128" s="190" t="s">
        <v>170</v>
      </c>
      <c r="E128" s="38"/>
      <c r="F128" s="191" t="s">
        <v>223</v>
      </c>
      <c r="G128" s="38"/>
      <c r="H128" s="38"/>
      <c r="I128" s="192"/>
      <c r="J128" s="38"/>
      <c r="K128" s="38"/>
      <c r="L128" s="41"/>
      <c r="M128" s="193"/>
      <c r="N128" s="194"/>
      <c r="O128" s="66"/>
      <c r="P128" s="66"/>
      <c r="Q128" s="66"/>
      <c r="R128" s="66"/>
      <c r="S128" s="66"/>
      <c r="T128" s="67"/>
      <c r="U128" s="36"/>
      <c r="V128" s="36"/>
      <c r="W128" s="36"/>
      <c r="X128" s="36"/>
      <c r="Y128" s="36"/>
      <c r="Z128" s="36"/>
      <c r="AA128" s="36"/>
      <c r="AB128" s="36"/>
      <c r="AC128" s="36"/>
      <c r="AD128" s="36"/>
      <c r="AE128" s="36"/>
      <c r="AT128" s="18" t="s">
        <v>170</v>
      </c>
      <c r="AU128" s="18" t="s">
        <v>90</v>
      </c>
    </row>
    <row r="129" spans="1:65" s="14" customFormat="1" ht="11.25">
      <c r="B129" s="206"/>
      <c r="C129" s="207"/>
      <c r="D129" s="197" t="s">
        <v>176</v>
      </c>
      <c r="E129" s="208" t="s">
        <v>35</v>
      </c>
      <c r="F129" s="209" t="s">
        <v>759</v>
      </c>
      <c r="G129" s="207"/>
      <c r="H129" s="210">
        <v>6.46</v>
      </c>
      <c r="I129" s="211"/>
      <c r="J129" s="207"/>
      <c r="K129" s="207"/>
      <c r="L129" s="212"/>
      <c r="M129" s="213"/>
      <c r="N129" s="214"/>
      <c r="O129" s="214"/>
      <c r="P129" s="214"/>
      <c r="Q129" s="214"/>
      <c r="R129" s="214"/>
      <c r="S129" s="214"/>
      <c r="T129" s="215"/>
      <c r="AT129" s="216" t="s">
        <v>176</v>
      </c>
      <c r="AU129" s="216" t="s">
        <v>90</v>
      </c>
      <c r="AV129" s="14" t="s">
        <v>90</v>
      </c>
      <c r="AW129" s="14" t="s">
        <v>41</v>
      </c>
      <c r="AX129" s="14" t="s">
        <v>80</v>
      </c>
      <c r="AY129" s="216" t="s">
        <v>161</v>
      </c>
    </row>
    <row r="130" spans="1:65" s="14" customFormat="1" ht="11.25">
      <c r="B130" s="206"/>
      <c r="C130" s="207"/>
      <c r="D130" s="197" t="s">
        <v>176</v>
      </c>
      <c r="E130" s="208" t="s">
        <v>35</v>
      </c>
      <c r="F130" s="209" t="s">
        <v>760</v>
      </c>
      <c r="G130" s="207"/>
      <c r="H130" s="210">
        <v>6.5960000000000001</v>
      </c>
      <c r="I130" s="211"/>
      <c r="J130" s="207"/>
      <c r="K130" s="207"/>
      <c r="L130" s="212"/>
      <c r="M130" s="213"/>
      <c r="N130" s="214"/>
      <c r="O130" s="214"/>
      <c r="P130" s="214"/>
      <c r="Q130" s="214"/>
      <c r="R130" s="214"/>
      <c r="S130" s="214"/>
      <c r="T130" s="215"/>
      <c r="AT130" s="216" t="s">
        <v>176</v>
      </c>
      <c r="AU130" s="216" t="s">
        <v>90</v>
      </c>
      <c r="AV130" s="14" t="s">
        <v>90</v>
      </c>
      <c r="AW130" s="14" t="s">
        <v>41</v>
      </c>
      <c r="AX130" s="14" t="s">
        <v>80</v>
      </c>
      <c r="AY130" s="216" t="s">
        <v>161</v>
      </c>
    </row>
    <row r="131" spans="1:65" s="14" customFormat="1" ht="11.25">
      <c r="B131" s="206"/>
      <c r="C131" s="207"/>
      <c r="D131" s="197" t="s">
        <v>176</v>
      </c>
      <c r="E131" s="208" t="s">
        <v>35</v>
      </c>
      <c r="F131" s="209" t="s">
        <v>761</v>
      </c>
      <c r="G131" s="207"/>
      <c r="H131" s="210">
        <v>4.0389999999999997</v>
      </c>
      <c r="I131" s="211"/>
      <c r="J131" s="207"/>
      <c r="K131" s="207"/>
      <c r="L131" s="212"/>
      <c r="M131" s="213"/>
      <c r="N131" s="214"/>
      <c r="O131" s="214"/>
      <c r="P131" s="214"/>
      <c r="Q131" s="214"/>
      <c r="R131" s="214"/>
      <c r="S131" s="214"/>
      <c r="T131" s="215"/>
      <c r="AT131" s="216" t="s">
        <v>176</v>
      </c>
      <c r="AU131" s="216" t="s">
        <v>90</v>
      </c>
      <c r="AV131" s="14" t="s">
        <v>90</v>
      </c>
      <c r="AW131" s="14" t="s">
        <v>41</v>
      </c>
      <c r="AX131" s="14" t="s">
        <v>80</v>
      </c>
      <c r="AY131" s="216" t="s">
        <v>161</v>
      </c>
    </row>
    <row r="132" spans="1:65" s="15" customFormat="1" ht="11.25">
      <c r="B132" s="217"/>
      <c r="C132" s="218"/>
      <c r="D132" s="197" t="s">
        <v>176</v>
      </c>
      <c r="E132" s="219" t="s">
        <v>35</v>
      </c>
      <c r="F132" s="220" t="s">
        <v>181</v>
      </c>
      <c r="G132" s="218"/>
      <c r="H132" s="221">
        <v>17.094999999999999</v>
      </c>
      <c r="I132" s="222"/>
      <c r="J132" s="218"/>
      <c r="K132" s="218"/>
      <c r="L132" s="223"/>
      <c r="M132" s="224"/>
      <c r="N132" s="225"/>
      <c r="O132" s="225"/>
      <c r="P132" s="225"/>
      <c r="Q132" s="225"/>
      <c r="R132" s="225"/>
      <c r="S132" s="225"/>
      <c r="T132" s="226"/>
      <c r="AT132" s="227" t="s">
        <v>176</v>
      </c>
      <c r="AU132" s="227" t="s">
        <v>90</v>
      </c>
      <c r="AV132" s="15" t="s">
        <v>168</v>
      </c>
      <c r="AW132" s="15" t="s">
        <v>41</v>
      </c>
      <c r="AX132" s="15" t="s">
        <v>88</v>
      </c>
      <c r="AY132" s="227" t="s">
        <v>161</v>
      </c>
    </row>
    <row r="133" spans="1:65" s="12" customFormat="1" ht="22.9" customHeight="1">
      <c r="B133" s="160"/>
      <c r="C133" s="161"/>
      <c r="D133" s="162" t="s">
        <v>79</v>
      </c>
      <c r="E133" s="174" t="s">
        <v>227</v>
      </c>
      <c r="F133" s="174" t="s">
        <v>228</v>
      </c>
      <c r="G133" s="161"/>
      <c r="H133" s="161"/>
      <c r="I133" s="164"/>
      <c r="J133" s="175">
        <f>BK133</f>
        <v>0</v>
      </c>
      <c r="K133" s="161"/>
      <c r="L133" s="166"/>
      <c r="M133" s="167"/>
      <c r="N133" s="168"/>
      <c r="O133" s="168"/>
      <c r="P133" s="169">
        <f>SUM(P134:P142)</f>
        <v>0</v>
      </c>
      <c r="Q133" s="168"/>
      <c r="R133" s="169">
        <f>SUM(R134:R142)</f>
        <v>0</v>
      </c>
      <c r="S133" s="168"/>
      <c r="T133" s="170">
        <f>SUM(T134:T142)</f>
        <v>0</v>
      </c>
      <c r="AR133" s="171" t="s">
        <v>88</v>
      </c>
      <c r="AT133" s="172" t="s">
        <v>79</v>
      </c>
      <c r="AU133" s="172" t="s">
        <v>88</v>
      </c>
      <c r="AY133" s="171" t="s">
        <v>161</v>
      </c>
      <c r="BK133" s="173">
        <f>SUM(BK134:BK142)</f>
        <v>0</v>
      </c>
    </row>
    <row r="134" spans="1:65" s="2" customFormat="1" ht="37.9" customHeight="1">
      <c r="A134" s="36"/>
      <c r="B134" s="37"/>
      <c r="C134" s="176" t="s">
        <v>229</v>
      </c>
      <c r="D134" s="176" t="s">
        <v>164</v>
      </c>
      <c r="E134" s="177" t="s">
        <v>230</v>
      </c>
      <c r="F134" s="178" t="s">
        <v>231</v>
      </c>
      <c r="G134" s="179" t="s">
        <v>232</v>
      </c>
      <c r="H134" s="180">
        <v>5.89</v>
      </c>
      <c r="I134" s="181"/>
      <c r="J134" s="182">
        <f>ROUND(I134*H134,2)</f>
        <v>0</v>
      </c>
      <c r="K134" s="183"/>
      <c r="L134" s="41"/>
      <c r="M134" s="184" t="s">
        <v>35</v>
      </c>
      <c r="N134" s="185" t="s">
        <v>51</v>
      </c>
      <c r="O134" s="66"/>
      <c r="P134" s="186">
        <f>O134*H134</f>
        <v>0</v>
      </c>
      <c r="Q134" s="186">
        <v>0</v>
      </c>
      <c r="R134" s="186">
        <f>Q134*H134</f>
        <v>0</v>
      </c>
      <c r="S134" s="186">
        <v>0</v>
      </c>
      <c r="T134" s="187">
        <f>S134*H134</f>
        <v>0</v>
      </c>
      <c r="U134" s="36"/>
      <c r="V134" s="36"/>
      <c r="W134" s="36"/>
      <c r="X134" s="36"/>
      <c r="Y134" s="36"/>
      <c r="Z134" s="36"/>
      <c r="AA134" s="36"/>
      <c r="AB134" s="36"/>
      <c r="AC134" s="36"/>
      <c r="AD134" s="36"/>
      <c r="AE134" s="36"/>
      <c r="AR134" s="188" t="s">
        <v>168</v>
      </c>
      <c r="AT134" s="188" t="s">
        <v>164</v>
      </c>
      <c r="AU134" s="188" t="s">
        <v>90</v>
      </c>
      <c r="AY134" s="18" t="s">
        <v>161</v>
      </c>
      <c r="BE134" s="189">
        <f>IF(N134="základní",J134,0)</f>
        <v>0</v>
      </c>
      <c r="BF134" s="189">
        <f>IF(N134="snížená",J134,0)</f>
        <v>0</v>
      </c>
      <c r="BG134" s="189">
        <f>IF(N134="zákl. přenesená",J134,0)</f>
        <v>0</v>
      </c>
      <c r="BH134" s="189">
        <f>IF(N134="sníž. přenesená",J134,0)</f>
        <v>0</v>
      </c>
      <c r="BI134" s="189">
        <f>IF(N134="nulová",J134,0)</f>
        <v>0</v>
      </c>
      <c r="BJ134" s="18" t="s">
        <v>88</v>
      </c>
      <c r="BK134" s="189">
        <f>ROUND(I134*H134,2)</f>
        <v>0</v>
      </c>
      <c r="BL134" s="18" t="s">
        <v>168</v>
      </c>
      <c r="BM134" s="188" t="s">
        <v>762</v>
      </c>
    </row>
    <row r="135" spans="1:65" s="2" customFormat="1" ht="11.25">
      <c r="A135" s="36"/>
      <c r="B135" s="37"/>
      <c r="C135" s="38"/>
      <c r="D135" s="190" t="s">
        <v>170</v>
      </c>
      <c r="E135" s="38"/>
      <c r="F135" s="191" t="s">
        <v>234</v>
      </c>
      <c r="G135" s="38"/>
      <c r="H135" s="38"/>
      <c r="I135" s="192"/>
      <c r="J135" s="38"/>
      <c r="K135" s="38"/>
      <c r="L135" s="41"/>
      <c r="M135" s="193"/>
      <c r="N135" s="194"/>
      <c r="O135" s="66"/>
      <c r="P135" s="66"/>
      <c r="Q135" s="66"/>
      <c r="R135" s="66"/>
      <c r="S135" s="66"/>
      <c r="T135" s="67"/>
      <c r="U135" s="36"/>
      <c r="V135" s="36"/>
      <c r="W135" s="36"/>
      <c r="X135" s="36"/>
      <c r="Y135" s="36"/>
      <c r="Z135" s="36"/>
      <c r="AA135" s="36"/>
      <c r="AB135" s="36"/>
      <c r="AC135" s="36"/>
      <c r="AD135" s="36"/>
      <c r="AE135" s="36"/>
      <c r="AT135" s="18" t="s">
        <v>170</v>
      </c>
      <c r="AU135" s="18" t="s">
        <v>90</v>
      </c>
    </row>
    <row r="136" spans="1:65" s="2" customFormat="1" ht="33" customHeight="1">
      <c r="A136" s="36"/>
      <c r="B136" s="37"/>
      <c r="C136" s="176" t="s">
        <v>235</v>
      </c>
      <c r="D136" s="176" t="s">
        <v>164</v>
      </c>
      <c r="E136" s="177" t="s">
        <v>236</v>
      </c>
      <c r="F136" s="178" t="s">
        <v>237</v>
      </c>
      <c r="G136" s="179" t="s">
        <v>232</v>
      </c>
      <c r="H136" s="180">
        <v>5.89</v>
      </c>
      <c r="I136" s="181"/>
      <c r="J136" s="182">
        <f>ROUND(I136*H136,2)</f>
        <v>0</v>
      </c>
      <c r="K136" s="183"/>
      <c r="L136" s="41"/>
      <c r="M136" s="184" t="s">
        <v>35</v>
      </c>
      <c r="N136" s="185" t="s">
        <v>51</v>
      </c>
      <c r="O136" s="66"/>
      <c r="P136" s="186">
        <f>O136*H136</f>
        <v>0</v>
      </c>
      <c r="Q136" s="186">
        <v>0</v>
      </c>
      <c r="R136" s="186">
        <f>Q136*H136</f>
        <v>0</v>
      </c>
      <c r="S136" s="186">
        <v>0</v>
      </c>
      <c r="T136" s="187">
        <f>S136*H136</f>
        <v>0</v>
      </c>
      <c r="U136" s="36"/>
      <c r="V136" s="36"/>
      <c r="W136" s="36"/>
      <c r="X136" s="36"/>
      <c r="Y136" s="36"/>
      <c r="Z136" s="36"/>
      <c r="AA136" s="36"/>
      <c r="AB136" s="36"/>
      <c r="AC136" s="36"/>
      <c r="AD136" s="36"/>
      <c r="AE136" s="36"/>
      <c r="AR136" s="188" t="s">
        <v>168</v>
      </c>
      <c r="AT136" s="188" t="s">
        <v>164</v>
      </c>
      <c r="AU136" s="188" t="s">
        <v>90</v>
      </c>
      <c r="AY136" s="18" t="s">
        <v>161</v>
      </c>
      <c r="BE136" s="189">
        <f>IF(N136="základní",J136,0)</f>
        <v>0</v>
      </c>
      <c r="BF136" s="189">
        <f>IF(N136="snížená",J136,0)</f>
        <v>0</v>
      </c>
      <c r="BG136" s="189">
        <f>IF(N136="zákl. přenesená",J136,0)</f>
        <v>0</v>
      </c>
      <c r="BH136" s="189">
        <f>IF(N136="sníž. přenesená",J136,0)</f>
        <v>0</v>
      </c>
      <c r="BI136" s="189">
        <f>IF(N136="nulová",J136,0)</f>
        <v>0</v>
      </c>
      <c r="BJ136" s="18" t="s">
        <v>88</v>
      </c>
      <c r="BK136" s="189">
        <f>ROUND(I136*H136,2)</f>
        <v>0</v>
      </c>
      <c r="BL136" s="18" t="s">
        <v>168</v>
      </c>
      <c r="BM136" s="188" t="s">
        <v>763</v>
      </c>
    </row>
    <row r="137" spans="1:65" s="2" customFormat="1" ht="11.25">
      <c r="A137" s="36"/>
      <c r="B137" s="37"/>
      <c r="C137" s="38"/>
      <c r="D137" s="190" t="s">
        <v>170</v>
      </c>
      <c r="E137" s="38"/>
      <c r="F137" s="191" t="s">
        <v>239</v>
      </c>
      <c r="G137" s="38"/>
      <c r="H137" s="38"/>
      <c r="I137" s="192"/>
      <c r="J137" s="38"/>
      <c r="K137" s="38"/>
      <c r="L137" s="41"/>
      <c r="M137" s="193"/>
      <c r="N137" s="194"/>
      <c r="O137" s="66"/>
      <c r="P137" s="66"/>
      <c r="Q137" s="66"/>
      <c r="R137" s="66"/>
      <c r="S137" s="66"/>
      <c r="T137" s="67"/>
      <c r="U137" s="36"/>
      <c r="V137" s="36"/>
      <c r="W137" s="36"/>
      <c r="X137" s="36"/>
      <c r="Y137" s="36"/>
      <c r="Z137" s="36"/>
      <c r="AA137" s="36"/>
      <c r="AB137" s="36"/>
      <c r="AC137" s="36"/>
      <c r="AD137" s="36"/>
      <c r="AE137" s="36"/>
      <c r="AT137" s="18" t="s">
        <v>170</v>
      </c>
      <c r="AU137" s="18" t="s">
        <v>90</v>
      </c>
    </row>
    <row r="138" spans="1:65" s="2" customFormat="1" ht="44.25" customHeight="1">
      <c r="A138" s="36"/>
      <c r="B138" s="37"/>
      <c r="C138" s="176" t="s">
        <v>240</v>
      </c>
      <c r="D138" s="176" t="s">
        <v>164</v>
      </c>
      <c r="E138" s="177" t="s">
        <v>241</v>
      </c>
      <c r="F138" s="178" t="s">
        <v>242</v>
      </c>
      <c r="G138" s="179" t="s">
        <v>232</v>
      </c>
      <c r="H138" s="180">
        <v>56.12</v>
      </c>
      <c r="I138" s="181"/>
      <c r="J138" s="182">
        <f>ROUND(I138*H138,2)</f>
        <v>0</v>
      </c>
      <c r="K138" s="183"/>
      <c r="L138" s="41"/>
      <c r="M138" s="184" t="s">
        <v>35</v>
      </c>
      <c r="N138" s="185" t="s">
        <v>51</v>
      </c>
      <c r="O138" s="66"/>
      <c r="P138" s="186">
        <f>O138*H138</f>
        <v>0</v>
      </c>
      <c r="Q138" s="186">
        <v>0</v>
      </c>
      <c r="R138" s="186">
        <f>Q138*H138</f>
        <v>0</v>
      </c>
      <c r="S138" s="186">
        <v>0</v>
      </c>
      <c r="T138" s="187">
        <f>S138*H138</f>
        <v>0</v>
      </c>
      <c r="U138" s="36"/>
      <c r="V138" s="36"/>
      <c r="W138" s="36"/>
      <c r="X138" s="36"/>
      <c r="Y138" s="36"/>
      <c r="Z138" s="36"/>
      <c r="AA138" s="36"/>
      <c r="AB138" s="36"/>
      <c r="AC138" s="36"/>
      <c r="AD138" s="36"/>
      <c r="AE138" s="36"/>
      <c r="AR138" s="188" t="s">
        <v>168</v>
      </c>
      <c r="AT138" s="188" t="s">
        <v>164</v>
      </c>
      <c r="AU138" s="188" t="s">
        <v>90</v>
      </c>
      <c r="AY138" s="18" t="s">
        <v>161</v>
      </c>
      <c r="BE138" s="189">
        <f>IF(N138="základní",J138,0)</f>
        <v>0</v>
      </c>
      <c r="BF138" s="189">
        <f>IF(N138="snížená",J138,0)</f>
        <v>0</v>
      </c>
      <c r="BG138" s="189">
        <f>IF(N138="zákl. přenesená",J138,0)</f>
        <v>0</v>
      </c>
      <c r="BH138" s="189">
        <f>IF(N138="sníž. přenesená",J138,0)</f>
        <v>0</v>
      </c>
      <c r="BI138" s="189">
        <f>IF(N138="nulová",J138,0)</f>
        <v>0</v>
      </c>
      <c r="BJ138" s="18" t="s">
        <v>88</v>
      </c>
      <c r="BK138" s="189">
        <f>ROUND(I138*H138,2)</f>
        <v>0</v>
      </c>
      <c r="BL138" s="18" t="s">
        <v>168</v>
      </c>
      <c r="BM138" s="188" t="s">
        <v>764</v>
      </c>
    </row>
    <row r="139" spans="1:65" s="2" customFormat="1" ht="11.25">
      <c r="A139" s="36"/>
      <c r="B139" s="37"/>
      <c r="C139" s="38"/>
      <c r="D139" s="190" t="s">
        <v>170</v>
      </c>
      <c r="E139" s="38"/>
      <c r="F139" s="191" t="s">
        <v>244</v>
      </c>
      <c r="G139" s="38"/>
      <c r="H139" s="38"/>
      <c r="I139" s="192"/>
      <c r="J139" s="38"/>
      <c r="K139" s="38"/>
      <c r="L139" s="41"/>
      <c r="M139" s="193"/>
      <c r="N139" s="194"/>
      <c r="O139" s="66"/>
      <c r="P139" s="66"/>
      <c r="Q139" s="66"/>
      <c r="R139" s="66"/>
      <c r="S139" s="66"/>
      <c r="T139" s="67"/>
      <c r="U139" s="36"/>
      <c r="V139" s="36"/>
      <c r="W139" s="36"/>
      <c r="X139" s="36"/>
      <c r="Y139" s="36"/>
      <c r="Z139" s="36"/>
      <c r="AA139" s="36"/>
      <c r="AB139" s="36"/>
      <c r="AC139" s="36"/>
      <c r="AD139" s="36"/>
      <c r="AE139" s="36"/>
      <c r="AT139" s="18" t="s">
        <v>170</v>
      </c>
      <c r="AU139" s="18" t="s">
        <v>90</v>
      </c>
    </row>
    <row r="140" spans="1:65" s="14" customFormat="1" ht="11.25">
      <c r="B140" s="206"/>
      <c r="C140" s="207"/>
      <c r="D140" s="197" t="s">
        <v>176</v>
      </c>
      <c r="E140" s="208" t="s">
        <v>35</v>
      </c>
      <c r="F140" s="209" t="s">
        <v>765</v>
      </c>
      <c r="G140" s="207"/>
      <c r="H140" s="210">
        <v>56.12</v>
      </c>
      <c r="I140" s="211"/>
      <c r="J140" s="207"/>
      <c r="K140" s="207"/>
      <c r="L140" s="212"/>
      <c r="M140" s="213"/>
      <c r="N140" s="214"/>
      <c r="O140" s="214"/>
      <c r="P140" s="214"/>
      <c r="Q140" s="214"/>
      <c r="R140" s="214"/>
      <c r="S140" s="214"/>
      <c r="T140" s="215"/>
      <c r="AT140" s="216" t="s">
        <v>176</v>
      </c>
      <c r="AU140" s="216" t="s">
        <v>90</v>
      </c>
      <c r="AV140" s="14" t="s">
        <v>90</v>
      </c>
      <c r="AW140" s="14" t="s">
        <v>41</v>
      </c>
      <c r="AX140" s="14" t="s">
        <v>88</v>
      </c>
      <c r="AY140" s="216" t="s">
        <v>161</v>
      </c>
    </row>
    <row r="141" spans="1:65" s="2" customFormat="1" ht="44.25" customHeight="1">
      <c r="A141" s="36"/>
      <c r="B141" s="37"/>
      <c r="C141" s="176" t="s">
        <v>246</v>
      </c>
      <c r="D141" s="176" t="s">
        <v>164</v>
      </c>
      <c r="E141" s="177" t="s">
        <v>247</v>
      </c>
      <c r="F141" s="178" t="s">
        <v>248</v>
      </c>
      <c r="G141" s="179" t="s">
        <v>232</v>
      </c>
      <c r="H141" s="180">
        <v>5.89</v>
      </c>
      <c r="I141" s="181"/>
      <c r="J141" s="182">
        <f>ROUND(I141*H141,2)</f>
        <v>0</v>
      </c>
      <c r="K141" s="183"/>
      <c r="L141" s="41"/>
      <c r="M141" s="184" t="s">
        <v>35</v>
      </c>
      <c r="N141" s="185" t="s">
        <v>51</v>
      </c>
      <c r="O141" s="66"/>
      <c r="P141" s="186">
        <f>O141*H141</f>
        <v>0</v>
      </c>
      <c r="Q141" s="186">
        <v>0</v>
      </c>
      <c r="R141" s="186">
        <f>Q141*H141</f>
        <v>0</v>
      </c>
      <c r="S141" s="186">
        <v>0</v>
      </c>
      <c r="T141" s="187">
        <f>S141*H141</f>
        <v>0</v>
      </c>
      <c r="U141" s="36"/>
      <c r="V141" s="36"/>
      <c r="W141" s="36"/>
      <c r="X141" s="36"/>
      <c r="Y141" s="36"/>
      <c r="Z141" s="36"/>
      <c r="AA141" s="36"/>
      <c r="AB141" s="36"/>
      <c r="AC141" s="36"/>
      <c r="AD141" s="36"/>
      <c r="AE141" s="36"/>
      <c r="AR141" s="188" t="s">
        <v>168</v>
      </c>
      <c r="AT141" s="188" t="s">
        <v>164</v>
      </c>
      <c r="AU141" s="188" t="s">
        <v>90</v>
      </c>
      <c r="AY141" s="18" t="s">
        <v>161</v>
      </c>
      <c r="BE141" s="189">
        <f>IF(N141="základní",J141,0)</f>
        <v>0</v>
      </c>
      <c r="BF141" s="189">
        <f>IF(N141="snížená",J141,0)</f>
        <v>0</v>
      </c>
      <c r="BG141" s="189">
        <f>IF(N141="zákl. přenesená",J141,0)</f>
        <v>0</v>
      </c>
      <c r="BH141" s="189">
        <f>IF(N141="sníž. přenesená",J141,0)</f>
        <v>0</v>
      </c>
      <c r="BI141" s="189">
        <f>IF(N141="nulová",J141,0)</f>
        <v>0</v>
      </c>
      <c r="BJ141" s="18" t="s">
        <v>88</v>
      </c>
      <c r="BK141" s="189">
        <f>ROUND(I141*H141,2)</f>
        <v>0</v>
      </c>
      <c r="BL141" s="18" t="s">
        <v>168</v>
      </c>
      <c r="BM141" s="188" t="s">
        <v>766</v>
      </c>
    </row>
    <row r="142" spans="1:65" s="2" customFormat="1" ht="11.25">
      <c r="A142" s="36"/>
      <c r="B142" s="37"/>
      <c r="C142" s="38"/>
      <c r="D142" s="190" t="s">
        <v>170</v>
      </c>
      <c r="E142" s="38"/>
      <c r="F142" s="191" t="s">
        <v>250</v>
      </c>
      <c r="G142" s="38"/>
      <c r="H142" s="38"/>
      <c r="I142" s="192"/>
      <c r="J142" s="38"/>
      <c r="K142" s="38"/>
      <c r="L142" s="41"/>
      <c r="M142" s="193"/>
      <c r="N142" s="194"/>
      <c r="O142" s="66"/>
      <c r="P142" s="66"/>
      <c r="Q142" s="66"/>
      <c r="R142" s="66"/>
      <c r="S142" s="66"/>
      <c r="T142" s="67"/>
      <c r="U142" s="36"/>
      <c r="V142" s="36"/>
      <c r="W142" s="36"/>
      <c r="X142" s="36"/>
      <c r="Y142" s="36"/>
      <c r="Z142" s="36"/>
      <c r="AA142" s="36"/>
      <c r="AB142" s="36"/>
      <c r="AC142" s="36"/>
      <c r="AD142" s="36"/>
      <c r="AE142" s="36"/>
      <c r="AT142" s="18" t="s">
        <v>170</v>
      </c>
      <c r="AU142" s="18" t="s">
        <v>90</v>
      </c>
    </row>
    <row r="143" spans="1:65" s="12" customFormat="1" ht="22.9" customHeight="1">
      <c r="B143" s="160"/>
      <c r="C143" s="161"/>
      <c r="D143" s="162" t="s">
        <v>79</v>
      </c>
      <c r="E143" s="174" t="s">
        <v>251</v>
      </c>
      <c r="F143" s="174" t="s">
        <v>252</v>
      </c>
      <c r="G143" s="161"/>
      <c r="H143" s="161"/>
      <c r="I143" s="164"/>
      <c r="J143" s="175">
        <f>BK143</f>
        <v>0</v>
      </c>
      <c r="K143" s="161"/>
      <c r="L143" s="166"/>
      <c r="M143" s="167"/>
      <c r="N143" s="168"/>
      <c r="O143" s="168"/>
      <c r="P143" s="169">
        <f>SUM(P144:P145)</f>
        <v>0</v>
      </c>
      <c r="Q143" s="168"/>
      <c r="R143" s="169">
        <f>SUM(R144:R145)</f>
        <v>0</v>
      </c>
      <c r="S143" s="168"/>
      <c r="T143" s="170">
        <f>SUM(T144:T145)</f>
        <v>0</v>
      </c>
      <c r="AR143" s="171" t="s">
        <v>88</v>
      </c>
      <c r="AT143" s="172" t="s">
        <v>79</v>
      </c>
      <c r="AU143" s="172" t="s">
        <v>88</v>
      </c>
      <c r="AY143" s="171" t="s">
        <v>161</v>
      </c>
      <c r="BK143" s="173">
        <f>SUM(BK144:BK145)</f>
        <v>0</v>
      </c>
    </row>
    <row r="144" spans="1:65" s="2" customFormat="1" ht="55.5" customHeight="1">
      <c r="A144" s="36"/>
      <c r="B144" s="37"/>
      <c r="C144" s="176" t="s">
        <v>8</v>
      </c>
      <c r="D144" s="176" t="s">
        <v>164</v>
      </c>
      <c r="E144" s="177" t="s">
        <v>253</v>
      </c>
      <c r="F144" s="178" t="s">
        <v>254</v>
      </c>
      <c r="G144" s="179" t="s">
        <v>232</v>
      </c>
      <c r="H144" s="180">
        <v>1.8440000000000001</v>
      </c>
      <c r="I144" s="181"/>
      <c r="J144" s="182">
        <f>ROUND(I144*H144,2)</f>
        <v>0</v>
      </c>
      <c r="K144" s="183"/>
      <c r="L144" s="41"/>
      <c r="M144" s="184" t="s">
        <v>35</v>
      </c>
      <c r="N144" s="185" t="s">
        <v>51</v>
      </c>
      <c r="O144" s="66"/>
      <c r="P144" s="186">
        <f>O144*H144</f>
        <v>0</v>
      </c>
      <c r="Q144" s="186">
        <v>0</v>
      </c>
      <c r="R144" s="186">
        <f>Q144*H144</f>
        <v>0</v>
      </c>
      <c r="S144" s="186">
        <v>0</v>
      </c>
      <c r="T144" s="187">
        <f>S144*H144</f>
        <v>0</v>
      </c>
      <c r="U144" s="36"/>
      <c r="V144" s="36"/>
      <c r="W144" s="36"/>
      <c r="X144" s="36"/>
      <c r="Y144" s="36"/>
      <c r="Z144" s="36"/>
      <c r="AA144" s="36"/>
      <c r="AB144" s="36"/>
      <c r="AC144" s="36"/>
      <c r="AD144" s="36"/>
      <c r="AE144" s="36"/>
      <c r="AR144" s="188" t="s">
        <v>168</v>
      </c>
      <c r="AT144" s="188" t="s">
        <v>164</v>
      </c>
      <c r="AU144" s="188" t="s">
        <v>90</v>
      </c>
      <c r="AY144" s="18" t="s">
        <v>161</v>
      </c>
      <c r="BE144" s="189">
        <f>IF(N144="základní",J144,0)</f>
        <v>0</v>
      </c>
      <c r="BF144" s="189">
        <f>IF(N144="snížená",J144,0)</f>
        <v>0</v>
      </c>
      <c r="BG144" s="189">
        <f>IF(N144="zákl. přenesená",J144,0)</f>
        <v>0</v>
      </c>
      <c r="BH144" s="189">
        <f>IF(N144="sníž. přenesená",J144,0)</f>
        <v>0</v>
      </c>
      <c r="BI144" s="189">
        <f>IF(N144="nulová",J144,0)</f>
        <v>0</v>
      </c>
      <c r="BJ144" s="18" t="s">
        <v>88</v>
      </c>
      <c r="BK144" s="189">
        <f>ROUND(I144*H144,2)</f>
        <v>0</v>
      </c>
      <c r="BL144" s="18" t="s">
        <v>168</v>
      </c>
      <c r="BM144" s="188" t="s">
        <v>767</v>
      </c>
    </row>
    <row r="145" spans="1:65" s="2" customFormat="1" ht="11.25">
      <c r="A145" s="36"/>
      <c r="B145" s="37"/>
      <c r="C145" s="38"/>
      <c r="D145" s="190" t="s">
        <v>170</v>
      </c>
      <c r="E145" s="38"/>
      <c r="F145" s="191" t="s">
        <v>256</v>
      </c>
      <c r="G145" s="38"/>
      <c r="H145" s="38"/>
      <c r="I145" s="192"/>
      <c r="J145" s="38"/>
      <c r="K145" s="38"/>
      <c r="L145" s="41"/>
      <c r="M145" s="193"/>
      <c r="N145" s="194"/>
      <c r="O145" s="66"/>
      <c r="P145" s="66"/>
      <c r="Q145" s="66"/>
      <c r="R145" s="66"/>
      <c r="S145" s="66"/>
      <c r="T145" s="67"/>
      <c r="U145" s="36"/>
      <c r="V145" s="36"/>
      <c r="W145" s="36"/>
      <c r="X145" s="36"/>
      <c r="Y145" s="36"/>
      <c r="Z145" s="36"/>
      <c r="AA145" s="36"/>
      <c r="AB145" s="36"/>
      <c r="AC145" s="36"/>
      <c r="AD145" s="36"/>
      <c r="AE145" s="36"/>
      <c r="AT145" s="18" t="s">
        <v>170</v>
      </c>
      <c r="AU145" s="18" t="s">
        <v>90</v>
      </c>
    </row>
    <row r="146" spans="1:65" s="12" customFormat="1" ht="25.9" customHeight="1">
      <c r="B146" s="160"/>
      <c r="C146" s="161"/>
      <c r="D146" s="162" t="s">
        <v>79</v>
      </c>
      <c r="E146" s="163" t="s">
        <v>257</v>
      </c>
      <c r="F146" s="163" t="s">
        <v>258</v>
      </c>
      <c r="G146" s="161"/>
      <c r="H146" s="161"/>
      <c r="I146" s="164"/>
      <c r="J146" s="165">
        <f>BK146</f>
        <v>0</v>
      </c>
      <c r="K146" s="161"/>
      <c r="L146" s="166"/>
      <c r="M146" s="167"/>
      <c r="N146" s="168"/>
      <c r="O146" s="168"/>
      <c r="P146" s="169">
        <f>P147+P166+P173+P176+P191+P204+P210+P244+P274</f>
        <v>0</v>
      </c>
      <c r="Q146" s="168"/>
      <c r="R146" s="169">
        <f>R147+R166+R173+R176+R191+R204+R210+R244+R274</f>
        <v>1.9700887899999999</v>
      </c>
      <c r="S146" s="168"/>
      <c r="T146" s="170">
        <f>T147+T166+T173+T176+T191+T204+T210+T244+T274</f>
        <v>4.8066890999999998</v>
      </c>
      <c r="AR146" s="171" t="s">
        <v>90</v>
      </c>
      <c r="AT146" s="172" t="s">
        <v>79</v>
      </c>
      <c r="AU146" s="172" t="s">
        <v>80</v>
      </c>
      <c r="AY146" s="171" t="s">
        <v>161</v>
      </c>
      <c r="BK146" s="173">
        <f>BK147+BK166+BK173+BK176+BK191+BK204+BK210+BK244+BK274</f>
        <v>0</v>
      </c>
    </row>
    <row r="147" spans="1:65" s="12" customFormat="1" ht="22.9" customHeight="1">
      <c r="B147" s="160"/>
      <c r="C147" s="161"/>
      <c r="D147" s="162" t="s">
        <v>79</v>
      </c>
      <c r="E147" s="174" t="s">
        <v>259</v>
      </c>
      <c r="F147" s="174" t="s">
        <v>260</v>
      </c>
      <c r="G147" s="161"/>
      <c r="H147" s="161"/>
      <c r="I147" s="164"/>
      <c r="J147" s="175">
        <f>BK147</f>
        <v>0</v>
      </c>
      <c r="K147" s="161"/>
      <c r="L147" s="166"/>
      <c r="M147" s="167"/>
      <c r="N147" s="168"/>
      <c r="O147" s="168"/>
      <c r="P147" s="169">
        <f>SUM(P148:P165)</f>
        <v>0</v>
      </c>
      <c r="Q147" s="168"/>
      <c r="R147" s="169">
        <f>SUM(R148:R165)</f>
        <v>3.8999999999999998E-3</v>
      </c>
      <c r="S147" s="168"/>
      <c r="T147" s="170">
        <f>SUM(T148:T165)</f>
        <v>6.0929999999999998E-2</v>
      </c>
      <c r="AR147" s="171" t="s">
        <v>90</v>
      </c>
      <c r="AT147" s="172" t="s">
        <v>79</v>
      </c>
      <c r="AU147" s="172" t="s">
        <v>88</v>
      </c>
      <c r="AY147" s="171" t="s">
        <v>161</v>
      </c>
      <c r="BK147" s="173">
        <f>SUM(BK148:BK165)</f>
        <v>0</v>
      </c>
    </row>
    <row r="148" spans="1:65" s="2" customFormat="1" ht="33" customHeight="1">
      <c r="A148" s="36"/>
      <c r="B148" s="37"/>
      <c r="C148" s="176" t="s">
        <v>261</v>
      </c>
      <c r="D148" s="176" t="s">
        <v>164</v>
      </c>
      <c r="E148" s="177" t="s">
        <v>262</v>
      </c>
      <c r="F148" s="178" t="s">
        <v>263</v>
      </c>
      <c r="G148" s="179" t="s">
        <v>185</v>
      </c>
      <c r="H148" s="180">
        <v>1</v>
      </c>
      <c r="I148" s="181"/>
      <c r="J148" s="182">
        <f>ROUND(I148*H148,2)</f>
        <v>0</v>
      </c>
      <c r="K148" s="183"/>
      <c r="L148" s="41"/>
      <c r="M148" s="184" t="s">
        <v>35</v>
      </c>
      <c r="N148" s="185" t="s">
        <v>51</v>
      </c>
      <c r="O148" s="66"/>
      <c r="P148" s="186">
        <f>O148*H148</f>
        <v>0</v>
      </c>
      <c r="Q148" s="186">
        <v>0</v>
      </c>
      <c r="R148" s="186">
        <f>Q148*H148</f>
        <v>0</v>
      </c>
      <c r="S148" s="186">
        <v>0</v>
      </c>
      <c r="T148" s="187">
        <f>S148*H148</f>
        <v>0</v>
      </c>
      <c r="U148" s="36"/>
      <c r="V148" s="36"/>
      <c r="W148" s="36"/>
      <c r="X148" s="36"/>
      <c r="Y148" s="36"/>
      <c r="Z148" s="36"/>
      <c r="AA148" s="36"/>
      <c r="AB148" s="36"/>
      <c r="AC148" s="36"/>
      <c r="AD148" s="36"/>
      <c r="AE148" s="36"/>
      <c r="AR148" s="188" t="s">
        <v>261</v>
      </c>
      <c r="AT148" s="188" t="s">
        <v>164</v>
      </c>
      <c r="AU148" s="188" t="s">
        <v>90</v>
      </c>
      <c r="AY148" s="18" t="s">
        <v>161</v>
      </c>
      <c r="BE148" s="189">
        <f>IF(N148="základní",J148,0)</f>
        <v>0</v>
      </c>
      <c r="BF148" s="189">
        <f>IF(N148="snížená",J148,0)</f>
        <v>0</v>
      </c>
      <c r="BG148" s="189">
        <f>IF(N148="zákl. přenesená",J148,0)</f>
        <v>0</v>
      </c>
      <c r="BH148" s="189">
        <f>IF(N148="sníž. přenesená",J148,0)</f>
        <v>0</v>
      </c>
      <c r="BI148" s="189">
        <f>IF(N148="nulová",J148,0)</f>
        <v>0</v>
      </c>
      <c r="BJ148" s="18" t="s">
        <v>88</v>
      </c>
      <c r="BK148" s="189">
        <f>ROUND(I148*H148,2)</f>
        <v>0</v>
      </c>
      <c r="BL148" s="18" t="s">
        <v>261</v>
      </c>
      <c r="BM148" s="188" t="s">
        <v>768</v>
      </c>
    </row>
    <row r="149" spans="1:65" s="2" customFormat="1" ht="24.2" customHeight="1">
      <c r="A149" s="36"/>
      <c r="B149" s="37"/>
      <c r="C149" s="176" t="s">
        <v>265</v>
      </c>
      <c r="D149" s="176" t="s">
        <v>164</v>
      </c>
      <c r="E149" s="177" t="s">
        <v>266</v>
      </c>
      <c r="F149" s="178" t="s">
        <v>267</v>
      </c>
      <c r="G149" s="179" t="s">
        <v>185</v>
      </c>
      <c r="H149" s="180">
        <v>1</v>
      </c>
      <c r="I149" s="181"/>
      <c r="J149" s="182">
        <f>ROUND(I149*H149,2)</f>
        <v>0</v>
      </c>
      <c r="K149" s="183"/>
      <c r="L149" s="41"/>
      <c r="M149" s="184" t="s">
        <v>35</v>
      </c>
      <c r="N149" s="185" t="s">
        <v>51</v>
      </c>
      <c r="O149" s="66"/>
      <c r="P149" s="186">
        <f>O149*H149</f>
        <v>0</v>
      </c>
      <c r="Q149" s="186">
        <v>0</v>
      </c>
      <c r="R149" s="186">
        <f>Q149*H149</f>
        <v>0</v>
      </c>
      <c r="S149" s="186">
        <v>0</v>
      </c>
      <c r="T149" s="187">
        <f>S149*H149</f>
        <v>0</v>
      </c>
      <c r="U149" s="36"/>
      <c r="V149" s="36"/>
      <c r="W149" s="36"/>
      <c r="X149" s="36"/>
      <c r="Y149" s="36"/>
      <c r="Z149" s="36"/>
      <c r="AA149" s="36"/>
      <c r="AB149" s="36"/>
      <c r="AC149" s="36"/>
      <c r="AD149" s="36"/>
      <c r="AE149" s="36"/>
      <c r="AR149" s="188" t="s">
        <v>261</v>
      </c>
      <c r="AT149" s="188" t="s">
        <v>164</v>
      </c>
      <c r="AU149" s="188" t="s">
        <v>90</v>
      </c>
      <c r="AY149" s="18" t="s">
        <v>161</v>
      </c>
      <c r="BE149" s="189">
        <f>IF(N149="základní",J149,0)</f>
        <v>0</v>
      </c>
      <c r="BF149" s="189">
        <f>IF(N149="snížená",J149,0)</f>
        <v>0</v>
      </c>
      <c r="BG149" s="189">
        <f>IF(N149="zákl. přenesená",J149,0)</f>
        <v>0</v>
      </c>
      <c r="BH149" s="189">
        <f>IF(N149="sníž. přenesená",J149,0)</f>
        <v>0</v>
      </c>
      <c r="BI149" s="189">
        <f>IF(N149="nulová",J149,0)</f>
        <v>0</v>
      </c>
      <c r="BJ149" s="18" t="s">
        <v>88</v>
      </c>
      <c r="BK149" s="189">
        <f>ROUND(I149*H149,2)</f>
        <v>0</v>
      </c>
      <c r="BL149" s="18" t="s">
        <v>261</v>
      </c>
      <c r="BM149" s="188" t="s">
        <v>769</v>
      </c>
    </row>
    <row r="150" spans="1:65" s="2" customFormat="1" ht="24.2" customHeight="1">
      <c r="A150" s="36"/>
      <c r="B150" s="37"/>
      <c r="C150" s="176" t="s">
        <v>269</v>
      </c>
      <c r="D150" s="176" t="s">
        <v>164</v>
      </c>
      <c r="E150" s="177" t="s">
        <v>270</v>
      </c>
      <c r="F150" s="178" t="s">
        <v>271</v>
      </c>
      <c r="G150" s="179" t="s">
        <v>185</v>
      </c>
      <c r="H150" s="180">
        <v>2</v>
      </c>
      <c r="I150" s="181"/>
      <c r="J150" s="182">
        <f>ROUND(I150*H150,2)</f>
        <v>0</v>
      </c>
      <c r="K150" s="183"/>
      <c r="L150" s="41"/>
      <c r="M150" s="184" t="s">
        <v>35</v>
      </c>
      <c r="N150" s="185" t="s">
        <v>51</v>
      </c>
      <c r="O150" s="66"/>
      <c r="P150" s="186">
        <f>O150*H150</f>
        <v>0</v>
      </c>
      <c r="Q150" s="186">
        <v>0</v>
      </c>
      <c r="R150" s="186">
        <f>Q150*H150</f>
        <v>0</v>
      </c>
      <c r="S150" s="186">
        <v>0</v>
      </c>
      <c r="T150" s="187">
        <f>S150*H150</f>
        <v>0</v>
      </c>
      <c r="U150" s="36"/>
      <c r="V150" s="36"/>
      <c r="W150" s="36"/>
      <c r="X150" s="36"/>
      <c r="Y150" s="36"/>
      <c r="Z150" s="36"/>
      <c r="AA150" s="36"/>
      <c r="AB150" s="36"/>
      <c r="AC150" s="36"/>
      <c r="AD150" s="36"/>
      <c r="AE150" s="36"/>
      <c r="AR150" s="188" t="s">
        <v>261</v>
      </c>
      <c r="AT150" s="188" t="s">
        <v>164</v>
      </c>
      <c r="AU150" s="188" t="s">
        <v>90</v>
      </c>
      <c r="AY150" s="18" t="s">
        <v>161</v>
      </c>
      <c r="BE150" s="189">
        <f>IF(N150="základní",J150,0)</f>
        <v>0</v>
      </c>
      <c r="BF150" s="189">
        <f>IF(N150="snížená",J150,0)</f>
        <v>0</v>
      </c>
      <c r="BG150" s="189">
        <f>IF(N150="zákl. přenesená",J150,0)</f>
        <v>0</v>
      </c>
      <c r="BH150" s="189">
        <f>IF(N150="sníž. přenesená",J150,0)</f>
        <v>0</v>
      </c>
      <c r="BI150" s="189">
        <f>IF(N150="nulová",J150,0)</f>
        <v>0</v>
      </c>
      <c r="BJ150" s="18" t="s">
        <v>88</v>
      </c>
      <c r="BK150" s="189">
        <f>ROUND(I150*H150,2)</f>
        <v>0</v>
      </c>
      <c r="BL150" s="18" t="s">
        <v>261</v>
      </c>
      <c r="BM150" s="188" t="s">
        <v>770</v>
      </c>
    </row>
    <row r="151" spans="1:65" s="2" customFormat="1" ht="16.5" customHeight="1">
      <c r="A151" s="36"/>
      <c r="B151" s="37"/>
      <c r="C151" s="176" t="s">
        <v>273</v>
      </c>
      <c r="D151" s="176" t="s">
        <v>164</v>
      </c>
      <c r="E151" s="177" t="s">
        <v>274</v>
      </c>
      <c r="F151" s="178" t="s">
        <v>275</v>
      </c>
      <c r="G151" s="179" t="s">
        <v>276</v>
      </c>
      <c r="H151" s="180">
        <v>1</v>
      </c>
      <c r="I151" s="181"/>
      <c r="J151" s="182">
        <f>ROUND(I151*H151,2)</f>
        <v>0</v>
      </c>
      <c r="K151" s="183"/>
      <c r="L151" s="41"/>
      <c r="M151" s="184" t="s">
        <v>35</v>
      </c>
      <c r="N151" s="185" t="s">
        <v>51</v>
      </c>
      <c r="O151" s="66"/>
      <c r="P151" s="186">
        <f>O151*H151</f>
        <v>0</v>
      </c>
      <c r="Q151" s="186">
        <v>0</v>
      </c>
      <c r="R151" s="186">
        <f>Q151*H151</f>
        <v>0</v>
      </c>
      <c r="S151" s="186">
        <v>1.933E-2</v>
      </c>
      <c r="T151" s="187">
        <f>S151*H151</f>
        <v>1.933E-2</v>
      </c>
      <c r="U151" s="36"/>
      <c r="V151" s="36"/>
      <c r="W151" s="36"/>
      <c r="X151" s="36"/>
      <c r="Y151" s="36"/>
      <c r="Z151" s="36"/>
      <c r="AA151" s="36"/>
      <c r="AB151" s="36"/>
      <c r="AC151" s="36"/>
      <c r="AD151" s="36"/>
      <c r="AE151" s="36"/>
      <c r="AR151" s="188" t="s">
        <v>261</v>
      </c>
      <c r="AT151" s="188" t="s">
        <v>164</v>
      </c>
      <c r="AU151" s="188" t="s">
        <v>90</v>
      </c>
      <c r="AY151" s="18" t="s">
        <v>161</v>
      </c>
      <c r="BE151" s="189">
        <f>IF(N151="základní",J151,0)</f>
        <v>0</v>
      </c>
      <c r="BF151" s="189">
        <f>IF(N151="snížená",J151,0)</f>
        <v>0</v>
      </c>
      <c r="BG151" s="189">
        <f>IF(N151="zákl. přenesená",J151,0)</f>
        <v>0</v>
      </c>
      <c r="BH151" s="189">
        <f>IF(N151="sníž. přenesená",J151,0)</f>
        <v>0</v>
      </c>
      <c r="BI151" s="189">
        <f>IF(N151="nulová",J151,0)</f>
        <v>0</v>
      </c>
      <c r="BJ151" s="18" t="s">
        <v>88</v>
      </c>
      <c r="BK151" s="189">
        <f>ROUND(I151*H151,2)</f>
        <v>0</v>
      </c>
      <c r="BL151" s="18" t="s">
        <v>261</v>
      </c>
      <c r="BM151" s="188" t="s">
        <v>771</v>
      </c>
    </row>
    <row r="152" spans="1:65" s="2" customFormat="1" ht="11.25">
      <c r="A152" s="36"/>
      <c r="B152" s="37"/>
      <c r="C152" s="38"/>
      <c r="D152" s="190" t="s">
        <v>170</v>
      </c>
      <c r="E152" s="38"/>
      <c r="F152" s="191" t="s">
        <v>278</v>
      </c>
      <c r="G152" s="38"/>
      <c r="H152" s="38"/>
      <c r="I152" s="192"/>
      <c r="J152" s="38"/>
      <c r="K152" s="38"/>
      <c r="L152" s="41"/>
      <c r="M152" s="193"/>
      <c r="N152" s="194"/>
      <c r="O152" s="66"/>
      <c r="P152" s="66"/>
      <c r="Q152" s="66"/>
      <c r="R152" s="66"/>
      <c r="S152" s="66"/>
      <c r="T152" s="67"/>
      <c r="U152" s="36"/>
      <c r="V152" s="36"/>
      <c r="W152" s="36"/>
      <c r="X152" s="36"/>
      <c r="Y152" s="36"/>
      <c r="Z152" s="36"/>
      <c r="AA152" s="36"/>
      <c r="AB152" s="36"/>
      <c r="AC152" s="36"/>
      <c r="AD152" s="36"/>
      <c r="AE152" s="36"/>
      <c r="AT152" s="18" t="s">
        <v>170</v>
      </c>
      <c r="AU152" s="18" t="s">
        <v>90</v>
      </c>
    </row>
    <row r="153" spans="1:65" s="2" customFormat="1" ht="24.2" customHeight="1">
      <c r="A153" s="36"/>
      <c r="B153" s="37"/>
      <c r="C153" s="176" t="s">
        <v>279</v>
      </c>
      <c r="D153" s="176" t="s">
        <v>164</v>
      </c>
      <c r="E153" s="177" t="s">
        <v>280</v>
      </c>
      <c r="F153" s="178" t="s">
        <v>281</v>
      </c>
      <c r="G153" s="179" t="s">
        <v>276</v>
      </c>
      <c r="H153" s="180">
        <v>2</v>
      </c>
      <c r="I153" s="181"/>
      <c r="J153" s="182">
        <f>ROUND(I153*H153,2)</f>
        <v>0</v>
      </c>
      <c r="K153" s="183"/>
      <c r="L153" s="41"/>
      <c r="M153" s="184" t="s">
        <v>35</v>
      </c>
      <c r="N153" s="185" t="s">
        <v>51</v>
      </c>
      <c r="O153" s="66"/>
      <c r="P153" s="186">
        <f>O153*H153</f>
        <v>0</v>
      </c>
      <c r="Q153" s="186">
        <v>0</v>
      </c>
      <c r="R153" s="186">
        <f>Q153*H153</f>
        <v>0</v>
      </c>
      <c r="S153" s="186">
        <v>1.107E-2</v>
      </c>
      <c r="T153" s="187">
        <f>S153*H153</f>
        <v>2.214E-2</v>
      </c>
      <c r="U153" s="36"/>
      <c r="V153" s="36"/>
      <c r="W153" s="36"/>
      <c r="X153" s="36"/>
      <c r="Y153" s="36"/>
      <c r="Z153" s="36"/>
      <c r="AA153" s="36"/>
      <c r="AB153" s="36"/>
      <c r="AC153" s="36"/>
      <c r="AD153" s="36"/>
      <c r="AE153" s="36"/>
      <c r="AR153" s="188" t="s">
        <v>261</v>
      </c>
      <c r="AT153" s="188" t="s">
        <v>164</v>
      </c>
      <c r="AU153" s="188" t="s">
        <v>90</v>
      </c>
      <c r="AY153" s="18" t="s">
        <v>161</v>
      </c>
      <c r="BE153" s="189">
        <f>IF(N153="základní",J153,0)</f>
        <v>0</v>
      </c>
      <c r="BF153" s="189">
        <f>IF(N153="snížená",J153,0)</f>
        <v>0</v>
      </c>
      <c r="BG153" s="189">
        <f>IF(N153="zákl. přenesená",J153,0)</f>
        <v>0</v>
      </c>
      <c r="BH153" s="189">
        <f>IF(N153="sníž. přenesená",J153,0)</f>
        <v>0</v>
      </c>
      <c r="BI153" s="189">
        <f>IF(N153="nulová",J153,0)</f>
        <v>0</v>
      </c>
      <c r="BJ153" s="18" t="s">
        <v>88</v>
      </c>
      <c r="BK153" s="189">
        <f>ROUND(I153*H153,2)</f>
        <v>0</v>
      </c>
      <c r="BL153" s="18" t="s">
        <v>261</v>
      </c>
      <c r="BM153" s="188" t="s">
        <v>772</v>
      </c>
    </row>
    <row r="154" spans="1:65" s="2" customFormat="1" ht="11.25">
      <c r="A154" s="36"/>
      <c r="B154" s="37"/>
      <c r="C154" s="38"/>
      <c r="D154" s="190" t="s">
        <v>170</v>
      </c>
      <c r="E154" s="38"/>
      <c r="F154" s="191" t="s">
        <v>283</v>
      </c>
      <c r="G154" s="38"/>
      <c r="H154" s="38"/>
      <c r="I154" s="192"/>
      <c r="J154" s="38"/>
      <c r="K154" s="38"/>
      <c r="L154" s="41"/>
      <c r="M154" s="193"/>
      <c r="N154" s="194"/>
      <c r="O154" s="66"/>
      <c r="P154" s="66"/>
      <c r="Q154" s="66"/>
      <c r="R154" s="66"/>
      <c r="S154" s="66"/>
      <c r="T154" s="67"/>
      <c r="U154" s="36"/>
      <c r="V154" s="36"/>
      <c r="W154" s="36"/>
      <c r="X154" s="36"/>
      <c r="Y154" s="36"/>
      <c r="Z154" s="36"/>
      <c r="AA154" s="36"/>
      <c r="AB154" s="36"/>
      <c r="AC154" s="36"/>
      <c r="AD154" s="36"/>
      <c r="AE154" s="36"/>
      <c r="AT154" s="18" t="s">
        <v>170</v>
      </c>
      <c r="AU154" s="18" t="s">
        <v>90</v>
      </c>
    </row>
    <row r="155" spans="1:65" s="2" customFormat="1" ht="16.5" customHeight="1">
      <c r="A155" s="36"/>
      <c r="B155" s="37"/>
      <c r="C155" s="176" t="s">
        <v>7</v>
      </c>
      <c r="D155" s="176" t="s">
        <v>164</v>
      </c>
      <c r="E155" s="177" t="s">
        <v>284</v>
      </c>
      <c r="F155" s="178" t="s">
        <v>285</v>
      </c>
      <c r="G155" s="179" t="s">
        <v>276</v>
      </c>
      <c r="H155" s="180">
        <v>1</v>
      </c>
      <c r="I155" s="181"/>
      <c r="J155" s="182">
        <f>ROUND(I155*H155,2)</f>
        <v>0</v>
      </c>
      <c r="K155" s="183"/>
      <c r="L155" s="41"/>
      <c r="M155" s="184" t="s">
        <v>35</v>
      </c>
      <c r="N155" s="185" t="s">
        <v>51</v>
      </c>
      <c r="O155" s="66"/>
      <c r="P155" s="186">
        <f>O155*H155</f>
        <v>0</v>
      </c>
      <c r="Q155" s="186">
        <v>0</v>
      </c>
      <c r="R155" s="186">
        <f>Q155*H155</f>
        <v>0</v>
      </c>
      <c r="S155" s="186">
        <v>1.9460000000000002E-2</v>
      </c>
      <c r="T155" s="187">
        <f>S155*H155</f>
        <v>1.9460000000000002E-2</v>
      </c>
      <c r="U155" s="36"/>
      <c r="V155" s="36"/>
      <c r="W155" s="36"/>
      <c r="X155" s="36"/>
      <c r="Y155" s="36"/>
      <c r="Z155" s="36"/>
      <c r="AA155" s="36"/>
      <c r="AB155" s="36"/>
      <c r="AC155" s="36"/>
      <c r="AD155" s="36"/>
      <c r="AE155" s="36"/>
      <c r="AR155" s="188" t="s">
        <v>261</v>
      </c>
      <c r="AT155" s="188" t="s">
        <v>164</v>
      </c>
      <c r="AU155" s="188" t="s">
        <v>90</v>
      </c>
      <c r="AY155" s="18" t="s">
        <v>161</v>
      </c>
      <c r="BE155" s="189">
        <f>IF(N155="základní",J155,0)</f>
        <v>0</v>
      </c>
      <c r="BF155" s="189">
        <f>IF(N155="snížená",J155,0)</f>
        <v>0</v>
      </c>
      <c r="BG155" s="189">
        <f>IF(N155="zákl. přenesená",J155,0)</f>
        <v>0</v>
      </c>
      <c r="BH155" s="189">
        <f>IF(N155="sníž. přenesená",J155,0)</f>
        <v>0</v>
      </c>
      <c r="BI155" s="189">
        <f>IF(N155="nulová",J155,0)</f>
        <v>0</v>
      </c>
      <c r="BJ155" s="18" t="s">
        <v>88</v>
      </c>
      <c r="BK155" s="189">
        <f>ROUND(I155*H155,2)</f>
        <v>0</v>
      </c>
      <c r="BL155" s="18" t="s">
        <v>261</v>
      </c>
      <c r="BM155" s="188" t="s">
        <v>773</v>
      </c>
    </row>
    <row r="156" spans="1:65" s="2" customFormat="1" ht="11.25">
      <c r="A156" s="36"/>
      <c r="B156" s="37"/>
      <c r="C156" s="38"/>
      <c r="D156" s="190" t="s">
        <v>170</v>
      </c>
      <c r="E156" s="38"/>
      <c r="F156" s="191" t="s">
        <v>287</v>
      </c>
      <c r="G156" s="38"/>
      <c r="H156" s="38"/>
      <c r="I156" s="192"/>
      <c r="J156" s="38"/>
      <c r="K156" s="38"/>
      <c r="L156" s="41"/>
      <c r="M156" s="193"/>
      <c r="N156" s="194"/>
      <c r="O156" s="66"/>
      <c r="P156" s="66"/>
      <c r="Q156" s="66"/>
      <c r="R156" s="66"/>
      <c r="S156" s="66"/>
      <c r="T156" s="67"/>
      <c r="U156" s="36"/>
      <c r="V156" s="36"/>
      <c r="W156" s="36"/>
      <c r="X156" s="36"/>
      <c r="Y156" s="36"/>
      <c r="Z156" s="36"/>
      <c r="AA156" s="36"/>
      <c r="AB156" s="36"/>
      <c r="AC156" s="36"/>
      <c r="AD156" s="36"/>
      <c r="AE156" s="36"/>
      <c r="AT156" s="18" t="s">
        <v>170</v>
      </c>
      <c r="AU156" s="18" t="s">
        <v>90</v>
      </c>
    </row>
    <row r="157" spans="1:65" s="2" customFormat="1" ht="16.5" customHeight="1">
      <c r="A157" s="36"/>
      <c r="B157" s="37"/>
      <c r="C157" s="176" t="s">
        <v>288</v>
      </c>
      <c r="D157" s="176" t="s">
        <v>164</v>
      </c>
      <c r="E157" s="177" t="s">
        <v>289</v>
      </c>
      <c r="F157" s="178" t="s">
        <v>290</v>
      </c>
      <c r="G157" s="179" t="s">
        <v>185</v>
      </c>
      <c r="H157" s="180">
        <v>1</v>
      </c>
      <c r="I157" s="181"/>
      <c r="J157" s="182">
        <f t="shared" ref="J157:J162" si="0">ROUND(I157*H157,2)</f>
        <v>0</v>
      </c>
      <c r="K157" s="183"/>
      <c r="L157" s="41"/>
      <c r="M157" s="184" t="s">
        <v>35</v>
      </c>
      <c r="N157" s="185" t="s">
        <v>51</v>
      </c>
      <c r="O157" s="66"/>
      <c r="P157" s="186">
        <f t="shared" ref="P157:P162" si="1">O157*H157</f>
        <v>0</v>
      </c>
      <c r="Q157" s="186">
        <v>0</v>
      </c>
      <c r="R157" s="186">
        <f t="shared" ref="R157:R162" si="2">Q157*H157</f>
        <v>0</v>
      </c>
      <c r="S157" s="186">
        <v>0</v>
      </c>
      <c r="T157" s="187">
        <f t="shared" ref="T157:T162" si="3">S157*H157</f>
        <v>0</v>
      </c>
      <c r="U157" s="36"/>
      <c r="V157" s="36"/>
      <c r="W157" s="36"/>
      <c r="X157" s="36"/>
      <c r="Y157" s="36"/>
      <c r="Z157" s="36"/>
      <c r="AA157" s="36"/>
      <c r="AB157" s="36"/>
      <c r="AC157" s="36"/>
      <c r="AD157" s="36"/>
      <c r="AE157" s="36"/>
      <c r="AR157" s="188" t="s">
        <v>261</v>
      </c>
      <c r="AT157" s="188" t="s">
        <v>164</v>
      </c>
      <c r="AU157" s="188" t="s">
        <v>90</v>
      </c>
      <c r="AY157" s="18" t="s">
        <v>161</v>
      </c>
      <c r="BE157" s="189">
        <f t="shared" ref="BE157:BE162" si="4">IF(N157="základní",J157,0)</f>
        <v>0</v>
      </c>
      <c r="BF157" s="189">
        <f t="shared" ref="BF157:BF162" si="5">IF(N157="snížená",J157,0)</f>
        <v>0</v>
      </c>
      <c r="BG157" s="189">
        <f t="shared" ref="BG157:BG162" si="6">IF(N157="zákl. přenesená",J157,0)</f>
        <v>0</v>
      </c>
      <c r="BH157" s="189">
        <f t="shared" ref="BH157:BH162" si="7">IF(N157="sníž. přenesená",J157,0)</f>
        <v>0</v>
      </c>
      <c r="BI157" s="189">
        <f t="shared" ref="BI157:BI162" si="8">IF(N157="nulová",J157,0)</f>
        <v>0</v>
      </c>
      <c r="BJ157" s="18" t="s">
        <v>88</v>
      </c>
      <c r="BK157" s="189">
        <f t="shared" ref="BK157:BK162" si="9">ROUND(I157*H157,2)</f>
        <v>0</v>
      </c>
      <c r="BL157" s="18" t="s">
        <v>261</v>
      </c>
      <c r="BM157" s="188" t="s">
        <v>774</v>
      </c>
    </row>
    <row r="158" spans="1:65" s="2" customFormat="1" ht="16.5" customHeight="1">
      <c r="A158" s="36"/>
      <c r="B158" s="37"/>
      <c r="C158" s="176" t="s">
        <v>292</v>
      </c>
      <c r="D158" s="176" t="s">
        <v>164</v>
      </c>
      <c r="E158" s="177" t="s">
        <v>293</v>
      </c>
      <c r="F158" s="178" t="s">
        <v>294</v>
      </c>
      <c r="G158" s="179" t="s">
        <v>185</v>
      </c>
      <c r="H158" s="180">
        <v>1</v>
      </c>
      <c r="I158" s="181"/>
      <c r="J158" s="182">
        <f t="shared" si="0"/>
        <v>0</v>
      </c>
      <c r="K158" s="183"/>
      <c r="L158" s="41"/>
      <c r="M158" s="184" t="s">
        <v>35</v>
      </c>
      <c r="N158" s="185" t="s">
        <v>51</v>
      </c>
      <c r="O158" s="66"/>
      <c r="P158" s="186">
        <f t="shared" si="1"/>
        <v>0</v>
      </c>
      <c r="Q158" s="186">
        <v>0</v>
      </c>
      <c r="R158" s="186">
        <f t="shared" si="2"/>
        <v>0</v>
      </c>
      <c r="S158" s="186">
        <v>0</v>
      </c>
      <c r="T158" s="187">
        <f t="shared" si="3"/>
        <v>0</v>
      </c>
      <c r="U158" s="36"/>
      <c r="V158" s="36"/>
      <c r="W158" s="36"/>
      <c r="X158" s="36"/>
      <c r="Y158" s="36"/>
      <c r="Z158" s="36"/>
      <c r="AA158" s="36"/>
      <c r="AB158" s="36"/>
      <c r="AC158" s="36"/>
      <c r="AD158" s="36"/>
      <c r="AE158" s="36"/>
      <c r="AR158" s="188" t="s">
        <v>261</v>
      </c>
      <c r="AT158" s="188" t="s">
        <v>164</v>
      </c>
      <c r="AU158" s="188" t="s">
        <v>90</v>
      </c>
      <c r="AY158" s="18" t="s">
        <v>161</v>
      </c>
      <c r="BE158" s="189">
        <f t="shared" si="4"/>
        <v>0</v>
      </c>
      <c r="BF158" s="189">
        <f t="shared" si="5"/>
        <v>0</v>
      </c>
      <c r="BG158" s="189">
        <f t="shared" si="6"/>
        <v>0</v>
      </c>
      <c r="BH158" s="189">
        <f t="shared" si="7"/>
        <v>0</v>
      </c>
      <c r="BI158" s="189">
        <f t="shared" si="8"/>
        <v>0</v>
      </c>
      <c r="BJ158" s="18" t="s">
        <v>88</v>
      </c>
      <c r="BK158" s="189">
        <f t="shared" si="9"/>
        <v>0</v>
      </c>
      <c r="BL158" s="18" t="s">
        <v>261</v>
      </c>
      <c r="BM158" s="188" t="s">
        <v>775</v>
      </c>
    </row>
    <row r="159" spans="1:65" s="2" customFormat="1" ht="16.5" customHeight="1">
      <c r="A159" s="36"/>
      <c r="B159" s="37"/>
      <c r="C159" s="176" t="s">
        <v>296</v>
      </c>
      <c r="D159" s="176" t="s">
        <v>164</v>
      </c>
      <c r="E159" s="177" t="s">
        <v>297</v>
      </c>
      <c r="F159" s="178" t="s">
        <v>298</v>
      </c>
      <c r="G159" s="179" t="s">
        <v>185</v>
      </c>
      <c r="H159" s="180">
        <v>1</v>
      </c>
      <c r="I159" s="181"/>
      <c r="J159" s="182">
        <f t="shared" si="0"/>
        <v>0</v>
      </c>
      <c r="K159" s="183"/>
      <c r="L159" s="41"/>
      <c r="M159" s="184" t="s">
        <v>35</v>
      </c>
      <c r="N159" s="185" t="s">
        <v>51</v>
      </c>
      <c r="O159" s="66"/>
      <c r="P159" s="186">
        <f t="shared" si="1"/>
        <v>0</v>
      </c>
      <c r="Q159" s="186">
        <v>0</v>
      </c>
      <c r="R159" s="186">
        <f t="shared" si="2"/>
        <v>0</v>
      </c>
      <c r="S159" s="186">
        <v>0</v>
      </c>
      <c r="T159" s="187">
        <f t="shared" si="3"/>
        <v>0</v>
      </c>
      <c r="U159" s="36"/>
      <c r="V159" s="36"/>
      <c r="W159" s="36"/>
      <c r="X159" s="36"/>
      <c r="Y159" s="36"/>
      <c r="Z159" s="36"/>
      <c r="AA159" s="36"/>
      <c r="AB159" s="36"/>
      <c r="AC159" s="36"/>
      <c r="AD159" s="36"/>
      <c r="AE159" s="36"/>
      <c r="AR159" s="188" t="s">
        <v>261</v>
      </c>
      <c r="AT159" s="188" t="s">
        <v>164</v>
      </c>
      <c r="AU159" s="188" t="s">
        <v>90</v>
      </c>
      <c r="AY159" s="18" t="s">
        <v>161</v>
      </c>
      <c r="BE159" s="189">
        <f t="shared" si="4"/>
        <v>0</v>
      </c>
      <c r="BF159" s="189">
        <f t="shared" si="5"/>
        <v>0</v>
      </c>
      <c r="BG159" s="189">
        <f t="shared" si="6"/>
        <v>0</v>
      </c>
      <c r="BH159" s="189">
        <f t="shared" si="7"/>
        <v>0</v>
      </c>
      <c r="BI159" s="189">
        <f t="shared" si="8"/>
        <v>0</v>
      </c>
      <c r="BJ159" s="18" t="s">
        <v>88</v>
      </c>
      <c r="BK159" s="189">
        <f t="shared" si="9"/>
        <v>0</v>
      </c>
      <c r="BL159" s="18" t="s">
        <v>261</v>
      </c>
      <c r="BM159" s="188" t="s">
        <v>776</v>
      </c>
    </row>
    <row r="160" spans="1:65" s="2" customFormat="1" ht="16.5" customHeight="1">
      <c r="A160" s="36"/>
      <c r="B160" s="37"/>
      <c r="C160" s="176" t="s">
        <v>300</v>
      </c>
      <c r="D160" s="176" t="s">
        <v>164</v>
      </c>
      <c r="E160" s="177" t="s">
        <v>301</v>
      </c>
      <c r="F160" s="178" t="s">
        <v>302</v>
      </c>
      <c r="G160" s="179" t="s">
        <v>185</v>
      </c>
      <c r="H160" s="180">
        <v>1</v>
      </c>
      <c r="I160" s="181"/>
      <c r="J160" s="182">
        <f t="shared" si="0"/>
        <v>0</v>
      </c>
      <c r="K160" s="183"/>
      <c r="L160" s="41"/>
      <c r="M160" s="184" t="s">
        <v>35</v>
      </c>
      <c r="N160" s="185" t="s">
        <v>51</v>
      </c>
      <c r="O160" s="66"/>
      <c r="P160" s="186">
        <f t="shared" si="1"/>
        <v>0</v>
      </c>
      <c r="Q160" s="186">
        <v>0</v>
      </c>
      <c r="R160" s="186">
        <f t="shared" si="2"/>
        <v>0</v>
      </c>
      <c r="S160" s="186">
        <v>0</v>
      </c>
      <c r="T160" s="187">
        <f t="shared" si="3"/>
        <v>0</v>
      </c>
      <c r="U160" s="36"/>
      <c r="V160" s="36"/>
      <c r="W160" s="36"/>
      <c r="X160" s="36"/>
      <c r="Y160" s="36"/>
      <c r="Z160" s="36"/>
      <c r="AA160" s="36"/>
      <c r="AB160" s="36"/>
      <c r="AC160" s="36"/>
      <c r="AD160" s="36"/>
      <c r="AE160" s="36"/>
      <c r="AR160" s="188" t="s">
        <v>261</v>
      </c>
      <c r="AT160" s="188" t="s">
        <v>164</v>
      </c>
      <c r="AU160" s="188" t="s">
        <v>90</v>
      </c>
      <c r="AY160" s="18" t="s">
        <v>161</v>
      </c>
      <c r="BE160" s="189">
        <f t="shared" si="4"/>
        <v>0</v>
      </c>
      <c r="BF160" s="189">
        <f t="shared" si="5"/>
        <v>0</v>
      </c>
      <c r="BG160" s="189">
        <f t="shared" si="6"/>
        <v>0</v>
      </c>
      <c r="BH160" s="189">
        <f t="shared" si="7"/>
        <v>0</v>
      </c>
      <c r="BI160" s="189">
        <f t="shared" si="8"/>
        <v>0</v>
      </c>
      <c r="BJ160" s="18" t="s">
        <v>88</v>
      </c>
      <c r="BK160" s="189">
        <f t="shared" si="9"/>
        <v>0</v>
      </c>
      <c r="BL160" s="18" t="s">
        <v>261</v>
      </c>
      <c r="BM160" s="188" t="s">
        <v>777</v>
      </c>
    </row>
    <row r="161" spans="1:65" s="2" customFormat="1" ht="16.5" customHeight="1">
      <c r="A161" s="36"/>
      <c r="B161" s="37"/>
      <c r="C161" s="176" t="s">
        <v>304</v>
      </c>
      <c r="D161" s="176" t="s">
        <v>164</v>
      </c>
      <c r="E161" s="177" t="s">
        <v>305</v>
      </c>
      <c r="F161" s="178" t="s">
        <v>306</v>
      </c>
      <c r="G161" s="179" t="s">
        <v>185</v>
      </c>
      <c r="H161" s="180">
        <v>1</v>
      </c>
      <c r="I161" s="181"/>
      <c r="J161" s="182">
        <f t="shared" si="0"/>
        <v>0</v>
      </c>
      <c r="K161" s="183"/>
      <c r="L161" s="41"/>
      <c r="M161" s="184" t="s">
        <v>35</v>
      </c>
      <c r="N161" s="185" t="s">
        <v>51</v>
      </c>
      <c r="O161" s="66"/>
      <c r="P161" s="186">
        <f t="shared" si="1"/>
        <v>0</v>
      </c>
      <c r="Q161" s="186">
        <v>0</v>
      </c>
      <c r="R161" s="186">
        <f t="shared" si="2"/>
        <v>0</v>
      </c>
      <c r="S161" s="186">
        <v>0</v>
      </c>
      <c r="T161" s="187">
        <f t="shared" si="3"/>
        <v>0</v>
      </c>
      <c r="U161" s="36"/>
      <c r="V161" s="36"/>
      <c r="W161" s="36"/>
      <c r="X161" s="36"/>
      <c r="Y161" s="36"/>
      <c r="Z161" s="36"/>
      <c r="AA161" s="36"/>
      <c r="AB161" s="36"/>
      <c r="AC161" s="36"/>
      <c r="AD161" s="36"/>
      <c r="AE161" s="36"/>
      <c r="AR161" s="188" t="s">
        <v>261</v>
      </c>
      <c r="AT161" s="188" t="s">
        <v>164</v>
      </c>
      <c r="AU161" s="188" t="s">
        <v>90</v>
      </c>
      <c r="AY161" s="18" t="s">
        <v>161</v>
      </c>
      <c r="BE161" s="189">
        <f t="shared" si="4"/>
        <v>0</v>
      </c>
      <c r="BF161" s="189">
        <f t="shared" si="5"/>
        <v>0</v>
      </c>
      <c r="BG161" s="189">
        <f t="shared" si="6"/>
        <v>0</v>
      </c>
      <c r="BH161" s="189">
        <f t="shared" si="7"/>
        <v>0</v>
      </c>
      <c r="BI161" s="189">
        <f t="shared" si="8"/>
        <v>0</v>
      </c>
      <c r="BJ161" s="18" t="s">
        <v>88</v>
      </c>
      <c r="BK161" s="189">
        <f t="shared" si="9"/>
        <v>0</v>
      </c>
      <c r="BL161" s="18" t="s">
        <v>261</v>
      </c>
      <c r="BM161" s="188" t="s">
        <v>778</v>
      </c>
    </row>
    <row r="162" spans="1:65" s="2" customFormat="1" ht="33" customHeight="1">
      <c r="A162" s="36"/>
      <c r="B162" s="37"/>
      <c r="C162" s="176" t="s">
        <v>308</v>
      </c>
      <c r="D162" s="176" t="s">
        <v>164</v>
      </c>
      <c r="E162" s="177" t="s">
        <v>309</v>
      </c>
      <c r="F162" s="178" t="s">
        <v>310</v>
      </c>
      <c r="G162" s="179" t="s">
        <v>185</v>
      </c>
      <c r="H162" s="180">
        <v>4</v>
      </c>
      <c r="I162" s="181"/>
      <c r="J162" s="182">
        <f t="shared" si="0"/>
        <v>0</v>
      </c>
      <c r="K162" s="183"/>
      <c r="L162" s="41"/>
      <c r="M162" s="184" t="s">
        <v>35</v>
      </c>
      <c r="N162" s="185" t="s">
        <v>51</v>
      </c>
      <c r="O162" s="66"/>
      <c r="P162" s="186">
        <f t="shared" si="1"/>
        <v>0</v>
      </c>
      <c r="Q162" s="186">
        <v>6.8999999999999997E-4</v>
      </c>
      <c r="R162" s="186">
        <f t="shared" si="2"/>
        <v>2.7599999999999999E-3</v>
      </c>
      <c r="S162" s="186">
        <v>0</v>
      </c>
      <c r="T162" s="187">
        <f t="shared" si="3"/>
        <v>0</v>
      </c>
      <c r="U162" s="36"/>
      <c r="V162" s="36"/>
      <c r="W162" s="36"/>
      <c r="X162" s="36"/>
      <c r="Y162" s="36"/>
      <c r="Z162" s="36"/>
      <c r="AA162" s="36"/>
      <c r="AB162" s="36"/>
      <c r="AC162" s="36"/>
      <c r="AD162" s="36"/>
      <c r="AE162" s="36"/>
      <c r="AR162" s="188" t="s">
        <v>261</v>
      </c>
      <c r="AT162" s="188" t="s">
        <v>164</v>
      </c>
      <c r="AU162" s="188" t="s">
        <v>90</v>
      </c>
      <c r="AY162" s="18" t="s">
        <v>161</v>
      </c>
      <c r="BE162" s="189">
        <f t="shared" si="4"/>
        <v>0</v>
      </c>
      <c r="BF162" s="189">
        <f t="shared" si="5"/>
        <v>0</v>
      </c>
      <c r="BG162" s="189">
        <f t="shared" si="6"/>
        <v>0</v>
      </c>
      <c r="BH162" s="189">
        <f t="shared" si="7"/>
        <v>0</v>
      </c>
      <c r="BI162" s="189">
        <f t="shared" si="8"/>
        <v>0</v>
      </c>
      <c r="BJ162" s="18" t="s">
        <v>88</v>
      </c>
      <c r="BK162" s="189">
        <f t="shared" si="9"/>
        <v>0</v>
      </c>
      <c r="BL162" s="18" t="s">
        <v>261</v>
      </c>
      <c r="BM162" s="188" t="s">
        <v>779</v>
      </c>
    </row>
    <row r="163" spans="1:65" s="2" customFormat="1" ht="11.25">
      <c r="A163" s="36"/>
      <c r="B163" s="37"/>
      <c r="C163" s="38"/>
      <c r="D163" s="190" t="s">
        <v>170</v>
      </c>
      <c r="E163" s="38"/>
      <c r="F163" s="191" t="s">
        <v>312</v>
      </c>
      <c r="G163" s="38"/>
      <c r="H163" s="38"/>
      <c r="I163" s="192"/>
      <c r="J163" s="38"/>
      <c r="K163" s="38"/>
      <c r="L163" s="41"/>
      <c r="M163" s="193"/>
      <c r="N163" s="194"/>
      <c r="O163" s="66"/>
      <c r="P163" s="66"/>
      <c r="Q163" s="66"/>
      <c r="R163" s="66"/>
      <c r="S163" s="66"/>
      <c r="T163" s="67"/>
      <c r="U163" s="36"/>
      <c r="V163" s="36"/>
      <c r="W163" s="36"/>
      <c r="X163" s="36"/>
      <c r="Y163" s="36"/>
      <c r="Z163" s="36"/>
      <c r="AA163" s="36"/>
      <c r="AB163" s="36"/>
      <c r="AC163" s="36"/>
      <c r="AD163" s="36"/>
      <c r="AE163" s="36"/>
      <c r="AT163" s="18" t="s">
        <v>170</v>
      </c>
      <c r="AU163" s="18" t="s">
        <v>90</v>
      </c>
    </row>
    <row r="164" spans="1:65" s="2" customFormat="1" ht="24.2" customHeight="1">
      <c r="A164" s="36"/>
      <c r="B164" s="37"/>
      <c r="C164" s="176" t="s">
        <v>313</v>
      </c>
      <c r="D164" s="176" t="s">
        <v>164</v>
      </c>
      <c r="E164" s="177" t="s">
        <v>314</v>
      </c>
      <c r="F164" s="178" t="s">
        <v>315</v>
      </c>
      <c r="G164" s="179" t="s">
        <v>185</v>
      </c>
      <c r="H164" s="180">
        <v>2</v>
      </c>
      <c r="I164" s="181"/>
      <c r="J164" s="182">
        <f>ROUND(I164*H164,2)</f>
        <v>0</v>
      </c>
      <c r="K164" s="183"/>
      <c r="L164" s="41"/>
      <c r="M164" s="184" t="s">
        <v>35</v>
      </c>
      <c r="N164" s="185" t="s">
        <v>51</v>
      </c>
      <c r="O164" s="66"/>
      <c r="P164" s="186">
        <f>O164*H164</f>
        <v>0</v>
      </c>
      <c r="Q164" s="186">
        <v>5.6999999999999998E-4</v>
      </c>
      <c r="R164" s="186">
        <f>Q164*H164</f>
        <v>1.14E-3</v>
      </c>
      <c r="S164" s="186">
        <v>0</v>
      </c>
      <c r="T164" s="187">
        <f>S164*H164</f>
        <v>0</v>
      </c>
      <c r="U164" s="36"/>
      <c r="V164" s="36"/>
      <c r="W164" s="36"/>
      <c r="X164" s="36"/>
      <c r="Y164" s="36"/>
      <c r="Z164" s="36"/>
      <c r="AA164" s="36"/>
      <c r="AB164" s="36"/>
      <c r="AC164" s="36"/>
      <c r="AD164" s="36"/>
      <c r="AE164" s="36"/>
      <c r="AR164" s="188" t="s">
        <v>261</v>
      </c>
      <c r="AT164" s="188" t="s">
        <v>164</v>
      </c>
      <c r="AU164" s="188" t="s">
        <v>90</v>
      </c>
      <c r="AY164" s="18" t="s">
        <v>161</v>
      </c>
      <c r="BE164" s="189">
        <f>IF(N164="základní",J164,0)</f>
        <v>0</v>
      </c>
      <c r="BF164" s="189">
        <f>IF(N164="snížená",J164,0)</f>
        <v>0</v>
      </c>
      <c r="BG164" s="189">
        <f>IF(N164="zákl. přenesená",J164,0)</f>
        <v>0</v>
      </c>
      <c r="BH164" s="189">
        <f>IF(N164="sníž. přenesená",J164,0)</f>
        <v>0</v>
      </c>
      <c r="BI164" s="189">
        <f>IF(N164="nulová",J164,0)</f>
        <v>0</v>
      </c>
      <c r="BJ164" s="18" t="s">
        <v>88</v>
      </c>
      <c r="BK164" s="189">
        <f>ROUND(I164*H164,2)</f>
        <v>0</v>
      </c>
      <c r="BL164" s="18" t="s">
        <v>261</v>
      </c>
      <c r="BM164" s="188" t="s">
        <v>780</v>
      </c>
    </row>
    <row r="165" spans="1:65" s="2" customFormat="1" ht="11.25">
      <c r="A165" s="36"/>
      <c r="B165" s="37"/>
      <c r="C165" s="38"/>
      <c r="D165" s="190" t="s">
        <v>170</v>
      </c>
      <c r="E165" s="38"/>
      <c r="F165" s="191" t="s">
        <v>317</v>
      </c>
      <c r="G165" s="38"/>
      <c r="H165" s="38"/>
      <c r="I165" s="192"/>
      <c r="J165" s="38"/>
      <c r="K165" s="38"/>
      <c r="L165" s="41"/>
      <c r="M165" s="193"/>
      <c r="N165" s="194"/>
      <c r="O165" s="66"/>
      <c r="P165" s="66"/>
      <c r="Q165" s="66"/>
      <c r="R165" s="66"/>
      <c r="S165" s="66"/>
      <c r="T165" s="67"/>
      <c r="U165" s="36"/>
      <c r="V165" s="36"/>
      <c r="W165" s="36"/>
      <c r="X165" s="36"/>
      <c r="Y165" s="36"/>
      <c r="Z165" s="36"/>
      <c r="AA165" s="36"/>
      <c r="AB165" s="36"/>
      <c r="AC165" s="36"/>
      <c r="AD165" s="36"/>
      <c r="AE165" s="36"/>
      <c r="AT165" s="18" t="s">
        <v>170</v>
      </c>
      <c r="AU165" s="18" t="s">
        <v>90</v>
      </c>
    </row>
    <row r="166" spans="1:65" s="12" customFormat="1" ht="22.9" customHeight="1">
      <c r="B166" s="160"/>
      <c r="C166" s="161"/>
      <c r="D166" s="162" t="s">
        <v>79</v>
      </c>
      <c r="E166" s="174" t="s">
        <v>318</v>
      </c>
      <c r="F166" s="174" t="s">
        <v>319</v>
      </c>
      <c r="G166" s="161"/>
      <c r="H166" s="161"/>
      <c r="I166" s="164"/>
      <c r="J166" s="175">
        <f>BK166</f>
        <v>0</v>
      </c>
      <c r="K166" s="161"/>
      <c r="L166" s="166"/>
      <c r="M166" s="167"/>
      <c r="N166" s="168"/>
      <c r="O166" s="168"/>
      <c r="P166" s="169">
        <f>SUM(P167:P172)</f>
        <v>0</v>
      </c>
      <c r="Q166" s="168"/>
      <c r="R166" s="169">
        <f>SUM(R167:R172)</f>
        <v>1.16E-3</v>
      </c>
      <c r="S166" s="168"/>
      <c r="T166" s="170">
        <f>SUM(T167:T172)</f>
        <v>0</v>
      </c>
      <c r="AR166" s="171" t="s">
        <v>90</v>
      </c>
      <c r="AT166" s="172" t="s">
        <v>79</v>
      </c>
      <c r="AU166" s="172" t="s">
        <v>88</v>
      </c>
      <c r="AY166" s="171" t="s">
        <v>161</v>
      </c>
      <c r="BK166" s="173">
        <f>SUM(BK167:BK172)</f>
        <v>0</v>
      </c>
    </row>
    <row r="167" spans="1:65" s="2" customFormat="1" ht="16.5" customHeight="1">
      <c r="A167" s="36"/>
      <c r="B167" s="37"/>
      <c r="C167" s="176" t="s">
        <v>320</v>
      </c>
      <c r="D167" s="176" t="s">
        <v>164</v>
      </c>
      <c r="E167" s="177" t="s">
        <v>321</v>
      </c>
      <c r="F167" s="178" t="s">
        <v>322</v>
      </c>
      <c r="G167" s="179" t="s">
        <v>185</v>
      </c>
      <c r="H167" s="180">
        <v>1</v>
      </c>
      <c r="I167" s="181"/>
      <c r="J167" s="182">
        <f>ROUND(I167*H167,2)</f>
        <v>0</v>
      </c>
      <c r="K167" s="183"/>
      <c r="L167" s="41"/>
      <c r="M167" s="184" t="s">
        <v>35</v>
      </c>
      <c r="N167" s="185" t="s">
        <v>51</v>
      </c>
      <c r="O167" s="66"/>
      <c r="P167" s="186">
        <f>O167*H167</f>
        <v>0</v>
      </c>
      <c r="Q167" s="186">
        <v>0</v>
      </c>
      <c r="R167" s="186">
        <f>Q167*H167</f>
        <v>0</v>
      </c>
      <c r="S167" s="186">
        <v>0</v>
      </c>
      <c r="T167" s="187">
        <f>S167*H167</f>
        <v>0</v>
      </c>
      <c r="U167" s="36"/>
      <c r="V167" s="36"/>
      <c r="W167" s="36"/>
      <c r="X167" s="36"/>
      <c r="Y167" s="36"/>
      <c r="Z167" s="36"/>
      <c r="AA167" s="36"/>
      <c r="AB167" s="36"/>
      <c r="AC167" s="36"/>
      <c r="AD167" s="36"/>
      <c r="AE167" s="36"/>
      <c r="AR167" s="188" t="s">
        <v>261</v>
      </c>
      <c r="AT167" s="188" t="s">
        <v>164</v>
      </c>
      <c r="AU167" s="188" t="s">
        <v>90</v>
      </c>
      <c r="AY167" s="18" t="s">
        <v>161</v>
      </c>
      <c r="BE167" s="189">
        <f>IF(N167="základní",J167,0)</f>
        <v>0</v>
      </c>
      <c r="BF167" s="189">
        <f>IF(N167="snížená",J167,0)</f>
        <v>0</v>
      </c>
      <c r="BG167" s="189">
        <f>IF(N167="zákl. přenesená",J167,0)</f>
        <v>0</v>
      </c>
      <c r="BH167" s="189">
        <f>IF(N167="sníž. přenesená",J167,0)</f>
        <v>0</v>
      </c>
      <c r="BI167" s="189">
        <f>IF(N167="nulová",J167,0)</f>
        <v>0</v>
      </c>
      <c r="BJ167" s="18" t="s">
        <v>88</v>
      </c>
      <c r="BK167" s="189">
        <f>ROUND(I167*H167,2)</f>
        <v>0</v>
      </c>
      <c r="BL167" s="18" t="s">
        <v>261</v>
      </c>
      <c r="BM167" s="188" t="s">
        <v>781</v>
      </c>
    </row>
    <row r="168" spans="1:65" s="2" customFormat="1" ht="24.2" customHeight="1">
      <c r="A168" s="36"/>
      <c r="B168" s="37"/>
      <c r="C168" s="176" t="s">
        <v>324</v>
      </c>
      <c r="D168" s="176" t="s">
        <v>164</v>
      </c>
      <c r="E168" s="177" t="s">
        <v>325</v>
      </c>
      <c r="F168" s="178" t="s">
        <v>326</v>
      </c>
      <c r="G168" s="179" t="s">
        <v>327</v>
      </c>
      <c r="H168" s="180">
        <v>1</v>
      </c>
      <c r="I168" s="181"/>
      <c r="J168" s="182">
        <f>ROUND(I168*H168,2)</f>
        <v>0</v>
      </c>
      <c r="K168" s="183"/>
      <c r="L168" s="41"/>
      <c r="M168" s="184" t="s">
        <v>35</v>
      </c>
      <c r="N168" s="185" t="s">
        <v>51</v>
      </c>
      <c r="O168" s="66"/>
      <c r="P168" s="186">
        <f>O168*H168</f>
        <v>0</v>
      </c>
      <c r="Q168" s="186">
        <v>0</v>
      </c>
      <c r="R168" s="186">
        <f>Q168*H168</f>
        <v>0</v>
      </c>
      <c r="S168" s="186">
        <v>0</v>
      </c>
      <c r="T168" s="187">
        <f>S168*H168</f>
        <v>0</v>
      </c>
      <c r="U168" s="36"/>
      <c r="V168" s="36"/>
      <c r="W168" s="36"/>
      <c r="X168" s="36"/>
      <c r="Y168" s="36"/>
      <c r="Z168" s="36"/>
      <c r="AA168" s="36"/>
      <c r="AB168" s="36"/>
      <c r="AC168" s="36"/>
      <c r="AD168" s="36"/>
      <c r="AE168" s="36"/>
      <c r="AR168" s="188" t="s">
        <v>261</v>
      </c>
      <c r="AT168" s="188" t="s">
        <v>164</v>
      </c>
      <c r="AU168" s="188" t="s">
        <v>90</v>
      </c>
      <c r="AY168" s="18" t="s">
        <v>161</v>
      </c>
      <c r="BE168" s="189">
        <f>IF(N168="základní",J168,0)</f>
        <v>0</v>
      </c>
      <c r="BF168" s="189">
        <f>IF(N168="snížená",J168,0)</f>
        <v>0</v>
      </c>
      <c r="BG168" s="189">
        <f>IF(N168="zákl. přenesená",J168,0)</f>
        <v>0</v>
      </c>
      <c r="BH168" s="189">
        <f>IF(N168="sníž. přenesená",J168,0)</f>
        <v>0</v>
      </c>
      <c r="BI168" s="189">
        <f>IF(N168="nulová",J168,0)</f>
        <v>0</v>
      </c>
      <c r="BJ168" s="18" t="s">
        <v>88</v>
      </c>
      <c r="BK168" s="189">
        <f>ROUND(I168*H168,2)</f>
        <v>0</v>
      </c>
      <c r="BL168" s="18" t="s">
        <v>261</v>
      </c>
      <c r="BM168" s="188" t="s">
        <v>782</v>
      </c>
    </row>
    <row r="169" spans="1:65" s="2" customFormat="1" ht="16.5" customHeight="1">
      <c r="A169" s="36"/>
      <c r="B169" s="37"/>
      <c r="C169" s="176" t="s">
        <v>329</v>
      </c>
      <c r="D169" s="176" t="s">
        <v>164</v>
      </c>
      <c r="E169" s="177" t="s">
        <v>330</v>
      </c>
      <c r="F169" s="178" t="s">
        <v>331</v>
      </c>
      <c r="G169" s="179" t="s">
        <v>185</v>
      </c>
      <c r="H169" s="180">
        <v>5</v>
      </c>
      <c r="I169" s="181"/>
      <c r="J169" s="182">
        <f>ROUND(I169*H169,2)</f>
        <v>0</v>
      </c>
      <c r="K169" s="183"/>
      <c r="L169" s="41"/>
      <c r="M169" s="184" t="s">
        <v>35</v>
      </c>
      <c r="N169" s="185" t="s">
        <v>51</v>
      </c>
      <c r="O169" s="66"/>
      <c r="P169" s="186">
        <f>O169*H169</f>
        <v>0</v>
      </c>
      <c r="Q169" s="186">
        <v>0</v>
      </c>
      <c r="R169" s="186">
        <f>Q169*H169</f>
        <v>0</v>
      </c>
      <c r="S169" s="186">
        <v>0</v>
      </c>
      <c r="T169" s="187">
        <f>S169*H169</f>
        <v>0</v>
      </c>
      <c r="U169" s="36"/>
      <c r="V169" s="36"/>
      <c r="W169" s="36"/>
      <c r="X169" s="36"/>
      <c r="Y169" s="36"/>
      <c r="Z169" s="36"/>
      <c r="AA169" s="36"/>
      <c r="AB169" s="36"/>
      <c r="AC169" s="36"/>
      <c r="AD169" s="36"/>
      <c r="AE169" s="36"/>
      <c r="AR169" s="188" t="s">
        <v>261</v>
      </c>
      <c r="AT169" s="188" t="s">
        <v>164</v>
      </c>
      <c r="AU169" s="188" t="s">
        <v>90</v>
      </c>
      <c r="AY169" s="18" t="s">
        <v>161</v>
      </c>
      <c r="BE169" s="189">
        <f>IF(N169="základní",J169,0)</f>
        <v>0</v>
      </c>
      <c r="BF169" s="189">
        <f>IF(N169="snížená",J169,0)</f>
        <v>0</v>
      </c>
      <c r="BG169" s="189">
        <f>IF(N169="zákl. přenesená",J169,0)</f>
        <v>0</v>
      </c>
      <c r="BH169" s="189">
        <f>IF(N169="sníž. přenesená",J169,0)</f>
        <v>0</v>
      </c>
      <c r="BI169" s="189">
        <f>IF(N169="nulová",J169,0)</f>
        <v>0</v>
      </c>
      <c r="BJ169" s="18" t="s">
        <v>88</v>
      </c>
      <c r="BK169" s="189">
        <f>ROUND(I169*H169,2)</f>
        <v>0</v>
      </c>
      <c r="BL169" s="18" t="s">
        <v>261</v>
      </c>
      <c r="BM169" s="188" t="s">
        <v>783</v>
      </c>
    </row>
    <row r="170" spans="1:65" s="2" customFormat="1" ht="16.5" customHeight="1">
      <c r="A170" s="36"/>
      <c r="B170" s="37"/>
      <c r="C170" s="176" t="s">
        <v>333</v>
      </c>
      <c r="D170" s="176" t="s">
        <v>164</v>
      </c>
      <c r="E170" s="177" t="s">
        <v>334</v>
      </c>
      <c r="F170" s="178" t="s">
        <v>335</v>
      </c>
      <c r="G170" s="179" t="s">
        <v>327</v>
      </c>
      <c r="H170" s="180">
        <v>1</v>
      </c>
      <c r="I170" s="181"/>
      <c r="J170" s="182">
        <f>ROUND(I170*H170,2)</f>
        <v>0</v>
      </c>
      <c r="K170" s="183"/>
      <c r="L170" s="41"/>
      <c r="M170" s="184" t="s">
        <v>35</v>
      </c>
      <c r="N170" s="185" t="s">
        <v>51</v>
      </c>
      <c r="O170" s="66"/>
      <c r="P170" s="186">
        <f>O170*H170</f>
        <v>0</v>
      </c>
      <c r="Q170" s="186">
        <v>0</v>
      </c>
      <c r="R170" s="186">
        <f>Q170*H170</f>
        <v>0</v>
      </c>
      <c r="S170" s="186">
        <v>0</v>
      </c>
      <c r="T170" s="187">
        <f>S170*H170</f>
        <v>0</v>
      </c>
      <c r="U170" s="36"/>
      <c r="V170" s="36"/>
      <c r="W170" s="36"/>
      <c r="X170" s="36"/>
      <c r="Y170" s="36"/>
      <c r="Z170" s="36"/>
      <c r="AA170" s="36"/>
      <c r="AB170" s="36"/>
      <c r="AC170" s="36"/>
      <c r="AD170" s="36"/>
      <c r="AE170" s="36"/>
      <c r="AR170" s="188" t="s">
        <v>261</v>
      </c>
      <c r="AT170" s="188" t="s">
        <v>164</v>
      </c>
      <c r="AU170" s="188" t="s">
        <v>90</v>
      </c>
      <c r="AY170" s="18" t="s">
        <v>161</v>
      </c>
      <c r="BE170" s="189">
        <f>IF(N170="základní",J170,0)</f>
        <v>0</v>
      </c>
      <c r="BF170" s="189">
        <f>IF(N170="snížená",J170,0)</f>
        <v>0</v>
      </c>
      <c r="BG170" s="189">
        <f>IF(N170="zákl. přenesená",J170,0)</f>
        <v>0</v>
      </c>
      <c r="BH170" s="189">
        <f>IF(N170="sníž. přenesená",J170,0)</f>
        <v>0</v>
      </c>
      <c r="BI170" s="189">
        <f>IF(N170="nulová",J170,0)</f>
        <v>0</v>
      </c>
      <c r="BJ170" s="18" t="s">
        <v>88</v>
      </c>
      <c r="BK170" s="189">
        <f>ROUND(I170*H170,2)</f>
        <v>0</v>
      </c>
      <c r="BL170" s="18" t="s">
        <v>261</v>
      </c>
      <c r="BM170" s="188" t="s">
        <v>784</v>
      </c>
    </row>
    <row r="171" spans="1:65" s="2" customFormat="1" ht="24.2" customHeight="1">
      <c r="A171" s="36"/>
      <c r="B171" s="37"/>
      <c r="C171" s="176" t="s">
        <v>337</v>
      </c>
      <c r="D171" s="176" t="s">
        <v>164</v>
      </c>
      <c r="E171" s="177" t="s">
        <v>338</v>
      </c>
      <c r="F171" s="178" t="s">
        <v>339</v>
      </c>
      <c r="G171" s="179" t="s">
        <v>185</v>
      </c>
      <c r="H171" s="180">
        <v>2</v>
      </c>
      <c r="I171" s="181"/>
      <c r="J171" s="182">
        <f>ROUND(I171*H171,2)</f>
        <v>0</v>
      </c>
      <c r="K171" s="183"/>
      <c r="L171" s="41"/>
      <c r="M171" s="184" t="s">
        <v>35</v>
      </c>
      <c r="N171" s="185" t="s">
        <v>51</v>
      </c>
      <c r="O171" s="66"/>
      <c r="P171" s="186">
        <f>O171*H171</f>
        <v>0</v>
      </c>
      <c r="Q171" s="186">
        <v>5.8E-4</v>
      </c>
      <c r="R171" s="186">
        <f>Q171*H171</f>
        <v>1.16E-3</v>
      </c>
      <c r="S171" s="186">
        <v>0</v>
      </c>
      <c r="T171" s="187">
        <f>S171*H171</f>
        <v>0</v>
      </c>
      <c r="U171" s="36"/>
      <c r="V171" s="36"/>
      <c r="W171" s="36"/>
      <c r="X171" s="36"/>
      <c r="Y171" s="36"/>
      <c r="Z171" s="36"/>
      <c r="AA171" s="36"/>
      <c r="AB171" s="36"/>
      <c r="AC171" s="36"/>
      <c r="AD171" s="36"/>
      <c r="AE171" s="36"/>
      <c r="AR171" s="188" t="s">
        <v>261</v>
      </c>
      <c r="AT171" s="188" t="s">
        <v>164</v>
      </c>
      <c r="AU171" s="188" t="s">
        <v>90</v>
      </c>
      <c r="AY171" s="18" t="s">
        <v>161</v>
      </c>
      <c r="BE171" s="189">
        <f>IF(N171="základní",J171,0)</f>
        <v>0</v>
      </c>
      <c r="BF171" s="189">
        <f>IF(N171="snížená",J171,0)</f>
        <v>0</v>
      </c>
      <c r="BG171" s="189">
        <f>IF(N171="zákl. přenesená",J171,0)</f>
        <v>0</v>
      </c>
      <c r="BH171" s="189">
        <f>IF(N171="sníž. přenesená",J171,0)</f>
        <v>0</v>
      </c>
      <c r="BI171" s="189">
        <f>IF(N171="nulová",J171,0)</f>
        <v>0</v>
      </c>
      <c r="BJ171" s="18" t="s">
        <v>88</v>
      </c>
      <c r="BK171" s="189">
        <f>ROUND(I171*H171,2)</f>
        <v>0</v>
      </c>
      <c r="BL171" s="18" t="s">
        <v>261</v>
      </c>
      <c r="BM171" s="188" t="s">
        <v>785</v>
      </c>
    </row>
    <row r="172" spans="1:65" s="2" customFormat="1" ht="11.25">
      <c r="A172" s="36"/>
      <c r="B172" s="37"/>
      <c r="C172" s="38"/>
      <c r="D172" s="190" t="s">
        <v>170</v>
      </c>
      <c r="E172" s="38"/>
      <c r="F172" s="191" t="s">
        <v>341</v>
      </c>
      <c r="G172" s="38"/>
      <c r="H172" s="38"/>
      <c r="I172" s="192"/>
      <c r="J172" s="38"/>
      <c r="K172" s="38"/>
      <c r="L172" s="41"/>
      <c r="M172" s="193"/>
      <c r="N172" s="194"/>
      <c r="O172" s="66"/>
      <c r="P172" s="66"/>
      <c r="Q172" s="66"/>
      <c r="R172" s="66"/>
      <c r="S172" s="66"/>
      <c r="T172" s="67"/>
      <c r="U172" s="36"/>
      <c r="V172" s="36"/>
      <c r="W172" s="36"/>
      <c r="X172" s="36"/>
      <c r="Y172" s="36"/>
      <c r="Z172" s="36"/>
      <c r="AA172" s="36"/>
      <c r="AB172" s="36"/>
      <c r="AC172" s="36"/>
      <c r="AD172" s="36"/>
      <c r="AE172" s="36"/>
      <c r="AT172" s="18" t="s">
        <v>170</v>
      </c>
      <c r="AU172" s="18" t="s">
        <v>90</v>
      </c>
    </row>
    <row r="173" spans="1:65" s="12" customFormat="1" ht="22.9" customHeight="1">
      <c r="B173" s="160"/>
      <c r="C173" s="161"/>
      <c r="D173" s="162" t="s">
        <v>79</v>
      </c>
      <c r="E173" s="174" t="s">
        <v>342</v>
      </c>
      <c r="F173" s="174" t="s">
        <v>343</v>
      </c>
      <c r="G173" s="161"/>
      <c r="H173" s="161"/>
      <c r="I173" s="164"/>
      <c r="J173" s="175">
        <f>BK173</f>
        <v>0</v>
      </c>
      <c r="K173" s="161"/>
      <c r="L173" s="166"/>
      <c r="M173" s="167"/>
      <c r="N173" s="168"/>
      <c r="O173" s="168"/>
      <c r="P173" s="169">
        <f>SUM(P174:P175)</f>
        <v>0</v>
      </c>
      <c r="Q173" s="168"/>
      <c r="R173" s="169">
        <f>SUM(R174:R175)</f>
        <v>0</v>
      </c>
      <c r="S173" s="168"/>
      <c r="T173" s="170">
        <f>SUM(T174:T175)</f>
        <v>0</v>
      </c>
      <c r="AR173" s="171" t="s">
        <v>90</v>
      </c>
      <c r="AT173" s="172" t="s">
        <v>79</v>
      </c>
      <c r="AU173" s="172" t="s">
        <v>88</v>
      </c>
      <c r="AY173" s="171" t="s">
        <v>161</v>
      </c>
      <c r="BK173" s="173">
        <f>SUM(BK174:BK175)</f>
        <v>0</v>
      </c>
    </row>
    <row r="174" spans="1:65" s="2" customFormat="1" ht="55.5" customHeight="1">
      <c r="A174" s="36"/>
      <c r="B174" s="37"/>
      <c r="C174" s="176" t="s">
        <v>344</v>
      </c>
      <c r="D174" s="176" t="s">
        <v>164</v>
      </c>
      <c r="E174" s="177" t="s">
        <v>345</v>
      </c>
      <c r="F174" s="178" t="s">
        <v>346</v>
      </c>
      <c r="G174" s="179" t="s">
        <v>185</v>
      </c>
      <c r="H174" s="180">
        <v>1</v>
      </c>
      <c r="I174" s="181"/>
      <c r="J174" s="182">
        <f>ROUND(I174*H174,2)</f>
        <v>0</v>
      </c>
      <c r="K174" s="183"/>
      <c r="L174" s="41"/>
      <c r="M174" s="184" t="s">
        <v>35</v>
      </c>
      <c r="N174" s="185" t="s">
        <v>51</v>
      </c>
      <c r="O174" s="66"/>
      <c r="P174" s="186">
        <f>O174*H174</f>
        <v>0</v>
      </c>
      <c r="Q174" s="186">
        <v>0</v>
      </c>
      <c r="R174" s="186">
        <f>Q174*H174</f>
        <v>0</v>
      </c>
      <c r="S174" s="186">
        <v>0</v>
      </c>
      <c r="T174" s="187">
        <f>S174*H174</f>
        <v>0</v>
      </c>
      <c r="U174" s="36"/>
      <c r="V174" s="36"/>
      <c r="W174" s="36"/>
      <c r="X174" s="36"/>
      <c r="Y174" s="36"/>
      <c r="Z174" s="36"/>
      <c r="AA174" s="36"/>
      <c r="AB174" s="36"/>
      <c r="AC174" s="36"/>
      <c r="AD174" s="36"/>
      <c r="AE174" s="36"/>
      <c r="AR174" s="188" t="s">
        <v>261</v>
      </c>
      <c r="AT174" s="188" t="s">
        <v>164</v>
      </c>
      <c r="AU174" s="188" t="s">
        <v>90</v>
      </c>
      <c r="AY174" s="18" t="s">
        <v>161</v>
      </c>
      <c r="BE174" s="189">
        <f>IF(N174="základní",J174,0)</f>
        <v>0</v>
      </c>
      <c r="BF174" s="189">
        <f>IF(N174="snížená",J174,0)</f>
        <v>0</v>
      </c>
      <c r="BG174" s="189">
        <f>IF(N174="zákl. přenesená",J174,0)</f>
        <v>0</v>
      </c>
      <c r="BH174" s="189">
        <f>IF(N174="sníž. přenesená",J174,0)</f>
        <v>0</v>
      </c>
      <c r="BI174" s="189">
        <f>IF(N174="nulová",J174,0)</f>
        <v>0</v>
      </c>
      <c r="BJ174" s="18" t="s">
        <v>88</v>
      </c>
      <c r="BK174" s="189">
        <f>ROUND(I174*H174,2)</f>
        <v>0</v>
      </c>
      <c r="BL174" s="18" t="s">
        <v>261</v>
      </c>
      <c r="BM174" s="188" t="s">
        <v>786</v>
      </c>
    </row>
    <row r="175" spans="1:65" s="2" customFormat="1" ht="11.25">
      <c r="A175" s="36"/>
      <c r="B175" s="37"/>
      <c r="C175" s="38"/>
      <c r="D175" s="190" t="s">
        <v>170</v>
      </c>
      <c r="E175" s="38"/>
      <c r="F175" s="191" t="s">
        <v>348</v>
      </c>
      <c r="G175" s="38"/>
      <c r="H175" s="38"/>
      <c r="I175" s="192"/>
      <c r="J175" s="38"/>
      <c r="K175" s="38"/>
      <c r="L175" s="41"/>
      <c r="M175" s="193"/>
      <c r="N175" s="194"/>
      <c r="O175" s="66"/>
      <c r="P175" s="66"/>
      <c r="Q175" s="66"/>
      <c r="R175" s="66"/>
      <c r="S175" s="66"/>
      <c r="T175" s="67"/>
      <c r="U175" s="36"/>
      <c r="V175" s="36"/>
      <c r="W175" s="36"/>
      <c r="X175" s="36"/>
      <c r="Y175" s="36"/>
      <c r="Z175" s="36"/>
      <c r="AA175" s="36"/>
      <c r="AB175" s="36"/>
      <c r="AC175" s="36"/>
      <c r="AD175" s="36"/>
      <c r="AE175" s="36"/>
      <c r="AT175" s="18" t="s">
        <v>170</v>
      </c>
      <c r="AU175" s="18" t="s">
        <v>90</v>
      </c>
    </row>
    <row r="176" spans="1:65" s="12" customFormat="1" ht="22.9" customHeight="1">
      <c r="B176" s="160"/>
      <c r="C176" s="161"/>
      <c r="D176" s="162" t="s">
        <v>79</v>
      </c>
      <c r="E176" s="174" t="s">
        <v>349</v>
      </c>
      <c r="F176" s="174" t="s">
        <v>350</v>
      </c>
      <c r="G176" s="161"/>
      <c r="H176" s="161"/>
      <c r="I176" s="164"/>
      <c r="J176" s="175">
        <f>BK176</f>
        <v>0</v>
      </c>
      <c r="K176" s="161"/>
      <c r="L176" s="166"/>
      <c r="M176" s="167"/>
      <c r="N176" s="168"/>
      <c r="O176" s="168"/>
      <c r="P176" s="169">
        <f>SUM(P177:P190)</f>
        <v>0</v>
      </c>
      <c r="Q176" s="168"/>
      <c r="R176" s="169">
        <f>SUM(R177:R190)</f>
        <v>0.13612309</v>
      </c>
      <c r="S176" s="168"/>
      <c r="T176" s="170">
        <f>SUM(T177:T190)</f>
        <v>0</v>
      </c>
      <c r="AR176" s="171" t="s">
        <v>90</v>
      </c>
      <c r="AT176" s="172" t="s">
        <v>79</v>
      </c>
      <c r="AU176" s="172" t="s">
        <v>88</v>
      </c>
      <c r="AY176" s="171" t="s">
        <v>161</v>
      </c>
      <c r="BK176" s="173">
        <f>SUM(BK177:BK190)</f>
        <v>0</v>
      </c>
    </row>
    <row r="177" spans="1:65" s="2" customFormat="1" ht="55.5" customHeight="1">
      <c r="A177" s="36"/>
      <c r="B177" s="37"/>
      <c r="C177" s="176" t="s">
        <v>351</v>
      </c>
      <c r="D177" s="176" t="s">
        <v>164</v>
      </c>
      <c r="E177" s="177" t="s">
        <v>352</v>
      </c>
      <c r="F177" s="178" t="s">
        <v>353</v>
      </c>
      <c r="G177" s="179" t="s">
        <v>167</v>
      </c>
      <c r="H177" s="180">
        <v>1.2829999999999999</v>
      </c>
      <c r="I177" s="181"/>
      <c r="J177" s="182">
        <f>ROUND(I177*H177,2)</f>
        <v>0</v>
      </c>
      <c r="K177" s="183"/>
      <c r="L177" s="41"/>
      <c r="M177" s="184" t="s">
        <v>35</v>
      </c>
      <c r="N177" s="185" t="s">
        <v>51</v>
      </c>
      <c r="O177" s="66"/>
      <c r="P177" s="186">
        <f>O177*H177</f>
        <v>0</v>
      </c>
      <c r="Q177" s="186">
        <v>1.213E-2</v>
      </c>
      <c r="R177" s="186">
        <f>Q177*H177</f>
        <v>1.556279E-2</v>
      </c>
      <c r="S177" s="186">
        <v>0</v>
      </c>
      <c r="T177" s="187">
        <f>S177*H177</f>
        <v>0</v>
      </c>
      <c r="U177" s="36"/>
      <c r="V177" s="36"/>
      <c r="W177" s="36"/>
      <c r="X177" s="36"/>
      <c r="Y177" s="36"/>
      <c r="Z177" s="36"/>
      <c r="AA177" s="36"/>
      <c r="AB177" s="36"/>
      <c r="AC177" s="36"/>
      <c r="AD177" s="36"/>
      <c r="AE177" s="36"/>
      <c r="AR177" s="188" t="s">
        <v>261</v>
      </c>
      <c r="AT177" s="188" t="s">
        <v>164</v>
      </c>
      <c r="AU177" s="188" t="s">
        <v>90</v>
      </c>
      <c r="AY177" s="18" t="s">
        <v>161</v>
      </c>
      <c r="BE177" s="189">
        <f>IF(N177="základní",J177,0)</f>
        <v>0</v>
      </c>
      <c r="BF177" s="189">
        <f>IF(N177="snížená",J177,0)</f>
        <v>0</v>
      </c>
      <c r="BG177" s="189">
        <f>IF(N177="zákl. přenesená",J177,0)</f>
        <v>0</v>
      </c>
      <c r="BH177" s="189">
        <f>IF(N177="sníž. přenesená",J177,0)</f>
        <v>0</v>
      </c>
      <c r="BI177" s="189">
        <f>IF(N177="nulová",J177,0)</f>
        <v>0</v>
      </c>
      <c r="BJ177" s="18" t="s">
        <v>88</v>
      </c>
      <c r="BK177" s="189">
        <f>ROUND(I177*H177,2)</f>
        <v>0</v>
      </c>
      <c r="BL177" s="18" t="s">
        <v>261</v>
      </c>
      <c r="BM177" s="188" t="s">
        <v>787</v>
      </c>
    </row>
    <row r="178" spans="1:65" s="2" customFormat="1" ht="11.25">
      <c r="A178" s="36"/>
      <c r="B178" s="37"/>
      <c r="C178" s="38"/>
      <c r="D178" s="190" t="s">
        <v>170</v>
      </c>
      <c r="E178" s="38"/>
      <c r="F178" s="191" t="s">
        <v>355</v>
      </c>
      <c r="G178" s="38"/>
      <c r="H178" s="38"/>
      <c r="I178" s="192"/>
      <c r="J178" s="38"/>
      <c r="K178" s="38"/>
      <c r="L178" s="41"/>
      <c r="M178" s="193"/>
      <c r="N178" s="194"/>
      <c r="O178" s="66"/>
      <c r="P178" s="66"/>
      <c r="Q178" s="66"/>
      <c r="R178" s="66"/>
      <c r="S178" s="66"/>
      <c r="T178" s="67"/>
      <c r="U178" s="36"/>
      <c r="V178" s="36"/>
      <c r="W178" s="36"/>
      <c r="X178" s="36"/>
      <c r="Y178" s="36"/>
      <c r="Z178" s="36"/>
      <c r="AA178" s="36"/>
      <c r="AB178" s="36"/>
      <c r="AC178" s="36"/>
      <c r="AD178" s="36"/>
      <c r="AE178" s="36"/>
      <c r="AT178" s="18" t="s">
        <v>170</v>
      </c>
      <c r="AU178" s="18" t="s">
        <v>90</v>
      </c>
    </row>
    <row r="179" spans="1:65" s="14" customFormat="1" ht="11.25">
      <c r="B179" s="206"/>
      <c r="C179" s="207"/>
      <c r="D179" s="197" t="s">
        <v>176</v>
      </c>
      <c r="E179" s="208" t="s">
        <v>35</v>
      </c>
      <c r="F179" s="209" t="s">
        <v>788</v>
      </c>
      <c r="G179" s="207"/>
      <c r="H179" s="210">
        <v>1.2829999999999999</v>
      </c>
      <c r="I179" s="211"/>
      <c r="J179" s="207"/>
      <c r="K179" s="207"/>
      <c r="L179" s="212"/>
      <c r="M179" s="213"/>
      <c r="N179" s="214"/>
      <c r="O179" s="214"/>
      <c r="P179" s="214"/>
      <c r="Q179" s="214"/>
      <c r="R179" s="214"/>
      <c r="S179" s="214"/>
      <c r="T179" s="215"/>
      <c r="AT179" s="216" t="s">
        <v>176</v>
      </c>
      <c r="AU179" s="216" t="s">
        <v>90</v>
      </c>
      <c r="AV179" s="14" t="s">
        <v>90</v>
      </c>
      <c r="AW179" s="14" t="s">
        <v>41</v>
      </c>
      <c r="AX179" s="14" t="s">
        <v>88</v>
      </c>
      <c r="AY179" s="216" t="s">
        <v>161</v>
      </c>
    </row>
    <row r="180" spans="1:65" s="2" customFormat="1" ht="44.25" customHeight="1">
      <c r="A180" s="36"/>
      <c r="B180" s="37"/>
      <c r="C180" s="176" t="s">
        <v>357</v>
      </c>
      <c r="D180" s="176" t="s">
        <v>164</v>
      </c>
      <c r="E180" s="177" t="s">
        <v>358</v>
      </c>
      <c r="F180" s="178" t="s">
        <v>359</v>
      </c>
      <c r="G180" s="179" t="s">
        <v>167</v>
      </c>
      <c r="H180" s="180">
        <v>1.2829999999999999</v>
      </c>
      <c r="I180" s="181"/>
      <c r="J180" s="182">
        <f>ROUND(I180*H180,2)</f>
        <v>0</v>
      </c>
      <c r="K180" s="183"/>
      <c r="L180" s="41"/>
      <c r="M180" s="184" t="s">
        <v>35</v>
      </c>
      <c r="N180" s="185" t="s">
        <v>51</v>
      </c>
      <c r="O180" s="66"/>
      <c r="P180" s="186">
        <f>O180*H180</f>
        <v>0</v>
      </c>
      <c r="Q180" s="186">
        <v>1E-4</v>
      </c>
      <c r="R180" s="186">
        <f>Q180*H180</f>
        <v>1.283E-4</v>
      </c>
      <c r="S180" s="186">
        <v>0</v>
      </c>
      <c r="T180" s="187">
        <f>S180*H180</f>
        <v>0</v>
      </c>
      <c r="U180" s="36"/>
      <c r="V180" s="36"/>
      <c r="W180" s="36"/>
      <c r="X180" s="36"/>
      <c r="Y180" s="36"/>
      <c r="Z180" s="36"/>
      <c r="AA180" s="36"/>
      <c r="AB180" s="36"/>
      <c r="AC180" s="36"/>
      <c r="AD180" s="36"/>
      <c r="AE180" s="36"/>
      <c r="AR180" s="188" t="s">
        <v>261</v>
      </c>
      <c r="AT180" s="188" t="s">
        <v>164</v>
      </c>
      <c r="AU180" s="188" t="s">
        <v>90</v>
      </c>
      <c r="AY180" s="18" t="s">
        <v>161</v>
      </c>
      <c r="BE180" s="189">
        <f>IF(N180="základní",J180,0)</f>
        <v>0</v>
      </c>
      <c r="BF180" s="189">
        <f>IF(N180="snížená",J180,0)</f>
        <v>0</v>
      </c>
      <c r="BG180" s="189">
        <f>IF(N180="zákl. přenesená",J180,0)</f>
        <v>0</v>
      </c>
      <c r="BH180" s="189">
        <f>IF(N180="sníž. přenesená",J180,0)</f>
        <v>0</v>
      </c>
      <c r="BI180" s="189">
        <f>IF(N180="nulová",J180,0)</f>
        <v>0</v>
      </c>
      <c r="BJ180" s="18" t="s">
        <v>88</v>
      </c>
      <c r="BK180" s="189">
        <f>ROUND(I180*H180,2)</f>
        <v>0</v>
      </c>
      <c r="BL180" s="18" t="s">
        <v>261</v>
      </c>
      <c r="BM180" s="188" t="s">
        <v>789</v>
      </c>
    </row>
    <row r="181" spans="1:65" s="2" customFormat="1" ht="11.25">
      <c r="A181" s="36"/>
      <c r="B181" s="37"/>
      <c r="C181" s="38"/>
      <c r="D181" s="190" t="s">
        <v>170</v>
      </c>
      <c r="E181" s="38"/>
      <c r="F181" s="191" t="s">
        <v>361</v>
      </c>
      <c r="G181" s="38"/>
      <c r="H181" s="38"/>
      <c r="I181" s="192"/>
      <c r="J181" s="38"/>
      <c r="K181" s="38"/>
      <c r="L181" s="41"/>
      <c r="M181" s="193"/>
      <c r="N181" s="194"/>
      <c r="O181" s="66"/>
      <c r="P181" s="66"/>
      <c r="Q181" s="66"/>
      <c r="R181" s="66"/>
      <c r="S181" s="66"/>
      <c r="T181" s="67"/>
      <c r="U181" s="36"/>
      <c r="V181" s="36"/>
      <c r="W181" s="36"/>
      <c r="X181" s="36"/>
      <c r="Y181" s="36"/>
      <c r="Z181" s="36"/>
      <c r="AA181" s="36"/>
      <c r="AB181" s="36"/>
      <c r="AC181" s="36"/>
      <c r="AD181" s="36"/>
      <c r="AE181" s="36"/>
      <c r="AT181" s="18" t="s">
        <v>170</v>
      </c>
      <c r="AU181" s="18" t="s">
        <v>90</v>
      </c>
    </row>
    <row r="182" spans="1:65" s="2" customFormat="1" ht="37.9" customHeight="1">
      <c r="A182" s="36"/>
      <c r="B182" s="37"/>
      <c r="C182" s="176" t="s">
        <v>362</v>
      </c>
      <c r="D182" s="176" t="s">
        <v>164</v>
      </c>
      <c r="E182" s="177" t="s">
        <v>363</v>
      </c>
      <c r="F182" s="178" t="s">
        <v>364</v>
      </c>
      <c r="G182" s="179" t="s">
        <v>167</v>
      </c>
      <c r="H182" s="180">
        <v>12.48</v>
      </c>
      <c r="I182" s="181"/>
      <c r="J182" s="182">
        <f>ROUND(I182*H182,2)</f>
        <v>0</v>
      </c>
      <c r="K182" s="183"/>
      <c r="L182" s="41"/>
      <c r="M182" s="184" t="s">
        <v>35</v>
      </c>
      <c r="N182" s="185" t="s">
        <v>51</v>
      </c>
      <c r="O182" s="66"/>
      <c r="P182" s="186">
        <f>O182*H182</f>
        <v>0</v>
      </c>
      <c r="Q182" s="186">
        <v>1.25E-3</v>
      </c>
      <c r="R182" s="186">
        <f>Q182*H182</f>
        <v>1.5600000000000001E-2</v>
      </c>
      <c r="S182" s="186">
        <v>0</v>
      </c>
      <c r="T182" s="187">
        <f>S182*H182</f>
        <v>0</v>
      </c>
      <c r="U182" s="36"/>
      <c r="V182" s="36"/>
      <c r="W182" s="36"/>
      <c r="X182" s="36"/>
      <c r="Y182" s="36"/>
      <c r="Z182" s="36"/>
      <c r="AA182" s="36"/>
      <c r="AB182" s="36"/>
      <c r="AC182" s="36"/>
      <c r="AD182" s="36"/>
      <c r="AE182" s="36"/>
      <c r="AR182" s="188" t="s">
        <v>261</v>
      </c>
      <c r="AT182" s="188" t="s">
        <v>164</v>
      </c>
      <c r="AU182" s="188" t="s">
        <v>90</v>
      </c>
      <c r="AY182" s="18" t="s">
        <v>161</v>
      </c>
      <c r="BE182" s="189">
        <f>IF(N182="základní",J182,0)</f>
        <v>0</v>
      </c>
      <c r="BF182" s="189">
        <f>IF(N182="snížená",J182,0)</f>
        <v>0</v>
      </c>
      <c r="BG182" s="189">
        <f>IF(N182="zákl. přenesená",J182,0)</f>
        <v>0</v>
      </c>
      <c r="BH182" s="189">
        <f>IF(N182="sníž. přenesená",J182,0)</f>
        <v>0</v>
      </c>
      <c r="BI182" s="189">
        <f>IF(N182="nulová",J182,0)</f>
        <v>0</v>
      </c>
      <c r="BJ182" s="18" t="s">
        <v>88</v>
      </c>
      <c r="BK182" s="189">
        <f>ROUND(I182*H182,2)</f>
        <v>0</v>
      </c>
      <c r="BL182" s="18" t="s">
        <v>261</v>
      </c>
      <c r="BM182" s="188" t="s">
        <v>790</v>
      </c>
    </row>
    <row r="183" spans="1:65" s="2" customFormat="1" ht="11.25">
      <c r="A183" s="36"/>
      <c r="B183" s="37"/>
      <c r="C183" s="38"/>
      <c r="D183" s="190" t="s">
        <v>170</v>
      </c>
      <c r="E183" s="38"/>
      <c r="F183" s="191" t="s">
        <v>366</v>
      </c>
      <c r="G183" s="38"/>
      <c r="H183" s="38"/>
      <c r="I183" s="192"/>
      <c r="J183" s="38"/>
      <c r="K183" s="38"/>
      <c r="L183" s="41"/>
      <c r="M183" s="193"/>
      <c r="N183" s="194"/>
      <c r="O183" s="66"/>
      <c r="P183" s="66"/>
      <c r="Q183" s="66"/>
      <c r="R183" s="66"/>
      <c r="S183" s="66"/>
      <c r="T183" s="67"/>
      <c r="U183" s="36"/>
      <c r="V183" s="36"/>
      <c r="W183" s="36"/>
      <c r="X183" s="36"/>
      <c r="Y183" s="36"/>
      <c r="Z183" s="36"/>
      <c r="AA183" s="36"/>
      <c r="AB183" s="36"/>
      <c r="AC183" s="36"/>
      <c r="AD183" s="36"/>
      <c r="AE183" s="36"/>
      <c r="AT183" s="18" t="s">
        <v>170</v>
      </c>
      <c r="AU183" s="18" t="s">
        <v>90</v>
      </c>
    </row>
    <row r="184" spans="1:65" s="2" customFormat="1" ht="24.2" customHeight="1">
      <c r="A184" s="36"/>
      <c r="B184" s="37"/>
      <c r="C184" s="228" t="s">
        <v>367</v>
      </c>
      <c r="D184" s="228" t="s">
        <v>188</v>
      </c>
      <c r="E184" s="229" t="s">
        <v>368</v>
      </c>
      <c r="F184" s="230" t="s">
        <v>369</v>
      </c>
      <c r="G184" s="231" t="s">
        <v>167</v>
      </c>
      <c r="H184" s="232">
        <v>13.103999999999999</v>
      </c>
      <c r="I184" s="233"/>
      <c r="J184" s="234">
        <f>ROUND(I184*H184,2)</f>
        <v>0</v>
      </c>
      <c r="K184" s="235"/>
      <c r="L184" s="236"/>
      <c r="M184" s="237" t="s">
        <v>35</v>
      </c>
      <c r="N184" s="238" t="s">
        <v>51</v>
      </c>
      <c r="O184" s="66"/>
      <c r="P184" s="186">
        <f>O184*H184</f>
        <v>0</v>
      </c>
      <c r="Q184" s="186">
        <v>8.0000000000000002E-3</v>
      </c>
      <c r="R184" s="186">
        <f>Q184*H184</f>
        <v>0.10483199999999999</v>
      </c>
      <c r="S184" s="186">
        <v>0</v>
      </c>
      <c r="T184" s="187">
        <f>S184*H184</f>
        <v>0</v>
      </c>
      <c r="U184" s="36"/>
      <c r="V184" s="36"/>
      <c r="W184" s="36"/>
      <c r="X184" s="36"/>
      <c r="Y184" s="36"/>
      <c r="Z184" s="36"/>
      <c r="AA184" s="36"/>
      <c r="AB184" s="36"/>
      <c r="AC184" s="36"/>
      <c r="AD184" s="36"/>
      <c r="AE184" s="36"/>
      <c r="AR184" s="188" t="s">
        <v>333</v>
      </c>
      <c r="AT184" s="188" t="s">
        <v>188</v>
      </c>
      <c r="AU184" s="188" t="s">
        <v>90</v>
      </c>
      <c r="AY184" s="18" t="s">
        <v>161</v>
      </c>
      <c r="BE184" s="189">
        <f>IF(N184="základní",J184,0)</f>
        <v>0</v>
      </c>
      <c r="BF184" s="189">
        <f>IF(N184="snížená",J184,0)</f>
        <v>0</v>
      </c>
      <c r="BG184" s="189">
        <f>IF(N184="zákl. přenesená",J184,0)</f>
        <v>0</v>
      </c>
      <c r="BH184" s="189">
        <f>IF(N184="sníž. přenesená",J184,0)</f>
        <v>0</v>
      </c>
      <c r="BI184" s="189">
        <f>IF(N184="nulová",J184,0)</f>
        <v>0</v>
      </c>
      <c r="BJ184" s="18" t="s">
        <v>88</v>
      </c>
      <c r="BK184" s="189">
        <f>ROUND(I184*H184,2)</f>
        <v>0</v>
      </c>
      <c r="BL184" s="18" t="s">
        <v>261</v>
      </c>
      <c r="BM184" s="188" t="s">
        <v>791</v>
      </c>
    </row>
    <row r="185" spans="1:65" s="2" customFormat="1" ht="11.25">
      <c r="A185" s="36"/>
      <c r="B185" s="37"/>
      <c r="C185" s="38"/>
      <c r="D185" s="190" t="s">
        <v>170</v>
      </c>
      <c r="E185" s="38"/>
      <c r="F185" s="191" t="s">
        <v>371</v>
      </c>
      <c r="G185" s="38"/>
      <c r="H185" s="38"/>
      <c r="I185" s="192"/>
      <c r="J185" s="38"/>
      <c r="K185" s="38"/>
      <c r="L185" s="41"/>
      <c r="M185" s="193"/>
      <c r="N185" s="194"/>
      <c r="O185" s="66"/>
      <c r="P185" s="66"/>
      <c r="Q185" s="66"/>
      <c r="R185" s="66"/>
      <c r="S185" s="66"/>
      <c r="T185" s="67"/>
      <c r="U185" s="36"/>
      <c r="V185" s="36"/>
      <c r="W185" s="36"/>
      <c r="X185" s="36"/>
      <c r="Y185" s="36"/>
      <c r="Z185" s="36"/>
      <c r="AA185" s="36"/>
      <c r="AB185" s="36"/>
      <c r="AC185" s="36"/>
      <c r="AD185" s="36"/>
      <c r="AE185" s="36"/>
      <c r="AT185" s="18" t="s">
        <v>170</v>
      </c>
      <c r="AU185" s="18" t="s">
        <v>90</v>
      </c>
    </row>
    <row r="186" spans="1:65" s="14" customFormat="1" ht="11.25">
      <c r="B186" s="206"/>
      <c r="C186" s="207"/>
      <c r="D186" s="197" t="s">
        <v>176</v>
      </c>
      <c r="E186" s="207"/>
      <c r="F186" s="209" t="s">
        <v>792</v>
      </c>
      <c r="G186" s="207"/>
      <c r="H186" s="210">
        <v>13.103999999999999</v>
      </c>
      <c r="I186" s="211"/>
      <c r="J186" s="207"/>
      <c r="K186" s="207"/>
      <c r="L186" s="212"/>
      <c r="M186" s="213"/>
      <c r="N186" s="214"/>
      <c r="O186" s="214"/>
      <c r="P186" s="214"/>
      <c r="Q186" s="214"/>
      <c r="R186" s="214"/>
      <c r="S186" s="214"/>
      <c r="T186" s="215"/>
      <c r="AT186" s="216" t="s">
        <v>176</v>
      </c>
      <c r="AU186" s="216" t="s">
        <v>90</v>
      </c>
      <c r="AV186" s="14" t="s">
        <v>90</v>
      </c>
      <c r="AW186" s="14" t="s">
        <v>4</v>
      </c>
      <c r="AX186" s="14" t="s">
        <v>88</v>
      </c>
      <c r="AY186" s="216" t="s">
        <v>161</v>
      </c>
    </row>
    <row r="187" spans="1:65" s="2" customFormat="1" ht="44.25" customHeight="1">
      <c r="A187" s="36"/>
      <c r="B187" s="37"/>
      <c r="C187" s="176" t="s">
        <v>373</v>
      </c>
      <c r="D187" s="176" t="s">
        <v>164</v>
      </c>
      <c r="E187" s="177" t="s">
        <v>374</v>
      </c>
      <c r="F187" s="178" t="s">
        <v>375</v>
      </c>
      <c r="G187" s="179" t="s">
        <v>232</v>
      </c>
      <c r="H187" s="180">
        <v>0.13600000000000001</v>
      </c>
      <c r="I187" s="181"/>
      <c r="J187" s="182">
        <f>ROUND(I187*H187,2)</f>
        <v>0</v>
      </c>
      <c r="K187" s="183"/>
      <c r="L187" s="41"/>
      <c r="M187" s="184" t="s">
        <v>35</v>
      </c>
      <c r="N187" s="185" t="s">
        <v>51</v>
      </c>
      <c r="O187" s="66"/>
      <c r="P187" s="186">
        <f>O187*H187</f>
        <v>0</v>
      </c>
      <c r="Q187" s="186">
        <v>0</v>
      </c>
      <c r="R187" s="186">
        <f>Q187*H187</f>
        <v>0</v>
      </c>
      <c r="S187" s="186">
        <v>0</v>
      </c>
      <c r="T187" s="187">
        <f>S187*H187</f>
        <v>0</v>
      </c>
      <c r="U187" s="36"/>
      <c r="V187" s="36"/>
      <c r="W187" s="36"/>
      <c r="X187" s="36"/>
      <c r="Y187" s="36"/>
      <c r="Z187" s="36"/>
      <c r="AA187" s="36"/>
      <c r="AB187" s="36"/>
      <c r="AC187" s="36"/>
      <c r="AD187" s="36"/>
      <c r="AE187" s="36"/>
      <c r="AR187" s="188" t="s">
        <v>261</v>
      </c>
      <c r="AT187" s="188" t="s">
        <v>164</v>
      </c>
      <c r="AU187" s="188" t="s">
        <v>90</v>
      </c>
      <c r="AY187" s="18" t="s">
        <v>161</v>
      </c>
      <c r="BE187" s="189">
        <f>IF(N187="základní",J187,0)</f>
        <v>0</v>
      </c>
      <c r="BF187" s="189">
        <f>IF(N187="snížená",J187,0)</f>
        <v>0</v>
      </c>
      <c r="BG187" s="189">
        <f>IF(N187="zákl. přenesená",J187,0)</f>
        <v>0</v>
      </c>
      <c r="BH187" s="189">
        <f>IF(N187="sníž. přenesená",J187,0)</f>
        <v>0</v>
      </c>
      <c r="BI187" s="189">
        <f>IF(N187="nulová",J187,0)</f>
        <v>0</v>
      </c>
      <c r="BJ187" s="18" t="s">
        <v>88</v>
      </c>
      <c r="BK187" s="189">
        <f>ROUND(I187*H187,2)</f>
        <v>0</v>
      </c>
      <c r="BL187" s="18" t="s">
        <v>261</v>
      </c>
      <c r="BM187" s="188" t="s">
        <v>793</v>
      </c>
    </row>
    <row r="188" spans="1:65" s="2" customFormat="1" ht="11.25">
      <c r="A188" s="36"/>
      <c r="B188" s="37"/>
      <c r="C188" s="38"/>
      <c r="D188" s="190" t="s">
        <v>170</v>
      </c>
      <c r="E188" s="38"/>
      <c r="F188" s="191" t="s">
        <v>377</v>
      </c>
      <c r="G188" s="38"/>
      <c r="H188" s="38"/>
      <c r="I188" s="192"/>
      <c r="J188" s="38"/>
      <c r="K188" s="38"/>
      <c r="L188" s="41"/>
      <c r="M188" s="193"/>
      <c r="N188" s="194"/>
      <c r="O188" s="66"/>
      <c r="P188" s="66"/>
      <c r="Q188" s="66"/>
      <c r="R188" s="66"/>
      <c r="S188" s="66"/>
      <c r="T188" s="67"/>
      <c r="U188" s="36"/>
      <c r="V188" s="36"/>
      <c r="W188" s="36"/>
      <c r="X188" s="36"/>
      <c r="Y188" s="36"/>
      <c r="Z188" s="36"/>
      <c r="AA188" s="36"/>
      <c r="AB188" s="36"/>
      <c r="AC188" s="36"/>
      <c r="AD188" s="36"/>
      <c r="AE188" s="36"/>
      <c r="AT188" s="18" t="s">
        <v>170</v>
      </c>
      <c r="AU188" s="18" t="s">
        <v>90</v>
      </c>
    </row>
    <row r="189" spans="1:65" s="2" customFormat="1" ht="49.15" customHeight="1">
      <c r="A189" s="36"/>
      <c r="B189" s="37"/>
      <c r="C189" s="176" t="s">
        <v>378</v>
      </c>
      <c r="D189" s="176" t="s">
        <v>164</v>
      </c>
      <c r="E189" s="177" t="s">
        <v>379</v>
      </c>
      <c r="F189" s="178" t="s">
        <v>380</v>
      </c>
      <c r="G189" s="179" t="s">
        <v>232</v>
      </c>
      <c r="H189" s="180">
        <v>0.13600000000000001</v>
      </c>
      <c r="I189" s="181"/>
      <c r="J189" s="182">
        <f>ROUND(I189*H189,2)</f>
        <v>0</v>
      </c>
      <c r="K189" s="183"/>
      <c r="L189" s="41"/>
      <c r="M189" s="184" t="s">
        <v>35</v>
      </c>
      <c r="N189" s="185" t="s">
        <v>51</v>
      </c>
      <c r="O189" s="66"/>
      <c r="P189" s="186">
        <f>O189*H189</f>
        <v>0</v>
      </c>
      <c r="Q189" s="186">
        <v>0</v>
      </c>
      <c r="R189" s="186">
        <f>Q189*H189</f>
        <v>0</v>
      </c>
      <c r="S189" s="186">
        <v>0</v>
      </c>
      <c r="T189" s="187">
        <f>S189*H189</f>
        <v>0</v>
      </c>
      <c r="U189" s="36"/>
      <c r="V189" s="36"/>
      <c r="W189" s="36"/>
      <c r="X189" s="36"/>
      <c r="Y189" s="36"/>
      <c r="Z189" s="36"/>
      <c r="AA189" s="36"/>
      <c r="AB189" s="36"/>
      <c r="AC189" s="36"/>
      <c r="AD189" s="36"/>
      <c r="AE189" s="36"/>
      <c r="AR189" s="188" t="s">
        <v>261</v>
      </c>
      <c r="AT189" s="188" t="s">
        <v>164</v>
      </c>
      <c r="AU189" s="188" t="s">
        <v>90</v>
      </c>
      <c r="AY189" s="18" t="s">
        <v>161</v>
      </c>
      <c r="BE189" s="189">
        <f>IF(N189="základní",J189,0)</f>
        <v>0</v>
      </c>
      <c r="BF189" s="189">
        <f>IF(N189="snížená",J189,0)</f>
        <v>0</v>
      </c>
      <c r="BG189" s="189">
        <f>IF(N189="zákl. přenesená",J189,0)</f>
        <v>0</v>
      </c>
      <c r="BH189" s="189">
        <f>IF(N189="sníž. přenesená",J189,0)</f>
        <v>0</v>
      </c>
      <c r="BI189" s="189">
        <f>IF(N189="nulová",J189,0)</f>
        <v>0</v>
      </c>
      <c r="BJ189" s="18" t="s">
        <v>88</v>
      </c>
      <c r="BK189" s="189">
        <f>ROUND(I189*H189,2)</f>
        <v>0</v>
      </c>
      <c r="BL189" s="18" t="s">
        <v>261</v>
      </c>
      <c r="BM189" s="188" t="s">
        <v>794</v>
      </c>
    </row>
    <row r="190" spans="1:65" s="2" customFormat="1" ht="11.25">
      <c r="A190" s="36"/>
      <c r="B190" s="37"/>
      <c r="C190" s="38"/>
      <c r="D190" s="190" t="s">
        <v>170</v>
      </c>
      <c r="E190" s="38"/>
      <c r="F190" s="191" t="s">
        <v>382</v>
      </c>
      <c r="G190" s="38"/>
      <c r="H190" s="38"/>
      <c r="I190" s="192"/>
      <c r="J190" s="38"/>
      <c r="K190" s="38"/>
      <c r="L190" s="41"/>
      <c r="M190" s="193"/>
      <c r="N190" s="194"/>
      <c r="O190" s="66"/>
      <c r="P190" s="66"/>
      <c r="Q190" s="66"/>
      <c r="R190" s="66"/>
      <c r="S190" s="66"/>
      <c r="T190" s="67"/>
      <c r="U190" s="36"/>
      <c r="V190" s="36"/>
      <c r="W190" s="36"/>
      <c r="X190" s="36"/>
      <c r="Y190" s="36"/>
      <c r="Z190" s="36"/>
      <c r="AA190" s="36"/>
      <c r="AB190" s="36"/>
      <c r="AC190" s="36"/>
      <c r="AD190" s="36"/>
      <c r="AE190" s="36"/>
      <c r="AT190" s="18" t="s">
        <v>170</v>
      </c>
      <c r="AU190" s="18" t="s">
        <v>90</v>
      </c>
    </row>
    <row r="191" spans="1:65" s="12" customFormat="1" ht="22.9" customHeight="1">
      <c r="B191" s="160"/>
      <c r="C191" s="161"/>
      <c r="D191" s="162" t="s">
        <v>79</v>
      </c>
      <c r="E191" s="174" t="s">
        <v>383</v>
      </c>
      <c r="F191" s="174" t="s">
        <v>384</v>
      </c>
      <c r="G191" s="161"/>
      <c r="H191" s="161"/>
      <c r="I191" s="164"/>
      <c r="J191" s="175">
        <f>BK191</f>
        <v>0</v>
      </c>
      <c r="K191" s="161"/>
      <c r="L191" s="166"/>
      <c r="M191" s="167"/>
      <c r="N191" s="168"/>
      <c r="O191" s="168"/>
      <c r="P191" s="169">
        <f>SUM(P192:P203)</f>
        <v>0</v>
      </c>
      <c r="Q191" s="168"/>
      <c r="R191" s="169">
        <f>SUM(R192:R203)</f>
        <v>4.8000000000000001E-2</v>
      </c>
      <c r="S191" s="168"/>
      <c r="T191" s="170">
        <f>SUM(T192:T203)</f>
        <v>7.2000000000000008E-2</v>
      </c>
      <c r="AR191" s="171" t="s">
        <v>90</v>
      </c>
      <c r="AT191" s="172" t="s">
        <v>79</v>
      </c>
      <c r="AU191" s="172" t="s">
        <v>88</v>
      </c>
      <c r="AY191" s="171" t="s">
        <v>161</v>
      </c>
      <c r="BK191" s="173">
        <f>SUM(BK192:BK203)</f>
        <v>0</v>
      </c>
    </row>
    <row r="192" spans="1:65" s="2" customFormat="1" ht="49.15" customHeight="1">
      <c r="A192" s="36"/>
      <c r="B192" s="37"/>
      <c r="C192" s="176" t="s">
        <v>385</v>
      </c>
      <c r="D192" s="176" t="s">
        <v>164</v>
      </c>
      <c r="E192" s="177" t="s">
        <v>386</v>
      </c>
      <c r="F192" s="178" t="s">
        <v>387</v>
      </c>
      <c r="G192" s="179" t="s">
        <v>185</v>
      </c>
      <c r="H192" s="180">
        <v>3</v>
      </c>
      <c r="I192" s="181"/>
      <c r="J192" s="182">
        <f>ROUND(I192*H192,2)</f>
        <v>0</v>
      </c>
      <c r="K192" s="183"/>
      <c r="L192" s="41"/>
      <c r="M192" s="184" t="s">
        <v>35</v>
      </c>
      <c r="N192" s="185" t="s">
        <v>51</v>
      </c>
      <c r="O192" s="66"/>
      <c r="P192" s="186">
        <f>O192*H192</f>
        <v>0</v>
      </c>
      <c r="Q192" s="186">
        <v>0</v>
      </c>
      <c r="R192" s="186">
        <f>Q192*H192</f>
        <v>0</v>
      </c>
      <c r="S192" s="186">
        <v>2.4E-2</v>
      </c>
      <c r="T192" s="187">
        <f>S192*H192</f>
        <v>7.2000000000000008E-2</v>
      </c>
      <c r="U192" s="36"/>
      <c r="V192" s="36"/>
      <c r="W192" s="36"/>
      <c r="X192" s="36"/>
      <c r="Y192" s="36"/>
      <c r="Z192" s="36"/>
      <c r="AA192" s="36"/>
      <c r="AB192" s="36"/>
      <c r="AC192" s="36"/>
      <c r="AD192" s="36"/>
      <c r="AE192" s="36"/>
      <c r="AR192" s="188" t="s">
        <v>261</v>
      </c>
      <c r="AT192" s="188" t="s">
        <v>164</v>
      </c>
      <c r="AU192" s="188" t="s">
        <v>90</v>
      </c>
      <c r="AY192" s="18" t="s">
        <v>161</v>
      </c>
      <c r="BE192" s="189">
        <f>IF(N192="základní",J192,0)</f>
        <v>0</v>
      </c>
      <c r="BF192" s="189">
        <f>IF(N192="snížená",J192,0)</f>
        <v>0</v>
      </c>
      <c r="BG192" s="189">
        <f>IF(N192="zákl. přenesená",J192,0)</f>
        <v>0</v>
      </c>
      <c r="BH192" s="189">
        <f>IF(N192="sníž. přenesená",J192,0)</f>
        <v>0</v>
      </c>
      <c r="BI192" s="189">
        <f>IF(N192="nulová",J192,0)</f>
        <v>0</v>
      </c>
      <c r="BJ192" s="18" t="s">
        <v>88</v>
      </c>
      <c r="BK192" s="189">
        <f>ROUND(I192*H192,2)</f>
        <v>0</v>
      </c>
      <c r="BL192" s="18" t="s">
        <v>261</v>
      </c>
      <c r="BM192" s="188" t="s">
        <v>795</v>
      </c>
    </row>
    <row r="193" spans="1:65" s="2" customFormat="1" ht="11.25">
      <c r="A193" s="36"/>
      <c r="B193" s="37"/>
      <c r="C193" s="38"/>
      <c r="D193" s="190" t="s">
        <v>170</v>
      </c>
      <c r="E193" s="38"/>
      <c r="F193" s="191" t="s">
        <v>389</v>
      </c>
      <c r="G193" s="38"/>
      <c r="H193" s="38"/>
      <c r="I193" s="192"/>
      <c r="J193" s="38"/>
      <c r="K193" s="38"/>
      <c r="L193" s="41"/>
      <c r="M193" s="193"/>
      <c r="N193" s="194"/>
      <c r="O193" s="66"/>
      <c r="P193" s="66"/>
      <c r="Q193" s="66"/>
      <c r="R193" s="66"/>
      <c r="S193" s="66"/>
      <c r="T193" s="67"/>
      <c r="U193" s="36"/>
      <c r="V193" s="36"/>
      <c r="W193" s="36"/>
      <c r="X193" s="36"/>
      <c r="Y193" s="36"/>
      <c r="Z193" s="36"/>
      <c r="AA193" s="36"/>
      <c r="AB193" s="36"/>
      <c r="AC193" s="36"/>
      <c r="AD193" s="36"/>
      <c r="AE193" s="36"/>
      <c r="AT193" s="18" t="s">
        <v>170</v>
      </c>
      <c r="AU193" s="18" t="s">
        <v>90</v>
      </c>
    </row>
    <row r="194" spans="1:65" s="2" customFormat="1" ht="76.349999999999994" customHeight="1">
      <c r="A194" s="36"/>
      <c r="B194" s="37"/>
      <c r="C194" s="176" t="s">
        <v>390</v>
      </c>
      <c r="D194" s="176" t="s">
        <v>164</v>
      </c>
      <c r="E194" s="177" t="s">
        <v>796</v>
      </c>
      <c r="F194" s="178" t="s">
        <v>392</v>
      </c>
      <c r="G194" s="179" t="s">
        <v>185</v>
      </c>
      <c r="H194" s="180">
        <v>1</v>
      </c>
      <c r="I194" s="181"/>
      <c r="J194" s="182">
        <f>ROUND(I194*H194,2)</f>
        <v>0</v>
      </c>
      <c r="K194" s="183"/>
      <c r="L194" s="41"/>
      <c r="M194" s="184" t="s">
        <v>35</v>
      </c>
      <c r="N194" s="185" t="s">
        <v>51</v>
      </c>
      <c r="O194" s="66"/>
      <c r="P194" s="186">
        <f>O194*H194</f>
        <v>0</v>
      </c>
      <c r="Q194" s="186">
        <v>1.6E-2</v>
      </c>
      <c r="R194" s="186">
        <f>Q194*H194</f>
        <v>1.6E-2</v>
      </c>
      <c r="S194" s="186">
        <v>0</v>
      </c>
      <c r="T194" s="187">
        <f>S194*H194</f>
        <v>0</v>
      </c>
      <c r="U194" s="36"/>
      <c r="V194" s="36"/>
      <c r="W194" s="36"/>
      <c r="X194" s="36"/>
      <c r="Y194" s="36"/>
      <c r="Z194" s="36"/>
      <c r="AA194" s="36"/>
      <c r="AB194" s="36"/>
      <c r="AC194" s="36"/>
      <c r="AD194" s="36"/>
      <c r="AE194" s="36"/>
      <c r="AR194" s="188" t="s">
        <v>261</v>
      </c>
      <c r="AT194" s="188" t="s">
        <v>164</v>
      </c>
      <c r="AU194" s="188" t="s">
        <v>90</v>
      </c>
      <c r="AY194" s="18" t="s">
        <v>161</v>
      </c>
      <c r="BE194" s="189">
        <f>IF(N194="základní",J194,0)</f>
        <v>0</v>
      </c>
      <c r="BF194" s="189">
        <f>IF(N194="snížená",J194,0)</f>
        <v>0</v>
      </c>
      <c r="BG194" s="189">
        <f>IF(N194="zákl. přenesená",J194,0)</f>
        <v>0</v>
      </c>
      <c r="BH194" s="189">
        <f>IF(N194="sníž. přenesená",J194,0)</f>
        <v>0</v>
      </c>
      <c r="BI194" s="189">
        <f>IF(N194="nulová",J194,0)</f>
        <v>0</v>
      </c>
      <c r="BJ194" s="18" t="s">
        <v>88</v>
      </c>
      <c r="BK194" s="189">
        <f>ROUND(I194*H194,2)</f>
        <v>0</v>
      </c>
      <c r="BL194" s="18" t="s">
        <v>261</v>
      </c>
      <c r="BM194" s="188" t="s">
        <v>797</v>
      </c>
    </row>
    <row r="195" spans="1:65" s="2" customFormat="1" ht="39">
      <c r="A195" s="36"/>
      <c r="B195" s="37"/>
      <c r="C195" s="38"/>
      <c r="D195" s="197" t="s">
        <v>217</v>
      </c>
      <c r="E195" s="38"/>
      <c r="F195" s="239" t="s">
        <v>394</v>
      </c>
      <c r="G195" s="38"/>
      <c r="H195" s="38"/>
      <c r="I195" s="192"/>
      <c r="J195" s="38"/>
      <c r="K195" s="38"/>
      <c r="L195" s="41"/>
      <c r="M195" s="193"/>
      <c r="N195" s="194"/>
      <c r="O195" s="66"/>
      <c r="P195" s="66"/>
      <c r="Q195" s="66"/>
      <c r="R195" s="66"/>
      <c r="S195" s="66"/>
      <c r="T195" s="67"/>
      <c r="U195" s="36"/>
      <c r="V195" s="36"/>
      <c r="W195" s="36"/>
      <c r="X195" s="36"/>
      <c r="Y195" s="36"/>
      <c r="Z195" s="36"/>
      <c r="AA195" s="36"/>
      <c r="AB195" s="36"/>
      <c r="AC195" s="36"/>
      <c r="AD195" s="36"/>
      <c r="AE195" s="36"/>
      <c r="AT195" s="18" t="s">
        <v>217</v>
      </c>
      <c r="AU195" s="18" t="s">
        <v>90</v>
      </c>
    </row>
    <row r="196" spans="1:65" s="2" customFormat="1" ht="49.15" customHeight="1">
      <c r="A196" s="36"/>
      <c r="B196" s="37"/>
      <c r="C196" s="176" t="s">
        <v>395</v>
      </c>
      <c r="D196" s="176" t="s">
        <v>164</v>
      </c>
      <c r="E196" s="177" t="s">
        <v>396</v>
      </c>
      <c r="F196" s="178" t="s">
        <v>397</v>
      </c>
      <c r="G196" s="179" t="s">
        <v>185</v>
      </c>
      <c r="H196" s="180">
        <v>1</v>
      </c>
      <c r="I196" s="181"/>
      <c r="J196" s="182">
        <f>ROUND(I196*H196,2)</f>
        <v>0</v>
      </c>
      <c r="K196" s="183"/>
      <c r="L196" s="41"/>
      <c r="M196" s="184" t="s">
        <v>35</v>
      </c>
      <c r="N196" s="185" t="s">
        <v>51</v>
      </c>
      <c r="O196" s="66"/>
      <c r="P196" s="186">
        <f>O196*H196</f>
        <v>0</v>
      </c>
      <c r="Q196" s="186">
        <v>1.6E-2</v>
      </c>
      <c r="R196" s="186">
        <f>Q196*H196</f>
        <v>1.6E-2</v>
      </c>
      <c r="S196" s="186">
        <v>0</v>
      </c>
      <c r="T196" s="187">
        <f>S196*H196</f>
        <v>0</v>
      </c>
      <c r="U196" s="36"/>
      <c r="V196" s="36"/>
      <c r="W196" s="36"/>
      <c r="X196" s="36"/>
      <c r="Y196" s="36"/>
      <c r="Z196" s="36"/>
      <c r="AA196" s="36"/>
      <c r="AB196" s="36"/>
      <c r="AC196" s="36"/>
      <c r="AD196" s="36"/>
      <c r="AE196" s="36"/>
      <c r="AR196" s="188" t="s">
        <v>261</v>
      </c>
      <c r="AT196" s="188" t="s">
        <v>164</v>
      </c>
      <c r="AU196" s="188" t="s">
        <v>90</v>
      </c>
      <c r="AY196" s="18" t="s">
        <v>161</v>
      </c>
      <c r="BE196" s="189">
        <f>IF(N196="základní",J196,0)</f>
        <v>0</v>
      </c>
      <c r="BF196" s="189">
        <f>IF(N196="snížená",J196,0)</f>
        <v>0</v>
      </c>
      <c r="BG196" s="189">
        <f>IF(N196="zákl. přenesená",J196,0)</f>
        <v>0</v>
      </c>
      <c r="BH196" s="189">
        <f>IF(N196="sníž. přenesená",J196,0)</f>
        <v>0</v>
      </c>
      <c r="BI196" s="189">
        <f>IF(N196="nulová",J196,0)</f>
        <v>0</v>
      </c>
      <c r="BJ196" s="18" t="s">
        <v>88</v>
      </c>
      <c r="BK196" s="189">
        <f>ROUND(I196*H196,2)</f>
        <v>0</v>
      </c>
      <c r="BL196" s="18" t="s">
        <v>261</v>
      </c>
      <c r="BM196" s="188" t="s">
        <v>798</v>
      </c>
    </row>
    <row r="197" spans="1:65" s="2" customFormat="1" ht="48.75">
      <c r="A197" s="36"/>
      <c r="B197" s="37"/>
      <c r="C197" s="38"/>
      <c r="D197" s="197" t="s">
        <v>217</v>
      </c>
      <c r="E197" s="38"/>
      <c r="F197" s="239" t="s">
        <v>399</v>
      </c>
      <c r="G197" s="38"/>
      <c r="H197" s="38"/>
      <c r="I197" s="192"/>
      <c r="J197" s="38"/>
      <c r="K197" s="38"/>
      <c r="L197" s="41"/>
      <c r="M197" s="193"/>
      <c r="N197" s="194"/>
      <c r="O197" s="66"/>
      <c r="P197" s="66"/>
      <c r="Q197" s="66"/>
      <c r="R197" s="66"/>
      <c r="S197" s="66"/>
      <c r="T197" s="67"/>
      <c r="U197" s="36"/>
      <c r="V197" s="36"/>
      <c r="W197" s="36"/>
      <c r="X197" s="36"/>
      <c r="Y197" s="36"/>
      <c r="Z197" s="36"/>
      <c r="AA197" s="36"/>
      <c r="AB197" s="36"/>
      <c r="AC197" s="36"/>
      <c r="AD197" s="36"/>
      <c r="AE197" s="36"/>
      <c r="AT197" s="18" t="s">
        <v>217</v>
      </c>
      <c r="AU197" s="18" t="s">
        <v>90</v>
      </c>
    </row>
    <row r="198" spans="1:65" s="2" customFormat="1" ht="55.5" customHeight="1">
      <c r="A198" s="36"/>
      <c r="B198" s="37"/>
      <c r="C198" s="176" t="s">
        <v>400</v>
      </c>
      <c r="D198" s="176" t="s">
        <v>164</v>
      </c>
      <c r="E198" s="177" t="s">
        <v>401</v>
      </c>
      <c r="F198" s="178" t="s">
        <v>402</v>
      </c>
      <c r="G198" s="179" t="s">
        <v>185</v>
      </c>
      <c r="H198" s="180">
        <v>1</v>
      </c>
      <c r="I198" s="181"/>
      <c r="J198" s="182">
        <f>ROUND(I198*H198,2)</f>
        <v>0</v>
      </c>
      <c r="K198" s="183"/>
      <c r="L198" s="41"/>
      <c r="M198" s="184" t="s">
        <v>35</v>
      </c>
      <c r="N198" s="185" t="s">
        <v>51</v>
      </c>
      <c r="O198" s="66"/>
      <c r="P198" s="186">
        <f>O198*H198</f>
        <v>0</v>
      </c>
      <c r="Q198" s="186">
        <v>1.6E-2</v>
      </c>
      <c r="R198" s="186">
        <f>Q198*H198</f>
        <v>1.6E-2</v>
      </c>
      <c r="S198" s="186">
        <v>0</v>
      </c>
      <c r="T198" s="187">
        <f>S198*H198</f>
        <v>0</v>
      </c>
      <c r="U198" s="36"/>
      <c r="V198" s="36"/>
      <c r="W198" s="36"/>
      <c r="X198" s="36"/>
      <c r="Y198" s="36"/>
      <c r="Z198" s="36"/>
      <c r="AA198" s="36"/>
      <c r="AB198" s="36"/>
      <c r="AC198" s="36"/>
      <c r="AD198" s="36"/>
      <c r="AE198" s="36"/>
      <c r="AR198" s="188" t="s">
        <v>261</v>
      </c>
      <c r="AT198" s="188" t="s">
        <v>164</v>
      </c>
      <c r="AU198" s="188" t="s">
        <v>90</v>
      </c>
      <c r="AY198" s="18" t="s">
        <v>161</v>
      </c>
      <c r="BE198" s="189">
        <f>IF(N198="základní",J198,0)</f>
        <v>0</v>
      </c>
      <c r="BF198" s="189">
        <f>IF(N198="snížená",J198,0)</f>
        <v>0</v>
      </c>
      <c r="BG198" s="189">
        <f>IF(N198="zákl. přenesená",J198,0)</f>
        <v>0</v>
      </c>
      <c r="BH198" s="189">
        <f>IF(N198="sníž. přenesená",J198,0)</f>
        <v>0</v>
      </c>
      <c r="BI198" s="189">
        <f>IF(N198="nulová",J198,0)</f>
        <v>0</v>
      </c>
      <c r="BJ198" s="18" t="s">
        <v>88</v>
      </c>
      <c r="BK198" s="189">
        <f>ROUND(I198*H198,2)</f>
        <v>0</v>
      </c>
      <c r="BL198" s="18" t="s">
        <v>261</v>
      </c>
      <c r="BM198" s="188" t="s">
        <v>799</v>
      </c>
    </row>
    <row r="199" spans="1:65" s="2" customFormat="1" ht="48.75">
      <c r="A199" s="36"/>
      <c r="B199" s="37"/>
      <c r="C199" s="38"/>
      <c r="D199" s="197" t="s">
        <v>217</v>
      </c>
      <c r="E199" s="38"/>
      <c r="F199" s="239" t="s">
        <v>399</v>
      </c>
      <c r="G199" s="38"/>
      <c r="H199" s="38"/>
      <c r="I199" s="192"/>
      <c r="J199" s="38"/>
      <c r="K199" s="38"/>
      <c r="L199" s="41"/>
      <c r="M199" s="193"/>
      <c r="N199" s="194"/>
      <c r="O199" s="66"/>
      <c r="P199" s="66"/>
      <c r="Q199" s="66"/>
      <c r="R199" s="66"/>
      <c r="S199" s="66"/>
      <c r="T199" s="67"/>
      <c r="U199" s="36"/>
      <c r="V199" s="36"/>
      <c r="W199" s="36"/>
      <c r="X199" s="36"/>
      <c r="Y199" s="36"/>
      <c r="Z199" s="36"/>
      <c r="AA199" s="36"/>
      <c r="AB199" s="36"/>
      <c r="AC199" s="36"/>
      <c r="AD199" s="36"/>
      <c r="AE199" s="36"/>
      <c r="AT199" s="18" t="s">
        <v>217</v>
      </c>
      <c r="AU199" s="18" t="s">
        <v>90</v>
      </c>
    </row>
    <row r="200" spans="1:65" s="2" customFormat="1" ht="44.25" customHeight="1">
      <c r="A200" s="36"/>
      <c r="B200" s="37"/>
      <c r="C200" s="176" t="s">
        <v>404</v>
      </c>
      <c r="D200" s="176" t="s">
        <v>164</v>
      </c>
      <c r="E200" s="177" t="s">
        <v>405</v>
      </c>
      <c r="F200" s="178" t="s">
        <v>406</v>
      </c>
      <c r="G200" s="179" t="s">
        <v>232</v>
      </c>
      <c r="H200" s="180">
        <v>4.8000000000000001E-2</v>
      </c>
      <c r="I200" s="181"/>
      <c r="J200" s="182">
        <f>ROUND(I200*H200,2)</f>
        <v>0</v>
      </c>
      <c r="K200" s="183"/>
      <c r="L200" s="41"/>
      <c r="M200" s="184" t="s">
        <v>35</v>
      </c>
      <c r="N200" s="185" t="s">
        <v>51</v>
      </c>
      <c r="O200" s="66"/>
      <c r="P200" s="186">
        <f>O200*H200</f>
        <v>0</v>
      </c>
      <c r="Q200" s="186">
        <v>0</v>
      </c>
      <c r="R200" s="186">
        <f>Q200*H200</f>
        <v>0</v>
      </c>
      <c r="S200" s="186">
        <v>0</v>
      </c>
      <c r="T200" s="187">
        <f>S200*H200</f>
        <v>0</v>
      </c>
      <c r="U200" s="36"/>
      <c r="V200" s="36"/>
      <c r="W200" s="36"/>
      <c r="X200" s="36"/>
      <c r="Y200" s="36"/>
      <c r="Z200" s="36"/>
      <c r="AA200" s="36"/>
      <c r="AB200" s="36"/>
      <c r="AC200" s="36"/>
      <c r="AD200" s="36"/>
      <c r="AE200" s="36"/>
      <c r="AR200" s="188" t="s">
        <v>261</v>
      </c>
      <c r="AT200" s="188" t="s">
        <v>164</v>
      </c>
      <c r="AU200" s="188" t="s">
        <v>90</v>
      </c>
      <c r="AY200" s="18" t="s">
        <v>161</v>
      </c>
      <c r="BE200" s="189">
        <f>IF(N200="základní",J200,0)</f>
        <v>0</v>
      </c>
      <c r="BF200" s="189">
        <f>IF(N200="snížená",J200,0)</f>
        <v>0</v>
      </c>
      <c r="BG200" s="189">
        <f>IF(N200="zákl. přenesená",J200,0)</f>
        <v>0</v>
      </c>
      <c r="BH200" s="189">
        <f>IF(N200="sníž. přenesená",J200,0)</f>
        <v>0</v>
      </c>
      <c r="BI200" s="189">
        <f>IF(N200="nulová",J200,0)</f>
        <v>0</v>
      </c>
      <c r="BJ200" s="18" t="s">
        <v>88</v>
      </c>
      <c r="BK200" s="189">
        <f>ROUND(I200*H200,2)</f>
        <v>0</v>
      </c>
      <c r="BL200" s="18" t="s">
        <v>261</v>
      </c>
      <c r="BM200" s="188" t="s">
        <v>800</v>
      </c>
    </row>
    <row r="201" spans="1:65" s="2" customFormat="1" ht="11.25">
      <c r="A201" s="36"/>
      <c r="B201" s="37"/>
      <c r="C201" s="38"/>
      <c r="D201" s="190" t="s">
        <v>170</v>
      </c>
      <c r="E201" s="38"/>
      <c r="F201" s="191" t="s">
        <v>408</v>
      </c>
      <c r="G201" s="38"/>
      <c r="H201" s="38"/>
      <c r="I201" s="192"/>
      <c r="J201" s="38"/>
      <c r="K201" s="38"/>
      <c r="L201" s="41"/>
      <c r="M201" s="193"/>
      <c r="N201" s="194"/>
      <c r="O201" s="66"/>
      <c r="P201" s="66"/>
      <c r="Q201" s="66"/>
      <c r="R201" s="66"/>
      <c r="S201" s="66"/>
      <c r="T201" s="67"/>
      <c r="U201" s="36"/>
      <c r="V201" s="36"/>
      <c r="W201" s="36"/>
      <c r="X201" s="36"/>
      <c r="Y201" s="36"/>
      <c r="Z201" s="36"/>
      <c r="AA201" s="36"/>
      <c r="AB201" s="36"/>
      <c r="AC201" s="36"/>
      <c r="AD201" s="36"/>
      <c r="AE201" s="36"/>
      <c r="AT201" s="18" t="s">
        <v>170</v>
      </c>
      <c r="AU201" s="18" t="s">
        <v>90</v>
      </c>
    </row>
    <row r="202" spans="1:65" s="2" customFormat="1" ht="49.15" customHeight="1">
      <c r="A202" s="36"/>
      <c r="B202" s="37"/>
      <c r="C202" s="176" t="s">
        <v>409</v>
      </c>
      <c r="D202" s="176" t="s">
        <v>164</v>
      </c>
      <c r="E202" s="177" t="s">
        <v>410</v>
      </c>
      <c r="F202" s="178" t="s">
        <v>411</v>
      </c>
      <c r="G202" s="179" t="s">
        <v>232</v>
      </c>
      <c r="H202" s="180">
        <v>4.8000000000000001E-2</v>
      </c>
      <c r="I202" s="181"/>
      <c r="J202" s="182">
        <f>ROUND(I202*H202,2)</f>
        <v>0</v>
      </c>
      <c r="K202" s="183"/>
      <c r="L202" s="41"/>
      <c r="M202" s="184" t="s">
        <v>35</v>
      </c>
      <c r="N202" s="185" t="s">
        <v>51</v>
      </c>
      <c r="O202" s="66"/>
      <c r="P202" s="186">
        <f>O202*H202</f>
        <v>0</v>
      </c>
      <c r="Q202" s="186">
        <v>0</v>
      </c>
      <c r="R202" s="186">
        <f>Q202*H202</f>
        <v>0</v>
      </c>
      <c r="S202" s="186">
        <v>0</v>
      </c>
      <c r="T202" s="187">
        <f>S202*H202</f>
        <v>0</v>
      </c>
      <c r="U202" s="36"/>
      <c r="V202" s="36"/>
      <c r="W202" s="36"/>
      <c r="X202" s="36"/>
      <c r="Y202" s="36"/>
      <c r="Z202" s="36"/>
      <c r="AA202" s="36"/>
      <c r="AB202" s="36"/>
      <c r="AC202" s="36"/>
      <c r="AD202" s="36"/>
      <c r="AE202" s="36"/>
      <c r="AR202" s="188" t="s">
        <v>261</v>
      </c>
      <c r="AT202" s="188" t="s">
        <v>164</v>
      </c>
      <c r="AU202" s="188" t="s">
        <v>90</v>
      </c>
      <c r="AY202" s="18" t="s">
        <v>161</v>
      </c>
      <c r="BE202" s="189">
        <f>IF(N202="základní",J202,0)</f>
        <v>0</v>
      </c>
      <c r="BF202" s="189">
        <f>IF(N202="snížená",J202,0)</f>
        <v>0</v>
      </c>
      <c r="BG202" s="189">
        <f>IF(N202="zákl. přenesená",J202,0)</f>
        <v>0</v>
      </c>
      <c r="BH202" s="189">
        <f>IF(N202="sníž. přenesená",J202,0)</f>
        <v>0</v>
      </c>
      <c r="BI202" s="189">
        <f>IF(N202="nulová",J202,0)</f>
        <v>0</v>
      </c>
      <c r="BJ202" s="18" t="s">
        <v>88</v>
      </c>
      <c r="BK202" s="189">
        <f>ROUND(I202*H202,2)</f>
        <v>0</v>
      </c>
      <c r="BL202" s="18" t="s">
        <v>261</v>
      </c>
      <c r="BM202" s="188" t="s">
        <v>801</v>
      </c>
    </row>
    <row r="203" spans="1:65" s="2" customFormat="1" ht="11.25">
      <c r="A203" s="36"/>
      <c r="B203" s="37"/>
      <c r="C203" s="38"/>
      <c r="D203" s="190" t="s">
        <v>170</v>
      </c>
      <c r="E203" s="38"/>
      <c r="F203" s="191" t="s">
        <v>413</v>
      </c>
      <c r="G203" s="38"/>
      <c r="H203" s="38"/>
      <c r="I203" s="192"/>
      <c r="J203" s="38"/>
      <c r="K203" s="38"/>
      <c r="L203" s="41"/>
      <c r="M203" s="193"/>
      <c r="N203" s="194"/>
      <c r="O203" s="66"/>
      <c r="P203" s="66"/>
      <c r="Q203" s="66"/>
      <c r="R203" s="66"/>
      <c r="S203" s="66"/>
      <c r="T203" s="67"/>
      <c r="U203" s="36"/>
      <c r="V203" s="36"/>
      <c r="W203" s="36"/>
      <c r="X203" s="36"/>
      <c r="Y203" s="36"/>
      <c r="Z203" s="36"/>
      <c r="AA203" s="36"/>
      <c r="AB203" s="36"/>
      <c r="AC203" s="36"/>
      <c r="AD203" s="36"/>
      <c r="AE203" s="36"/>
      <c r="AT203" s="18" t="s">
        <v>170</v>
      </c>
      <c r="AU203" s="18" t="s">
        <v>90</v>
      </c>
    </row>
    <row r="204" spans="1:65" s="12" customFormat="1" ht="22.9" customHeight="1">
      <c r="B204" s="160"/>
      <c r="C204" s="161"/>
      <c r="D204" s="162" t="s">
        <v>79</v>
      </c>
      <c r="E204" s="174" t="s">
        <v>414</v>
      </c>
      <c r="F204" s="174" t="s">
        <v>415</v>
      </c>
      <c r="G204" s="161"/>
      <c r="H204" s="161"/>
      <c r="I204" s="164"/>
      <c r="J204" s="175">
        <f>BK204</f>
        <v>0</v>
      </c>
      <c r="K204" s="161"/>
      <c r="L204" s="166"/>
      <c r="M204" s="167"/>
      <c r="N204" s="168"/>
      <c r="O204" s="168"/>
      <c r="P204" s="169">
        <f>SUM(P205:P209)</f>
        <v>0</v>
      </c>
      <c r="Q204" s="168"/>
      <c r="R204" s="169">
        <f>SUM(R205:R209)</f>
        <v>0</v>
      </c>
      <c r="S204" s="168"/>
      <c r="T204" s="170">
        <f>SUM(T205:T209)</f>
        <v>9.9920000000000009E-2</v>
      </c>
      <c r="AR204" s="171" t="s">
        <v>90</v>
      </c>
      <c r="AT204" s="172" t="s">
        <v>79</v>
      </c>
      <c r="AU204" s="172" t="s">
        <v>88</v>
      </c>
      <c r="AY204" s="171" t="s">
        <v>161</v>
      </c>
      <c r="BK204" s="173">
        <f>SUM(BK205:BK209)</f>
        <v>0</v>
      </c>
    </row>
    <row r="205" spans="1:65" s="2" customFormat="1" ht="24.2" customHeight="1">
      <c r="A205" s="36"/>
      <c r="B205" s="37"/>
      <c r="C205" s="176" t="s">
        <v>416</v>
      </c>
      <c r="D205" s="176" t="s">
        <v>164</v>
      </c>
      <c r="E205" s="177" t="s">
        <v>690</v>
      </c>
      <c r="F205" s="178" t="s">
        <v>418</v>
      </c>
      <c r="G205" s="179" t="s">
        <v>185</v>
      </c>
      <c r="H205" s="180">
        <v>1</v>
      </c>
      <c r="I205" s="181"/>
      <c r="J205" s="182">
        <f>ROUND(I205*H205,2)</f>
        <v>0</v>
      </c>
      <c r="K205" s="183"/>
      <c r="L205" s="41"/>
      <c r="M205" s="184" t="s">
        <v>35</v>
      </c>
      <c r="N205" s="185" t="s">
        <v>51</v>
      </c>
      <c r="O205" s="66"/>
      <c r="P205" s="186">
        <f>O205*H205</f>
        <v>0</v>
      </c>
      <c r="Q205" s="186">
        <v>0</v>
      </c>
      <c r="R205" s="186">
        <f>Q205*H205</f>
        <v>0</v>
      </c>
      <c r="S205" s="186">
        <v>0</v>
      </c>
      <c r="T205" s="187">
        <f>S205*H205</f>
        <v>0</v>
      </c>
      <c r="U205" s="36"/>
      <c r="V205" s="36"/>
      <c r="W205" s="36"/>
      <c r="X205" s="36"/>
      <c r="Y205" s="36"/>
      <c r="Z205" s="36"/>
      <c r="AA205" s="36"/>
      <c r="AB205" s="36"/>
      <c r="AC205" s="36"/>
      <c r="AD205" s="36"/>
      <c r="AE205" s="36"/>
      <c r="AR205" s="188" t="s">
        <v>261</v>
      </c>
      <c r="AT205" s="188" t="s">
        <v>164</v>
      </c>
      <c r="AU205" s="188" t="s">
        <v>90</v>
      </c>
      <c r="AY205" s="18" t="s">
        <v>161</v>
      </c>
      <c r="BE205" s="189">
        <f>IF(N205="základní",J205,0)</f>
        <v>0</v>
      </c>
      <c r="BF205" s="189">
        <f>IF(N205="snížená",J205,0)</f>
        <v>0</v>
      </c>
      <c r="BG205" s="189">
        <f>IF(N205="zákl. přenesená",J205,0)</f>
        <v>0</v>
      </c>
      <c r="BH205" s="189">
        <f>IF(N205="sníž. přenesená",J205,0)</f>
        <v>0</v>
      </c>
      <c r="BI205" s="189">
        <f>IF(N205="nulová",J205,0)</f>
        <v>0</v>
      </c>
      <c r="BJ205" s="18" t="s">
        <v>88</v>
      </c>
      <c r="BK205" s="189">
        <f>ROUND(I205*H205,2)</f>
        <v>0</v>
      </c>
      <c r="BL205" s="18" t="s">
        <v>261</v>
      </c>
      <c r="BM205" s="188" t="s">
        <v>802</v>
      </c>
    </row>
    <row r="206" spans="1:65" s="2" customFormat="1" ht="29.25">
      <c r="A206" s="36"/>
      <c r="B206" s="37"/>
      <c r="C206" s="38"/>
      <c r="D206" s="197" t="s">
        <v>217</v>
      </c>
      <c r="E206" s="38"/>
      <c r="F206" s="239" t="s">
        <v>420</v>
      </c>
      <c r="G206" s="38"/>
      <c r="H206" s="38"/>
      <c r="I206" s="192"/>
      <c r="J206" s="38"/>
      <c r="K206" s="38"/>
      <c r="L206" s="41"/>
      <c r="M206" s="193"/>
      <c r="N206" s="194"/>
      <c r="O206" s="66"/>
      <c r="P206" s="66"/>
      <c r="Q206" s="66"/>
      <c r="R206" s="66"/>
      <c r="S206" s="66"/>
      <c r="T206" s="67"/>
      <c r="U206" s="36"/>
      <c r="V206" s="36"/>
      <c r="W206" s="36"/>
      <c r="X206" s="36"/>
      <c r="Y206" s="36"/>
      <c r="Z206" s="36"/>
      <c r="AA206" s="36"/>
      <c r="AB206" s="36"/>
      <c r="AC206" s="36"/>
      <c r="AD206" s="36"/>
      <c r="AE206" s="36"/>
      <c r="AT206" s="18" t="s">
        <v>217</v>
      </c>
      <c r="AU206" s="18" t="s">
        <v>90</v>
      </c>
    </row>
    <row r="207" spans="1:65" s="2" customFormat="1" ht="16.5" customHeight="1">
      <c r="A207" s="36"/>
      <c r="B207" s="37"/>
      <c r="C207" s="176" t="s">
        <v>421</v>
      </c>
      <c r="D207" s="176" t="s">
        <v>164</v>
      </c>
      <c r="E207" s="177" t="s">
        <v>422</v>
      </c>
      <c r="F207" s="178" t="s">
        <v>423</v>
      </c>
      <c r="G207" s="179" t="s">
        <v>185</v>
      </c>
      <c r="H207" s="180">
        <v>1</v>
      </c>
      <c r="I207" s="181"/>
      <c r="J207" s="182">
        <f>ROUND(I207*H207,2)</f>
        <v>0</v>
      </c>
      <c r="K207" s="183"/>
      <c r="L207" s="41"/>
      <c r="M207" s="184" t="s">
        <v>35</v>
      </c>
      <c r="N207" s="185" t="s">
        <v>51</v>
      </c>
      <c r="O207" s="66"/>
      <c r="P207" s="186">
        <f>O207*H207</f>
        <v>0</v>
      </c>
      <c r="Q207" s="186">
        <v>0</v>
      </c>
      <c r="R207" s="186">
        <f>Q207*H207</f>
        <v>0</v>
      </c>
      <c r="S207" s="186">
        <v>0.05</v>
      </c>
      <c r="T207" s="187">
        <f>S207*H207</f>
        <v>0.05</v>
      </c>
      <c r="U207" s="36"/>
      <c r="V207" s="36"/>
      <c r="W207" s="36"/>
      <c r="X207" s="36"/>
      <c r="Y207" s="36"/>
      <c r="Z207" s="36"/>
      <c r="AA207" s="36"/>
      <c r="AB207" s="36"/>
      <c r="AC207" s="36"/>
      <c r="AD207" s="36"/>
      <c r="AE207" s="36"/>
      <c r="AR207" s="188" t="s">
        <v>261</v>
      </c>
      <c r="AT207" s="188" t="s">
        <v>164</v>
      </c>
      <c r="AU207" s="188" t="s">
        <v>90</v>
      </c>
      <c r="AY207" s="18" t="s">
        <v>161</v>
      </c>
      <c r="BE207" s="189">
        <f>IF(N207="základní",J207,0)</f>
        <v>0</v>
      </c>
      <c r="BF207" s="189">
        <f>IF(N207="snížená",J207,0)</f>
        <v>0</v>
      </c>
      <c r="BG207" s="189">
        <f>IF(N207="zákl. přenesená",J207,0)</f>
        <v>0</v>
      </c>
      <c r="BH207" s="189">
        <f>IF(N207="sníž. přenesená",J207,0)</f>
        <v>0</v>
      </c>
      <c r="BI207" s="189">
        <f>IF(N207="nulová",J207,0)</f>
        <v>0</v>
      </c>
      <c r="BJ207" s="18" t="s">
        <v>88</v>
      </c>
      <c r="BK207" s="189">
        <f>ROUND(I207*H207,2)</f>
        <v>0</v>
      </c>
      <c r="BL207" s="18" t="s">
        <v>261</v>
      </c>
      <c r="BM207" s="188" t="s">
        <v>803</v>
      </c>
    </row>
    <row r="208" spans="1:65" s="2" customFormat="1" ht="16.5" customHeight="1">
      <c r="A208" s="36"/>
      <c r="B208" s="37"/>
      <c r="C208" s="176" t="s">
        <v>425</v>
      </c>
      <c r="D208" s="176" t="s">
        <v>164</v>
      </c>
      <c r="E208" s="177" t="s">
        <v>426</v>
      </c>
      <c r="F208" s="178" t="s">
        <v>427</v>
      </c>
      <c r="G208" s="179" t="s">
        <v>167</v>
      </c>
      <c r="H208" s="180">
        <v>12.48</v>
      </c>
      <c r="I208" s="181"/>
      <c r="J208" s="182">
        <f>ROUND(I208*H208,2)</f>
        <v>0</v>
      </c>
      <c r="K208" s="183"/>
      <c r="L208" s="41"/>
      <c r="M208" s="184" t="s">
        <v>35</v>
      </c>
      <c r="N208" s="185" t="s">
        <v>51</v>
      </c>
      <c r="O208" s="66"/>
      <c r="P208" s="186">
        <f>O208*H208</f>
        <v>0</v>
      </c>
      <c r="Q208" s="186">
        <v>0</v>
      </c>
      <c r="R208" s="186">
        <f>Q208*H208</f>
        <v>0</v>
      </c>
      <c r="S208" s="186">
        <v>4.0000000000000001E-3</v>
      </c>
      <c r="T208" s="187">
        <f>S208*H208</f>
        <v>4.9920000000000006E-2</v>
      </c>
      <c r="U208" s="36"/>
      <c r="V208" s="36"/>
      <c r="W208" s="36"/>
      <c r="X208" s="36"/>
      <c r="Y208" s="36"/>
      <c r="Z208" s="36"/>
      <c r="AA208" s="36"/>
      <c r="AB208" s="36"/>
      <c r="AC208" s="36"/>
      <c r="AD208" s="36"/>
      <c r="AE208" s="36"/>
      <c r="AR208" s="188" t="s">
        <v>261</v>
      </c>
      <c r="AT208" s="188" t="s">
        <v>164</v>
      </c>
      <c r="AU208" s="188" t="s">
        <v>90</v>
      </c>
      <c r="AY208" s="18" t="s">
        <v>161</v>
      </c>
      <c r="BE208" s="189">
        <f>IF(N208="základní",J208,0)</f>
        <v>0</v>
      </c>
      <c r="BF208" s="189">
        <f>IF(N208="snížená",J208,0)</f>
        <v>0</v>
      </c>
      <c r="BG208" s="189">
        <f>IF(N208="zákl. přenesená",J208,0)</f>
        <v>0</v>
      </c>
      <c r="BH208" s="189">
        <f>IF(N208="sníž. přenesená",J208,0)</f>
        <v>0</v>
      </c>
      <c r="BI208" s="189">
        <f>IF(N208="nulová",J208,0)</f>
        <v>0</v>
      </c>
      <c r="BJ208" s="18" t="s">
        <v>88</v>
      </c>
      <c r="BK208" s="189">
        <f>ROUND(I208*H208,2)</f>
        <v>0</v>
      </c>
      <c r="BL208" s="18" t="s">
        <v>261</v>
      </c>
      <c r="BM208" s="188" t="s">
        <v>804</v>
      </c>
    </row>
    <row r="209" spans="1:65" s="2" customFormat="1" ht="11.25">
      <c r="A209" s="36"/>
      <c r="B209" s="37"/>
      <c r="C209" s="38"/>
      <c r="D209" s="190" t="s">
        <v>170</v>
      </c>
      <c r="E209" s="38"/>
      <c r="F209" s="191" t="s">
        <v>429</v>
      </c>
      <c r="G209" s="38"/>
      <c r="H209" s="38"/>
      <c r="I209" s="192"/>
      <c r="J209" s="38"/>
      <c r="K209" s="38"/>
      <c r="L209" s="41"/>
      <c r="M209" s="193"/>
      <c r="N209" s="194"/>
      <c r="O209" s="66"/>
      <c r="P209" s="66"/>
      <c r="Q209" s="66"/>
      <c r="R209" s="66"/>
      <c r="S209" s="66"/>
      <c r="T209" s="67"/>
      <c r="U209" s="36"/>
      <c r="V209" s="36"/>
      <c r="W209" s="36"/>
      <c r="X209" s="36"/>
      <c r="Y209" s="36"/>
      <c r="Z209" s="36"/>
      <c r="AA209" s="36"/>
      <c r="AB209" s="36"/>
      <c r="AC209" s="36"/>
      <c r="AD209" s="36"/>
      <c r="AE209" s="36"/>
      <c r="AT209" s="18" t="s">
        <v>170</v>
      </c>
      <c r="AU209" s="18" t="s">
        <v>90</v>
      </c>
    </row>
    <row r="210" spans="1:65" s="12" customFormat="1" ht="22.9" customHeight="1">
      <c r="B210" s="160"/>
      <c r="C210" s="161"/>
      <c r="D210" s="162" t="s">
        <v>79</v>
      </c>
      <c r="E210" s="174" t="s">
        <v>430</v>
      </c>
      <c r="F210" s="174" t="s">
        <v>431</v>
      </c>
      <c r="G210" s="161"/>
      <c r="H210" s="161"/>
      <c r="I210" s="164"/>
      <c r="J210" s="175">
        <f>BK210</f>
        <v>0</v>
      </c>
      <c r="K210" s="161"/>
      <c r="L210" s="166"/>
      <c r="M210" s="167"/>
      <c r="N210" s="168"/>
      <c r="O210" s="168"/>
      <c r="P210" s="169">
        <f>SUM(P211:P243)</f>
        <v>0</v>
      </c>
      <c r="Q210" s="168"/>
      <c r="R210" s="169">
        <f>SUM(R211:R243)</f>
        <v>0.55061599999999988</v>
      </c>
      <c r="S210" s="168"/>
      <c r="T210" s="170">
        <f>SUM(T211:T243)</f>
        <v>1.0379616</v>
      </c>
      <c r="AR210" s="171" t="s">
        <v>90</v>
      </c>
      <c r="AT210" s="172" t="s">
        <v>79</v>
      </c>
      <c r="AU210" s="172" t="s">
        <v>88</v>
      </c>
      <c r="AY210" s="171" t="s">
        <v>161</v>
      </c>
      <c r="BK210" s="173">
        <f>SUM(BK211:BK243)</f>
        <v>0</v>
      </c>
    </row>
    <row r="211" spans="1:65" s="2" customFormat="1" ht="24.2" customHeight="1">
      <c r="A211" s="36"/>
      <c r="B211" s="37"/>
      <c r="C211" s="176" t="s">
        <v>432</v>
      </c>
      <c r="D211" s="176" t="s">
        <v>164</v>
      </c>
      <c r="E211" s="177" t="s">
        <v>433</v>
      </c>
      <c r="F211" s="178" t="s">
        <v>434</v>
      </c>
      <c r="G211" s="179" t="s">
        <v>167</v>
      </c>
      <c r="H211" s="180">
        <v>12.48</v>
      </c>
      <c r="I211" s="181"/>
      <c r="J211" s="182">
        <f>ROUND(I211*H211,2)</f>
        <v>0</v>
      </c>
      <c r="K211" s="183"/>
      <c r="L211" s="41"/>
      <c r="M211" s="184" t="s">
        <v>35</v>
      </c>
      <c r="N211" s="185" t="s">
        <v>51</v>
      </c>
      <c r="O211" s="66"/>
      <c r="P211" s="186">
        <f>O211*H211</f>
        <v>0</v>
      </c>
      <c r="Q211" s="186">
        <v>0</v>
      </c>
      <c r="R211" s="186">
        <f>Q211*H211</f>
        <v>0</v>
      </c>
      <c r="S211" s="186">
        <v>0</v>
      </c>
      <c r="T211" s="187">
        <f>S211*H211</f>
        <v>0</v>
      </c>
      <c r="U211" s="36"/>
      <c r="V211" s="36"/>
      <c r="W211" s="36"/>
      <c r="X211" s="36"/>
      <c r="Y211" s="36"/>
      <c r="Z211" s="36"/>
      <c r="AA211" s="36"/>
      <c r="AB211" s="36"/>
      <c r="AC211" s="36"/>
      <c r="AD211" s="36"/>
      <c r="AE211" s="36"/>
      <c r="AR211" s="188" t="s">
        <v>261</v>
      </c>
      <c r="AT211" s="188" t="s">
        <v>164</v>
      </c>
      <c r="AU211" s="188" t="s">
        <v>90</v>
      </c>
      <c r="AY211" s="18" t="s">
        <v>161</v>
      </c>
      <c r="BE211" s="189">
        <f>IF(N211="základní",J211,0)</f>
        <v>0</v>
      </c>
      <c r="BF211" s="189">
        <f>IF(N211="snížená",J211,0)</f>
        <v>0</v>
      </c>
      <c r="BG211" s="189">
        <f>IF(N211="zákl. přenesená",J211,0)</f>
        <v>0</v>
      </c>
      <c r="BH211" s="189">
        <f>IF(N211="sníž. přenesená",J211,0)</f>
        <v>0</v>
      </c>
      <c r="BI211" s="189">
        <f>IF(N211="nulová",J211,0)</f>
        <v>0</v>
      </c>
      <c r="BJ211" s="18" t="s">
        <v>88</v>
      </c>
      <c r="BK211" s="189">
        <f>ROUND(I211*H211,2)</f>
        <v>0</v>
      </c>
      <c r="BL211" s="18" t="s">
        <v>261</v>
      </c>
      <c r="BM211" s="188" t="s">
        <v>805</v>
      </c>
    </row>
    <row r="212" spans="1:65" s="2" customFormat="1" ht="11.25">
      <c r="A212" s="36"/>
      <c r="B212" s="37"/>
      <c r="C212" s="38"/>
      <c r="D212" s="190" t="s">
        <v>170</v>
      </c>
      <c r="E212" s="38"/>
      <c r="F212" s="191" t="s">
        <v>436</v>
      </c>
      <c r="G212" s="38"/>
      <c r="H212" s="38"/>
      <c r="I212" s="192"/>
      <c r="J212" s="38"/>
      <c r="K212" s="38"/>
      <c r="L212" s="41"/>
      <c r="M212" s="193"/>
      <c r="N212" s="194"/>
      <c r="O212" s="66"/>
      <c r="P212" s="66"/>
      <c r="Q212" s="66"/>
      <c r="R212" s="66"/>
      <c r="S212" s="66"/>
      <c r="T212" s="67"/>
      <c r="U212" s="36"/>
      <c r="V212" s="36"/>
      <c r="W212" s="36"/>
      <c r="X212" s="36"/>
      <c r="Y212" s="36"/>
      <c r="Z212" s="36"/>
      <c r="AA212" s="36"/>
      <c r="AB212" s="36"/>
      <c r="AC212" s="36"/>
      <c r="AD212" s="36"/>
      <c r="AE212" s="36"/>
      <c r="AT212" s="18" t="s">
        <v>170</v>
      </c>
      <c r="AU212" s="18" t="s">
        <v>90</v>
      </c>
    </row>
    <row r="213" spans="1:65" s="2" customFormat="1" ht="24.2" customHeight="1">
      <c r="A213" s="36"/>
      <c r="B213" s="37"/>
      <c r="C213" s="176" t="s">
        <v>437</v>
      </c>
      <c r="D213" s="176" t="s">
        <v>164</v>
      </c>
      <c r="E213" s="177" t="s">
        <v>438</v>
      </c>
      <c r="F213" s="178" t="s">
        <v>439</v>
      </c>
      <c r="G213" s="179" t="s">
        <v>167</v>
      </c>
      <c r="H213" s="180">
        <v>12.48</v>
      </c>
      <c r="I213" s="181"/>
      <c r="J213" s="182">
        <f>ROUND(I213*H213,2)</f>
        <v>0</v>
      </c>
      <c r="K213" s="183"/>
      <c r="L213" s="41"/>
      <c r="M213" s="184" t="s">
        <v>35</v>
      </c>
      <c r="N213" s="185" t="s">
        <v>51</v>
      </c>
      <c r="O213" s="66"/>
      <c r="P213" s="186">
        <f>O213*H213</f>
        <v>0</v>
      </c>
      <c r="Q213" s="186">
        <v>2.9999999999999997E-4</v>
      </c>
      <c r="R213" s="186">
        <f>Q213*H213</f>
        <v>3.7439999999999999E-3</v>
      </c>
      <c r="S213" s="186">
        <v>0</v>
      </c>
      <c r="T213" s="187">
        <f>S213*H213</f>
        <v>0</v>
      </c>
      <c r="U213" s="36"/>
      <c r="V213" s="36"/>
      <c r="W213" s="36"/>
      <c r="X213" s="36"/>
      <c r="Y213" s="36"/>
      <c r="Z213" s="36"/>
      <c r="AA213" s="36"/>
      <c r="AB213" s="36"/>
      <c r="AC213" s="36"/>
      <c r="AD213" s="36"/>
      <c r="AE213" s="36"/>
      <c r="AR213" s="188" t="s">
        <v>261</v>
      </c>
      <c r="AT213" s="188" t="s">
        <v>164</v>
      </c>
      <c r="AU213" s="188" t="s">
        <v>90</v>
      </c>
      <c r="AY213" s="18" t="s">
        <v>161</v>
      </c>
      <c r="BE213" s="189">
        <f>IF(N213="základní",J213,0)</f>
        <v>0</v>
      </c>
      <c r="BF213" s="189">
        <f>IF(N213="snížená",J213,0)</f>
        <v>0</v>
      </c>
      <c r="BG213" s="189">
        <f>IF(N213="zákl. přenesená",J213,0)</f>
        <v>0</v>
      </c>
      <c r="BH213" s="189">
        <f>IF(N213="sníž. přenesená",J213,0)</f>
        <v>0</v>
      </c>
      <c r="BI213" s="189">
        <f>IF(N213="nulová",J213,0)</f>
        <v>0</v>
      </c>
      <c r="BJ213" s="18" t="s">
        <v>88</v>
      </c>
      <c r="BK213" s="189">
        <f>ROUND(I213*H213,2)</f>
        <v>0</v>
      </c>
      <c r="BL213" s="18" t="s">
        <v>261</v>
      </c>
      <c r="BM213" s="188" t="s">
        <v>806</v>
      </c>
    </row>
    <row r="214" spans="1:65" s="2" customFormat="1" ht="11.25">
      <c r="A214" s="36"/>
      <c r="B214" s="37"/>
      <c r="C214" s="38"/>
      <c r="D214" s="190" t="s">
        <v>170</v>
      </c>
      <c r="E214" s="38"/>
      <c r="F214" s="191" t="s">
        <v>441</v>
      </c>
      <c r="G214" s="38"/>
      <c r="H214" s="38"/>
      <c r="I214" s="192"/>
      <c r="J214" s="38"/>
      <c r="K214" s="38"/>
      <c r="L214" s="41"/>
      <c r="M214" s="193"/>
      <c r="N214" s="194"/>
      <c r="O214" s="66"/>
      <c r="P214" s="66"/>
      <c r="Q214" s="66"/>
      <c r="R214" s="66"/>
      <c r="S214" s="66"/>
      <c r="T214" s="67"/>
      <c r="U214" s="36"/>
      <c r="V214" s="36"/>
      <c r="W214" s="36"/>
      <c r="X214" s="36"/>
      <c r="Y214" s="36"/>
      <c r="Z214" s="36"/>
      <c r="AA214" s="36"/>
      <c r="AB214" s="36"/>
      <c r="AC214" s="36"/>
      <c r="AD214" s="36"/>
      <c r="AE214" s="36"/>
      <c r="AT214" s="18" t="s">
        <v>170</v>
      </c>
      <c r="AU214" s="18" t="s">
        <v>90</v>
      </c>
    </row>
    <row r="215" spans="1:65" s="2" customFormat="1" ht="37.9" customHeight="1">
      <c r="A215" s="36"/>
      <c r="B215" s="37"/>
      <c r="C215" s="176" t="s">
        <v>442</v>
      </c>
      <c r="D215" s="176" t="s">
        <v>164</v>
      </c>
      <c r="E215" s="177" t="s">
        <v>443</v>
      </c>
      <c r="F215" s="178" t="s">
        <v>444</v>
      </c>
      <c r="G215" s="179" t="s">
        <v>167</v>
      </c>
      <c r="H215" s="180">
        <v>12.48</v>
      </c>
      <c r="I215" s="181"/>
      <c r="J215" s="182">
        <f>ROUND(I215*H215,2)</f>
        <v>0</v>
      </c>
      <c r="K215" s="183"/>
      <c r="L215" s="41"/>
      <c r="M215" s="184" t="s">
        <v>35</v>
      </c>
      <c r="N215" s="185" t="s">
        <v>51</v>
      </c>
      <c r="O215" s="66"/>
      <c r="P215" s="186">
        <f>O215*H215</f>
        <v>0</v>
      </c>
      <c r="Q215" s="186">
        <v>1.4999999999999999E-2</v>
      </c>
      <c r="R215" s="186">
        <f>Q215*H215</f>
        <v>0.18720000000000001</v>
      </c>
      <c r="S215" s="186">
        <v>0</v>
      </c>
      <c r="T215" s="187">
        <f>S215*H215</f>
        <v>0</v>
      </c>
      <c r="U215" s="36"/>
      <c r="V215" s="36"/>
      <c r="W215" s="36"/>
      <c r="X215" s="36"/>
      <c r="Y215" s="36"/>
      <c r="Z215" s="36"/>
      <c r="AA215" s="36"/>
      <c r="AB215" s="36"/>
      <c r="AC215" s="36"/>
      <c r="AD215" s="36"/>
      <c r="AE215" s="36"/>
      <c r="AR215" s="188" t="s">
        <v>261</v>
      </c>
      <c r="AT215" s="188" t="s">
        <v>164</v>
      </c>
      <c r="AU215" s="188" t="s">
        <v>90</v>
      </c>
      <c r="AY215" s="18" t="s">
        <v>161</v>
      </c>
      <c r="BE215" s="189">
        <f>IF(N215="základní",J215,0)</f>
        <v>0</v>
      </c>
      <c r="BF215" s="189">
        <f>IF(N215="snížená",J215,0)</f>
        <v>0</v>
      </c>
      <c r="BG215" s="189">
        <f>IF(N215="zákl. přenesená",J215,0)</f>
        <v>0</v>
      </c>
      <c r="BH215" s="189">
        <f>IF(N215="sníž. přenesená",J215,0)</f>
        <v>0</v>
      </c>
      <c r="BI215" s="189">
        <f>IF(N215="nulová",J215,0)</f>
        <v>0</v>
      </c>
      <c r="BJ215" s="18" t="s">
        <v>88</v>
      </c>
      <c r="BK215" s="189">
        <f>ROUND(I215*H215,2)</f>
        <v>0</v>
      </c>
      <c r="BL215" s="18" t="s">
        <v>261</v>
      </c>
      <c r="BM215" s="188" t="s">
        <v>807</v>
      </c>
    </row>
    <row r="216" spans="1:65" s="2" customFormat="1" ht="11.25">
      <c r="A216" s="36"/>
      <c r="B216" s="37"/>
      <c r="C216" s="38"/>
      <c r="D216" s="190" t="s">
        <v>170</v>
      </c>
      <c r="E216" s="38"/>
      <c r="F216" s="191" t="s">
        <v>446</v>
      </c>
      <c r="G216" s="38"/>
      <c r="H216" s="38"/>
      <c r="I216" s="192"/>
      <c r="J216" s="38"/>
      <c r="K216" s="38"/>
      <c r="L216" s="41"/>
      <c r="M216" s="193"/>
      <c r="N216" s="194"/>
      <c r="O216" s="66"/>
      <c r="P216" s="66"/>
      <c r="Q216" s="66"/>
      <c r="R216" s="66"/>
      <c r="S216" s="66"/>
      <c r="T216" s="67"/>
      <c r="U216" s="36"/>
      <c r="V216" s="36"/>
      <c r="W216" s="36"/>
      <c r="X216" s="36"/>
      <c r="Y216" s="36"/>
      <c r="Z216" s="36"/>
      <c r="AA216" s="36"/>
      <c r="AB216" s="36"/>
      <c r="AC216" s="36"/>
      <c r="AD216" s="36"/>
      <c r="AE216" s="36"/>
      <c r="AT216" s="18" t="s">
        <v>170</v>
      </c>
      <c r="AU216" s="18" t="s">
        <v>90</v>
      </c>
    </row>
    <row r="217" spans="1:65" s="2" customFormat="1" ht="24.2" customHeight="1">
      <c r="A217" s="36"/>
      <c r="B217" s="37"/>
      <c r="C217" s="176" t="s">
        <v>447</v>
      </c>
      <c r="D217" s="176" t="s">
        <v>164</v>
      </c>
      <c r="E217" s="177" t="s">
        <v>448</v>
      </c>
      <c r="F217" s="178" t="s">
        <v>449</v>
      </c>
      <c r="G217" s="179" t="s">
        <v>167</v>
      </c>
      <c r="H217" s="180">
        <v>12.48</v>
      </c>
      <c r="I217" s="181"/>
      <c r="J217" s="182">
        <f>ROUND(I217*H217,2)</f>
        <v>0</v>
      </c>
      <c r="K217" s="183"/>
      <c r="L217" s="41"/>
      <c r="M217" s="184" t="s">
        <v>35</v>
      </c>
      <c r="N217" s="185" t="s">
        <v>51</v>
      </c>
      <c r="O217" s="66"/>
      <c r="P217" s="186">
        <f>O217*H217</f>
        <v>0</v>
      </c>
      <c r="Q217" s="186">
        <v>0</v>
      </c>
      <c r="R217" s="186">
        <f>Q217*H217</f>
        <v>0</v>
      </c>
      <c r="S217" s="186">
        <v>8.3169999999999994E-2</v>
      </c>
      <c r="T217" s="187">
        <f>S217*H217</f>
        <v>1.0379616</v>
      </c>
      <c r="U217" s="36"/>
      <c r="V217" s="36"/>
      <c r="W217" s="36"/>
      <c r="X217" s="36"/>
      <c r="Y217" s="36"/>
      <c r="Z217" s="36"/>
      <c r="AA217" s="36"/>
      <c r="AB217" s="36"/>
      <c r="AC217" s="36"/>
      <c r="AD217" s="36"/>
      <c r="AE217" s="36"/>
      <c r="AR217" s="188" t="s">
        <v>261</v>
      </c>
      <c r="AT217" s="188" t="s">
        <v>164</v>
      </c>
      <c r="AU217" s="188" t="s">
        <v>90</v>
      </c>
      <c r="AY217" s="18" t="s">
        <v>161</v>
      </c>
      <c r="BE217" s="189">
        <f>IF(N217="základní",J217,0)</f>
        <v>0</v>
      </c>
      <c r="BF217" s="189">
        <f>IF(N217="snížená",J217,0)</f>
        <v>0</v>
      </c>
      <c r="BG217" s="189">
        <f>IF(N217="zákl. přenesená",J217,0)</f>
        <v>0</v>
      </c>
      <c r="BH217" s="189">
        <f>IF(N217="sníž. přenesená",J217,0)</f>
        <v>0</v>
      </c>
      <c r="BI217" s="189">
        <f>IF(N217="nulová",J217,0)</f>
        <v>0</v>
      </c>
      <c r="BJ217" s="18" t="s">
        <v>88</v>
      </c>
      <c r="BK217" s="189">
        <f>ROUND(I217*H217,2)</f>
        <v>0</v>
      </c>
      <c r="BL217" s="18" t="s">
        <v>261</v>
      </c>
      <c r="BM217" s="188" t="s">
        <v>808</v>
      </c>
    </row>
    <row r="218" spans="1:65" s="2" customFormat="1" ht="11.25">
      <c r="A218" s="36"/>
      <c r="B218" s="37"/>
      <c r="C218" s="38"/>
      <c r="D218" s="190" t="s">
        <v>170</v>
      </c>
      <c r="E218" s="38"/>
      <c r="F218" s="191" t="s">
        <v>451</v>
      </c>
      <c r="G218" s="38"/>
      <c r="H218" s="38"/>
      <c r="I218" s="192"/>
      <c r="J218" s="38"/>
      <c r="K218" s="38"/>
      <c r="L218" s="41"/>
      <c r="M218" s="193"/>
      <c r="N218" s="194"/>
      <c r="O218" s="66"/>
      <c r="P218" s="66"/>
      <c r="Q218" s="66"/>
      <c r="R218" s="66"/>
      <c r="S218" s="66"/>
      <c r="T218" s="67"/>
      <c r="U218" s="36"/>
      <c r="V218" s="36"/>
      <c r="W218" s="36"/>
      <c r="X218" s="36"/>
      <c r="Y218" s="36"/>
      <c r="Z218" s="36"/>
      <c r="AA218" s="36"/>
      <c r="AB218" s="36"/>
      <c r="AC218" s="36"/>
      <c r="AD218" s="36"/>
      <c r="AE218" s="36"/>
      <c r="AT218" s="18" t="s">
        <v>170</v>
      </c>
      <c r="AU218" s="18" t="s">
        <v>90</v>
      </c>
    </row>
    <row r="219" spans="1:65" s="2" customFormat="1" ht="33" customHeight="1">
      <c r="A219" s="36"/>
      <c r="B219" s="37"/>
      <c r="C219" s="176" t="s">
        <v>453</v>
      </c>
      <c r="D219" s="176" t="s">
        <v>164</v>
      </c>
      <c r="E219" s="177" t="s">
        <v>454</v>
      </c>
      <c r="F219" s="178" t="s">
        <v>455</v>
      </c>
      <c r="G219" s="179" t="s">
        <v>167</v>
      </c>
      <c r="H219" s="180">
        <v>12.48</v>
      </c>
      <c r="I219" s="181"/>
      <c r="J219" s="182">
        <f>ROUND(I219*H219,2)</f>
        <v>0</v>
      </c>
      <c r="K219" s="183"/>
      <c r="L219" s="41"/>
      <c r="M219" s="184" t="s">
        <v>35</v>
      </c>
      <c r="N219" s="185" t="s">
        <v>51</v>
      </c>
      <c r="O219" s="66"/>
      <c r="P219" s="186">
        <f>O219*H219</f>
        <v>0</v>
      </c>
      <c r="Q219" s="186">
        <v>5.4000000000000003E-3</v>
      </c>
      <c r="R219" s="186">
        <f>Q219*H219</f>
        <v>6.7392000000000007E-2</v>
      </c>
      <c r="S219" s="186">
        <v>0</v>
      </c>
      <c r="T219" s="187">
        <f>S219*H219</f>
        <v>0</v>
      </c>
      <c r="U219" s="36"/>
      <c r="V219" s="36"/>
      <c r="W219" s="36"/>
      <c r="X219" s="36"/>
      <c r="Y219" s="36"/>
      <c r="Z219" s="36"/>
      <c r="AA219" s="36"/>
      <c r="AB219" s="36"/>
      <c r="AC219" s="36"/>
      <c r="AD219" s="36"/>
      <c r="AE219" s="36"/>
      <c r="AR219" s="188" t="s">
        <v>261</v>
      </c>
      <c r="AT219" s="188" t="s">
        <v>164</v>
      </c>
      <c r="AU219" s="188" t="s">
        <v>90</v>
      </c>
      <c r="AY219" s="18" t="s">
        <v>161</v>
      </c>
      <c r="BE219" s="189">
        <f>IF(N219="základní",J219,0)</f>
        <v>0</v>
      </c>
      <c r="BF219" s="189">
        <f>IF(N219="snížená",J219,0)</f>
        <v>0</v>
      </c>
      <c r="BG219" s="189">
        <f>IF(N219="zákl. přenesená",J219,0)</f>
        <v>0</v>
      </c>
      <c r="BH219" s="189">
        <f>IF(N219="sníž. přenesená",J219,0)</f>
        <v>0</v>
      </c>
      <c r="BI219" s="189">
        <f>IF(N219="nulová",J219,0)</f>
        <v>0</v>
      </c>
      <c r="BJ219" s="18" t="s">
        <v>88</v>
      </c>
      <c r="BK219" s="189">
        <f>ROUND(I219*H219,2)</f>
        <v>0</v>
      </c>
      <c r="BL219" s="18" t="s">
        <v>261</v>
      </c>
      <c r="BM219" s="188" t="s">
        <v>809</v>
      </c>
    </row>
    <row r="220" spans="1:65" s="2" customFormat="1" ht="11.25">
      <c r="A220" s="36"/>
      <c r="B220" s="37"/>
      <c r="C220" s="38"/>
      <c r="D220" s="190" t="s">
        <v>170</v>
      </c>
      <c r="E220" s="38"/>
      <c r="F220" s="191" t="s">
        <v>457</v>
      </c>
      <c r="G220" s="38"/>
      <c r="H220" s="38"/>
      <c r="I220" s="192"/>
      <c r="J220" s="38"/>
      <c r="K220" s="38"/>
      <c r="L220" s="41"/>
      <c r="M220" s="193"/>
      <c r="N220" s="194"/>
      <c r="O220" s="66"/>
      <c r="P220" s="66"/>
      <c r="Q220" s="66"/>
      <c r="R220" s="66"/>
      <c r="S220" s="66"/>
      <c r="T220" s="67"/>
      <c r="U220" s="36"/>
      <c r="V220" s="36"/>
      <c r="W220" s="36"/>
      <c r="X220" s="36"/>
      <c r="Y220" s="36"/>
      <c r="Z220" s="36"/>
      <c r="AA220" s="36"/>
      <c r="AB220" s="36"/>
      <c r="AC220" s="36"/>
      <c r="AD220" s="36"/>
      <c r="AE220" s="36"/>
      <c r="AT220" s="18" t="s">
        <v>170</v>
      </c>
      <c r="AU220" s="18" t="s">
        <v>90</v>
      </c>
    </row>
    <row r="221" spans="1:65" s="14" customFormat="1" ht="11.25">
      <c r="B221" s="206"/>
      <c r="C221" s="207"/>
      <c r="D221" s="197" t="s">
        <v>176</v>
      </c>
      <c r="E221" s="208" t="s">
        <v>35</v>
      </c>
      <c r="F221" s="209" t="s">
        <v>810</v>
      </c>
      <c r="G221" s="207"/>
      <c r="H221" s="210">
        <v>12.48</v>
      </c>
      <c r="I221" s="211"/>
      <c r="J221" s="207"/>
      <c r="K221" s="207"/>
      <c r="L221" s="212"/>
      <c r="M221" s="213"/>
      <c r="N221" s="214"/>
      <c r="O221" s="214"/>
      <c r="P221" s="214"/>
      <c r="Q221" s="214"/>
      <c r="R221" s="214"/>
      <c r="S221" s="214"/>
      <c r="T221" s="215"/>
      <c r="AT221" s="216" t="s">
        <v>176</v>
      </c>
      <c r="AU221" s="216" t="s">
        <v>90</v>
      </c>
      <c r="AV221" s="14" t="s">
        <v>90</v>
      </c>
      <c r="AW221" s="14" t="s">
        <v>41</v>
      </c>
      <c r="AX221" s="14" t="s">
        <v>88</v>
      </c>
      <c r="AY221" s="216" t="s">
        <v>161</v>
      </c>
    </row>
    <row r="222" spans="1:65" s="2" customFormat="1" ht="37.9" customHeight="1">
      <c r="A222" s="36"/>
      <c r="B222" s="37"/>
      <c r="C222" s="228" t="s">
        <v>458</v>
      </c>
      <c r="D222" s="228" t="s">
        <v>188</v>
      </c>
      <c r="E222" s="229" t="s">
        <v>459</v>
      </c>
      <c r="F222" s="230" t="s">
        <v>460</v>
      </c>
      <c r="G222" s="231" t="s">
        <v>167</v>
      </c>
      <c r="H222" s="232">
        <v>13.728</v>
      </c>
      <c r="I222" s="233"/>
      <c r="J222" s="234">
        <f>ROUND(I222*H222,2)</f>
        <v>0</v>
      </c>
      <c r="K222" s="235"/>
      <c r="L222" s="236"/>
      <c r="M222" s="237" t="s">
        <v>35</v>
      </c>
      <c r="N222" s="238" t="s">
        <v>51</v>
      </c>
      <c r="O222" s="66"/>
      <c r="P222" s="186">
        <f>O222*H222</f>
        <v>0</v>
      </c>
      <c r="Q222" s="186">
        <v>1.9199999999999998E-2</v>
      </c>
      <c r="R222" s="186">
        <f>Q222*H222</f>
        <v>0.26357759999999997</v>
      </c>
      <c r="S222" s="186">
        <v>0</v>
      </c>
      <c r="T222" s="187">
        <f>S222*H222</f>
        <v>0</v>
      </c>
      <c r="U222" s="36"/>
      <c r="V222" s="36"/>
      <c r="W222" s="36"/>
      <c r="X222" s="36"/>
      <c r="Y222" s="36"/>
      <c r="Z222" s="36"/>
      <c r="AA222" s="36"/>
      <c r="AB222" s="36"/>
      <c r="AC222" s="36"/>
      <c r="AD222" s="36"/>
      <c r="AE222" s="36"/>
      <c r="AR222" s="188" t="s">
        <v>333</v>
      </c>
      <c r="AT222" s="188" t="s">
        <v>188</v>
      </c>
      <c r="AU222" s="188" t="s">
        <v>90</v>
      </c>
      <c r="AY222" s="18" t="s">
        <v>161</v>
      </c>
      <c r="BE222" s="189">
        <f>IF(N222="základní",J222,0)</f>
        <v>0</v>
      </c>
      <c r="BF222" s="189">
        <f>IF(N222="snížená",J222,0)</f>
        <v>0</v>
      </c>
      <c r="BG222" s="189">
        <f>IF(N222="zákl. přenesená",J222,0)</f>
        <v>0</v>
      </c>
      <c r="BH222" s="189">
        <f>IF(N222="sníž. přenesená",J222,0)</f>
        <v>0</v>
      </c>
      <c r="BI222" s="189">
        <f>IF(N222="nulová",J222,0)</f>
        <v>0</v>
      </c>
      <c r="BJ222" s="18" t="s">
        <v>88</v>
      </c>
      <c r="BK222" s="189">
        <f>ROUND(I222*H222,2)</f>
        <v>0</v>
      </c>
      <c r="BL222" s="18" t="s">
        <v>261</v>
      </c>
      <c r="BM222" s="188" t="s">
        <v>811</v>
      </c>
    </row>
    <row r="223" spans="1:65" s="2" customFormat="1" ht="11.25">
      <c r="A223" s="36"/>
      <c r="B223" s="37"/>
      <c r="C223" s="38"/>
      <c r="D223" s="190" t="s">
        <v>170</v>
      </c>
      <c r="E223" s="38"/>
      <c r="F223" s="191" t="s">
        <v>462</v>
      </c>
      <c r="G223" s="38"/>
      <c r="H223" s="38"/>
      <c r="I223" s="192"/>
      <c r="J223" s="38"/>
      <c r="K223" s="38"/>
      <c r="L223" s="41"/>
      <c r="M223" s="193"/>
      <c r="N223" s="194"/>
      <c r="O223" s="66"/>
      <c r="P223" s="66"/>
      <c r="Q223" s="66"/>
      <c r="R223" s="66"/>
      <c r="S223" s="66"/>
      <c r="T223" s="67"/>
      <c r="U223" s="36"/>
      <c r="V223" s="36"/>
      <c r="W223" s="36"/>
      <c r="X223" s="36"/>
      <c r="Y223" s="36"/>
      <c r="Z223" s="36"/>
      <c r="AA223" s="36"/>
      <c r="AB223" s="36"/>
      <c r="AC223" s="36"/>
      <c r="AD223" s="36"/>
      <c r="AE223" s="36"/>
      <c r="AT223" s="18" t="s">
        <v>170</v>
      </c>
      <c r="AU223" s="18" t="s">
        <v>90</v>
      </c>
    </row>
    <row r="224" spans="1:65" s="14" customFormat="1" ht="11.25">
      <c r="B224" s="206"/>
      <c r="C224" s="207"/>
      <c r="D224" s="197" t="s">
        <v>176</v>
      </c>
      <c r="E224" s="207"/>
      <c r="F224" s="209" t="s">
        <v>812</v>
      </c>
      <c r="G224" s="207"/>
      <c r="H224" s="210">
        <v>13.728</v>
      </c>
      <c r="I224" s="211"/>
      <c r="J224" s="207"/>
      <c r="K224" s="207"/>
      <c r="L224" s="212"/>
      <c r="M224" s="213"/>
      <c r="N224" s="214"/>
      <c r="O224" s="214"/>
      <c r="P224" s="214"/>
      <c r="Q224" s="214"/>
      <c r="R224" s="214"/>
      <c r="S224" s="214"/>
      <c r="T224" s="215"/>
      <c r="AT224" s="216" t="s">
        <v>176</v>
      </c>
      <c r="AU224" s="216" t="s">
        <v>90</v>
      </c>
      <c r="AV224" s="14" t="s">
        <v>90</v>
      </c>
      <c r="AW224" s="14" t="s">
        <v>4</v>
      </c>
      <c r="AX224" s="14" t="s">
        <v>88</v>
      </c>
      <c r="AY224" s="216" t="s">
        <v>161</v>
      </c>
    </row>
    <row r="225" spans="1:65" s="2" customFormat="1" ht="37.9" customHeight="1">
      <c r="A225" s="36"/>
      <c r="B225" s="37"/>
      <c r="C225" s="176" t="s">
        <v>464</v>
      </c>
      <c r="D225" s="176" t="s">
        <v>164</v>
      </c>
      <c r="E225" s="177" t="s">
        <v>465</v>
      </c>
      <c r="F225" s="178" t="s">
        <v>466</v>
      </c>
      <c r="G225" s="179" t="s">
        <v>167</v>
      </c>
      <c r="H225" s="180">
        <v>6.24</v>
      </c>
      <c r="I225" s="181"/>
      <c r="J225" s="182">
        <f>ROUND(I225*H225,2)</f>
        <v>0</v>
      </c>
      <c r="K225" s="183"/>
      <c r="L225" s="41"/>
      <c r="M225" s="184" t="s">
        <v>35</v>
      </c>
      <c r="N225" s="185" t="s">
        <v>51</v>
      </c>
      <c r="O225" s="66"/>
      <c r="P225" s="186">
        <f>O225*H225</f>
        <v>0</v>
      </c>
      <c r="Q225" s="186">
        <v>0</v>
      </c>
      <c r="R225" s="186">
        <f>Q225*H225</f>
        <v>0</v>
      </c>
      <c r="S225" s="186">
        <v>0</v>
      </c>
      <c r="T225" s="187">
        <f>S225*H225</f>
        <v>0</v>
      </c>
      <c r="U225" s="36"/>
      <c r="V225" s="36"/>
      <c r="W225" s="36"/>
      <c r="X225" s="36"/>
      <c r="Y225" s="36"/>
      <c r="Z225" s="36"/>
      <c r="AA225" s="36"/>
      <c r="AB225" s="36"/>
      <c r="AC225" s="36"/>
      <c r="AD225" s="36"/>
      <c r="AE225" s="36"/>
      <c r="AR225" s="188" t="s">
        <v>261</v>
      </c>
      <c r="AT225" s="188" t="s">
        <v>164</v>
      </c>
      <c r="AU225" s="188" t="s">
        <v>90</v>
      </c>
      <c r="AY225" s="18" t="s">
        <v>161</v>
      </c>
      <c r="BE225" s="189">
        <f>IF(N225="základní",J225,0)</f>
        <v>0</v>
      </c>
      <c r="BF225" s="189">
        <f>IF(N225="snížená",J225,0)</f>
        <v>0</v>
      </c>
      <c r="BG225" s="189">
        <f>IF(N225="zákl. přenesená",J225,0)</f>
        <v>0</v>
      </c>
      <c r="BH225" s="189">
        <f>IF(N225="sníž. přenesená",J225,0)</f>
        <v>0</v>
      </c>
      <c r="BI225" s="189">
        <f>IF(N225="nulová",J225,0)</f>
        <v>0</v>
      </c>
      <c r="BJ225" s="18" t="s">
        <v>88</v>
      </c>
      <c r="BK225" s="189">
        <f>ROUND(I225*H225,2)</f>
        <v>0</v>
      </c>
      <c r="BL225" s="18" t="s">
        <v>261</v>
      </c>
      <c r="BM225" s="188" t="s">
        <v>813</v>
      </c>
    </row>
    <row r="226" spans="1:65" s="2" customFormat="1" ht="11.25">
      <c r="A226" s="36"/>
      <c r="B226" s="37"/>
      <c r="C226" s="38"/>
      <c r="D226" s="190" t="s">
        <v>170</v>
      </c>
      <c r="E226" s="38"/>
      <c r="F226" s="191" t="s">
        <v>468</v>
      </c>
      <c r="G226" s="38"/>
      <c r="H226" s="38"/>
      <c r="I226" s="192"/>
      <c r="J226" s="38"/>
      <c r="K226" s="38"/>
      <c r="L226" s="41"/>
      <c r="M226" s="193"/>
      <c r="N226" s="194"/>
      <c r="O226" s="66"/>
      <c r="P226" s="66"/>
      <c r="Q226" s="66"/>
      <c r="R226" s="66"/>
      <c r="S226" s="66"/>
      <c r="T226" s="67"/>
      <c r="U226" s="36"/>
      <c r="V226" s="36"/>
      <c r="W226" s="36"/>
      <c r="X226" s="36"/>
      <c r="Y226" s="36"/>
      <c r="Z226" s="36"/>
      <c r="AA226" s="36"/>
      <c r="AB226" s="36"/>
      <c r="AC226" s="36"/>
      <c r="AD226" s="36"/>
      <c r="AE226" s="36"/>
      <c r="AT226" s="18" t="s">
        <v>170</v>
      </c>
      <c r="AU226" s="18" t="s">
        <v>90</v>
      </c>
    </row>
    <row r="227" spans="1:65" s="14" customFormat="1" ht="11.25">
      <c r="B227" s="206"/>
      <c r="C227" s="207"/>
      <c r="D227" s="197" t="s">
        <v>176</v>
      </c>
      <c r="E227" s="208" t="s">
        <v>35</v>
      </c>
      <c r="F227" s="209" t="s">
        <v>814</v>
      </c>
      <c r="G227" s="207"/>
      <c r="H227" s="210">
        <v>6.24</v>
      </c>
      <c r="I227" s="211"/>
      <c r="J227" s="207"/>
      <c r="K227" s="207"/>
      <c r="L227" s="212"/>
      <c r="M227" s="213"/>
      <c r="N227" s="214"/>
      <c r="O227" s="214"/>
      <c r="P227" s="214"/>
      <c r="Q227" s="214"/>
      <c r="R227" s="214"/>
      <c r="S227" s="214"/>
      <c r="T227" s="215"/>
      <c r="AT227" s="216" t="s">
        <v>176</v>
      </c>
      <c r="AU227" s="216" t="s">
        <v>90</v>
      </c>
      <c r="AV227" s="14" t="s">
        <v>90</v>
      </c>
      <c r="AW227" s="14" t="s">
        <v>41</v>
      </c>
      <c r="AX227" s="14" t="s">
        <v>88</v>
      </c>
      <c r="AY227" s="216" t="s">
        <v>161</v>
      </c>
    </row>
    <row r="228" spans="1:65" s="2" customFormat="1" ht="24.2" customHeight="1">
      <c r="A228" s="36"/>
      <c r="B228" s="37"/>
      <c r="C228" s="176" t="s">
        <v>470</v>
      </c>
      <c r="D228" s="176" t="s">
        <v>164</v>
      </c>
      <c r="E228" s="177" t="s">
        <v>471</v>
      </c>
      <c r="F228" s="178" t="s">
        <v>472</v>
      </c>
      <c r="G228" s="179" t="s">
        <v>167</v>
      </c>
      <c r="H228" s="180">
        <v>14.352</v>
      </c>
      <c r="I228" s="181"/>
      <c r="J228" s="182">
        <f>ROUND(I228*H228,2)</f>
        <v>0</v>
      </c>
      <c r="K228" s="183"/>
      <c r="L228" s="41"/>
      <c r="M228" s="184" t="s">
        <v>35</v>
      </c>
      <c r="N228" s="185" t="s">
        <v>51</v>
      </c>
      <c r="O228" s="66"/>
      <c r="P228" s="186">
        <f>O228*H228</f>
        <v>0</v>
      </c>
      <c r="Q228" s="186">
        <v>1.5E-3</v>
      </c>
      <c r="R228" s="186">
        <f>Q228*H228</f>
        <v>2.1528000000000002E-2</v>
      </c>
      <c r="S228" s="186">
        <v>0</v>
      </c>
      <c r="T228" s="187">
        <f>S228*H228</f>
        <v>0</v>
      </c>
      <c r="U228" s="36"/>
      <c r="V228" s="36"/>
      <c r="W228" s="36"/>
      <c r="X228" s="36"/>
      <c r="Y228" s="36"/>
      <c r="Z228" s="36"/>
      <c r="AA228" s="36"/>
      <c r="AB228" s="36"/>
      <c r="AC228" s="36"/>
      <c r="AD228" s="36"/>
      <c r="AE228" s="36"/>
      <c r="AR228" s="188" t="s">
        <v>261</v>
      </c>
      <c r="AT228" s="188" t="s">
        <v>164</v>
      </c>
      <c r="AU228" s="188" t="s">
        <v>90</v>
      </c>
      <c r="AY228" s="18" t="s">
        <v>161</v>
      </c>
      <c r="BE228" s="189">
        <f>IF(N228="základní",J228,0)</f>
        <v>0</v>
      </c>
      <c r="BF228" s="189">
        <f>IF(N228="snížená",J228,0)</f>
        <v>0</v>
      </c>
      <c r="BG228" s="189">
        <f>IF(N228="zákl. přenesená",J228,0)</f>
        <v>0</v>
      </c>
      <c r="BH228" s="189">
        <f>IF(N228="sníž. přenesená",J228,0)</f>
        <v>0</v>
      </c>
      <c r="BI228" s="189">
        <f>IF(N228="nulová",J228,0)</f>
        <v>0</v>
      </c>
      <c r="BJ228" s="18" t="s">
        <v>88</v>
      </c>
      <c r="BK228" s="189">
        <f>ROUND(I228*H228,2)</f>
        <v>0</v>
      </c>
      <c r="BL228" s="18" t="s">
        <v>261</v>
      </c>
      <c r="BM228" s="188" t="s">
        <v>815</v>
      </c>
    </row>
    <row r="229" spans="1:65" s="2" customFormat="1" ht="11.25">
      <c r="A229" s="36"/>
      <c r="B229" s="37"/>
      <c r="C229" s="38"/>
      <c r="D229" s="190" t="s">
        <v>170</v>
      </c>
      <c r="E229" s="38"/>
      <c r="F229" s="191" t="s">
        <v>474</v>
      </c>
      <c r="G229" s="38"/>
      <c r="H229" s="38"/>
      <c r="I229" s="192"/>
      <c r="J229" s="38"/>
      <c r="K229" s="38"/>
      <c r="L229" s="41"/>
      <c r="M229" s="193"/>
      <c r="N229" s="194"/>
      <c r="O229" s="66"/>
      <c r="P229" s="66"/>
      <c r="Q229" s="66"/>
      <c r="R229" s="66"/>
      <c r="S229" s="66"/>
      <c r="T229" s="67"/>
      <c r="U229" s="36"/>
      <c r="V229" s="36"/>
      <c r="W229" s="36"/>
      <c r="X229" s="36"/>
      <c r="Y229" s="36"/>
      <c r="Z229" s="36"/>
      <c r="AA229" s="36"/>
      <c r="AB229" s="36"/>
      <c r="AC229" s="36"/>
      <c r="AD229" s="36"/>
      <c r="AE229" s="36"/>
      <c r="AT229" s="18" t="s">
        <v>170</v>
      </c>
      <c r="AU229" s="18" t="s">
        <v>90</v>
      </c>
    </row>
    <row r="230" spans="1:65" s="14" customFormat="1" ht="11.25">
      <c r="B230" s="206"/>
      <c r="C230" s="207"/>
      <c r="D230" s="197" t="s">
        <v>176</v>
      </c>
      <c r="E230" s="208" t="s">
        <v>35</v>
      </c>
      <c r="F230" s="209" t="s">
        <v>816</v>
      </c>
      <c r="G230" s="207"/>
      <c r="H230" s="210">
        <v>12.48</v>
      </c>
      <c r="I230" s="211"/>
      <c r="J230" s="207"/>
      <c r="K230" s="207"/>
      <c r="L230" s="212"/>
      <c r="M230" s="213"/>
      <c r="N230" s="214"/>
      <c r="O230" s="214"/>
      <c r="P230" s="214"/>
      <c r="Q230" s="214"/>
      <c r="R230" s="214"/>
      <c r="S230" s="214"/>
      <c r="T230" s="215"/>
      <c r="AT230" s="216" t="s">
        <v>176</v>
      </c>
      <c r="AU230" s="216" t="s">
        <v>90</v>
      </c>
      <c r="AV230" s="14" t="s">
        <v>90</v>
      </c>
      <c r="AW230" s="14" t="s">
        <v>41</v>
      </c>
      <c r="AX230" s="14" t="s">
        <v>80</v>
      </c>
      <c r="AY230" s="216" t="s">
        <v>161</v>
      </c>
    </row>
    <row r="231" spans="1:65" s="14" customFormat="1" ht="11.25">
      <c r="B231" s="206"/>
      <c r="C231" s="207"/>
      <c r="D231" s="197" t="s">
        <v>176</v>
      </c>
      <c r="E231" s="208" t="s">
        <v>35</v>
      </c>
      <c r="F231" s="209" t="s">
        <v>817</v>
      </c>
      <c r="G231" s="207"/>
      <c r="H231" s="210">
        <v>1.8720000000000001</v>
      </c>
      <c r="I231" s="211"/>
      <c r="J231" s="207"/>
      <c r="K231" s="207"/>
      <c r="L231" s="212"/>
      <c r="M231" s="213"/>
      <c r="N231" s="214"/>
      <c r="O231" s="214"/>
      <c r="P231" s="214"/>
      <c r="Q231" s="214"/>
      <c r="R231" s="214"/>
      <c r="S231" s="214"/>
      <c r="T231" s="215"/>
      <c r="AT231" s="216" t="s">
        <v>176</v>
      </c>
      <c r="AU231" s="216" t="s">
        <v>90</v>
      </c>
      <c r="AV231" s="14" t="s">
        <v>90</v>
      </c>
      <c r="AW231" s="14" t="s">
        <v>41</v>
      </c>
      <c r="AX231" s="14" t="s">
        <v>80</v>
      </c>
      <c r="AY231" s="216" t="s">
        <v>161</v>
      </c>
    </row>
    <row r="232" spans="1:65" s="15" customFormat="1" ht="11.25">
      <c r="B232" s="217"/>
      <c r="C232" s="218"/>
      <c r="D232" s="197" t="s">
        <v>176</v>
      </c>
      <c r="E232" s="219" t="s">
        <v>35</v>
      </c>
      <c r="F232" s="220" t="s">
        <v>181</v>
      </c>
      <c r="G232" s="218"/>
      <c r="H232" s="221">
        <v>14.352</v>
      </c>
      <c r="I232" s="222"/>
      <c r="J232" s="218"/>
      <c r="K232" s="218"/>
      <c r="L232" s="223"/>
      <c r="M232" s="224"/>
      <c r="N232" s="225"/>
      <c r="O232" s="225"/>
      <c r="P232" s="225"/>
      <c r="Q232" s="225"/>
      <c r="R232" s="225"/>
      <c r="S232" s="225"/>
      <c r="T232" s="226"/>
      <c r="AT232" s="227" t="s">
        <v>176</v>
      </c>
      <c r="AU232" s="227" t="s">
        <v>90</v>
      </c>
      <c r="AV232" s="15" t="s">
        <v>168</v>
      </c>
      <c r="AW232" s="15" t="s">
        <v>41</v>
      </c>
      <c r="AX232" s="15" t="s">
        <v>88</v>
      </c>
      <c r="AY232" s="227" t="s">
        <v>161</v>
      </c>
    </row>
    <row r="233" spans="1:65" s="2" customFormat="1" ht="24.2" customHeight="1">
      <c r="A233" s="36"/>
      <c r="B233" s="37"/>
      <c r="C233" s="176" t="s">
        <v>477</v>
      </c>
      <c r="D233" s="176" t="s">
        <v>164</v>
      </c>
      <c r="E233" s="177" t="s">
        <v>478</v>
      </c>
      <c r="F233" s="178" t="s">
        <v>479</v>
      </c>
      <c r="G233" s="179" t="s">
        <v>480</v>
      </c>
      <c r="H233" s="180">
        <v>21.64</v>
      </c>
      <c r="I233" s="181"/>
      <c r="J233" s="182">
        <f>ROUND(I233*H233,2)</f>
        <v>0</v>
      </c>
      <c r="K233" s="183"/>
      <c r="L233" s="41"/>
      <c r="M233" s="184" t="s">
        <v>35</v>
      </c>
      <c r="N233" s="185" t="s">
        <v>51</v>
      </c>
      <c r="O233" s="66"/>
      <c r="P233" s="186">
        <f>O233*H233</f>
        <v>0</v>
      </c>
      <c r="Q233" s="186">
        <v>3.2000000000000003E-4</v>
      </c>
      <c r="R233" s="186">
        <f>Q233*H233</f>
        <v>6.9248000000000009E-3</v>
      </c>
      <c r="S233" s="186">
        <v>0</v>
      </c>
      <c r="T233" s="187">
        <f>S233*H233</f>
        <v>0</v>
      </c>
      <c r="U233" s="36"/>
      <c r="V233" s="36"/>
      <c r="W233" s="36"/>
      <c r="X233" s="36"/>
      <c r="Y233" s="36"/>
      <c r="Z233" s="36"/>
      <c r="AA233" s="36"/>
      <c r="AB233" s="36"/>
      <c r="AC233" s="36"/>
      <c r="AD233" s="36"/>
      <c r="AE233" s="36"/>
      <c r="AR233" s="188" t="s">
        <v>261</v>
      </c>
      <c r="AT233" s="188" t="s">
        <v>164</v>
      </c>
      <c r="AU233" s="188" t="s">
        <v>90</v>
      </c>
      <c r="AY233" s="18" t="s">
        <v>161</v>
      </c>
      <c r="BE233" s="189">
        <f>IF(N233="základní",J233,0)</f>
        <v>0</v>
      </c>
      <c r="BF233" s="189">
        <f>IF(N233="snížená",J233,0)</f>
        <v>0</v>
      </c>
      <c r="BG233" s="189">
        <f>IF(N233="zákl. přenesená",J233,0)</f>
        <v>0</v>
      </c>
      <c r="BH233" s="189">
        <f>IF(N233="sníž. přenesená",J233,0)</f>
        <v>0</v>
      </c>
      <c r="BI233" s="189">
        <f>IF(N233="nulová",J233,0)</f>
        <v>0</v>
      </c>
      <c r="BJ233" s="18" t="s">
        <v>88</v>
      </c>
      <c r="BK233" s="189">
        <f>ROUND(I233*H233,2)</f>
        <v>0</v>
      </c>
      <c r="BL233" s="18" t="s">
        <v>261</v>
      </c>
      <c r="BM233" s="188" t="s">
        <v>818</v>
      </c>
    </row>
    <row r="234" spans="1:65" s="2" customFormat="1" ht="11.25">
      <c r="A234" s="36"/>
      <c r="B234" s="37"/>
      <c r="C234" s="38"/>
      <c r="D234" s="190" t="s">
        <v>170</v>
      </c>
      <c r="E234" s="38"/>
      <c r="F234" s="191" t="s">
        <v>482</v>
      </c>
      <c r="G234" s="38"/>
      <c r="H234" s="38"/>
      <c r="I234" s="192"/>
      <c r="J234" s="38"/>
      <c r="K234" s="38"/>
      <c r="L234" s="41"/>
      <c r="M234" s="193"/>
      <c r="N234" s="194"/>
      <c r="O234" s="66"/>
      <c r="P234" s="66"/>
      <c r="Q234" s="66"/>
      <c r="R234" s="66"/>
      <c r="S234" s="66"/>
      <c r="T234" s="67"/>
      <c r="U234" s="36"/>
      <c r="V234" s="36"/>
      <c r="W234" s="36"/>
      <c r="X234" s="36"/>
      <c r="Y234" s="36"/>
      <c r="Z234" s="36"/>
      <c r="AA234" s="36"/>
      <c r="AB234" s="36"/>
      <c r="AC234" s="36"/>
      <c r="AD234" s="36"/>
      <c r="AE234" s="36"/>
      <c r="AT234" s="18" t="s">
        <v>170</v>
      </c>
      <c r="AU234" s="18" t="s">
        <v>90</v>
      </c>
    </row>
    <row r="235" spans="1:65" s="14" customFormat="1" ht="11.25">
      <c r="B235" s="206"/>
      <c r="C235" s="207"/>
      <c r="D235" s="197" t="s">
        <v>176</v>
      </c>
      <c r="E235" s="208" t="s">
        <v>35</v>
      </c>
      <c r="F235" s="209" t="s">
        <v>819</v>
      </c>
      <c r="G235" s="207"/>
      <c r="H235" s="210">
        <v>8.1</v>
      </c>
      <c r="I235" s="211"/>
      <c r="J235" s="207"/>
      <c r="K235" s="207"/>
      <c r="L235" s="212"/>
      <c r="M235" s="213"/>
      <c r="N235" s="214"/>
      <c r="O235" s="214"/>
      <c r="P235" s="214"/>
      <c r="Q235" s="214"/>
      <c r="R235" s="214"/>
      <c r="S235" s="214"/>
      <c r="T235" s="215"/>
      <c r="AT235" s="216" t="s">
        <v>176</v>
      </c>
      <c r="AU235" s="216" t="s">
        <v>90</v>
      </c>
      <c r="AV235" s="14" t="s">
        <v>90</v>
      </c>
      <c r="AW235" s="14" t="s">
        <v>41</v>
      </c>
      <c r="AX235" s="14" t="s">
        <v>80</v>
      </c>
      <c r="AY235" s="216" t="s">
        <v>161</v>
      </c>
    </row>
    <row r="236" spans="1:65" s="14" customFormat="1" ht="11.25">
      <c r="B236" s="206"/>
      <c r="C236" s="207"/>
      <c r="D236" s="197" t="s">
        <v>176</v>
      </c>
      <c r="E236" s="208" t="s">
        <v>35</v>
      </c>
      <c r="F236" s="209" t="s">
        <v>820</v>
      </c>
      <c r="G236" s="207"/>
      <c r="H236" s="210">
        <v>8.3000000000000007</v>
      </c>
      <c r="I236" s="211"/>
      <c r="J236" s="207"/>
      <c r="K236" s="207"/>
      <c r="L236" s="212"/>
      <c r="M236" s="213"/>
      <c r="N236" s="214"/>
      <c r="O236" s="214"/>
      <c r="P236" s="214"/>
      <c r="Q236" s="214"/>
      <c r="R236" s="214"/>
      <c r="S236" s="214"/>
      <c r="T236" s="215"/>
      <c r="AT236" s="216" t="s">
        <v>176</v>
      </c>
      <c r="AU236" s="216" t="s">
        <v>90</v>
      </c>
      <c r="AV236" s="14" t="s">
        <v>90</v>
      </c>
      <c r="AW236" s="14" t="s">
        <v>41</v>
      </c>
      <c r="AX236" s="14" t="s">
        <v>80</v>
      </c>
      <c r="AY236" s="216" t="s">
        <v>161</v>
      </c>
    </row>
    <row r="237" spans="1:65" s="14" customFormat="1" ht="11.25">
      <c r="B237" s="206"/>
      <c r="C237" s="207"/>
      <c r="D237" s="197" t="s">
        <v>176</v>
      </c>
      <c r="E237" s="208" t="s">
        <v>35</v>
      </c>
      <c r="F237" s="209" t="s">
        <v>821</v>
      </c>
      <c r="G237" s="207"/>
      <c r="H237" s="210">
        <v>5.24</v>
      </c>
      <c r="I237" s="211"/>
      <c r="J237" s="207"/>
      <c r="K237" s="207"/>
      <c r="L237" s="212"/>
      <c r="M237" s="213"/>
      <c r="N237" s="214"/>
      <c r="O237" s="214"/>
      <c r="P237" s="214"/>
      <c r="Q237" s="214"/>
      <c r="R237" s="214"/>
      <c r="S237" s="214"/>
      <c r="T237" s="215"/>
      <c r="AT237" s="216" t="s">
        <v>176</v>
      </c>
      <c r="AU237" s="216" t="s">
        <v>90</v>
      </c>
      <c r="AV237" s="14" t="s">
        <v>90</v>
      </c>
      <c r="AW237" s="14" t="s">
        <v>41</v>
      </c>
      <c r="AX237" s="14" t="s">
        <v>80</v>
      </c>
      <c r="AY237" s="216" t="s">
        <v>161</v>
      </c>
    </row>
    <row r="238" spans="1:65" s="15" customFormat="1" ht="11.25">
      <c r="B238" s="217"/>
      <c r="C238" s="218"/>
      <c r="D238" s="197" t="s">
        <v>176</v>
      </c>
      <c r="E238" s="219" t="s">
        <v>35</v>
      </c>
      <c r="F238" s="220" t="s">
        <v>181</v>
      </c>
      <c r="G238" s="218"/>
      <c r="H238" s="221">
        <v>21.64</v>
      </c>
      <c r="I238" s="222"/>
      <c r="J238" s="218"/>
      <c r="K238" s="218"/>
      <c r="L238" s="223"/>
      <c r="M238" s="224"/>
      <c r="N238" s="225"/>
      <c r="O238" s="225"/>
      <c r="P238" s="225"/>
      <c r="Q238" s="225"/>
      <c r="R238" s="225"/>
      <c r="S238" s="225"/>
      <c r="T238" s="226"/>
      <c r="AT238" s="227" t="s">
        <v>176</v>
      </c>
      <c r="AU238" s="227" t="s">
        <v>90</v>
      </c>
      <c r="AV238" s="15" t="s">
        <v>168</v>
      </c>
      <c r="AW238" s="15" t="s">
        <v>41</v>
      </c>
      <c r="AX238" s="15" t="s">
        <v>88</v>
      </c>
      <c r="AY238" s="227" t="s">
        <v>161</v>
      </c>
    </row>
    <row r="239" spans="1:65" s="2" customFormat="1" ht="24.2" customHeight="1">
      <c r="A239" s="36"/>
      <c r="B239" s="37"/>
      <c r="C239" s="176" t="s">
        <v>486</v>
      </c>
      <c r="D239" s="176" t="s">
        <v>164</v>
      </c>
      <c r="E239" s="177" t="s">
        <v>487</v>
      </c>
      <c r="F239" s="178" t="s">
        <v>488</v>
      </c>
      <c r="G239" s="179" t="s">
        <v>480</v>
      </c>
      <c r="H239" s="180">
        <v>12.48</v>
      </c>
      <c r="I239" s="181"/>
      <c r="J239" s="182">
        <f>ROUND(I239*H239,2)</f>
        <v>0</v>
      </c>
      <c r="K239" s="183"/>
      <c r="L239" s="41"/>
      <c r="M239" s="184" t="s">
        <v>35</v>
      </c>
      <c r="N239" s="185" t="s">
        <v>51</v>
      </c>
      <c r="O239" s="66"/>
      <c r="P239" s="186">
        <f>O239*H239</f>
        <v>0</v>
      </c>
      <c r="Q239" s="186">
        <v>2.0000000000000002E-5</v>
      </c>
      <c r="R239" s="186">
        <f>Q239*H239</f>
        <v>2.4960000000000005E-4</v>
      </c>
      <c r="S239" s="186">
        <v>0</v>
      </c>
      <c r="T239" s="187">
        <f>S239*H239</f>
        <v>0</v>
      </c>
      <c r="U239" s="36"/>
      <c r="V239" s="36"/>
      <c r="W239" s="36"/>
      <c r="X239" s="36"/>
      <c r="Y239" s="36"/>
      <c r="Z239" s="36"/>
      <c r="AA239" s="36"/>
      <c r="AB239" s="36"/>
      <c r="AC239" s="36"/>
      <c r="AD239" s="36"/>
      <c r="AE239" s="36"/>
      <c r="AR239" s="188" t="s">
        <v>261</v>
      </c>
      <c r="AT239" s="188" t="s">
        <v>164</v>
      </c>
      <c r="AU239" s="188" t="s">
        <v>90</v>
      </c>
      <c r="AY239" s="18" t="s">
        <v>161</v>
      </c>
      <c r="BE239" s="189">
        <f>IF(N239="základní",J239,0)</f>
        <v>0</v>
      </c>
      <c r="BF239" s="189">
        <f>IF(N239="snížená",J239,0)</f>
        <v>0</v>
      </c>
      <c r="BG239" s="189">
        <f>IF(N239="zákl. přenesená",J239,0)</f>
        <v>0</v>
      </c>
      <c r="BH239" s="189">
        <f>IF(N239="sníž. přenesená",J239,0)</f>
        <v>0</v>
      </c>
      <c r="BI239" s="189">
        <f>IF(N239="nulová",J239,0)</f>
        <v>0</v>
      </c>
      <c r="BJ239" s="18" t="s">
        <v>88</v>
      </c>
      <c r="BK239" s="189">
        <f>ROUND(I239*H239,2)</f>
        <v>0</v>
      </c>
      <c r="BL239" s="18" t="s">
        <v>261</v>
      </c>
      <c r="BM239" s="188" t="s">
        <v>822</v>
      </c>
    </row>
    <row r="240" spans="1:65" s="2" customFormat="1" ht="44.25" customHeight="1">
      <c r="A240" s="36"/>
      <c r="B240" s="37"/>
      <c r="C240" s="176" t="s">
        <v>490</v>
      </c>
      <c r="D240" s="176" t="s">
        <v>164</v>
      </c>
      <c r="E240" s="177" t="s">
        <v>491</v>
      </c>
      <c r="F240" s="178" t="s">
        <v>492</v>
      </c>
      <c r="G240" s="179" t="s">
        <v>232</v>
      </c>
      <c r="H240" s="180">
        <v>0.55100000000000005</v>
      </c>
      <c r="I240" s="181"/>
      <c r="J240" s="182">
        <f>ROUND(I240*H240,2)</f>
        <v>0</v>
      </c>
      <c r="K240" s="183"/>
      <c r="L240" s="41"/>
      <c r="M240" s="184" t="s">
        <v>35</v>
      </c>
      <c r="N240" s="185" t="s">
        <v>51</v>
      </c>
      <c r="O240" s="66"/>
      <c r="P240" s="186">
        <f>O240*H240</f>
        <v>0</v>
      </c>
      <c r="Q240" s="186">
        <v>0</v>
      </c>
      <c r="R240" s="186">
        <f>Q240*H240</f>
        <v>0</v>
      </c>
      <c r="S240" s="186">
        <v>0</v>
      </c>
      <c r="T240" s="187">
        <f>S240*H240</f>
        <v>0</v>
      </c>
      <c r="U240" s="36"/>
      <c r="V240" s="36"/>
      <c r="W240" s="36"/>
      <c r="X240" s="36"/>
      <c r="Y240" s="36"/>
      <c r="Z240" s="36"/>
      <c r="AA240" s="36"/>
      <c r="AB240" s="36"/>
      <c r="AC240" s="36"/>
      <c r="AD240" s="36"/>
      <c r="AE240" s="36"/>
      <c r="AR240" s="188" t="s">
        <v>261</v>
      </c>
      <c r="AT240" s="188" t="s">
        <v>164</v>
      </c>
      <c r="AU240" s="188" t="s">
        <v>90</v>
      </c>
      <c r="AY240" s="18" t="s">
        <v>161</v>
      </c>
      <c r="BE240" s="189">
        <f>IF(N240="základní",J240,0)</f>
        <v>0</v>
      </c>
      <c r="BF240" s="189">
        <f>IF(N240="snížená",J240,0)</f>
        <v>0</v>
      </c>
      <c r="BG240" s="189">
        <f>IF(N240="zákl. přenesená",J240,0)</f>
        <v>0</v>
      </c>
      <c r="BH240" s="189">
        <f>IF(N240="sníž. přenesená",J240,0)</f>
        <v>0</v>
      </c>
      <c r="BI240" s="189">
        <f>IF(N240="nulová",J240,0)</f>
        <v>0</v>
      </c>
      <c r="BJ240" s="18" t="s">
        <v>88</v>
      </c>
      <c r="BK240" s="189">
        <f>ROUND(I240*H240,2)</f>
        <v>0</v>
      </c>
      <c r="BL240" s="18" t="s">
        <v>261</v>
      </c>
      <c r="BM240" s="188" t="s">
        <v>823</v>
      </c>
    </row>
    <row r="241" spans="1:65" s="2" customFormat="1" ht="11.25">
      <c r="A241" s="36"/>
      <c r="B241" s="37"/>
      <c r="C241" s="38"/>
      <c r="D241" s="190" t="s">
        <v>170</v>
      </c>
      <c r="E241" s="38"/>
      <c r="F241" s="191" t="s">
        <v>494</v>
      </c>
      <c r="G241" s="38"/>
      <c r="H241" s="38"/>
      <c r="I241" s="192"/>
      <c r="J241" s="38"/>
      <c r="K241" s="38"/>
      <c r="L241" s="41"/>
      <c r="M241" s="193"/>
      <c r="N241" s="194"/>
      <c r="O241" s="66"/>
      <c r="P241" s="66"/>
      <c r="Q241" s="66"/>
      <c r="R241" s="66"/>
      <c r="S241" s="66"/>
      <c r="T241" s="67"/>
      <c r="U241" s="36"/>
      <c r="V241" s="36"/>
      <c r="W241" s="36"/>
      <c r="X241" s="36"/>
      <c r="Y241" s="36"/>
      <c r="Z241" s="36"/>
      <c r="AA241" s="36"/>
      <c r="AB241" s="36"/>
      <c r="AC241" s="36"/>
      <c r="AD241" s="36"/>
      <c r="AE241" s="36"/>
      <c r="AT241" s="18" t="s">
        <v>170</v>
      </c>
      <c r="AU241" s="18" t="s">
        <v>90</v>
      </c>
    </row>
    <row r="242" spans="1:65" s="2" customFormat="1" ht="49.15" customHeight="1">
      <c r="A242" s="36"/>
      <c r="B242" s="37"/>
      <c r="C242" s="176" t="s">
        <v>495</v>
      </c>
      <c r="D242" s="176" t="s">
        <v>164</v>
      </c>
      <c r="E242" s="177" t="s">
        <v>496</v>
      </c>
      <c r="F242" s="178" t="s">
        <v>497</v>
      </c>
      <c r="G242" s="179" t="s">
        <v>232</v>
      </c>
      <c r="H242" s="180">
        <v>0.55100000000000005</v>
      </c>
      <c r="I242" s="181"/>
      <c r="J242" s="182">
        <f>ROUND(I242*H242,2)</f>
        <v>0</v>
      </c>
      <c r="K242" s="183"/>
      <c r="L242" s="41"/>
      <c r="M242" s="184" t="s">
        <v>35</v>
      </c>
      <c r="N242" s="185" t="s">
        <v>51</v>
      </c>
      <c r="O242" s="66"/>
      <c r="P242" s="186">
        <f>O242*H242</f>
        <v>0</v>
      </c>
      <c r="Q242" s="186">
        <v>0</v>
      </c>
      <c r="R242" s="186">
        <f>Q242*H242</f>
        <v>0</v>
      </c>
      <c r="S242" s="186">
        <v>0</v>
      </c>
      <c r="T242" s="187">
        <f>S242*H242</f>
        <v>0</v>
      </c>
      <c r="U242" s="36"/>
      <c r="V242" s="36"/>
      <c r="W242" s="36"/>
      <c r="X242" s="36"/>
      <c r="Y242" s="36"/>
      <c r="Z242" s="36"/>
      <c r="AA242" s="36"/>
      <c r="AB242" s="36"/>
      <c r="AC242" s="36"/>
      <c r="AD242" s="36"/>
      <c r="AE242" s="36"/>
      <c r="AR242" s="188" t="s">
        <v>261</v>
      </c>
      <c r="AT242" s="188" t="s">
        <v>164</v>
      </c>
      <c r="AU242" s="188" t="s">
        <v>90</v>
      </c>
      <c r="AY242" s="18" t="s">
        <v>161</v>
      </c>
      <c r="BE242" s="189">
        <f>IF(N242="základní",J242,0)</f>
        <v>0</v>
      </c>
      <c r="BF242" s="189">
        <f>IF(N242="snížená",J242,0)</f>
        <v>0</v>
      </c>
      <c r="BG242" s="189">
        <f>IF(N242="zákl. přenesená",J242,0)</f>
        <v>0</v>
      </c>
      <c r="BH242" s="189">
        <f>IF(N242="sníž. přenesená",J242,0)</f>
        <v>0</v>
      </c>
      <c r="BI242" s="189">
        <f>IF(N242="nulová",J242,0)</f>
        <v>0</v>
      </c>
      <c r="BJ242" s="18" t="s">
        <v>88</v>
      </c>
      <c r="BK242" s="189">
        <f>ROUND(I242*H242,2)</f>
        <v>0</v>
      </c>
      <c r="BL242" s="18" t="s">
        <v>261</v>
      </c>
      <c r="BM242" s="188" t="s">
        <v>824</v>
      </c>
    </row>
    <row r="243" spans="1:65" s="2" customFormat="1" ht="11.25">
      <c r="A243" s="36"/>
      <c r="B243" s="37"/>
      <c r="C243" s="38"/>
      <c r="D243" s="190" t="s">
        <v>170</v>
      </c>
      <c r="E243" s="38"/>
      <c r="F243" s="191" t="s">
        <v>499</v>
      </c>
      <c r="G243" s="38"/>
      <c r="H243" s="38"/>
      <c r="I243" s="192"/>
      <c r="J243" s="38"/>
      <c r="K243" s="38"/>
      <c r="L243" s="41"/>
      <c r="M243" s="193"/>
      <c r="N243" s="194"/>
      <c r="O243" s="66"/>
      <c r="P243" s="66"/>
      <c r="Q243" s="66"/>
      <c r="R243" s="66"/>
      <c r="S243" s="66"/>
      <c r="T243" s="67"/>
      <c r="U243" s="36"/>
      <c r="V243" s="36"/>
      <c r="W243" s="36"/>
      <c r="X243" s="36"/>
      <c r="Y243" s="36"/>
      <c r="Z243" s="36"/>
      <c r="AA243" s="36"/>
      <c r="AB243" s="36"/>
      <c r="AC243" s="36"/>
      <c r="AD243" s="36"/>
      <c r="AE243" s="36"/>
      <c r="AT243" s="18" t="s">
        <v>170</v>
      </c>
      <c r="AU243" s="18" t="s">
        <v>90</v>
      </c>
    </row>
    <row r="244" spans="1:65" s="12" customFormat="1" ht="22.9" customHeight="1">
      <c r="B244" s="160"/>
      <c r="C244" s="161"/>
      <c r="D244" s="162" t="s">
        <v>79</v>
      </c>
      <c r="E244" s="174" t="s">
        <v>500</v>
      </c>
      <c r="F244" s="174" t="s">
        <v>501</v>
      </c>
      <c r="G244" s="161"/>
      <c r="H244" s="161"/>
      <c r="I244" s="164"/>
      <c r="J244" s="175">
        <f>BK244</f>
        <v>0</v>
      </c>
      <c r="K244" s="161"/>
      <c r="L244" s="166"/>
      <c r="M244" s="167"/>
      <c r="N244" s="168"/>
      <c r="O244" s="168"/>
      <c r="P244" s="169">
        <f>SUM(P245:P273)</f>
        <v>0</v>
      </c>
      <c r="Q244" s="168"/>
      <c r="R244" s="169">
        <f>SUM(R245:R273)</f>
        <v>1.2289502000000001</v>
      </c>
      <c r="S244" s="168"/>
      <c r="T244" s="170">
        <f>SUM(T245:T273)</f>
        <v>3.5358774999999998</v>
      </c>
      <c r="AR244" s="171" t="s">
        <v>90</v>
      </c>
      <c r="AT244" s="172" t="s">
        <v>79</v>
      </c>
      <c r="AU244" s="172" t="s">
        <v>88</v>
      </c>
      <c r="AY244" s="171" t="s">
        <v>161</v>
      </c>
      <c r="BK244" s="173">
        <f>SUM(BK245:BK273)</f>
        <v>0</v>
      </c>
    </row>
    <row r="245" spans="1:65" s="2" customFormat="1" ht="24.2" customHeight="1">
      <c r="A245" s="36"/>
      <c r="B245" s="37"/>
      <c r="C245" s="176" t="s">
        <v>502</v>
      </c>
      <c r="D245" s="176" t="s">
        <v>164</v>
      </c>
      <c r="E245" s="177" t="s">
        <v>503</v>
      </c>
      <c r="F245" s="178" t="s">
        <v>504</v>
      </c>
      <c r="G245" s="179" t="s">
        <v>167</v>
      </c>
      <c r="H245" s="180">
        <v>58.469000000000001</v>
      </c>
      <c r="I245" s="181"/>
      <c r="J245" s="182">
        <f>ROUND(I245*H245,2)</f>
        <v>0</v>
      </c>
      <c r="K245" s="183"/>
      <c r="L245" s="41"/>
      <c r="M245" s="184" t="s">
        <v>35</v>
      </c>
      <c r="N245" s="185" t="s">
        <v>51</v>
      </c>
      <c r="O245" s="66"/>
      <c r="P245" s="186">
        <f>O245*H245</f>
        <v>0</v>
      </c>
      <c r="Q245" s="186">
        <v>2.9999999999999997E-4</v>
      </c>
      <c r="R245" s="186">
        <f>Q245*H245</f>
        <v>1.7540699999999999E-2</v>
      </c>
      <c r="S245" s="186">
        <v>0</v>
      </c>
      <c r="T245" s="187">
        <f>S245*H245</f>
        <v>0</v>
      </c>
      <c r="U245" s="36"/>
      <c r="V245" s="36"/>
      <c r="W245" s="36"/>
      <c r="X245" s="36"/>
      <c r="Y245" s="36"/>
      <c r="Z245" s="36"/>
      <c r="AA245" s="36"/>
      <c r="AB245" s="36"/>
      <c r="AC245" s="36"/>
      <c r="AD245" s="36"/>
      <c r="AE245" s="36"/>
      <c r="AR245" s="188" t="s">
        <v>261</v>
      </c>
      <c r="AT245" s="188" t="s">
        <v>164</v>
      </c>
      <c r="AU245" s="188" t="s">
        <v>90</v>
      </c>
      <c r="AY245" s="18" t="s">
        <v>161</v>
      </c>
      <c r="BE245" s="189">
        <f>IF(N245="základní",J245,0)</f>
        <v>0</v>
      </c>
      <c r="BF245" s="189">
        <f>IF(N245="snížená",J245,0)</f>
        <v>0</v>
      </c>
      <c r="BG245" s="189">
        <f>IF(N245="zákl. přenesená",J245,0)</f>
        <v>0</v>
      </c>
      <c r="BH245" s="189">
        <f>IF(N245="sníž. přenesená",J245,0)</f>
        <v>0</v>
      </c>
      <c r="BI245" s="189">
        <f>IF(N245="nulová",J245,0)</f>
        <v>0</v>
      </c>
      <c r="BJ245" s="18" t="s">
        <v>88</v>
      </c>
      <c r="BK245" s="189">
        <f>ROUND(I245*H245,2)</f>
        <v>0</v>
      </c>
      <c r="BL245" s="18" t="s">
        <v>261</v>
      </c>
      <c r="BM245" s="188" t="s">
        <v>825</v>
      </c>
    </row>
    <row r="246" spans="1:65" s="2" customFormat="1" ht="11.25">
      <c r="A246" s="36"/>
      <c r="B246" s="37"/>
      <c r="C246" s="38"/>
      <c r="D246" s="190" t="s">
        <v>170</v>
      </c>
      <c r="E246" s="38"/>
      <c r="F246" s="191" t="s">
        <v>506</v>
      </c>
      <c r="G246" s="38"/>
      <c r="H246" s="38"/>
      <c r="I246" s="192"/>
      <c r="J246" s="38"/>
      <c r="K246" s="38"/>
      <c r="L246" s="41"/>
      <c r="M246" s="193"/>
      <c r="N246" s="194"/>
      <c r="O246" s="66"/>
      <c r="P246" s="66"/>
      <c r="Q246" s="66"/>
      <c r="R246" s="66"/>
      <c r="S246" s="66"/>
      <c r="T246" s="67"/>
      <c r="U246" s="36"/>
      <c r="V246" s="36"/>
      <c r="W246" s="36"/>
      <c r="X246" s="36"/>
      <c r="Y246" s="36"/>
      <c r="Z246" s="36"/>
      <c r="AA246" s="36"/>
      <c r="AB246" s="36"/>
      <c r="AC246" s="36"/>
      <c r="AD246" s="36"/>
      <c r="AE246" s="36"/>
      <c r="AT246" s="18" t="s">
        <v>170</v>
      </c>
      <c r="AU246" s="18" t="s">
        <v>90</v>
      </c>
    </row>
    <row r="247" spans="1:65" s="2" customFormat="1" ht="24.2" customHeight="1">
      <c r="A247" s="36"/>
      <c r="B247" s="37"/>
      <c r="C247" s="176" t="s">
        <v>507</v>
      </c>
      <c r="D247" s="176" t="s">
        <v>164</v>
      </c>
      <c r="E247" s="177" t="s">
        <v>508</v>
      </c>
      <c r="F247" s="178" t="s">
        <v>509</v>
      </c>
      <c r="G247" s="179" t="s">
        <v>167</v>
      </c>
      <c r="H247" s="180">
        <v>58.469000000000001</v>
      </c>
      <c r="I247" s="181"/>
      <c r="J247" s="182">
        <f>ROUND(I247*H247,2)</f>
        <v>0</v>
      </c>
      <c r="K247" s="183"/>
      <c r="L247" s="41"/>
      <c r="M247" s="184" t="s">
        <v>35</v>
      </c>
      <c r="N247" s="185" t="s">
        <v>51</v>
      </c>
      <c r="O247" s="66"/>
      <c r="P247" s="186">
        <f>O247*H247</f>
        <v>0</v>
      </c>
      <c r="Q247" s="186">
        <v>1.5E-3</v>
      </c>
      <c r="R247" s="186">
        <f>Q247*H247</f>
        <v>8.7703500000000004E-2</v>
      </c>
      <c r="S247" s="186">
        <v>0</v>
      </c>
      <c r="T247" s="187">
        <f>S247*H247</f>
        <v>0</v>
      </c>
      <c r="U247" s="36"/>
      <c r="V247" s="36"/>
      <c r="W247" s="36"/>
      <c r="X247" s="36"/>
      <c r="Y247" s="36"/>
      <c r="Z247" s="36"/>
      <c r="AA247" s="36"/>
      <c r="AB247" s="36"/>
      <c r="AC247" s="36"/>
      <c r="AD247" s="36"/>
      <c r="AE247" s="36"/>
      <c r="AR247" s="188" t="s">
        <v>261</v>
      </c>
      <c r="AT247" s="188" t="s">
        <v>164</v>
      </c>
      <c r="AU247" s="188" t="s">
        <v>90</v>
      </c>
      <c r="AY247" s="18" t="s">
        <v>161</v>
      </c>
      <c r="BE247" s="189">
        <f>IF(N247="základní",J247,0)</f>
        <v>0</v>
      </c>
      <c r="BF247" s="189">
        <f>IF(N247="snížená",J247,0)</f>
        <v>0</v>
      </c>
      <c r="BG247" s="189">
        <f>IF(N247="zákl. přenesená",J247,0)</f>
        <v>0</v>
      </c>
      <c r="BH247" s="189">
        <f>IF(N247="sníž. přenesená",J247,0)</f>
        <v>0</v>
      </c>
      <c r="BI247" s="189">
        <f>IF(N247="nulová",J247,0)</f>
        <v>0</v>
      </c>
      <c r="BJ247" s="18" t="s">
        <v>88</v>
      </c>
      <c r="BK247" s="189">
        <f>ROUND(I247*H247,2)</f>
        <v>0</v>
      </c>
      <c r="BL247" s="18" t="s">
        <v>261</v>
      </c>
      <c r="BM247" s="188" t="s">
        <v>826</v>
      </c>
    </row>
    <row r="248" spans="1:65" s="2" customFormat="1" ht="11.25">
      <c r="A248" s="36"/>
      <c r="B248" s="37"/>
      <c r="C248" s="38"/>
      <c r="D248" s="190" t="s">
        <v>170</v>
      </c>
      <c r="E248" s="38"/>
      <c r="F248" s="191" t="s">
        <v>511</v>
      </c>
      <c r="G248" s="38"/>
      <c r="H248" s="38"/>
      <c r="I248" s="192"/>
      <c r="J248" s="38"/>
      <c r="K248" s="38"/>
      <c r="L248" s="41"/>
      <c r="M248" s="193"/>
      <c r="N248" s="194"/>
      <c r="O248" s="66"/>
      <c r="P248" s="66"/>
      <c r="Q248" s="66"/>
      <c r="R248" s="66"/>
      <c r="S248" s="66"/>
      <c r="T248" s="67"/>
      <c r="U248" s="36"/>
      <c r="V248" s="36"/>
      <c r="W248" s="36"/>
      <c r="X248" s="36"/>
      <c r="Y248" s="36"/>
      <c r="Z248" s="36"/>
      <c r="AA248" s="36"/>
      <c r="AB248" s="36"/>
      <c r="AC248" s="36"/>
      <c r="AD248" s="36"/>
      <c r="AE248" s="36"/>
      <c r="AT248" s="18" t="s">
        <v>170</v>
      </c>
      <c r="AU248" s="18" t="s">
        <v>90</v>
      </c>
    </row>
    <row r="249" spans="1:65" s="2" customFormat="1" ht="24.2" customHeight="1">
      <c r="A249" s="36"/>
      <c r="B249" s="37"/>
      <c r="C249" s="176" t="s">
        <v>512</v>
      </c>
      <c r="D249" s="176" t="s">
        <v>164</v>
      </c>
      <c r="E249" s="177" t="s">
        <v>513</v>
      </c>
      <c r="F249" s="178" t="s">
        <v>514</v>
      </c>
      <c r="G249" s="179" t="s">
        <v>167</v>
      </c>
      <c r="H249" s="180">
        <v>43.384999999999998</v>
      </c>
      <c r="I249" s="181"/>
      <c r="J249" s="182">
        <f>ROUND(I249*H249,2)</f>
        <v>0</v>
      </c>
      <c r="K249" s="183"/>
      <c r="L249" s="41"/>
      <c r="M249" s="184" t="s">
        <v>35</v>
      </c>
      <c r="N249" s="185" t="s">
        <v>51</v>
      </c>
      <c r="O249" s="66"/>
      <c r="P249" s="186">
        <f>O249*H249</f>
        <v>0</v>
      </c>
      <c r="Q249" s="186">
        <v>0</v>
      </c>
      <c r="R249" s="186">
        <f>Q249*H249</f>
        <v>0</v>
      </c>
      <c r="S249" s="186">
        <v>8.1500000000000003E-2</v>
      </c>
      <c r="T249" s="187">
        <f>S249*H249</f>
        <v>3.5358774999999998</v>
      </c>
      <c r="U249" s="36"/>
      <c r="V249" s="36"/>
      <c r="W249" s="36"/>
      <c r="X249" s="36"/>
      <c r="Y249" s="36"/>
      <c r="Z249" s="36"/>
      <c r="AA249" s="36"/>
      <c r="AB249" s="36"/>
      <c r="AC249" s="36"/>
      <c r="AD249" s="36"/>
      <c r="AE249" s="36"/>
      <c r="AR249" s="188" t="s">
        <v>261</v>
      </c>
      <c r="AT249" s="188" t="s">
        <v>164</v>
      </c>
      <c r="AU249" s="188" t="s">
        <v>90</v>
      </c>
      <c r="AY249" s="18" t="s">
        <v>161</v>
      </c>
      <c r="BE249" s="189">
        <f>IF(N249="základní",J249,0)</f>
        <v>0</v>
      </c>
      <c r="BF249" s="189">
        <f>IF(N249="snížená",J249,0)</f>
        <v>0</v>
      </c>
      <c r="BG249" s="189">
        <f>IF(N249="zákl. přenesená",J249,0)</f>
        <v>0</v>
      </c>
      <c r="BH249" s="189">
        <f>IF(N249="sníž. přenesená",J249,0)</f>
        <v>0</v>
      </c>
      <c r="BI249" s="189">
        <f>IF(N249="nulová",J249,0)</f>
        <v>0</v>
      </c>
      <c r="BJ249" s="18" t="s">
        <v>88</v>
      </c>
      <c r="BK249" s="189">
        <f>ROUND(I249*H249,2)</f>
        <v>0</v>
      </c>
      <c r="BL249" s="18" t="s">
        <v>261</v>
      </c>
      <c r="BM249" s="188" t="s">
        <v>827</v>
      </c>
    </row>
    <row r="250" spans="1:65" s="2" customFormat="1" ht="11.25">
      <c r="A250" s="36"/>
      <c r="B250" s="37"/>
      <c r="C250" s="38"/>
      <c r="D250" s="190" t="s">
        <v>170</v>
      </c>
      <c r="E250" s="38"/>
      <c r="F250" s="191" t="s">
        <v>516</v>
      </c>
      <c r="G250" s="38"/>
      <c r="H250" s="38"/>
      <c r="I250" s="192"/>
      <c r="J250" s="38"/>
      <c r="K250" s="38"/>
      <c r="L250" s="41"/>
      <c r="M250" s="193"/>
      <c r="N250" s="194"/>
      <c r="O250" s="66"/>
      <c r="P250" s="66"/>
      <c r="Q250" s="66"/>
      <c r="R250" s="66"/>
      <c r="S250" s="66"/>
      <c r="T250" s="67"/>
      <c r="U250" s="36"/>
      <c r="V250" s="36"/>
      <c r="W250" s="36"/>
      <c r="X250" s="36"/>
      <c r="Y250" s="36"/>
      <c r="Z250" s="36"/>
      <c r="AA250" s="36"/>
      <c r="AB250" s="36"/>
      <c r="AC250" s="36"/>
      <c r="AD250" s="36"/>
      <c r="AE250" s="36"/>
      <c r="AT250" s="18" t="s">
        <v>170</v>
      </c>
      <c r="AU250" s="18" t="s">
        <v>90</v>
      </c>
    </row>
    <row r="251" spans="1:65" s="14" customFormat="1" ht="11.25">
      <c r="B251" s="206"/>
      <c r="C251" s="207"/>
      <c r="D251" s="197" t="s">
        <v>176</v>
      </c>
      <c r="E251" s="208" t="s">
        <v>35</v>
      </c>
      <c r="F251" s="209" t="s">
        <v>828</v>
      </c>
      <c r="G251" s="207"/>
      <c r="H251" s="210">
        <v>16.242000000000001</v>
      </c>
      <c r="I251" s="211"/>
      <c r="J251" s="207"/>
      <c r="K251" s="207"/>
      <c r="L251" s="212"/>
      <c r="M251" s="213"/>
      <c r="N251" s="214"/>
      <c r="O251" s="214"/>
      <c r="P251" s="214"/>
      <c r="Q251" s="214"/>
      <c r="R251" s="214"/>
      <c r="S251" s="214"/>
      <c r="T251" s="215"/>
      <c r="AT251" s="216" t="s">
        <v>176</v>
      </c>
      <c r="AU251" s="216" t="s">
        <v>90</v>
      </c>
      <c r="AV251" s="14" t="s">
        <v>90</v>
      </c>
      <c r="AW251" s="14" t="s">
        <v>41</v>
      </c>
      <c r="AX251" s="14" t="s">
        <v>80</v>
      </c>
      <c r="AY251" s="216" t="s">
        <v>161</v>
      </c>
    </row>
    <row r="252" spans="1:65" s="14" customFormat="1" ht="11.25">
      <c r="B252" s="206"/>
      <c r="C252" s="207"/>
      <c r="D252" s="197" t="s">
        <v>176</v>
      </c>
      <c r="E252" s="208" t="s">
        <v>35</v>
      </c>
      <c r="F252" s="209" t="s">
        <v>829</v>
      </c>
      <c r="G252" s="207"/>
      <c r="H252" s="210">
        <v>16.641999999999999</v>
      </c>
      <c r="I252" s="211"/>
      <c r="J252" s="207"/>
      <c r="K252" s="207"/>
      <c r="L252" s="212"/>
      <c r="M252" s="213"/>
      <c r="N252" s="214"/>
      <c r="O252" s="214"/>
      <c r="P252" s="214"/>
      <c r="Q252" s="214"/>
      <c r="R252" s="214"/>
      <c r="S252" s="214"/>
      <c r="T252" s="215"/>
      <c r="AT252" s="216" t="s">
        <v>176</v>
      </c>
      <c r="AU252" s="216" t="s">
        <v>90</v>
      </c>
      <c r="AV252" s="14" t="s">
        <v>90</v>
      </c>
      <c r="AW252" s="14" t="s">
        <v>41</v>
      </c>
      <c r="AX252" s="14" t="s">
        <v>80</v>
      </c>
      <c r="AY252" s="216" t="s">
        <v>161</v>
      </c>
    </row>
    <row r="253" spans="1:65" s="14" customFormat="1" ht="11.25">
      <c r="B253" s="206"/>
      <c r="C253" s="207"/>
      <c r="D253" s="197" t="s">
        <v>176</v>
      </c>
      <c r="E253" s="208" t="s">
        <v>35</v>
      </c>
      <c r="F253" s="209" t="s">
        <v>830</v>
      </c>
      <c r="G253" s="207"/>
      <c r="H253" s="210">
        <v>10.500999999999999</v>
      </c>
      <c r="I253" s="211"/>
      <c r="J253" s="207"/>
      <c r="K253" s="207"/>
      <c r="L253" s="212"/>
      <c r="M253" s="213"/>
      <c r="N253" s="214"/>
      <c r="O253" s="214"/>
      <c r="P253" s="214"/>
      <c r="Q253" s="214"/>
      <c r="R253" s="214"/>
      <c r="S253" s="214"/>
      <c r="T253" s="215"/>
      <c r="AT253" s="216" t="s">
        <v>176</v>
      </c>
      <c r="AU253" s="216" t="s">
        <v>90</v>
      </c>
      <c r="AV253" s="14" t="s">
        <v>90</v>
      </c>
      <c r="AW253" s="14" t="s">
        <v>41</v>
      </c>
      <c r="AX253" s="14" t="s">
        <v>80</v>
      </c>
      <c r="AY253" s="216" t="s">
        <v>161</v>
      </c>
    </row>
    <row r="254" spans="1:65" s="15" customFormat="1" ht="11.25">
      <c r="B254" s="217"/>
      <c r="C254" s="218"/>
      <c r="D254" s="197" t="s">
        <v>176</v>
      </c>
      <c r="E254" s="219" t="s">
        <v>35</v>
      </c>
      <c r="F254" s="220" t="s">
        <v>181</v>
      </c>
      <c r="G254" s="218"/>
      <c r="H254" s="221">
        <v>43.384999999999998</v>
      </c>
      <c r="I254" s="222"/>
      <c r="J254" s="218"/>
      <c r="K254" s="218"/>
      <c r="L254" s="223"/>
      <c r="M254" s="224"/>
      <c r="N254" s="225"/>
      <c r="O254" s="225"/>
      <c r="P254" s="225"/>
      <c r="Q254" s="225"/>
      <c r="R254" s="225"/>
      <c r="S254" s="225"/>
      <c r="T254" s="226"/>
      <c r="AT254" s="227" t="s">
        <v>176</v>
      </c>
      <c r="AU254" s="227" t="s">
        <v>90</v>
      </c>
      <c r="AV254" s="15" t="s">
        <v>168</v>
      </c>
      <c r="AW254" s="15" t="s">
        <v>41</v>
      </c>
      <c r="AX254" s="15" t="s">
        <v>88</v>
      </c>
      <c r="AY254" s="227" t="s">
        <v>161</v>
      </c>
    </row>
    <row r="255" spans="1:65" s="2" customFormat="1" ht="37.9" customHeight="1">
      <c r="A255" s="36"/>
      <c r="B255" s="37"/>
      <c r="C255" s="176" t="s">
        <v>520</v>
      </c>
      <c r="D255" s="176" t="s">
        <v>164</v>
      </c>
      <c r="E255" s="177" t="s">
        <v>521</v>
      </c>
      <c r="F255" s="178" t="s">
        <v>522</v>
      </c>
      <c r="G255" s="179" t="s">
        <v>167</v>
      </c>
      <c r="H255" s="180">
        <v>58.469000000000001</v>
      </c>
      <c r="I255" s="181"/>
      <c r="J255" s="182">
        <f>ROUND(I255*H255,2)</f>
        <v>0</v>
      </c>
      <c r="K255" s="183"/>
      <c r="L255" s="41"/>
      <c r="M255" s="184" t="s">
        <v>35</v>
      </c>
      <c r="N255" s="185" t="s">
        <v>51</v>
      </c>
      <c r="O255" s="66"/>
      <c r="P255" s="186">
        <f>O255*H255</f>
        <v>0</v>
      </c>
      <c r="Q255" s="186">
        <v>5.1000000000000004E-3</v>
      </c>
      <c r="R255" s="186">
        <f>Q255*H255</f>
        <v>0.29819190000000001</v>
      </c>
      <c r="S255" s="186">
        <v>0</v>
      </c>
      <c r="T255" s="187">
        <f>S255*H255</f>
        <v>0</v>
      </c>
      <c r="U255" s="36"/>
      <c r="V255" s="36"/>
      <c r="W255" s="36"/>
      <c r="X255" s="36"/>
      <c r="Y255" s="36"/>
      <c r="Z255" s="36"/>
      <c r="AA255" s="36"/>
      <c r="AB255" s="36"/>
      <c r="AC255" s="36"/>
      <c r="AD255" s="36"/>
      <c r="AE255" s="36"/>
      <c r="AR255" s="188" t="s">
        <v>261</v>
      </c>
      <c r="AT255" s="188" t="s">
        <v>164</v>
      </c>
      <c r="AU255" s="188" t="s">
        <v>90</v>
      </c>
      <c r="AY255" s="18" t="s">
        <v>161</v>
      </c>
      <c r="BE255" s="189">
        <f>IF(N255="základní",J255,0)</f>
        <v>0</v>
      </c>
      <c r="BF255" s="189">
        <f>IF(N255="snížená",J255,0)</f>
        <v>0</v>
      </c>
      <c r="BG255" s="189">
        <f>IF(N255="zákl. přenesená",J255,0)</f>
        <v>0</v>
      </c>
      <c r="BH255" s="189">
        <f>IF(N255="sníž. přenesená",J255,0)</f>
        <v>0</v>
      </c>
      <c r="BI255" s="189">
        <f>IF(N255="nulová",J255,0)</f>
        <v>0</v>
      </c>
      <c r="BJ255" s="18" t="s">
        <v>88</v>
      </c>
      <c r="BK255" s="189">
        <f>ROUND(I255*H255,2)</f>
        <v>0</v>
      </c>
      <c r="BL255" s="18" t="s">
        <v>261</v>
      </c>
      <c r="BM255" s="188" t="s">
        <v>831</v>
      </c>
    </row>
    <row r="256" spans="1:65" s="2" customFormat="1" ht="11.25">
      <c r="A256" s="36"/>
      <c r="B256" s="37"/>
      <c r="C256" s="38"/>
      <c r="D256" s="190" t="s">
        <v>170</v>
      </c>
      <c r="E256" s="38"/>
      <c r="F256" s="191" t="s">
        <v>524</v>
      </c>
      <c r="G256" s="38"/>
      <c r="H256" s="38"/>
      <c r="I256" s="192"/>
      <c r="J256" s="38"/>
      <c r="K256" s="38"/>
      <c r="L256" s="41"/>
      <c r="M256" s="193"/>
      <c r="N256" s="194"/>
      <c r="O256" s="66"/>
      <c r="P256" s="66"/>
      <c r="Q256" s="66"/>
      <c r="R256" s="66"/>
      <c r="S256" s="66"/>
      <c r="T256" s="67"/>
      <c r="U256" s="36"/>
      <c r="V256" s="36"/>
      <c r="W256" s="36"/>
      <c r="X256" s="36"/>
      <c r="Y256" s="36"/>
      <c r="Z256" s="36"/>
      <c r="AA256" s="36"/>
      <c r="AB256" s="36"/>
      <c r="AC256" s="36"/>
      <c r="AD256" s="36"/>
      <c r="AE256" s="36"/>
      <c r="AT256" s="18" t="s">
        <v>170</v>
      </c>
      <c r="AU256" s="18" t="s">
        <v>90</v>
      </c>
    </row>
    <row r="257" spans="1:65" s="14" customFormat="1" ht="11.25">
      <c r="B257" s="206"/>
      <c r="C257" s="207"/>
      <c r="D257" s="197" t="s">
        <v>176</v>
      </c>
      <c r="E257" s="208" t="s">
        <v>35</v>
      </c>
      <c r="F257" s="209" t="s">
        <v>748</v>
      </c>
      <c r="G257" s="207"/>
      <c r="H257" s="210">
        <v>21.942</v>
      </c>
      <c r="I257" s="211"/>
      <c r="J257" s="207"/>
      <c r="K257" s="207"/>
      <c r="L257" s="212"/>
      <c r="M257" s="213"/>
      <c r="N257" s="214"/>
      <c r="O257" s="214"/>
      <c r="P257" s="214"/>
      <c r="Q257" s="214"/>
      <c r="R257" s="214"/>
      <c r="S257" s="214"/>
      <c r="T257" s="215"/>
      <c r="AT257" s="216" t="s">
        <v>176</v>
      </c>
      <c r="AU257" s="216" t="s">
        <v>90</v>
      </c>
      <c r="AV257" s="14" t="s">
        <v>90</v>
      </c>
      <c r="AW257" s="14" t="s">
        <v>41</v>
      </c>
      <c r="AX257" s="14" t="s">
        <v>80</v>
      </c>
      <c r="AY257" s="216" t="s">
        <v>161</v>
      </c>
    </row>
    <row r="258" spans="1:65" s="14" customFormat="1" ht="11.25">
      <c r="B258" s="206"/>
      <c r="C258" s="207"/>
      <c r="D258" s="197" t="s">
        <v>176</v>
      </c>
      <c r="E258" s="208" t="s">
        <v>35</v>
      </c>
      <c r="F258" s="209" t="s">
        <v>749</v>
      </c>
      <c r="G258" s="207"/>
      <c r="H258" s="210">
        <v>22.462</v>
      </c>
      <c r="I258" s="211"/>
      <c r="J258" s="207"/>
      <c r="K258" s="207"/>
      <c r="L258" s="212"/>
      <c r="M258" s="213"/>
      <c r="N258" s="214"/>
      <c r="O258" s="214"/>
      <c r="P258" s="214"/>
      <c r="Q258" s="214"/>
      <c r="R258" s="214"/>
      <c r="S258" s="214"/>
      <c r="T258" s="215"/>
      <c r="AT258" s="216" t="s">
        <v>176</v>
      </c>
      <c r="AU258" s="216" t="s">
        <v>90</v>
      </c>
      <c r="AV258" s="14" t="s">
        <v>90</v>
      </c>
      <c r="AW258" s="14" t="s">
        <v>41</v>
      </c>
      <c r="AX258" s="14" t="s">
        <v>80</v>
      </c>
      <c r="AY258" s="216" t="s">
        <v>161</v>
      </c>
    </row>
    <row r="259" spans="1:65" s="14" customFormat="1" ht="11.25">
      <c r="B259" s="206"/>
      <c r="C259" s="207"/>
      <c r="D259" s="197" t="s">
        <v>176</v>
      </c>
      <c r="E259" s="208" t="s">
        <v>35</v>
      </c>
      <c r="F259" s="209" t="s">
        <v>750</v>
      </c>
      <c r="G259" s="207"/>
      <c r="H259" s="210">
        <v>14.065</v>
      </c>
      <c r="I259" s="211"/>
      <c r="J259" s="207"/>
      <c r="K259" s="207"/>
      <c r="L259" s="212"/>
      <c r="M259" s="213"/>
      <c r="N259" s="214"/>
      <c r="O259" s="214"/>
      <c r="P259" s="214"/>
      <c r="Q259" s="214"/>
      <c r="R259" s="214"/>
      <c r="S259" s="214"/>
      <c r="T259" s="215"/>
      <c r="AT259" s="216" t="s">
        <v>176</v>
      </c>
      <c r="AU259" s="216" t="s">
        <v>90</v>
      </c>
      <c r="AV259" s="14" t="s">
        <v>90</v>
      </c>
      <c r="AW259" s="14" t="s">
        <v>41</v>
      </c>
      <c r="AX259" s="14" t="s">
        <v>80</v>
      </c>
      <c r="AY259" s="216" t="s">
        <v>161</v>
      </c>
    </row>
    <row r="260" spans="1:65" s="15" customFormat="1" ht="11.25">
      <c r="B260" s="217"/>
      <c r="C260" s="218"/>
      <c r="D260" s="197" t="s">
        <v>176</v>
      </c>
      <c r="E260" s="219" t="s">
        <v>35</v>
      </c>
      <c r="F260" s="220" t="s">
        <v>181</v>
      </c>
      <c r="G260" s="218"/>
      <c r="H260" s="221">
        <v>58.469000000000001</v>
      </c>
      <c r="I260" s="222"/>
      <c r="J260" s="218"/>
      <c r="K260" s="218"/>
      <c r="L260" s="223"/>
      <c r="M260" s="224"/>
      <c r="N260" s="225"/>
      <c r="O260" s="225"/>
      <c r="P260" s="225"/>
      <c r="Q260" s="225"/>
      <c r="R260" s="225"/>
      <c r="S260" s="225"/>
      <c r="T260" s="226"/>
      <c r="AT260" s="227" t="s">
        <v>176</v>
      </c>
      <c r="AU260" s="227" t="s">
        <v>90</v>
      </c>
      <c r="AV260" s="15" t="s">
        <v>168</v>
      </c>
      <c r="AW260" s="15" t="s">
        <v>41</v>
      </c>
      <c r="AX260" s="15" t="s">
        <v>88</v>
      </c>
      <c r="AY260" s="227" t="s">
        <v>161</v>
      </c>
    </row>
    <row r="261" spans="1:65" s="2" customFormat="1" ht="16.5" customHeight="1">
      <c r="A261" s="36"/>
      <c r="B261" s="37"/>
      <c r="C261" s="228" t="s">
        <v>525</v>
      </c>
      <c r="D261" s="228" t="s">
        <v>188</v>
      </c>
      <c r="E261" s="229" t="s">
        <v>526</v>
      </c>
      <c r="F261" s="230" t="s">
        <v>527</v>
      </c>
      <c r="G261" s="231" t="s">
        <v>167</v>
      </c>
      <c r="H261" s="232">
        <v>64.316000000000003</v>
      </c>
      <c r="I261" s="233"/>
      <c r="J261" s="234">
        <f>ROUND(I261*H261,2)</f>
        <v>0</v>
      </c>
      <c r="K261" s="235"/>
      <c r="L261" s="236"/>
      <c r="M261" s="237" t="s">
        <v>35</v>
      </c>
      <c r="N261" s="238" t="s">
        <v>51</v>
      </c>
      <c r="O261" s="66"/>
      <c r="P261" s="186">
        <f>O261*H261</f>
        <v>0</v>
      </c>
      <c r="Q261" s="186">
        <v>1.26E-2</v>
      </c>
      <c r="R261" s="186">
        <f>Q261*H261</f>
        <v>0.81038160000000004</v>
      </c>
      <c r="S261" s="186">
        <v>0</v>
      </c>
      <c r="T261" s="187">
        <f>S261*H261</f>
        <v>0</v>
      </c>
      <c r="U261" s="36"/>
      <c r="V261" s="36"/>
      <c r="W261" s="36"/>
      <c r="X261" s="36"/>
      <c r="Y261" s="36"/>
      <c r="Z261" s="36"/>
      <c r="AA261" s="36"/>
      <c r="AB261" s="36"/>
      <c r="AC261" s="36"/>
      <c r="AD261" s="36"/>
      <c r="AE261" s="36"/>
      <c r="AR261" s="188" t="s">
        <v>333</v>
      </c>
      <c r="AT261" s="188" t="s">
        <v>188</v>
      </c>
      <c r="AU261" s="188" t="s">
        <v>90</v>
      </c>
      <c r="AY261" s="18" t="s">
        <v>161</v>
      </c>
      <c r="BE261" s="189">
        <f>IF(N261="základní",J261,0)</f>
        <v>0</v>
      </c>
      <c r="BF261" s="189">
        <f>IF(N261="snížená",J261,0)</f>
        <v>0</v>
      </c>
      <c r="BG261" s="189">
        <f>IF(N261="zákl. přenesená",J261,0)</f>
        <v>0</v>
      </c>
      <c r="BH261" s="189">
        <f>IF(N261="sníž. přenesená",J261,0)</f>
        <v>0</v>
      </c>
      <c r="BI261" s="189">
        <f>IF(N261="nulová",J261,0)</f>
        <v>0</v>
      </c>
      <c r="BJ261" s="18" t="s">
        <v>88</v>
      </c>
      <c r="BK261" s="189">
        <f>ROUND(I261*H261,2)</f>
        <v>0</v>
      </c>
      <c r="BL261" s="18" t="s">
        <v>261</v>
      </c>
      <c r="BM261" s="188" t="s">
        <v>832</v>
      </c>
    </row>
    <row r="262" spans="1:65" s="2" customFormat="1" ht="11.25">
      <c r="A262" s="36"/>
      <c r="B262" s="37"/>
      <c r="C262" s="38"/>
      <c r="D262" s="190" t="s">
        <v>170</v>
      </c>
      <c r="E262" s="38"/>
      <c r="F262" s="191" t="s">
        <v>529</v>
      </c>
      <c r="G262" s="38"/>
      <c r="H262" s="38"/>
      <c r="I262" s="192"/>
      <c r="J262" s="38"/>
      <c r="K262" s="38"/>
      <c r="L262" s="41"/>
      <c r="M262" s="193"/>
      <c r="N262" s="194"/>
      <c r="O262" s="66"/>
      <c r="P262" s="66"/>
      <c r="Q262" s="66"/>
      <c r="R262" s="66"/>
      <c r="S262" s="66"/>
      <c r="T262" s="67"/>
      <c r="U262" s="36"/>
      <c r="V262" s="36"/>
      <c r="W262" s="36"/>
      <c r="X262" s="36"/>
      <c r="Y262" s="36"/>
      <c r="Z262" s="36"/>
      <c r="AA262" s="36"/>
      <c r="AB262" s="36"/>
      <c r="AC262" s="36"/>
      <c r="AD262" s="36"/>
      <c r="AE262" s="36"/>
      <c r="AT262" s="18" t="s">
        <v>170</v>
      </c>
      <c r="AU262" s="18" t="s">
        <v>90</v>
      </c>
    </row>
    <row r="263" spans="1:65" s="14" customFormat="1" ht="11.25">
      <c r="B263" s="206"/>
      <c r="C263" s="207"/>
      <c r="D263" s="197" t="s">
        <v>176</v>
      </c>
      <c r="E263" s="207"/>
      <c r="F263" s="209" t="s">
        <v>833</v>
      </c>
      <c r="G263" s="207"/>
      <c r="H263" s="210">
        <v>64.316000000000003</v>
      </c>
      <c r="I263" s="211"/>
      <c r="J263" s="207"/>
      <c r="K263" s="207"/>
      <c r="L263" s="212"/>
      <c r="M263" s="213"/>
      <c r="N263" s="214"/>
      <c r="O263" s="214"/>
      <c r="P263" s="214"/>
      <c r="Q263" s="214"/>
      <c r="R263" s="214"/>
      <c r="S263" s="214"/>
      <c r="T263" s="215"/>
      <c r="AT263" s="216" t="s">
        <v>176</v>
      </c>
      <c r="AU263" s="216" t="s">
        <v>90</v>
      </c>
      <c r="AV263" s="14" t="s">
        <v>90</v>
      </c>
      <c r="AW263" s="14" t="s">
        <v>4</v>
      </c>
      <c r="AX263" s="14" t="s">
        <v>88</v>
      </c>
      <c r="AY263" s="216" t="s">
        <v>161</v>
      </c>
    </row>
    <row r="264" spans="1:65" s="2" customFormat="1" ht="24.2" customHeight="1">
      <c r="A264" s="36"/>
      <c r="B264" s="37"/>
      <c r="C264" s="176" t="s">
        <v>531</v>
      </c>
      <c r="D264" s="176" t="s">
        <v>164</v>
      </c>
      <c r="E264" s="177" t="s">
        <v>532</v>
      </c>
      <c r="F264" s="178" t="s">
        <v>533</v>
      </c>
      <c r="G264" s="179" t="s">
        <v>480</v>
      </c>
      <c r="H264" s="180">
        <v>6.15</v>
      </c>
      <c r="I264" s="181"/>
      <c r="J264" s="182">
        <f>ROUND(I264*H264,2)</f>
        <v>0</v>
      </c>
      <c r="K264" s="183"/>
      <c r="L264" s="41"/>
      <c r="M264" s="184" t="s">
        <v>35</v>
      </c>
      <c r="N264" s="185" t="s">
        <v>51</v>
      </c>
      <c r="O264" s="66"/>
      <c r="P264" s="186">
        <f>O264*H264</f>
        <v>0</v>
      </c>
      <c r="Q264" s="186">
        <v>5.5000000000000003E-4</v>
      </c>
      <c r="R264" s="186">
        <f>Q264*H264</f>
        <v>3.3825000000000005E-3</v>
      </c>
      <c r="S264" s="186">
        <v>0</v>
      </c>
      <c r="T264" s="187">
        <f>S264*H264</f>
        <v>0</v>
      </c>
      <c r="U264" s="36"/>
      <c r="V264" s="36"/>
      <c r="W264" s="36"/>
      <c r="X264" s="36"/>
      <c r="Y264" s="36"/>
      <c r="Z264" s="36"/>
      <c r="AA264" s="36"/>
      <c r="AB264" s="36"/>
      <c r="AC264" s="36"/>
      <c r="AD264" s="36"/>
      <c r="AE264" s="36"/>
      <c r="AR264" s="188" t="s">
        <v>261</v>
      </c>
      <c r="AT264" s="188" t="s">
        <v>164</v>
      </c>
      <c r="AU264" s="188" t="s">
        <v>90</v>
      </c>
      <c r="AY264" s="18" t="s">
        <v>161</v>
      </c>
      <c r="BE264" s="189">
        <f>IF(N264="základní",J264,0)</f>
        <v>0</v>
      </c>
      <c r="BF264" s="189">
        <f>IF(N264="snížená",J264,0)</f>
        <v>0</v>
      </c>
      <c r="BG264" s="189">
        <f>IF(N264="zákl. přenesená",J264,0)</f>
        <v>0</v>
      </c>
      <c r="BH264" s="189">
        <f>IF(N264="sníž. přenesená",J264,0)</f>
        <v>0</v>
      </c>
      <c r="BI264" s="189">
        <f>IF(N264="nulová",J264,0)</f>
        <v>0</v>
      </c>
      <c r="BJ264" s="18" t="s">
        <v>88</v>
      </c>
      <c r="BK264" s="189">
        <f>ROUND(I264*H264,2)</f>
        <v>0</v>
      </c>
      <c r="BL264" s="18" t="s">
        <v>261</v>
      </c>
      <c r="BM264" s="188" t="s">
        <v>834</v>
      </c>
    </row>
    <row r="265" spans="1:65" s="2" customFormat="1" ht="11.25">
      <c r="A265" s="36"/>
      <c r="B265" s="37"/>
      <c r="C265" s="38"/>
      <c r="D265" s="190" t="s">
        <v>170</v>
      </c>
      <c r="E265" s="38"/>
      <c r="F265" s="191" t="s">
        <v>535</v>
      </c>
      <c r="G265" s="38"/>
      <c r="H265" s="38"/>
      <c r="I265" s="192"/>
      <c r="J265" s="38"/>
      <c r="K265" s="38"/>
      <c r="L265" s="41"/>
      <c r="M265" s="193"/>
      <c r="N265" s="194"/>
      <c r="O265" s="66"/>
      <c r="P265" s="66"/>
      <c r="Q265" s="66"/>
      <c r="R265" s="66"/>
      <c r="S265" s="66"/>
      <c r="T265" s="67"/>
      <c r="U265" s="36"/>
      <c r="V265" s="36"/>
      <c r="W265" s="36"/>
      <c r="X265" s="36"/>
      <c r="Y265" s="36"/>
      <c r="Z265" s="36"/>
      <c r="AA265" s="36"/>
      <c r="AB265" s="36"/>
      <c r="AC265" s="36"/>
      <c r="AD265" s="36"/>
      <c r="AE265" s="36"/>
      <c r="AT265" s="18" t="s">
        <v>170</v>
      </c>
      <c r="AU265" s="18" t="s">
        <v>90</v>
      </c>
    </row>
    <row r="266" spans="1:65" s="14" customFormat="1" ht="11.25">
      <c r="B266" s="206"/>
      <c r="C266" s="207"/>
      <c r="D266" s="197" t="s">
        <v>176</v>
      </c>
      <c r="E266" s="208" t="s">
        <v>35</v>
      </c>
      <c r="F266" s="209" t="s">
        <v>835</v>
      </c>
      <c r="G266" s="207"/>
      <c r="H266" s="210">
        <v>6.15</v>
      </c>
      <c r="I266" s="211"/>
      <c r="J266" s="207"/>
      <c r="K266" s="207"/>
      <c r="L266" s="212"/>
      <c r="M266" s="213"/>
      <c r="N266" s="214"/>
      <c r="O266" s="214"/>
      <c r="P266" s="214"/>
      <c r="Q266" s="214"/>
      <c r="R266" s="214"/>
      <c r="S266" s="214"/>
      <c r="T266" s="215"/>
      <c r="AT266" s="216" t="s">
        <v>176</v>
      </c>
      <c r="AU266" s="216" t="s">
        <v>90</v>
      </c>
      <c r="AV266" s="14" t="s">
        <v>90</v>
      </c>
      <c r="AW266" s="14" t="s">
        <v>41</v>
      </c>
      <c r="AX266" s="14" t="s">
        <v>88</v>
      </c>
      <c r="AY266" s="216" t="s">
        <v>161</v>
      </c>
    </row>
    <row r="267" spans="1:65" s="2" customFormat="1" ht="24.2" customHeight="1">
      <c r="A267" s="36"/>
      <c r="B267" s="37"/>
      <c r="C267" s="176" t="s">
        <v>537</v>
      </c>
      <c r="D267" s="176" t="s">
        <v>164</v>
      </c>
      <c r="E267" s="177" t="s">
        <v>538</v>
      </c>
      <c r="F267" s="178" t="s">
        <v>539</v>
      </c>
      <c r="G267" s="179" t="s">
        <v>480</v>
      </c>
      <c r="H267" s="180">
        <v>23.5</v>
      </c>
      <c r="I267" s="181"/>
      <c r="J267" s="182">
        <f>ROUND(I267*H267,2)</f>
        <v>0</v>
      </c>
      <c r="K267" s="183"/>
      <c r="L267" s="41"/>
      <c r="M267" s="184" t="s">
        <v>35</v>
      </c>
      <c r="N267" s="185" t="s">
        <v>51</v>
      </c>
      <c r="O267" s="66"/>
      <c r="P267" s="186">
        <f>O267*H267</f>
        <v>0</v>
      </c>
      <c r="Q267" s="186">
        <v>5.0000000000000001E-4</v>
      </c>
      <c r="R267" s="186">
        <f>Q267*H267</f>
        <v>1.175E-2</v>
      </c>
      <c r="S267" s="186">
        <v>0</v>
      </c>
      <c r="T267" s="187">
        <f>S267*H267</f>
        <v>0</v>
      </c>
      <c r="U267" s="36"/>
      <c r="V267" s="36"/>
      <c r="W267" s="36"/>
      <c r="X267" s="36"/>
      <c r="Y267" s="36"/>
      <c r="Z267" s="36"/>
      <c r="AA267" s="36"/>
      <c r="AB267" s="36"/>
      <c r="AC267" s="36"/>
      <c r="AD267" s="36"/>
      <c r="AE267" s="36"/>
      <c r="AR267" s="188" t="s">
        <v>261</v>
      </c>
      <c r="AT267" s="188" t="s">
        <v>164</v>
      </c>
      <c r="AU267" s="188" t="s">
        <v>90</v>
      </c>
      <c r="AY267" s="18" t="s">
        <v>161</v>
      </c>
      <c r="BE267" s="189">
        <f>IF(N267="základní",J267,0)</f>
        <v>0</v>
      </c>
      <c r="BF267" s="189">
        <f>IF(N267="snížená",J267,0)</f>
        <v>0</v>
      </c>
      <c r="BG267" s="189">
        <f>IF(N267="zákl. přenesená",J267,0)</f>
        <v>0</v>
      </c>
      <c r="BH267" s="189">
        <f>IF(N267="sníž. přenesená",J267,0)</f>
        <v>0</v>
      </c>
      <c r="BI267" s="189">
        <f>IF(N267="nulová",J267,0)</f>
        <v>0</v>
      </c>
      <c r="BJ267" s="18" t="s">
        <v>88</v>
      </c>
      <c r="BK267" s="189">
        <f>ROUND(I267*H267,2)</f>
        <v>0</v>
      </c>
      <c r="BL267" s="18" t="s">
        <v>261</v>
      </c>
      <c r="BM267" s="188" t="s">
        <v>836</v>
      </c>
    </row>
    <row r="268" spans="1:65" s="2" customFormat="1" ht="11.25">
      <c r="A268" s="36"/>
      <c r="B268" s="37"/>
      <c r="C268" s="38"/>
      <c r="D268" s="190" t="s">
        <v>170</v>
      </c>
      <c r="E268" s="38"/>
      <c r="F268" s="191" t="s">
        <v>541</v>
      </c>
      <c r="G268" s="38"/>
      <c r="H268" s="38"/>
      <c r="I268" s="192"/>
      <c r="J268" s="38"/>
      <c r="K268" s="38"/>
      <c r="L268" s="41"/>
      <c r="M268" s="193"/>
      <c r="N268" s="194"/>
      <c r="O268" s="66"/>
      <c r="P268" s="66"/>
      <c r="Q268" s="66"/>
      <c r="R268" s="66"/>
      <c r="S268" s="66"/>
      <c r="T268" s="67"/>
      <c r="U268" s="36"/>
      <c r="V268" s="36"/>
      <c r="W268" s="36"/>
      <c r="X268" s="36"/>
      <c r="Y268" s="36"/>
      <c r="Z268" s="36"/>
      <c r="AA268" s="36"/>
      <c r="AB268" s="36"/>
      <c r="AC268" s="36"/>
      <c r="AD268" s="36"/>
      <c r="AE268" s="36"/>
      <c r="AT268" s="18" t="s">
        <v>170</v>
      </c>
      <c r="AU268" s="18" t="s">
        <v>90</v>
      </c>
    </row>
    <row r="269" spans="1:65" s="14" customFormat="1" ht="11.25">
      <c r="B269" s="206"/>
      <c r="C269" s="207"/>
      <c r="D269" s="197" t="s">
        <v>176</v>
      </c>
      <c r="E269" s="208" t="s">
        <v>35</v>
      </c>
      <c r="F269" s="209" t="s">
        <v>542</v>
      </c>
      <c r="G269" s="207"/>
      <c r="H269" s="210">
        <v>23.5</v>
      </c>
      <c r="I269" s="211"/>
      <c r="J269" s="207"/>
      <c r="K269" s="207"/>
      <c r="L269" s="212"/>
      <c r="M269" s="213"/>
      <c r="N269" s="214"/>
      <c r="O269" s="214"/>
      <c r="P269" s="214"/>
      <c r="Q269" s="214"/>
      <c r="R269" s="214"/>
      <c r="S269" s="214"/>
      <c r="T269" s="215"/>
      <c r="AT269" s="216" t="s">
        <v>176</v>
      </c>
      <c r="AU269" s="216" t="s">
        <v>90</v>
      </c>
      <c r="AV269" s="14" t="s">
        <v>90</v>
      </c>
      <c r="AW269" s="14" t="s">
        <v>41</v>
      </c>
      <c r="AX269" s="14" t="s">
        <v>88</v>
      </c>
      <c r="AY269" s="216" t="s">
        <v>161</v>
      </c>
    </row>
    <row r="270" spans="1:65" s="2" customFormat="1" ht="44.25" customHeight="1">
      <c r="A270" s="36"/>
      <c r="B270" s="37"/>
      <c r="C270" s="176" t="s">
        <v>543</v>
      </c>
      <c r="D270" s="176" t="s">
        <v>164</v>
      </c>
      <c r="E270" s="177" t="s">
        <v>544</v>
      </c>
      <c r="F270" s="178" t="s">
        <v>545</v>
      </c>
      <c r="G270" s="179" t="s">
        <v>232</v>
      </c>
      <c r="H270" s="180">
        <v>1.2290000000000001</v>
      </c>
      <c r="I270" s="181"/>
      <c r="J270" s="182">
        <f>ROUND(I270*H270,2)</f>
        <v>0</v>
      </c>
      <c r="K270" s="183"/>
      <c r="L270" s="41"/>
      <c r="M270" s="184" t="s">
        <v>35</v>
      </c>
      <c r="N270" s="185" t="s">
        <v>51</v>
      </c>
      <c r="O270" s="66"/>
      <c r="P270" s="186">
        <f>O270*H270</f>
        <v>0</v>
      </c>
      <c r="Q270" s="186">
        <v>0</v>
      </c>
      <c r="R270" s="186">
        <f>Q270*H270</f>
        <v>0</v>
      </c>
      <c r="S270" s="186">
        <v>0</v>
      </c>
      <c r="T270" s="187">
        <f>S270*H270</f>
        <v>0</v>
      </c>
      <c r="U270" s="36"/>
      <c r="V270" s="36"/>
      <c r="W270" s="36"/>
      <c r="X270" s="36"/>
      <c r="Y270" s="36"/>
      <c r="Z270" s="36"/>
      <c r="AA270" s="36"/>
      <c r="AB270" s="36"/>
      <c r="AC270" s="36"/>
      <c r="AD270" s="36"/>
      <c r="AE270" s="36"/>
      <c r="AR270" s="188" t="s">
        <v>261</v>
      </c>
      <c r="AT270" s="188" t="s">
        <v>164</v>
      </c>
      <c r="AU270" s="188" t="s">
        <v>90</v>
      </c>
      <c r="AY270" s="18" t="s">
        <v>161</v>
      </c>
      <c r="BE270" s="189">
        <f>IF(N270="základní",J270,0)</f>
        <v>0</v>
      </c>
      <c r="BF270" s="189">
        <f>IF(N270="snížená",J270,0)</f>
        <v>0</v>
      </c>
      <c r="BG270" s="189">
        <f>IF(N270="zákl. přenesená",J270,0)</f>
        <v>0</v>
      </c>
      <c r="BH270" s="189">
        <f>IF(N270="sníž. přenesená",J270,0)</f>
        <v>0</v>
      </c>
      <c r="BI270" s="189">
        <f>IF(N270="nulová",J270,0)</f>
        <v>0</v>
      </c>
      <c r="BJ270" s="18" t="s">
        <v>88</v>
      </c>
      <c r="BK270" s="189">
        <f>ROUND(I270*H270,2)</f>
        <v>0</v>
      </c>
      <c r="BL270" s="18" t="s">
        <v>261</v>
      </c>
      <c r="BM270" s="188" t="s">
        <v>837</v>
      </c>
    </row>
    <row r="271" spans="1:65" s="2" customFormat="1" ht="11.25">
      <c r="A271" s="36"/>
      <c r="B271" s="37"/>
      <c r="C271" s="38"/>
      <c r="D271" s="190" t="s">
        <v>170</v>
      </c>
      <c r="E271" s="38"/>
      <c r="F271" s="191" t="s">
        <v>547</v>
      </c>
      <c r="G271" s="38"/>
      <c r="H271" s="38"/>
      <c r="I271" s="192"/>
      <c r="J271" s="38"/>
      <c r="K271" s="38"/>
      <c r="L271" s="41"/>
      <c r="M271" s="193"/>
      <c r="N271" s="194"/>
      <c r="O271" s="66"/>
      <c r="P271" s="66"/>
      <c r="Q271" s="66"/>
      <c r="R271" s="66"/>
      <c r="S271" s="66"/>
      <c r="T271" s="67"/>
      <c r="U271" s="36"/>
      <c r="V271" s="36"/>
      <c r="W271" s="36"/>
      <c r="X271" s="36"/>
      <c r="Y271" s="36"/>
      <c r="Z271" s="36"/>
      <c r="AA271" s="36"/>
      <c r="AB271" s="36"/>
      <c r="AC271" s="36"/>
      <c r="AD271" s="36"/>
      <c r="AE271" s="36"/>
      <c r="AT271" s="18" t="s">
        <v>170</v>
      </c>
      <c r="AU271" s="18" t="s">
        <v>90</v>
      </c>
    </row>
    <row r="272" spans="1:65" s="2" customFormat="1" ht="49.15" customHeight="1">
      <c r="A272" s="36"/>
      <c r="B272" s="37"/>
      <c r="C272" s="176" t="s">
        <v>548</v>
      </c>
      <c r="D272" s="176" t="s">
        <v>164</v>
      </c>
      <c r="E272" s="177" t="s">
        <v>549</v>
      </c>
      <c r="F272" s="178" t="s">
        <v>550</v>
      </c>
      <c r="G272" s="179" t="s">
        <v>232</v>
      </c>
      <c r="H272" s="180">
        <v>1.2290000000000001</v>
      </c>
      <c r="I272" s="181"/>
      <c r="J272" s="182">
        <f>ROUND(I272*H272,2)</f>
        <v>0</v>
      </c>
      <c r="K272" s="183"/>
      <c r="L272" s="41"/>
      <c r="M272" s="184" t="s">
        <v>35</v>
      </c>
      <c r="N272" s="185" t="s">
        <v>51</v>
      </c>
      <c r="O272" s="66"/>
      <c r="P272" s="186">
        <f>O272*H272</f>
        <v>0</v>
      </c>
      <c r="Q272" s="186">
        <v>0</v>
      </c>
      <c r="R272" s="186">
        <f>Q272*H272</f>
        <v>0</v>
      </c>
      <c r="S272" s="186">
        <v>0</v>
      </c>
      <c r="T272" s="187">
        <f>S272*H272</f>
        <v>0</v>
      </c>
      <c r="U272" s="36"/>
      <c r="V272" s="36"/>
      <c r="W272" s="36"/>
      <c r="X272" s="36"/>
      <c r="Y272" s="36"/>
      <c r="Z272" s="36"/>
      <c r="AA272" s="36"/>
      <c r="AB272" s="36"/>
      <c r="AC272" s="36"/>
      <c r="AD272" s="36"/>
      <c r="AE272" s="36"/>
      <c r="AR272" s="188" t="s">
        <v>261</v>
      </c>
      <c r="AT272" s="188" t="s">
        <v>164</v>
      </c>
      <c r="AU272" s="188" t="s">
        <v>90</v>
      </c>
      <c r="AY272" s="18" t="s">
        <v>161</v>
      </c>
      <c r="BE272" s="189">
        <f>IF(N272="základní",J272,0)</f>
        <v>0</v>
      </c>
      <c r="BF272" s="189">
        <f>IF(N272="snížená",J272,0)</f>
        <v>0</v>
      </c>
      <c r="BG272" s="189">
        <f>IF(N272="zákl. přenesená",J272,0)</f>
        <v>0</v>
      </c>
      <c r="BH272" s="189">
        <f>IF(N272="sníž. přenesená",J272,0)</f>
        <v>0</v>
      </c>
      <c r="BI272" s="189">
        <f>IF(N272="nulová",J272,0)</f>
        <v>0</v>
      </c>
      <c r="BJ272" s="18" t="s">
        <v>88</v>
      </c>
      <c r="BK272" s="189">
        <f>ROUND(I272*H272,2)</f>
        <v>0</v>
      </c>
      <c r="BL272" s="18" t="s">
        <v>261</v>
      </c>
      <c r="BM272" s="188" t="s">
        <v>838</v>
      </c>
    </row>
    <row r="273" spans="1:65" s="2" customFormat="1" ht="11.25">
      <c r="A273" s="36"/>
      <c r="B273" s="37"/>
      <c r="C273" s="38"/>
      <c r="D273" s="190" t="s">
        <v>170</v>
      </c>
      <c r="E273" s="38"/>
      <c r="F273" s="191" t="s">
        <v>552</v>
      </c>
      <c r="G273" s="38"/>
      <c r="H273" s="38"/>
      <c r="I273" s="192"/>
      <c r="J273" s="38"/>
      <c r="K273" s="38"/>
      <c r="L273" s="41"/>
      <c r="M273" s="193"/>
      <c r="N273" s="194"/>
      <c r="O273" s="66"/>
      <c r="P273" s="66"/>
      <c r="Q273" s="66"/>
      <c r="R273" s="66"/>
      <c r="S273" s="66"/>
      <c r="T273" s="67"/>
      <c r="U273" s="36"/>
      <c r="V273" s="36"/>
      <c r="W273" s="36"/>
      <c r="X273" s="36"/>
      <c r="Y273" s="36"/>
      <c r="Z273" s="36"/>
      <c r="AA273" s="36"/>
      <c r="AB273" s="36"/>
      <c r="AC273" s="36"/>
      <c r="AD273" s="36"/>
      <c r="AE273" s="36"/>
      <c r="AT273" s="18" t="s">
        <v>170</v>
      </c>
      <c r="AU273" s="18" t="s">
        <v>90</v>
      </c>
    </row>
    <row r="274" spans="1:65" s="12" customFormat="1" ht="22.9" customHeight="1">
      <c r="B274" s="160"/>
      <c r="C274" s="161"/>
      <c r="D274" s="162" t="s">
        <v>79</v>
      </c>
      <c r="E274" s="174" t="s">
        <v>553</v>
      </c>
      <c r="F274" s="174" t="s">
        <v>554</v>
      </c>
      <c r="G274" s="161"/>
      <c r="H274" s="161"/>
      <c r="I274" s="164"/>
      <c r="J274" s="175">
        <f>BK274</f>
        <v>0</v>
      </c>
      <c r="K274" s="161"/>
      <c r="L274" s="166"/>
      <c r="M274" s="167"/>
      <c r="N274" s="168"/>
      <c r="O274" s="168"/>
      <c r="P274" s="169">
        <f>SUM(P275:P281)</f>
        <v>0</v>
      </c>
      <c r="Q274" s="168"/>
      <c r="R274" s="169">
        <f>SUM(R275:R281)</f>
        <v>1.3395E-3</v>
      </c>
      <c r="S274" s="168"/>
      <c r="T274" s="170">
        <f>SUM(T275:T281)</f>
        <v>0</v>
      </c>
      <c r="AR274" s="171" t="s">
        <v>90</v>
      </c>
      <c r="AT274" s="172" t="s">
        <v>79</v>
      </c>
      <c r="AU274" s="172" t="s">
        <v>88</v>
      </c>
      <c r="AY274" s="171" t="s">
        <v>161</v>
      </c>
      <c r="BK274" s="173">
        <f>SUM(BK275:BK281)</f>
        <v>0</v>
      </c>
    </row>
    <row r="275" spans="1:65" s="2" customFormat="1" ht="24.2" customHeight="1">
      <c r="A275" s="36"/>
      <c r="B275" s="37"/>
      <c r="C275" s="176" t="s">
        <v>555</v>
      </c>
      <c r="D275" s="176" t="s">
        <v>164</v>
      </c>
      <c r="E275" s="177" t="s">
        <v>556</v>
      </c>
      <c r="F275" s="178" t="s">
        <v>557</v>
      </c>
      <c r="G275" s="179" t="s">
        <v>167</v>
      </c>
      <c r="H275" s="180">
        <v>3.5249999999999999</v>
      </c>
      <c r="I275" s="181"/>
      <c r="J275" s="182">
        <f>ROUND(I275*H275,2)</f>
        <v>0</v>
      </c>
      <c r="K275" s="183"/>
      <c r="L275" s="41"/>
      <c r="M275" s="184" t="s">
        <v>35</v>
      </c>
      <c r="N275" s="185" t="s">
        <v>51</v>
      </c>
      <c r="O275" s="66"/>
      <c r="P275" s="186">
        <f>O275*H275</f>
        <v>0</v>
      </c>
      <c r="Q275" s="186">
        <v>1.3999999999999999E-4</v>
      </c>
      <c r="R275" s="186">
        <f>Q275*H275</f>
        <v>4.9349999999999991E-4</v>
      </c>
      <c r="S275" s="186">
        <v>0</v>
      </c>
      <c r="T275" s="187">
        <f>S275*H275</f>
        <v>0</v>
      </c>
      <c r="U275" s="36"/>
      <c r="V275" s="36"/>
      <c r="W275" s="36"/>
      <c r="X275" s="36"/>
      <c r="Y275" s="36"/>
      <c r="Z275" s="36"/>
      <c r="AA275" s="36"/>
      <c r="AB275" s="36"/>
      <c r="AC275" s="36"/>
      <c r="AD275" s="36"/>
      <c r="AE275" s="36"/>
      <c r="AR275" s="188" t="s">
        <v>261</v>
      </c>
      <c r="AT275" s="188" t="s">
        <v>164</v>
      </c>
      <c r="AU275" s="188" t="s">
        <v>90</v>
      </c>
      <c r="AY275" s="18" t="s">
        <v>161</v>
      </c>
      <c r="BE275" s="189">
        <f>IF(N275="základní",J275,0)</f>
        <v>0</v>
      </c>
      <c r="BF275" s="189">
        <f>IF(N275="snížená",J275,0)</f>
        <v>0</v>
      </c>
      <c r="BG275" s="189">
        <f>IF(N275="zákl. přenesená",J275,0)</f>
        <v>0</v>
      </c>
      <c r="BH275" s="189">
        <f>IF(N275="sníž. přenesená",J275,0)</f>
        <v>0</v>
      </c>
      <c r="BI275" s="189">
        <f>IF(N275="nulová",J275,0)</f>
        <v>0</v>
      </c>
      <c r="BJ275" s="18" t="s">
        <v>88</v>
      </c>
      <c r="BK275" s="189">
        <f>ROUND(I275*H275,2)</f>
        <v>0</v>
      </c>
      <c r="BL275" s="18" t="s">
        <v>261</v>
      </c>
      <c r="BM275" s="188" t="s">
        <v>839</v>
      </c>
    </row>
    <row r="276" spans="1:65" s="2" customFormat="1" ht="11.25">
      <c r="A276" s="36"/>
      <c r="B276" s="37"/>
      <c r="C276" s="38"/>
      <c r="D276" s="190" t="s">
        <v>170</v>
      </c>
      <c r="E276" s="38"/>
      <c r="F276" s="191" t="s">
        <v>559</v>
      </c>
      <c r="G276" s="38"/>
      <c r="H276" s="38"/>
      <c r="I276" s="192"/>
      <c r="J276" s="38"/>
      <c r="K276" s="38"/>
      <c r="L276" s="41"/>
      <c r="M276" s="193"/>
      <c r="N276" s="194"/>
      <c r="O276" s="66"/>
      <c r="P276" s="66"/>
      <c r="Q276" s="66"/>
      <c r="R276" s="66"/>
      <c r="S276" s="66"/>
      <c r="T276" s="67"/>
      <c r="U276" s="36"/>
      <c r="V276" s="36"/>
      <c r="W276" s="36"/>
      <c r="X276" s="36"/>
      <c r="Y276" s="36"/>
      <c r="Z276" s="36"/>
      <c r="AA276" s="36"/>
      <c r="AB276" s="36"/>
      <c r="AC276" s="36"/>
      <c r="AD276" s="36"/>
      <c r="AE276" s="36"/>
      <c r="AT276" s="18" t="s">
        <v>170</v>
      </c>
      <c r="AU276" s="18" t="s">
        <v>90</v>
      </c>
    </row>
    <row r="277" spans="1:65" s="14" customFormat="1" ht="11.25">
      <c r="B277" s="206"/>
      <c r="C277" s="207"/>
      <c r="D277" s="197" t="s">
        <v>176</v>
      </c>
      <c r="E277" s="208" t="s">
        <v>35</v>
      </c>
      <c r="F277" s="209" t="s">
        <v>560</v>
      </c>
      <c r="G277" s="207"/>
      <c r="H277" s="210">
        <v>3.5249999999999999</v>
      </c>
      <c r="I277" s="211"/>
      <c r="J277" s="207"/>
      <c r="K277" s="207"/>
      <c r="L277" s="212"/>
      <c r="M277" s="213"/>
      <c r="N277" s="214"/>
      <c r="O277" s="214"/>
      <c r="P277" s="214"/>
      <c r="Q277" s="214"/>
      <c r="R277" s="214"/>
      <c r="S277" s="214"/>
      <c r="T277" s="215"/>
      <c r="AT277" s="216" t="s">
        <v>176</v>
      </c>
      <c r="AU277" s="216" t="s">
        <v>90</v>
      </c>
      <c r="AV277" s="14" t="s">
        <v>90</v>
      </c>
      <c r="AW277" s="14" t="s">
        <v>41</v>
      </c>
      <c r="AX277" s="14" t="s">
        <v>88</v>
      </c>
      <c r="AY277" s="216" t="s">
        <v>161</v>
      </c>
    </row>
    <row r="278" spans="1:65" s="2" customFormat="1" ht="24.2" customHeight="1">
      <c r="A278" s="36"/>
      <c r="B278" s="37"/>
      <c r="C278" s="176" t="s">
        <v>561</v>
      </c>
      <c r="D278" s="176" t="s">
        <v>164</v>
      </c>
      <c r="E278" s="177" t="s">
        <v>562</v>
      </c>
      <c r="F278" s="178" t="s">
        <v>563</v>
      </c>
      <c r="G278" s="179" t="s">
        <v>167</v>
      </c>
      <c r="H278" s="180">
        <v>3.5249999999999999</v>
      </c>
      <c r="I278" s="181"/>
      <c r="J278" s="182">
        <f>ROUND(I278*H278,2)</f>
        <v>0</v>
      </c>
      <c r="K278" s="183"/>
      <c r="L278" s="41"/>
      <c r="M278" s="184" t="s">
        <v>35</v>
      </c>
      <c r="N278" s="185" t="s">
        <v>51</v>
      </c>
      <c r="O278" s="66"/>
      <c r="P278" s="186">
        <f>O278*H278</f>
        <v>0</v>
      </c>
      <c r="Q278" s="186">
        <v>1.2E-4</v>
      </c>
      <c r="R278" s="186">
        <f>Q278*H278</f>
        <v>4.2299999999999998E-4</v>
      </c>
      <c r="S278" s="186">
        <v>0</v>
      </c>
      <c r="T278" s="187">
        <f>S278*H278</f>
        <v>0</v>
      </c>
      <c r="U278" s="36"/>
      <c r="V278" s="36"/>
      <c r="W278" s="36"/>
      <c r="X278" s="36"/>
      <c r="Y278" s="36"/>
      <c r="Z278" s="36"/>
      <c r="AA278" s="36"/>
      <c r="AB278" s="36"/>
      <c r="AC278" s="36"/>
      <c r="AD278" s="36"/>
      <c r="AE278" s="36"/>
      <c r="AR278" s="188" t="s">
        <v>261</v>
      </c>
      <c r="AT278" s="188" t="s">
        <v>164</v>
      </c>
      <c r="AU278" s="188" t="s">
        <v>90</v>
      </c>
      <c r="AY278" s="18" t="s">
        <v>161</v>
      </c>
      <c r="BE278" s="189">
        <f>IF(N278="základní",J278,0)</f>
        <v>0</v>
      </c>
      <c r="BF278" s="189">
        <f>IF(N278="snížená",J278,0)</f>
        <v>0</v>
      </c>
      <c r="BG278" s="189">
        <f>IF(N278="zákl. přenesená",J278,0)</f>
        <v>0</v>
      </c>
      <c r="BH278" s="189">
        <f>IF(N278="sníž. přenesená",J278,0)</f>
        <v>0</v>
      </c>
      <c r="BI278" s="189">
        <f>IF(N278="nulová",J278,0)</f>
        <v>0</v>
      </c>
      <c r="BJ278" s="18" t="s">
        <v>88</v>
      </c>
      <c r="BK278" s="189">
        <f>ROUND(I278*H278,2)</f>
        <v>0</v>
      </c>
      <c r="BL278" s="18" t="s">
        <v>261</v>
      </c>
      <c r="BM278" s="188" t="s">
        <v>840</v>
      </c>
    </row>
    <row r="279" spans="1:65" s="2" customFormat="1" ht="11.25">
      <c r="A279" s="36"/>
      <c r="B279" s="37"/>
      <c r="C279" s="38"/>
      <c r="D279" s="190" t="s">
        <v>170</v>
      </c>
      <c r="E279" s="38"/>
      <c r="F279" s="191" t="s">
        <v>565</v>
      </c>
      <c r="G279" s="38"/>
      <c r="H279" s="38"/>
      <c r="I279" s="192"/>
      <c r="J279" s="38"/>
      <c r="K279" s="38"/>
      <c r="L279" s="41"/>
      <c r="M279" s="193"/>
      <c r="N279" s="194"/>
      <c r="O279" s="66"/>
      <c r="P279" s="66"/>
      <c r="Q279" s="66"/>
      <c r="R279" s="66"/>
      <c r="S279" s="66"/>
      <c r="T279" s="67"/>
      <c r="U279" s="36"/>
      <c r="V279" s="36"/>
      <c r="W279" s="36"/>
      <c r="X279" s="36"/>
      <c r="Y279" s="36"/>
      <c r="Z279" s="36"/>
      <c r="AA279" s="36"/>
      <c r="AB279" s="36"/>
      <c r="AC279" s="36"/>
      <c r="AD279" s="36"/>
      <c r="AE279" s="36"/>
      <c r="AT279" s="18" t="s">
        <v>170</v>
      </c>
      <c r="AU279" s="18" t="s">
        <v>90</v>
      </c>
    </row>
    <row r="280" spans="1:65" s="2" customFormat="1" ht="24.2" customHeight="1">
      <c r="A280" s="36"/>
      <c r="B280" s="37"/>
      <c r="C280" s="176" t="s">
        <v>566</v>
      </c>
      <c r="D280" s="176" t="s">
        <v>164</v>
      </c>
      <c r="E280" s="177" t="s">
        <v>567</v>
      </c>
      <c r="F280" s="178" t="s">
        <v>568</v>
      </c>
      <c r="G280" s="179" t="s">
        <v>167</v>
      </c>
      <c r="H280" s="180">
        <v>3.5249999999999999</v>
      </c>
      <c r="I280" s="181"/>
      <c r="J280" s="182">
        <f>ROUND(I280*H280,2)</f>
        <v>0</v>
      </c>
      <c r="K280" s="183"/>
      <c r="L280" s="41"/>
      <c r="M280" s="184" t="s">
        <v>35</v>
      </c>
      <c r="N280" s="185" t="s">
        <v>51</v>
      </c>
      <c r="O280" s="66"/>
      <c r="P280" s="186">
        <f>O280*H280</f>
        <v>0</v>
      </c>
      <c r="Q280" s="186">
        <v>1.2E-4</v>
      </c>
      <c r="R280" s="186">
        <f>Q280*H280</f>
        <v>4.2299999999999998E-4</v>
      </c>
      <c r="S280" s="186">
        <v>0</v>
      </c>
      <c r="T280" s="187">
        <f>S280*H280</f>
        <v>0</v>
      </c>
      <c r="U280" s="36"/>
      <c r="V280" s="36"/>
      <c r="W280" s="36"/>
      <c r="X280" s="36"/>
      <c r="Y280" s="36"/>
      <c r="Z280" s="36"/>
      <c r="AA280" s="36"/>
      <c r="AB280" s="36"/>
      <c r="AC280" s="36"/>
      <c r="AD280" s="36"/>
      <c r="AE280" s="36"/>
      <c r="AR280" s="188" t="s">
        <v>261</v>
      </c>
      <c r="AT280" s="188" t="s">
        <v>164</v>
      </c>
      <c r="AU280" s="188" t="s">
        <v>90</v>
      </c>
      <c r="AY280" s="18" t="s">
        <v>161</v>
      </c>
      <c r="BE280" s="189">
        <f>IF(N280="základní",J280,0)</f>
        <v>0</v>
      </c>
      <c r="BF280" s="189">
        <f>IF(N280="snížená",J280,0)</f>
        <v>0</v>
      </c>
      <c r="BG280" s="189">
        <f>IF(N280="zákl. přenesená",J280,0)</f>
        <v>0</v>
      </c>
      <c r="BH280" s="189">
        <f>IF(N280="sníž. přenesená",J280,0)</f>
        <v>0</v>
      </c>
      <c r="BI280" s="189">
        <f>IF(N280="nulová",J280,0)</f>
        <v>0</v>
      </c>
      <c r="BJ280" s="18" t="s">
        <v>88</v>
      </c>
      <c r="BK280" s="189">
        <f>ROUND(I280*H280,2)</f>
        <v>0</v>
      </c>
      <c r="BL280" s="18" t="s">
        <v>261</v>
      </c>
      <c r="BM280" s="188" t="s">
        <v>841</v>
      </c>
    </row>
    <row r="281" spans="1:65" s="2" customFormat="1" ht="11.25">
      <c r="A281" s="36"/>
      <c r="B281" s="37"/>
      <c r="C281" s="38"/>
      <c r="D281" s="190" t="s">
        <v>170</v>
      </c>
      <c r="E281" s="38"/>
      <c r="F281" s="191" t="s">
        <v>570</v>
      </c>
      <c r="G281" s="38"/>
      <c r="H281" s="38"/>
      <c r="I281" s="192"/>
      <c r="J281" s="38"/>
      <c r="K281" s="38"/>
      <c r="L281" s="41"/>
      <c r="M281" s="193"/>
      <c r="N281" s="194"/>
      <c r="O281" s="66"/>
      <c r="P281" s="66"/>
      <c r="Q281" s="66"/>
      <c r="R281" s="66"/>
      <c r="S281" s="66"/>
      <c r="T281" s="67"/>
      <c r="U281" s="36"/>
      <c r="V281" s="36"/>
      <c r="W281" s="36"/>
      <c r="X281" s="36"/>
      <c r="Y281" s="36"/>
      <c r="Z281" s="36"/>
      <c r="AA281" s="36"/>
      <c r="AB281" s="36"/>
      <c r="AC281" s="36"/>
      <c r="AD281" s="36"/>
      <c r="AE281" s="36"/>
      <c r="AT281" s="18" t="s">
        <v>170</v>
      </c>
      <c r="AU281" s="18" t="s">
        <v>90</v>
      </c>
    </row>
    <row r="282" spans="1:65" s="12" customFormat="1" ht="25.9" customHeight="1">
      <c r="B282" s="160"/>
      <c r="C282" s="161"/>
      <c r="D282" s="162" t="s">
        <v>79</v>
      </c>
      <c r="E282" s="163" t="s">
        <v>571</v>
      </c>
      <c r="F282" s="163" t="s">
        <v>735</v>
      </c>
      <c r="G282" s="161"/>
      <c r="H282" s="161"/>
      <c r="I282" s="164"/>
      <c r="J282" s="165">
        <f>BK282</f>
        <v>0</v>
      </c>
      <c r="K282" s="161"/>
      <c r="L282" s="166"/>
      <c r="M282" s="167"/>
      <c r="N282" s="168"/>
      <c r="O282" s="168"/>
      <c r="P282" s="169">
        <f>P283+P286+P290+P295+P299</f>
        <v>0</v>
      </c>
      <c r="Q282" s="168"/>
      <c r="R282" s="169">
        <f>R283+R286+R290+R295+R299</f>
        <v>0</v>
      </c>
      <c r="S282" s="168"/>
      <c r="T282" s="170">
        <f>T283+T286+T290+T295+T299</f>
        <v>0</v>
      </c>
      <c r="AR282" s="171" t="s">
        <v>194</v>
      </c>
      <c r="AT282" s="172" t="s">
        <v>79</v>
      </c>
      <c r="AU282" s="172" t="s">
        <v>80</v>
      </c>
      <c r="AY282" s="171" t="s">
        <v>161</v>
      </c>
      <c r="BK282" s="173">
        <f>BK283+BK286+BK290+BK295+BK299</f>
        <v>0</v>
      </c>
    </row>
    <row r="283" spans="1:65" s="12" customFormat="1" ht="22.9" customHeight="1">
      <c r="B283" s="160"/>
      <c r="C283" s="161"/>
      <c r="D283" s="162" t="s">
        <v>79</v>
      </c>
      <c r="E283" s="174" t="s">
        <v>573</v>
      </c>
      <c r="F283" s="174" t="s">
        <v>574</v>
      </c>
      <c r="G283" s="161"/>
      <c r="H283" s="161"/>
      <c r="I283" s="164"/>
      <c r="J283" s="175">
        <f>BK283</f>
        <v>0</v>
      </c>
      <c r="K283" s="161"/>
      <c r="L283" s="166"/>
      <c r="M283" s="167"/>
      <c r="N283" s="168"/>
      <c r="O283" s="168"/>
      <c r="P283" s="169">
        <f>SUM(P284:P285)</f>
        <v>0</v>
      </c>
      <c r="Q283" s="168"/>
      <c r="R283" s="169">
        <f>SUM(R284:R285)</f>
        <v>0</v>
      </c>
      <c r="S283" s="168"/>
      <c r="T283" s="170">
        <f>SUM(T284:T285)</f>
        <v>0</v>
      </c>
      <c r="AR283" s="171" t="s">
        <v>88</v>
      </c>
      <c r="AT283" s="172" t="s">
        <v>79</v>
      </c>
      <c r="AU283" s="172" t="s">
        <v>88</v>
      </c>
      <c r="AY283" s="171" t="s">
        <v>161</v>
      </c>
      <c r="BK283" s="173">
        <f>SUM(BK284:BK285)</f>
        <v>0</v>
      </c>
    </row>
    <row r="284" spans="1:65" s="2" customFormat="1" ht="37.9" customHeight="1">
      <c r="A284" s="36"/>
      <c r="B284" s="37"/>
      <c r="C284" s="176" t="s">
        <v>575</v>
      </c>
      <c r="D284" s="176" t="s">
        <v>164</v>
      </c>
      <c r="E284" s="177" t="s">
        <v>576</v>
      </c>
      <c r="F284" s="178" t="s">
        <v>577</v>
      </c>
      <c r="G284" s="179" t="s">
        <v>276</v>
      </c>
      <c r="H284" s="180">
        <v>1</v>
      </c>
      <c r="I284" s="181"/>
      <c r="J284" s="182">
        <f>ROUND(I284*H284,2)</f>
        <v>0</v>
      </c>
      <c r="K284" s="183"/>
      <c r="L284" s="41"/>
      <c r="M284" s="184" t="s">
        <v>35</v>
      </c>
      <c r="N284" s="185" t="s">
        <v>51</v>
      </c>
      <c r="O284" s="66"/>
      <c r="P284" s="186">
        <f>O284*H284</f>
        <v>0</v>
      </c>
      <c r="Q284" s="186">
        <v>0</v>
      </c>
      <c r="R284" s="186">
        <f>Q284*H284</f>
        <v>0</v>
      </c>
      <c r="S284" s="186">
        <v>0</v>
      </c>
      <c r="T284" s="187">
        <f>S284*H284</f>
        <v>0</v>
      </c>
      <c r="U284" s="36"/>
      <c r="V284" s="36"/>
      <c r="W284" s="36"/>
      <c r="X284" s="36"/>
      <c r="Y284" s="36"/>
      <c r="Z284" s="36"/>
      <c r="AA284" s="36"/>
      <c r="AB284" s="36"/>
      <c r="AC284" s="36"/>
      <c r="AD284" s="36"/>
      <c r="AE284" s="36"/>
      <c r="AR284" s="188" t="s">
        <v>578</v>
      </c>
      <c r="AT284" s="188" t="s">
        <v>164</v>
      </c>
      <c r="AU284" s="188" t="s">
        <v>90</v>
      </c>
      <c r="AY284" s="18" t="s">
        <v>161</v>
      </c>
      <c r="BE284" s="189">
        <f>IF(N284="základní",J284,0)</f>
        <v>0</v>
      </c>
      <c r="BF284" s="189">
        <f>IF(N284="snížená",J284,0)</f>
        <v>0</v>
      </c>
      <c r="BG284" s="189">
        <f>IF(N284="zákl. přenesená",J284,0)</f>
        <v>0</v>
      </c>
      <c r="BH284" s="189">
        <f>IF(N284="sníž. přenesená",J284,0)</f>
        <v>0</v>
      </c>
      <c r="BI284" s="189">
        <f>IF(N284="nulová",J284,0)</f>
        <v>0</v>
      </c>
      <c r="BJ284" s="18" t="s">
        <v>88</v>
      </c>
      <c r="BK284" s="189">
        <f>ROUND(I284*H284,2)</f>
        <v>0</v>
      </c>
      <c r="BL284" s="18" t="s">
        <v>578</v>
      </c>
      <c r="BM284" s="188" t="s">
        <v>842</v>
      </c>
    </row>
    <row r="285" spans="1:65" s="2" customFormat="1" ht="39">
      <c r="A285" s="36"/>
      <c r="B285" s="37"/>
      <c r="C285" s="38"/>
      <c r="D285" s="197" t="s">
        <v>217</v>
      </c>
      <c r="E285" s="38"/>
      <c r="F285" s="239" t="s">
        <v>580</v>
      </c>
      <c r="G285" s="38"/>
      <c r="H285" s="38"/>
      <c r="I285" s="192"/>
      <c r="J285" s="38"/>
      <c r="K285" s="38"/>
      <c r="L285" s="41"/>
      <c r="M285" s="193"/>
      <c r="N285" s="194"/>
      <c r="O285" s="66"/>
      <c r="P285" s="66"/>
      <c r="Q285" s="66"/>
      <c r="R285" s="66"/>
      <c r="S285" s="66"/>
      <c r="T285" s="67"/>
      <c r="U285" s="36"/>
      <c r="V285" s="36"/>
      <c r="W285" s="36"/>
      <c r="X285" s="36"/>
      <c r="Y285" s="36"/>
      <c r="Z285" s="36"/>
      <c r="AA285" s="36"/>
      <c r="AB285" s="36"/>
      <c r="AC285" s="36"/>
      <c r="AD285" s="36"/>
      <c r="AE285" s="36"/>
      <c r="AT285" s="18" t="s">
        <v>217</v>
      </c>
      <c r="AU285" s="18" t="s">
        <v>90</v>
      </c>
    </row>
    <row r="286" spans="1:65" s="12" customFormat="1" ht="22.9" customHeight="1">
      <c r="B286" s="160"/>
      <c r="C286" s="161"/>
      <c r="D286" s="162" t="s">
        <v>79</v>
      </c>
      <c r="E286" s="174" t="s">
        <v>581</v>
      </c>
      <c r="F286" s="174" t="s">
        <v>582</v>
      </c>
      <c r="G286" s="161"/>
      <c r="H286" s="161"/>
      <c r="I286" s="164"/>
      <c r="J286" s="175">
        <f>BK286</f>
        <v>0</v>
      </c>
      <c r="K286" s="161"/>
      <c r="L286" s="166"/>
      <c r="M286" s="167"/>
      <c r="N286" s="168"/>
      <c r="O286" s="168"/>
      <c r="P286" s="169">
        <f>SUM(P287:P289)</f>
        <v>0</v>
      </c>
      <c r="Q286" s="168"/>
      <c r="R286" s="169">
        <f>SUM(R287:R289)</f>
        <v>0</v>
      </c>
      <c r="S286" s="168"/>
      <c r="T286" s="170">
        <f>SUM(T287:T289)</f>
        <v>0</v>
      </c>
      <c r="AR286" s="171" t="s">
        <v>88</v>
      </c>
      <c r="AT286" s="172" t="s">
        <v>79</v>
      </c>
      <c r="AU286" s="172" t="s">
        <v>88</v>
      </c>
      <c r="AY286" s="171" t="s">
        <v>161</v>
      </c>
      <c r="BK286" s="173">
        <f>SUM(BK287:BK289)</f>
        <v>0</v>
      </c>
    </row>
    <row r="287" spans="1:65" s="2" customFormat="1" ht="55.5" customHeight="1">
      <c r="A287" s="36"/>
      <c r="B287" s="37"/>
      <c r="C287" s="176" t="s">
        <v>583</v>
      </c>
      <c r="D287" s="176" t="s">
        <v>164</v>
      </c>
      <c r="E287" s="177" t="s">
        <v>584</v>
      </c>
      <c r="F287" s="178" t="s">
        <v>585</v>
      </c>
      <c r="G287" s="179" t="s">
        <v>276</v>
      </c>
      <c r="H287" s="180">
        <v>1</v>
      </c>
      <c r="I287" s="181"/>
      <c r="J287" s="182">
        <f>ROUND(I287*H287,2)</f>
        <v>0</v>
      </c>
      <c r="K287" s="183"/>
      <c r="L287" s="41"/>
      <c r="M287" s="184" t="s">
        <v>35</v>
      </c>
      <c r="N287" s="185" t="s">
        <v>51</v>
      </c>
      <c r="O287" s="66"/>
      <c r="P287" s="186">
        <f>O287*H287</f>
        <v>0</v>
      </c>
      <c r="Q287" s="186">
        <v>0</v>
      </c>
      <c r="R287" s="186">
        <f>Q287*H287</f>
        <v>0</v>
      </c>
      <c r="S287" s="186">
        <v>0</v>
      </c>
      <c r="T287" s="187">
        <f>S287*H287</f>
        <v>0</v>
      </c>
      <c r="U287" s="36"/>
      <c r="V287" s="36"/>
      <c r="W287" s="36"/>
      <c r="X287" s="36"/>
      <c r="Y287" s="36"/>
      <c r="Z287" s="36"/>
      <c r="AA287" s="36"/>
      <c r="AB287" s="36"/>
      <c r="AC287" s="36"/>
      <c r="AD287" s="36"/>
      <c r="AE287" s="36"/>
      <c r="AR287" s="188" t="s">
        <v>578</v>
      </c>
      <c r="AT287" s="188" t="s">
        <v>164</v>
      </c>
      <c r="AU287" s="188" t="s">
        <v>90</v>
      </c>
      <c r="AY287" s="18" t="s">
        <v>161</v>
      </c>
      <c r="BE287" s="189">
        <f>IF(N287="základní",J287,0)</f>
        <v>0</v>
      </c>
      <c r="BF287" s="189">
        <f>IF(N287="snížená",J287,0)</f>
        <v>0</v>
      </c>
      <c r="BG287" s="189">
        <f>IF(N287="zákl. přenesená",J287,0)</f>
        <v>0</v>
      </c>
      <c r="BH287" s="189">
        <f>IF(N287="sníž. přenesená",J287,0)</f>
        <v>0</v>
      </c>
      <c r="BI287" s="189">
        <f>IF(N287="nulová",J287,0)</f>
        <v>0</v>
      </c>
      <c r="BJ287" s="18" t="s">
        <v>88</v>
      </c>
      <c r="BK287" s="189">
        <f>ROUND(I287*H287,2)</f>
        <v>0</v>
      </c>
      <c r="BL287" s="18" t="s">
        <v>578</v>
      </c>
      <c r="BM287" s="188" t="s">
        <v>843</v>
      </c>
    </row>
    <row r="288" spans="1:65" s="2" customFormat="1" ht="33" customHeight="1">
      <c r="A288" s="36"/>
      <c r="B288" s="37"/>
      <c r="C288" s="176" t="s">
        <v>587</v>
      </c>
      <c r="D288" s="176" t="s">
        <v>164</v>
      </c>
      <c r="E288" s="177" t="s">
        <v>588</v>
      </c>
      <c r="F288" s="178" t="s">
        <v>589</v>
      </c>
      <c r="G288" s="179" t="s">
        <v>276</v>
      </c>
      <c r="H288" s="180">
        <v>1</v>
      </c>
      <c r="I288" s="181"/>
      <c r="J288" s="182">
        <f>ROUND(I288*H288,2)</f>
        <v>0</v>
      </c>
      <c r="K288" s="183"/>
      <c r="L288" s="41"/>
      <c r="M288" s="184" t="s">
        <v>35</v>
      </c>
      <c r="N288" s="185" t="s">
        <v>51</v>
      </c>
      <c r="O288" s="66"/>
      <c r="P288" s="186">
        <f>O288*H288</f>
        <v>0</v>
      </c>
      <c r="Q288" s="186">
        <v>0</v>
      </c>
      <c r="R288" s="186">
        <f>Q288*H288</f>
        <v>0</v>
      </c>
      <c r="S288" s="186">
        <v>0</v>
      </c>
      <c r="T288" s="187">
        <f>S288*H288</f>
        <v>0</v>
      </c>
      <c r="U288" s="36"/>
      <c r="V288" s="36"/>
      <c r="W288" s="36"/>
      <c r="X288" s="36"/>
      <c r="Y288" s="36"/>
      <c r="Z288" s="36"/>
      <c r="AA288" s="36"/>
      <c r="AB288" s="36"/>
      <c r="AC288" s="36"/>
      <c r="AD288" s="36"/>
      <c r="AE288" s="36"/>
      <c r="AR288" s="188" t="s">
        <v>578</v>
      </c>
      <c r="AT288" s="188" t="s">
        <v>164</v>
      </c>
      <c r="AU288" s="188" t="s">
        <v>90</v>
      </c>
      <c r="AY288" s="18" t="s">
        <v>161</v>
      </c>
      <c r="BE288" s="189">
        <f>IF(N288="základní",J288,0)</f>
        <v>0</v>
      </c>
      <c r="BF288" s="189">
        <f>IF(N288="snížená",J288,0)</f>
        <v>0</v>
      </c>
      <c r="BG288" s="189">
        <f>IF(N288="zákl. přenesená",J288,0)</f>
        <v>0</v>
      </c>
      <c r="BH288" s="189">
        <f>IF(N288="sníž. přenesená",J288,0)</f>
        <v>0</v>
      </c>
      <c r="BI288" s="189">
        <f>IF(N288="nulová",J288,0)</f>
        <v>0</v>
      </c>
      <c r="BJ288" s="18" t="s">
        <v>88</v>
      </c>
      <c r="BK288" s="189">
        <f>ROUND(I288*H288,2)</f>
        <v>0</v>
      </c>
      <c r="BL288" s="18" t="s">
        <v>578</v>
      </c>
      <c r="BM288" s="188" t="s">
        <v>844</v>
      </c>
    </row>
    <row r="289" spans="1:65" s="2" customFormat="1" ht="29.25">
      <c r="A289" s="36"/>
      <c r="B289" s="37"/>
      <c r="C289" s="38"/>
      <c r="D289" s="197" t="s">
        <v>217</v>
      </c>
      <c r="E289" s="38"/>
      <c r="F289" s="239" t="s">
        <v>591</v>
      </c>
      <c r="G289" s="38"/>
      <c r="H289" s="38"/>
      <c r="I289" s="192"/>
      <c r="J289" s="38"/>
      <c r="K289" s="38"/>
      <c r="L289" s="41"/>
      <c r="M289" s="193"/>
      <c r="N289" s="194"/>
      <c r="O289" s="66"/>
      <c r="P289" s="66"/>
      <c r="Q289" s="66"/>
      <c r="R289" s="66"/>
      <c r="S289" s="66"/>
      <c r="T289" s="67"/>
      <c r="U289" s="36"/>
      <c r="V289" s="36"/>
      <c r="W289" s="36"/>
      <c r="X289" s="36"/>
      <c r="Y289" s="36"/>
      <c r="Z289" s="36"/>
      <c r="AA289" s="36"/>
      <c r="AB289" s="36"/>
      <c r="AC289" s="36"/>
      <c r="AD289" s="36"/>
      <c r="AE289" s="36"/>
      <c r="AT289" s="18" t="s">
        <v>217</v>
      </c>
      <c r="AU289" s="18" t="s">
        <v>90</v>
      </c>
    </row>
    <row r="290" spans="1:65" s="12" customFormat="1" ht="22.9" customHeight="1">
      <c r="B290" s="160"/>
      <c r="C290" s="161"/>
      <c r="D290" s="162" t="s">
        <v>79</v>
      </c>
      <c r="E290" s="174" t="s">
        <v>592</v>
      </c>
      <c r="F290" s="174" t="s">
        <v>593</v>
      </c>
      <c r="G290" s="161"/>
      <c r="H290" s="161"/>
      <c r="I290" s="164"/>
      <c r="J290" s="175">
        <f>BK290</f>
        <v>0</v>
      </c>
      <c r="K290" s="161"/>
      <c r="L290" s="166"/>
      <c r="M290" s="167"/>
      <c r="N290" s="168"/>
      <c r="O290" s="168"/>
      <c r="P290" s="169">
        <f>SUM(P291:P294)</f>
        <v>0</v>
      </c>
      <c r="Q290" s="168"/>
      <c r="R290" s="169">
        <f>SUM(R291:R294)</f>
        <v>0</v>
      </c>
      <c r="S290" s="168"/>
      <c r="T290" s="170">
        <f>SUM(T291:T294)</f>
        <v>0</v>
      </c>
      <c r="AR290" s="171" t="s">
        <v>88</v>
      </c>
      <c r="AT290" s="172" t="s">
        <v>79</v>
      </c>
      <c r="AU290" s="172" t="s">
        <v>88</v>
      </c>
      <c r="AY290" s="171" t="s">
        <v>161</v>
      </c>
      <c r="BK290" s="173">
        <f>SUM(BK291:BK294)</f>
        <v>0</v>
      </c>
    </row>
    <row r="291" spans="1:65" s="2" customFormat="1" ht="49.15" customHeight="1">
      <c r="A291" s="36"/>
      <c r="B291" s="37"/>
      <c r="C291" s="176" t="s">
        <v>594</v>
      </c>
      <c r="D291" s="176" t="s">
        <v>164</v>
      </c>
      <c r="E291" s="177" t="s">
        <v>595</v>
      </c>
      <c r="F291" s="178" t="s">
        <v>596</v>
      </c>
      <c r="G291" s="179" t="s">
        <v>276</v>
      </c>
      <c r="H291" s="180">
        <v>1</v>
      </c>
      <c r="I291" s="181"/>
      <c r="J291" s="182">
        <f>ROUND(I291*H291,2)</f>
        <v>0</v>
      </c>
      <c r="K291" s="183"/>
      <c r="L291" s="41"/>
      <c r="M291" s="184" t="s">
        <v>35</v>
      </c>
      <c r="N291" s="185" t="s">
        <v>51</v>
      </c>
      <c r="O291" s="66"/>
      <c r="P291" s="186">
        <f>O291*H291</f>
        <v>0</v>
      </c>
      <c r="Q291" s="186">
        <v>0</v>
      </c>
      <c r="R291" s="186">
        <f>Q291*H291</f>
        <v>0</v>
      </c>
      <c r="S291" s="186">
        <v>0</v>
      </c>
      <c r="T291" s="187">
        <f>S291*H291</f>
        <v>0</v>
      </c>
      <c r="U291" s="36"/>
      <c r="V291" s="36"/>
      <c r="W291" s="36"/>
      <c r="X291" s="36"/>
      <c r="Y291" s="36"/>
      <c r="Z291" s="36"/>
      <c r="AA291" s="36"/>
      <c r="AB291" s="36"/>
      <c r="AC291" s="36"/>
      <c r="AD291" s="36"/>
      <c r="AE291" s="36"/>
      <c r="AR291" s="188" t="s">
        <v>578</v>
      </c>
      <c r="AT291" s="188" t="s">
        <v>164</v>
      </c>
      <c r="AU291" s="188" t="s">
        <v>90</v>
      </c>
      <c r="AY291" s="18" t="s">
        <v>161</v>
      </c>
      <c r="BE291" s="189">
        <f>IF(N291="základní",J291,0)</f>
        <v>0</v>
      </c>
      <c r="BF291" s="189">
        <f>IF(N291="snížená",J291,0)</f>
        <v>0</v>
      </c>
      <c r="BG291" s="189">
        <f>IF(N291="zákl. přenesená",J291,0)</f>
        <v>0</v>
      </c>
      <c r="BH291" s="189">
        <f>IF(N291="sníž. přenesená",J291,0)</f>
        <v>0</v>
      </c>
      <c r="BI291" s="189">
        <f>IF(N291="nulová",J291,0)</f>
        <v>0</v>
      </c>
      <c r="BJ291" s="18" t="s">
        <v>88</v>
      </c>
      <c r="BK291" s="189">
        <f>ROUND(I291*H291,2)</f>
        <v>0</v>
      </c>
      <c r="BL291" s="18" t="s">
        <v>578</v>
      </c>
      <c r="BM291" s="188" t="s">
        <v>845</v>
      </c>
    </row>
    <row r="292" spans="1:65" s="2" customFormat="1" ht="19.5">
      <c r="A292" s="36"/>
      <c r="B292" s="37"/>
      <c r="C292" s="38"/>
      <c r="D292" s="197" t="s">
        <v>217</v>
      </c>
      <c r="E292" s="38"/>
      <c r="F292" s="239" t="s">
        <v>598</v>
      </c>
      <c r="G292" s="38"/>
      <c r="H292" s="38"/>
      <c r="I292" s="192"/>
      <c r="J292" s="38"/>
      <c r="K292" s="38"/>
      <c r="L292" s="41"/>
      <c r="M292" s="193"/>
      <c r="N292" s="194"/>
      <c r="O292" s="66"/>
      <c r="P292" s="66"/>
      <c r="Q292" s="66"/>
      <c r="R292" s="66"/>
      <c r="S292" s="66"/>
      <c r="T292" s="67"/>
      <c r="U292" s="36"/>
      <c r="V292" s="36"/>
      <c r="W292" s="36"/>
      <c r="X292" s="36"/>
      <c r="Y292" s="36"/>
      <c r="Z292" s="36"/>
      <c r="AA292" s="36"/>
      <c r="AB292" s="36"/>
      <c r="AC292" s="36"/>
      <c r="AD292" s="36"/>
      <c r="AE292" s="36"/>
      <c r="AT292" s="18" t="s">
        <v>217</v>
      </c>
      <c r="AU292" s="18" t="s">
        <v>90</v>
      </c>
    </row>
    <row r="293" spans="1:65" s="2" customFormat="1" ht="49.15" customHeight="1">
      <c r="A293" s="36"/>
      <c r="B293" s="37"/>
      <c r="C293" s="176" t="s">
        <v>599</v>
      </c>
      <c r="D293" s="176" t="s">
        <v>164</v>
      </c>
      <c r="E293" s="177" t="s">
        <v>600</v>
      </c>
      <c r="F293" s="178" t="s">
        <v>601</v>
      </c>
      <c r="G293" s="179" t="s">
        <v>276</v>
      </c>
      <c r="H293" s="180">
        <v>1</v>
      </c>
      <c r="I293" s="181"/>
      <c r="J293" s="182">
        <f>ROUND(I293*H293,2)</f>
        <v>0</v>
      </c>
      <c r="K293" s="183"/>
      <c r="L293" s="41"/>
      <c r="M293" s="184" t="s">
        <v>35</v>
      </c>
      <c r="N293" s="185" t="s">
        <v>51</v>
      </c>
      <c r="O293" s="66"/>
      <c r="P293" s="186">
        <f>O293*H293</f>
        <v>0</v>
      </c>
      <c r="Q293" s="186">
        <v>0</v>
      </c>
      <c r="R293" s="186">
        <f>Q293*H293</f>
        <v>0</v>
      </c>
      <c r="S293" s="186">
        <v>0</v>
      </c>
      <c r="T293" s="187">
        <f>S293*H293</f>
        <v>0</v>
      </c>
      <c r="U293" s="36"/>
      <c r="V293" s="36"/>
      <c r="W293" s="36"/>
      <c r="X293" s="36"/>
      <c r="Y293" s="36"/>
      <c r="Z293" s="36"/>
      <c r="AA293" s="36"/>
      <c r="AB293" s="36"/>
      <c r="AC293" s="36"/>
      <c r="AD293" s="36"/>
      <c r="AE293" s="36"/>
      <c r="AR293" s="188" t="s">
        <v>578</v>
      </c>
      <c r="AT293" s="188" t="s">
        <v>164</v>
      </c>
      <c r="AU293" s="188" t="s">
        <v>90</v>
      </c>
      <c r="AY293" s="18" t="s">
        <v>161</v>
      </c>
      <c r="BE293" s="189">
        <f>IF(N293="základní",J293,0)</f>
        <v>0</v>
      </c>
      <c r="BF293" s="189">
        <f>IF(N293="snížená",J293,0)</f>
        <v>0</v>
      </c>
      <c r="BG293" s="189">
        <f>IF(N293="zákl. přenesená",J293,0)</f>
        <v>0</v>
      </c>
      <c r="BH293" s="189">
        <f>IF(N293="sníž. přenesená",J293,0)</f>
        <v>0</v>
      </c>
      <c r="BI293" s="189">
        <f>IF(N293="nulová",J293,0)</f>
        <v>0</v>
      </c>
      <c r="BJ293" s="18" t="s">
        <v>88</v>
      </c>
      <c r="BK293" s="189">
        <f>ROUND(I293*H293,2)</f>
        <v>0</v>
      </c>
      <c r="BL293" s="18" t="s">
        <v>578</v>
      </c>
      <c r="BM293" s="188" t="s">
        <v>846</v>
      </c>
    </row>
    <row r="294" spans="1:65" s="2" customFormat="1" ht="19.5">
      <c r="A294" s="36"/>
      <c r="B294" s="37"/>
      <c r="C294" s="38"/>
      <c r="D294" s="197" t="s">
        <v>217</v>
      </c>
      <c r="E294" s="38"/>
      <c r="F294" s="239" t="s">
        <v>603</v>
      </c>
      <c r="G294" s="38"/>
      <c r="H294" s="38"/>
      <c r="I294" s="192"/>
      <c r="J294" s="38"/>
      <c r="K294" s="38"/>
      <c r="L294" s="41"/>
      <c r="M294" s="193"/>
      <c r="N294" s="194"/>
      <c r="O294" s="66"/>
      <c r="P294" s="66"/>
      <c r="Q294" s="66"/>
      <c r="R294" s="66"/>
      <c r="S294" s="66"/>
      <c r="T294" s="67"/>
      <c r="U294" s="36"/>
      <c r="V294" s="36"/>
      <c r="W294" s="36"/>
      <c r="X294" s="36"/>
      <c r="Y294" s="36"/>
      <c r="Z294" s="36"/>
      <c r="AA294" s="36"/>
      <c r="AB294" s="36"/>
      <c r="AC294" s="36"/>
      <c r="AD294" s="36"/>
      <c r="AE294" s="36"/>
      <c r="AT294" s="18" t="s">
        <v>217</v>
      </c>
      <c r="AU294" s="18" t="s">
        <v>90</v>
      </c>
    </row>
    <row r="295" spans="1:65" s="12" customFormat="1" ht="22.9" customHeight="1">
      <c r="B295" s="160"/>
      <c r="C295" s="161"/>
      <c r="D295" s="162" t="s">
        <v>79</v>
      </c>
      <c r="E295" s="174" t="s">
        <v>604</v>
      </c>
      <c r="F295" s="174" t="s">
        <v>605</v>
      </c>
      <c r="G295" s="161"/>
      <c r="H295" s="161"/>
      <c r="I295" s="164"/>
      <c r="J295" s="175">
        <f>BK295</f>
        <v>0</v>
      </c>
      <c r="K295" s="161"/>
      <c r="L295" s="166"/>
      <c r="M295" s="167"/>
      <c r="N295" s="168"/>
      <c r="O295" s="168"/>
      <c r="P295" s="169">
        <f>SUM(P296:P298)</f>
        <v>0</v>
      </c>
      <c r="Q295" s="168"/>
      <c r="R295" s="169">
        <f>SUM(R296:R298)</f>
        <v>0</v>
      </c>
      <c r="S295" s="168"/>
      <c r="T295" s="170">
        <f>SUM(T296:T298)</f>
        <v>0</v>
      </c>
      <c r="AR295" s="171" t="s">
        <v>88</v>
      </c>
      <c r="AT295" s="172" t="s">
        <v>79</v>
      </c>
      <c r="AU295" s="172" t="s">
        <v>88</v>
      </c>
      <c r="AY295" s="171" t="s">
        <v>161</v>
      </c>
      <c r="BK295" s="173">
        <f>SUM(BK296:BK298)</f>
        <v>0</v>
      </c>
    </row>
    <row r="296" spans="1:65" s="2" customFormat="1" ht="37.9" customHeight="1">
      <c r="A296" s="36"/>
      <c r="B296" s="37"/>
      <c r="C296" s="176" t="s">
        <v>606</v>
      </c>
      <c r="D296" s="176" t="s">
        <v>164</v>
      </c>
      <c r="E296" s="177" t="s">
        <v>607</v>
      </c>
      <c r="F296" s="178" t="s">
        <v>608</v>
      </c>
      <c r="G296" s="179" t="s">
        <v>276</v>
      </c>
      <c r="H296" s="180">
        <v>1</v>
      </c>
      <c r="I296" s="181"/>
      <c r="J296" s="182">
        <f>ROUND(I296*H296,2)</f>
        <v>0</v>
      </c>
      <c r="K296" s="183"/>
      <c r="L296" s="41"/>
      <c r="M296" s="184" t="s">
        <v>35</v>
      </c>
      <c r="N296" s="185" t="s">
        <v>51</v>
      </c>
      <c r="O296" s="66"/>
      <c r="P296" s="186">
        <f>O296*H296</f>
        <v>0</v>
      </c>
      <c r="Q296" s="186">
        <v>0</v>
      </c>
      <c r="R296" s="186">
        <f>Q296*H296</f>
        <v>0</v>
      </c>
      <c r="S296" s="186">
        <v>0</v>
      </c>
      <c r="T296" s="187">
        <f>S296*H296</f>
        <v>0</v>
      </c>
      <c r="U296" s="36"/>
      <c r="V296" s="36"/>
      <c r="W296" s="36"/>
      <c r="X296" s="36"/>
      <c r="Y296" s="36"/>
      <c r="Z296" s="36"/>
      <c r="AA296" s="36"/>
      <c r="AB296" s="36"/>
      <c r="AC296" s="36"/>
      <c r="AD296" s="36"/>
      <c r="AE296" s="36"/>
      <c r="AR296" s="188" t="s">
        <v>578</v>
      </c>
      <c r="AT296" s="188" t="s">
        <v>164</v>
      </c>
      <c r="AU296" s="188" t="s">
        <v>90</v>
      </c>
      <c r="AY296" s="18" t="s">
        <v>161</v>
      </c>
      <c r="BE296" s="189">
        <f>IF(N296="základní",J296,0)</f>
        <v>0</v>
      </c>
      <c r="BF296" s="189">
        <f>IF(N296="snížená",J296,0)</f>
        <v>0</v>
      </c>
      <c r="BG296" s="189">
        <f>IF(N296="zákl. přenesená",J296,0)</f>
        <v>0</v>
      </c>
      <c r="BH296" s="189">
        <f>IF(N296="sníž. přenesená",J296,0)</f>
        <v>0</v>
      </c>
      <c r="BI296" s="189">
        <f>IF(N296="nulová",J296,0)</f>
        <v>0</v>
      </c>
      <c r="BJ296" s="18" t="s">
        <v>88</v>
      </c>
      <c r="BK296" s="189">
        <f>ROUND(I296*H296,2)</f>
        <v>0</v>
      </c>
      <c r="BL296" s="18" t="s">
        <v>578</v>
      </c>
      <c r="BM296" s="188" t="s">
        <v>847</v>
      </c>
    </row>
    <row r="297" spans="1:65" s="2" customFormat="1" ht="29.25">
      <c r="A297" s="36"/>
      <c r="B297" s="37"/>
      <c r="C297" s="38"/>
      <c r="D297" s="197" t="s">
        <v>217</v>
      </c>
      <c r="E297" s="38"/>
      <c r="F297" s="239" t="s">
        <v>610</v>
      </c>
      <c r="G297" s="38"/>
      <c r="H297" s="38"/>
      <c r="I297" s="192"/>
      <c r="J297" s="38"/>
      <c r="K297" s="38"/>
      <c r="L297" s="41"/>
      <c r="M297" s="193"/>
      <c r="N297" s="194"/>
      <c r="O297" s="66"/>
      <c r="P297" s="66"/>
      <c r="Q297" s="66"/>
      <c r="R297" s="66"/>
      <c r="S297" s="66"/>
      <c r="T297" s="67"/>
      <c r="U297" s="36"/>
      <c r="V297" s="36"/>
      <c r="W297" s="36"/>
      <c r="X297" s="36"/>
      <c r="Y297" s="36"/>
      <c r="Z297" s="36"/>
      <c r="AA297" s="36"/>
      <c r="AB297" s="36"/>
      <c r="AC297" s="36"/>
      <c r="AD297" s="36"/>
      <c r="AE297" s="36"/>
      <c r="AT297" s="18" t="s">
        <v>217</v>
      </c>
      <c r="AU297" s="18" t="s">
        <v>90</v>
      </c>
    </row>
    <row r="298" spans="1:65" s="2" customFormat="1" ht="24.2" customHeight="1">
      <c r="A298" s="36"/>
      <c r="B298" s="37"/>
      <c r="C298" s="176" t="s">
        <v>611</v>
      </c>
      <c r="D298" s="176" t="s">
        <v>164</v>
      </c>
      <c r="E298" s="177" t="s">
        <v>612</v>
      </c>
      <c r="F298" s="178" t="s">
        <v>613</v>
      </c>
      <c r="G298" s="179" t="s">
        <v>276</v>
      </c>
      <c r="H298" s="180">
        <v>1</v>
      </c>
      <c r="I298" s="181"/>
      <c r="J298" s="182">
        <f>ROUND(I298*H298,2)</f>
        <v>0</v>
      </c>
      <c r="K298" s="183"/>
      <c r="L298" s="41"/>
      <c r="M298" s="184" t="s">
        <v>35</v>
      </c>
      <c r="N298" s="185" t="s">
        <v>51</v>
      </c>
      <c r="O298" s="66"/>
      <c r="P298" s="186">
        <f>O298*H298</f>
        <v>0</v>
      </c>
      <c r="Q298" s="186">
        <v>0</v>
      </c>
      <c r="R298" s="186">
        <f>Q298*H298</f>
        <v>0</v>
      </c>
      <c r="S298" s="186">
        <v>0</v>
      </c>
      <c r="T298" s="187">
        <f>S298*H298</f>
        <v>0</v>
      </c>
      <c r="U298" s="36"/>
      <c r="V298" s="36"/>
      <c r="W298" s="36"/>
      <c r="X298" s="36"/>
      <c r="Y298" s="36"/>
      <c r="Z298" s="36"/>
      <c r="AA298" s="36"/>
      <c r="AB298" s="36"/>
      <c r="AC298" s="36"/>
      <c r="AD298" s="36"/>
      <c r="AE298" s="36"/>
      <c r="AR298" s="188" t="s">
        <v>578</v>
      </c>
      <c r="AT298" s="188" t="s">
        <v>164</v>
      </c>
      <c r="AU298" s="188" t="s">
        <v>90</v>
      </c>
      <c r="AY298" s="18" t="s">
        <v>161</v>
      </c>
      <c r="BE298" s="189">
        <f>IF(N298="základní",J298,0)</f>
        <v>0</v>
      </c>
      <c r="BF298" s="189">
        <f>IF(N298="snížená",J298,0)</f>
        <v>0</v>
      </c>
      <c r="BG298" s="189">
        <f>IF(N298="zákl. přenesená",J298,0)</f>
        <v>0</v>
      </c>
      <c r="BH298" s="189">
        <f>IF(N298="sníž. přenesená",J298,0)</f>
        <v>0</v>
      </c>
      <c r="BI298" s="189">
        <f>IF(N298="nulová",J298,0)</f>
        <v>0</v>
      </c>
      <c r="BJ298" s="18" t="s">
        <v>88</v>
      </c>
      <c r="BK298" s="189">
        <f>ROUND(I298*H298,2)</f>
        <v>0</v>
      </c>
      <c r="BL298" s="18" t="s">
        <v>578</v>
      </c>
      <c r="BM298" s="188" t="s">
        <v>848</v>
      </c>
    </row>
    <row r="299" spans="1:65" s="12" customFormat="1" ht="22.9" customHeight="1">
      <c r="B299" s="160"/>
      <c r="C299" s="161"/>
      <c r="D299" s="162" t="s">
        <v>79</v>
      </c>
      <c r="E299" s="174" t="s">
        <v>615</v>
      </c>
      <c r="F299" s="174" t="s">
        <v>616</v>
      </c>
      <c r="G299" s="161"/>
      <c r="H299" s="161"/>
      <c r="I299" s="164"/>
      <c r="J299" s="175">
        <f>BK299</f>
        <v>0</v>
      </c>
      <c r="K299" s="161"/>
      <c r="L299" s="166"/>
      <c r="M299" s="167"/>
      <c r="N299" s="168"/>
      <c r="O299" s="168"/>
      <c r="P299" s="169">
        <f>SUM(P300:P302)</f>
        <v>0</v>
      </c>
      <c r="Q299" s="168"/>
      <c r="R299" s="169">
        <f>SUM(R300:R302)</f>
        <v>0</v>
      </c>
      <c r="S299" s="168"/>
      <c r="T299" s="170">
        <f>SUM(T300:T302)</f>
        <v>0</v>
      </c>
      <c r="AR299" s="171" t="s">
        <v>88</v>
      </c>
      <c r="AT299" s="172" t="s">
        <v>79</v>
      </c>
      <c r="AU299" s="172" t="s">
        <v>88</v>
      </c>
      <c r="AY299" s="171" t="s">
        <v>161</v>
      </c>
      <c r="BK299" s="173">
        <f>SUM(BK300:BK302)</f>
        <v>0</v>
      </c>
    </row>
    <row r="300" spans="1:65" s="2" customFormat="1" ht="66.75" customHeight="1">
      <c r="A300" s="36"/>
      <c r="B300" s="37"/>
      <c r="C300" s="176" t="s">
        <v>617</v>
      </c>
      <c r="D300" s="176" t="s">
        <v>164</v>
      </c>
      <c r="E300" s="177" t="s">
        <v>618</v>
      </c>
      <c r="F300" s="178" t="s">
        <v>619</v>
      </c>
      <c r="G300" s="179" t="s">
        <v>276</v>
      </c>
      <c r="H300" s="180">
        <v>1</v>
      </c>
      <c r="I300" s="181"/>
      <c r="J300" s="182">
        <f>ROUND(I300*H300,2)</f>
        <v>0</v>
      </c>
      <c r="K300" s="183"/>
      <c r="L300" s="41"/>
      <c r="M300" s="184" t="s">
        <v>35</v>
      </c>
      <c r="N300" s="185" t="s">
        <v>51</v>
      </c>
      <c r="O300" s="66"/>
      <c r="P300" s="186">
        <f>O300*H300</f>
        <v>0</v>
      </c>
      <c r="Q300" s="186">
        <v>0</v>
      </c>
      <c r="R300" s="186">
        <f>Q300*H300</f>
        <v>0</v>
      </c>
      <c r="S300" s="186">
        <v>0</v>
      </c>
      <c r="T300" s="187">
        <f>S300*H300</f>
        <v>0</v>
      </c>
      <c r="U300" s="36"/>
      <c r="V300" s="36"/>
      <c r="W300" s="36"/>
      <c r="X300" s="36"/>
      <c r="Y300" s="36"/>
      <c r="Z300" s="36"/>
      <c r="AA300" s="36"/>
      <c r="AB300" s="36"/>
      <c r="AC300" s="36"/>
      <c r="AD300" s="36"/>
      <c r="AE300" s="36"/>
      <c r="AR300" s="188" t="s">
        <v>578</v>
      </c>
      <c r="AT300" s="188" t="s">
        <v>164</v>
      </c>
      <c r="AU300" s="188" t="s">
        <v>90</v>
      </c>
      <c r="AY300" s="18" t="s">
        <v>161</v>
      </c>
      <c r="BE300" s="189">
        <f>IF(N300="základní",J300,0)</f>
        <v>0</v>
      </c>
      <c r="BF300" s="189">
        <f>IF(N300="snížená",J300,0)</f>
        <v>0</v>
      </c>
      <c r="BG300" s="189">
        <f>IF(N300="zákl. přenesená",J300,0)</f>
        <v>0</v>
      </c>
      <c r="BH300" s="189">
        <f>IF(N300="sníž. přenesená",J300,0)</f>
        <v>0</v>
      </c>
      <c r="BI300" s="189">
        <f>IF(N300="nulová",J300,0)</f>
        <v>0</v>
      </c>
      <c r="BJ300" s="18" t="s">
        <v>88</v>
      </c>
      <c r="BK300" s="189">
        <f>ROUND(I300*H300,2)</f>
        <v>0</v>
      </c>
      <c r="BL300" s="18" t="s">
        <v>578</v>
      </c>
      <c r="BM300" s="188" t="s">
        <v>849</v>
      </c>
    </row>
    <row r="301" spans="1:65" s="2" customFormat="1" ht="78" customHeight="1">
      <c r="A301" s="36"/>
      <c r="B301" s="37"/>
      <c r="C301" s="176" t="s">
        <v>621</v>
      </c>
      <c r="D301" s="176" t="s">
        <v>164</v>
      </c>
      <c r="E301" s="177" t="s">
        <v>622</v>
      </c>
      <c r="F301" s="178" t="s">
        <v>623</v>
      </c>
      <c r="G301" s="179" t="s">
        <v>276</v>
      </c>
      <c r="H301" s="180">
        <v>1</v>
      </c>
      <c r="I301" s="181"/>
      <c r="J301" s="182">
        <f>ROUND(I301*H301,2)</f>
        <v>0</v>
      </c>
      <c r="K301" s="183"/>
      <c r="L301" s="41"/>
      <c r="M301" s="184" t="s">
        <v>35</v>
      </c>
      <c r="N301" s="185" t="s">
        <v>51</v>
      </c>
      <c r="O301" s="66"/>
      <c r="P301" s="186">
        <f>O301*H301</f>
        <v>0</v>
      </c>
      <c r="Q301" s="186">
        <v>0</v>
      </c>
      <c r="R301" s="186">
        <f>Q301*H301</f>
        <v>0</v>
      </c>
      <c r="S301" s="186">
        <v>0</v>
      </c>
      <c r="T301" s="187">
        <f>S301*H301</f>
        <v>0</v>
      </c>
      <c r="U301" s="36"/>
      <c r="V301" s="36"/>
      <c r="W301" s="36"/>
      <c r="X301" s="36"/>
      <c r="Y301" s="36"/>
      <c r="Z301" s="36"/>
      <c r="AA301" s="36"/>
      <c r="AB301" s="36"/>
      <c r="AC301" s="36"/>
      <c r="AD301" s="36"/>
      <c r="AE301" s="36"/>
      <c r="AR301" s="188" t="s">
        <v>578</v>
      </c>
      <c r="AT301" s="188" t="s">
        <v>164</v>
      </c>
      <c r="AU301" s="188" t="s">
        <v>90</v>
      </c>
      <c r="AY301" s="18" t="s">
        <v>161</v>
      </c>
      <c r="BE301" s="189">
        <f>IF(N301="základní",J301,0)</f>
        <v>0</v>
      </c>
      <c r="BF301" s="189">
        <f>IF(N301="snížená",J301,0)</f>
        <v>0</v>
      </c>
      <c r="BG301" s="189">
        <f>IF(N301="zákl. přenesená",J301,0)</f>
        <v>0</v>
      </c>
      <c r="BH301" s="189">
        <f>IF(N301="sníž. přenesená",J301,0)</f>
        <v>0</v>
      </c>
      <c r="BI301" s="189">
        <f>IF(N301="nulová",J301,0)</f>
        <v>0</v>
      </c>
      <c r="BJ301" s="18" t="s">
        <v>88</v>
      </c>
      <c r="BK301" s="189">
        <f>ROUND(I301*H301,2)</f>
        <v>0</v>
      </c>
      <c r="BL301" s="18" t="s">
        <v>578</v>
      </c>
      <c r="BM301" s="188" t="s">
        <v>850</v>
      </c>
    </row>
    <row r="302" spans="1:65" s="2" customFormat="1" ht="29.25">
      <c r="A302" s="36"/>
      <c r="B302" s="37"/>
      <c r="C302" s="38"/>
      <c r="D302" s="197" t="s">
        <v>217</v>
      </c>
      <c r="E302" s="38"/>
      <c r="F302" s="239" t="s">
        <v>625</v>
      </c>
      <c r="G302" s="38"/>
      <c r="H302" s="38"/>
      <c r="I302" s="192"/>
      <c r="J302" s="38"/>
      <c r="K302" s="38"/>
      <c r="L302" s="41"/>
      <c r="M302" s="240"/>
      <c r="N302" s="241"/>
      <c r="O302" s="242"/>
      <c r="P302" s="242"/>
      <c r="Q302" s="242"/>
      <c r="R302" s="242"/>
      <c r="S302" s="242"/>
      <c r="T302" s="243"/>
      <c r="U302" s="36"/>
      <c r="V302" s="36"/>
      <c r="W302" s="36"/>
      <c r="X302" s="36"/>
      <c r="Y302" s="36"/>
      <c r="Z302" s="36"/>
      <c r="AA302" s="36"/>
      <c r="AB302" s="36"/>
      <c r="AC302" s="36"/>
      <c r="AD302" s="36"/>
      <c r="AE302" s="36"/>
      <c r="AT302" s="18" t="s">
        <v>217</v>
      </c>
      <c r="AU302" s="18" t="s">
        <v>90</v>
      </c>
    </row>
    <row r="303" spans="1:65" s="2" customFormat="1" ht="6.95" customHeight="1">
      <c r="A303" s="36"/>
      <c r="B303" s="49"/>
      <c r="C303" s="50"/>
      <c r="D303" s="50"/>
      <c r="E303" s="50"/>
      <c r="F303" s="50"/>
      <c r="G303" s="50"/>
      <c r="H303" s="50"/>
      <c r="I303" s="50"/>
      <c r="J303" s="50"/>
      <c r="K303" s="50"/>
      <c r="L303" s="41"/>
      <c r="M303" s="36"/>
      <c r="O303" s="36"/>
      <c r="P303" s="36"/>
      <c r="Q303" s="36"/>
      <c r="R303" s="36"/>
      <c r="S303" s="36"/>
      <c r="T303" s="36"/>
      <c r="U303" s="36"/>
      <c r="V303" s="36"/>
      <c r="W303" s="36"/>
      <c r="X303" s="36"/>
      <c r="Y303" s="36"/>
      <c r="Z303" s="36"/>
      <c r="AA303" s="36"/>
      <c r="AB303" s="36"/>
      <c r="AC303" s="36"/>
      <c r="AD303" s="36"/>
      <c r="AE303" s="36"/>
    </row>
  </sheetData>
  <sheetProtection algorithmName="SHA-512" hashValue="qrJDWzFPF89BDHnbPLO98/ol7+Mwa9Ceqf7sv43jbOn+ZgqyKR+x5+IlxAQ7YXz20MKzGC0XKvHiWL3DvoROYQ==" saltValue="qNkK3uPFZoweYcbMTPaHtH6T8MxvDEtjHjSGbNDikow7sWHChR9AS0tIRAe6SpVm00BHchrvryIYH/TR8WSn1A==" spinCount="100000" sheet="1" objects="1" scenarios="1" formatColumns="0" formatRows="0" autoFilter="0"/>
  <autoFilter ref="C99:K302" xr:uid="{00000000-0009-0000-0000-000003000000}"/>
  <mergeCells count="9">
    <mergeCell ref="E50:H50"/>
    <mergeCell ref="E90:H90"/>
    <mergeCell ref="E92:H92"/>
    <mergeCell ref="L2:V2"/>
    <mergeCell ref="E7:H7"/>
    <mergeCell ref="E9:H9"/>
    <mergeCell ref="E18:H18"/>
    <mergeCell ref="E27:H27"/>
    <mergeCell ref="E48:H48"/>
  </mergeCells>
  <hyperlinks>
    <hyperlink ref="F104" r:id="rId1" xr:uid="{00000000-0004-0000-0300-000000000000}"/>
    <hyperlink ref="F106" r:id="rId2" xr:uid="{00000000-0004-0000-0300-000001000000}"/>
    <hyperlink ref="F113" r:id="rId3" xr:uid="{00000000-0004-0000-0300-000002000000}"/>
    <hyperlink ref="F115" r:id="rId4" xr:uid="{00000000-0004-0000-0300-000003000000}"/>
    <hyperlink ref="F118" r:id="rId5" xr:uid="{00000000-0004-0000-0300-000004000000}"/>
    <hyperlink ref="F121" r:id="rId6" xr:uid="{00000000-0004-0000-0300-000005000000}"/>
    <hyperlink ref="F123" r:id="rId7" xr:uid="{00000000-0004-0000-0300-000006000000}"/>
    <hyperlink ref="F125" r:id="rId8" xr:uid="{00000000-0004-0000-0300-000007000000}"/>
    <hyperlink ref="F128" r:id="rId9" xr:uid="{00000000-0004-0000-0300-000008000000}"/>
    <hyperlink ref="F135" r:id="rId10" xr:uid="{00000000-0004-0000-0300-000009000000}"/>
    <hyperlink ref="F137" r:id="rId11" xr:uid="{00000000-0004-0000-0300-00000A000000}"/>
    <hyperlink ref="F139" r:id="rId12" xr:uid="{00000000-0004-0000-0300-00000B000000}"/>
    <hyperlink ref="F142" r:id="rId13" xr:uid="{00000000-0004-0000-0300-00000C000000}"/>
    <hyperlink ref="F145" r:id="rId14" xr:uid="{00000000-0004-0000-0300-00000D000000}"/>
    <hyperlink ref="F152" r:id="rId15" xr:uid="{00000000-0004-0000-0300-00000E000000}"/>
    <hyperlink ref="F154" r:id="rId16" xr:uid="{00000000-0004-0000-0300-00000F000000}"/>
    <hyperlink ref="F156" r:id="rId17" xr:uid="{00000000-0004-0000-0300-000010000000}"/>
    <hyperlink ref="F163" r:id="rId18" xr:uid="{00000000-0004-0000-0300-000011000000}"/>
    <hyperlink ref="F165" r:id="rId19" xr:uid="{00000000-0004-0000-0300-000012000000}"/>
    <hyperlink ref="F172" r:id="rId20" xr:uid="{00000000-0004-0000-0300-000013000000}"/>
    <hyperlink ref="F175" r:id="rId21" xr:uid="{00000000-0004-0000-0300-000014000000}"/>
    <hyperlink ref="F178" r:id="rId22" xr:uid="{00000000-0004-0000-0300-000015000000}"/>
    <hyperlink ref="F181" r:id="rId23" xr:uid="{00000000-0004-0000-0300-000016000000}"/>
    <hyperlink ref="F183" r:id="rId24" xr:uid="{00000000-0004-0000-0300-000017000000}"/>
    <hyperlink ref="F185" r:id="rId25" xr:uid="{00000000-0004-0000-0300-000018000000}"/>
    <hyperlink ref="F188" r:id="rId26" xr:uid="{00000000-0004-0000-0300-000019000000}"/>
    <hyperlink ref="F190" r:id="rId27" xr:uid="{00000000-0004-0000-0300-00001A000000}"/>
    <hyperlink ref="F193" r:id="rId28" xr:uid="{00000000-0004-0000-0300-00001B000000}"/>
    <hyperlink ref="F201" r:id="rId29" xr:uid="{00000000-0004-0000-0300-00001C000000}"/>
    <hyperlink ref="F203" r:id="rId30" xr:uid="{00000000-0004-0000-0300-00001D000000}"/>
    <hyperlink ref="F209" r:id="rId31" xr:uid="{00000000-0004-0000-0300-00001E000000}"/>
    <hyperlink ref="F212" r:id="rId32" xr:uid="{00000000-0004-0000-0300-00001F000000}"/>
    <hyperlink ref="F214" r:id="rId33" xr:uid="{00000000-0004-0000-0300-000020000000}"/>
    <hyperlink ref="F216" r:id="rId34" xr:uid="{00000000-0004-0000-0300-000021000000}"/>
    <hyperlink ref="F218" r:id="rId35" xr:uid="{00000000-0004-0000-0300-000022000000}"/>
    <hyperlink ref="F220" r:id="rId36" xr:uid="{00000000-0004-0000-0300-000023000000}"/>
    <hyperlink ref="F223" r:id="rId37" xr:uid="{00000000-0004-0000-0300-000024000000}"/>
    <hyperlink ref="F226" r:id="rId38" xr:uid="{00000000-0004-0000-0300-000025000000}"/>
    <hyperlink ref="F229" r:id="rId39" xr:uid="{00000000-0004-0000-0300-000026000000}"/>
    <hyperlink ref="F234" r:id="rId40" xr:uid="{00000000-0004-0000-0300-000027000000}"/>
    <hyperlink ref="F241" r:id="rId41" xr:uid="{00000000-0004-0000-0300-000028000000}"/>
    <hyperlink ref="F243" r:id="rId42" xr:uid="{00000000-0004-0000-0300-000029000000}"/>
    <hyperlink ref="F246" r:id="rId43" xr:uid="{00000000-0004-0000-0300-00002A000000}"/>
    <hyperlink ref="F248" r:id="rId44" xr:uid="{00000000-0004-0000-0300-00002B000000}"/>
    <hyperlink ref="F250" r:id="rId45" xr:uid="{00000000-0004-0000-0300-00002C000000}"/>
    <hyperlink ref="F256" r:id="rId46" xr:uid="{00000000-0004-0000-0300-00002D000000}"/>
    <hyperlink ref="F262" r:id="rId47" xr:uid="{00000000-0004-0000-0300-00002E000000}"/>
    <hyperlink ref="F265" r:id="rId48" xr:uid="{00000000-0004-0000-0300-00002F000000}"/>
    <hyperlink ref="F268" r:id="rId49" xr:uid="{00000000-0004-0000-0300-000030000000}"/>
    <hyperlink ref="F271" r:id="rId50" xr:uid="{00000000-0004-0000-0300-000031000000}"/>
    <hyperlink ref="F273" r:id="rId51" xr:uid="{00000000-0004-0000-0300-000032000000}"/>
    <hyperlink ref="F276" r:id="rId52" xr:uid="{00000000-0004-0000-0300-000033000000}"/>
    <hyperlink ref="F279" r:id="rId53" xr:uid="{00000000-0004-0000-0300-000034000000}"/>
    <hyperlink ref="F281" r:id="rId54" xr:uid="{00000000-0004-0000-0300-000035000000}"/>
  </hyperlinks>
  <pageMargins left="0.39370078740157483" right="0.39370078740157483" top="0.39370078740157483" bottom="0.39370078740157483" header="0" footer="0"/>
  <pageSetup paperSize="9" scale="88" fitToHeight="100" orientation="portrait" r:id="rId55"/>
  <headerFooter>
    <oddFooter>&amp;CStrana &amp;P z &amp;N</oddFooter>
  </headerFooter>
  <drawing r:id="rId5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BM298"/>
  <sheetViews>
    <sheetView showGridLines="0" workbookViewId="0"/>
  </sheetViews>
  <sheetFormatPr defaultRowHeight="16.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51"/>
      <c r="M2" s="351"/>
      <c r="N2" s="351"/>
      <c r="O2" s="351"/>
      <c r="P2" s="351"/>
      <c r="Q2" s="351"/>
      <c r="R2" s="351"/>
      <c r="S2" s="351"/>
      <c r="T2" s="351"/>
      <c r="U2" s="351"/>
      <c r="V2" s="351"/>
      <c r="AT2" s="18" t="s">
        <v>99</v>
      </c>
    </row>
    <row r="3" spans="1:46" s="1" customFormat="1" ht="6.95" customHeight="1">
      <c r="B3" s="103"/>
      <c r="C3" s="104"/>
      <c r="D3" s="104"/>
      <c r="E3" s="104"/>
      <c r="F3" s="104"/>
      <c r="G3" s="104"/>
      <c r="H3" s="104"/>
      <c r="I3" s="104"/>
      <c r="J3" s="104"/>
      <c r="K3" s="104"/>
      <c r="L3" s="21"/>
      <c r="AT3" s="18" t="s">
        <v>90</v>
      </c>
    </row>
    <row r="4" spans="1:46" s="1" customFormat="1" ht="24.95" customHeight="1">
      <c r="B4" s="21"/>
      <c r="D4" s="105" t="s">
        <v>118</v>
      </c>
      <c r="L4" s="21"/>
      <c r="M4" s="106" t="s">
        <v>10</v>
      </c>
      <c r="AT4" s="18" t="s">
        <v>4</v>
      </c>
    </row>
    <row r="5" spans="1:46" s="1" customFormat="1" ht="6.95" customHeight="1">
      <c r="B5" s="21"/>
      <c r="L5" s="21"/>
    </row>
    <row r="6" spans="1:46" s="1" customFormat="1" ht="12" customHeight="1">
      <c r="B6" s="21"/>
      <c r="D6" s="107" t="s">
        <v>16</v>
      </c>
      <c r="L6" s="21"/>
    </row>
    <row r="7" spans="1:46" s="1" customFormat="1" ht="16.5" customHeight="1">
      <c r="B7" s="21"/>
      <c r="E7" s="365" t="str">
        <f>'Rekapitulace stavby'!K6</f>
        <v>Oprava sociálního zařízení v objektu Polikliniky</v>
      </c>
      <c r="F7" s="366"/>
      <c r="G7" s="366"/>
      <c r="H7" s="366"/>
      <c r="L7" s="21"/>
    </row>
    <row r="8" spans="1:46" s="2" customFormat="1" ht="12" customHeight="1">
      <c r="A8" s="36"/>
      <c r="B8" s="41"/>
      <c r="C8" s="36"/>
      <c r="D8" s="107" t="s">
        <v>119</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67" t="s">
        <v>851</v>
      </c>
      <c r="F9" s="368"/>
      <c r="G9" s="368"/>
      <c r="H9" s="368"/>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35</v>
      </c>
      <c r="G11" s="36"/>
      <c r="H11" s="36"/>
      <c r="I11" s="107" t="s">
        <v>20</v>
      </c>
      <c r="J11" s="109" t="s">
        <v>35</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22</v>
      </c>
      <c r="E12" s="36"/>
      <c r="F12" s="109" t="s">
        <v>23</v>
      </c>
      <c r="G12" s="36"/>
      <c r="H12" s="36"/>
      <c r="I12" s="107" t="s">
        <v>24</v>
      </c>
      <c r="J12" s="110" t="str">
        <f>'Rekapitulace stavby'!AN8</f>
        <v>7. 10. 2021</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30</v>
      </c>
      <c r="E14" s="36"/>
      <c r="F14" s="36"/>
      <c r="G14" s="36"/>
      <c r="H14" s="36"/>
      <c r="I14" s="107" t="s">
        <v>31</v>
      </c>
      <c r="J14" s="109" t="s">
        <v>32</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33</v>
      </c>
      <c r="F15" s="36"/>
      <c r="G15" s="36"/>
      <c r="H15" s="36"/>
      <c r="I15" s="107" t="s">
        <v>34</v>
      </c>
      <c r="J15" s="109" t="s">
        <v>35</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36</v>
      </c>
      <c r="E17" s="36"/>
      <c r="F17" s="36"/>
      <c r="G17" s="36"/>
      <c r="H17" s="36"/>
      <c r="I17" s="107" t="s">
        <v>31</v>
      </c>
      <c r="J17" s="31"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69" t="str">
        <f>'Rekapitulace stavby'!E14</f>
        <v>Vyplň údaj</v>
      </c>
      <c r="F18" s="370"/>
      <c r="G18" s="370"/>
      <c r="H18" s="370"/>
      <c r="I18" s="107" t="s">
        <v>34</v>
      </c>
      <c r="J18" s="31"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38</v>
      </c>
      <c r="E20" s="36"/>
      <c r="F20" s="36"/>
      <c r="G20" s="36"/>
      <c r="H20" s="36"/>
      <c r="I20" s="107" t="s">
        <v>31</v>
      </c>
      <c r="J20" s="109" t="s">
        <v>39</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40</v>
      </c>
      <c r="F21" s="36"/>
      <c r="G21" s="36"/>
      <c r="H21" s="36"/>
      <c r="I21" s="107" t="s">
        <v>34</v>
      </c>
      <c r="J21" s="109" t="s">
        <v>35</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42</v>
      </c>
      <c r="E23" s="36"/>
      <c r="F23" s="36"/>
      <c r="G23" s="36"/>
      <c r="H23" s="36"/>
      <c r="I23" s="107" t="s">
        <v>31</v>
      </c>
      <c r="J23" s="109" t="s">
        <v>35</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43</v>
      </c>
      <c r="F24" s="36"/>
      <c r="G24" s="36"/>
      <c r="H24" s="36"/>
      <c r="I24" s="107" t="s">
        <v>34</v>
      </c>
      <c r="J24" s="109" t="s">
        <v>35</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44</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16.5" customHeight="1">
      <c r="A27" s="111"/>
      <c r="B27" s="112"/>
      <c r="C27" s="111"/>
      <c r="D27" s="111"/>
      <c r="E27" s="371" t="s">
        <v>35</v>
      </c>
      <c r="F27" s="371"/>
      <c r="G27" s="371"/>
      <c r="H27" s="371"/>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46</v>
      </c>
      <c r="E30" s="36"/>
      <c r="F30" s="36"/>
      <c r="G30" s="36"/>
      <c r="H30" s="36"/>
      <c r="I30" s="36"/>
      <c r="J30" s="116">
        <f>ROUND(J100,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48</v>
      </c>
      <c r="G32" s="36"/>
      <c r="H32" s="36"/>
      <c r="I32" s="117" t="s">
        <v>47</v>
      </c>
      <c r="J32" s="117" t="s">
        <v>49</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50</v>
      </c>
      <c r="E33" s="107" t="s">
        <v>51</v>
      </c>
      <c r="F33" s="119">
        <f>ROUND((SUM(BE100:BE297)),  2)</f>
        <v>0</v>
      </c>
      <c r="G33" s="36"/>
      <c r="H33" s="36"/>
      <c r="I33" s="120">
        <v>0.21</v>
      </c>
      <c r="J33" s="119">
        <f>ROUND(((SUM(BE100:BE297))*I33),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52</v>
      </c>
      <c r="F34" s="119">
        <f>ROUND((SUM(BF100:BF297)),  2)</f>
        <v>0</v>
      </c>
      <c r="G34" s="36"/>
      <c r="H34" s="36"/>
      <c r="I34" s="120">
        <v>0.15</v>
      </c>
      <c r="J34" s="119">
        <f>ROUND(((SUM(BF100:BF297))*I34),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53</v>
      </c>
      <c r="F35" s="119">
        <f>ROUND((SUM(BG100:BG297)),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54</v>
      </c>
      <c r="F36" s="119">
        <f>ROUND((SUM(BH100:BH297)),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55</v>
      </c>
      <c r="F37" s="119">
        <f>ROUND((SUM(BI100:BI297)),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56</v>
      </c>
      <c r="E39" s="123"/>
      <c r="F39" s="123"/>
      <c r="G39" s="124" t="s">
        <v>57</v>
      </c>
      <c r="H39" s="125" t="s">
        <v>58</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customHeight="1">
      <c r="A45" s="36"/>
      <c r="B45" s="37"/>
      <c r="C45" s="24" t="s">
        <v>121</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customHeight="1">
      <c r="A47" s="36"/>
      <c r="B47" s="37"/>
      <c r="C47" s="30"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16.5" customHeight="1">
      <c r="A48" s="36"/>
      <c r="B48" s="37"/>
      <c r="C48" s="38"/>
      <c r="D48" s="38"/>
      <c r="E48" s="372" t="str">
        <f>E7</f>
        <v>Oprava sociálního zařízení v objektu Polikliniky</v>
      </c>
      <c r="F48" s="373"/>
      <c r="G48" s="373"/>
      <c r="H48" s="373"/>
      <c r="I48" s="38"/>
      <c r="J48" s="38"/>
      <c r="K48" s="38"/>
      <c r="L48" s="108"/>
      <c r="S48" s="36"/>
      <c r="T48" s="36"/>
      <c r="U48" s="36"/>
      <c r="V48" s="36"/>
      <c r="W48" s="36"/>
      <c r="X48" s="36"/>
      <c r="Y48" s="36"/>
      <c r="Z48" s="36"/>
      <c r="AA48" s="36"/>
      <c r="AB48" s="36"/>
      <c r="AC48" s="36"/>
      <c r="AD48" s="36"/>
      <c r="AE48" s="36"/>
    </row>
    <row r="49" spans="1:47" s="2" customFormat="1" ht="12" customHeight="1">
      <c r="A49" s="36"/>
      <c r="B49" s="37"/>
      <c r="C49" s="30" t="s">
        <v>119</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customHeight="1">
      <c r="A50" s="36"/>
      <c r="B50" s="37"/>
      <c r="C50" s="38"/>
      <c r="D50" s="38"/>
      <c r="E50" s="329" t="str">
        <f>E9</f>
        <v>2.NP - Ž - 2.NP - sociální zázemí - ženy</v>
      </c>
      <c r="F50" s="374"/>
      <c r="G50" s="374"/>
      <c r="H50" s="374"/>
      <c r="I50" s="38"/>
      <c r="J50" s="38"/>
      <c r="K50" s="38"/>
      <c r="L50" s="108"/>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customHeight="1">
      <c r="A52" s="36"/>
      <c r="B52" s="37"/>
      <c r="C52" s="30" t="s">
        <v>22</v>
      </c>
      <c r="D52" s="38"/>
      <c r="E52" s="38"/>
      <c r="F52" s="28" t="str">
        <f>F12</f>
        <v>Objekt Polikliniky</v>
      </c>
      <c r="G52" s="38"/>
      <c r="H52" s="38"/>
      <c r="I52" s="30" t="s">
        <v>24</v>
      </c>
      <c r="J52" s="61" t="str">
        <f>IF(J12="","",J12)</f>
        <v>7. 10. 2021</v>
      </c>
      <c r="K52" s="38"/>
      <c r="L52" s="108"/>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15.2" customHeight="1">
      <c r="A54" s="36"/>
      <c r="B54" s="37"/>
      <c r="C54" s="30" t="s">
        <v>30</v>
      </c>
      <c r="D54" s="38"/>
      <c r="E54" s="38"/>
      <c r="F54" s="28" t="str">
        <f>E15</f>
        <v>Nemocnice s poliklinikou Česká Lípa,a.s.,Purkyňova</v>
      </c>
      <c r="G54" s="38"/>
      <c r="H54" s="38"/>
      <c r="I54" s="30" t="s">
        <v>38</v>
      </c>
      <c r="J54" s="34" t="str">
        <f>E21</f>
        <v>STORING spol. s r.o.</v>
      </c>
      <c r="K54" s="38"/>
      <c r="L54" s="108"/>
      <c r="S54" s="36"/>
      <c r="T54" s="36"/>
      <c r="U54" s="36"/>
      <c r="V54" s="36"/>
      <c r="W54" s="36"/>
      <c r="X54" s="36"/>
      <c r="Y54" s="36"/>
      <c r="Z54" s="36"/>
      <c r="AA54" s="36"/>
      <c r="AB54" s="36"/>
      <c r="AC54" s="36"/>
      <c r="AD54" s="36"/>
      <c r="AE54" s="36"/>
    </row>
    <row r="55" spans="1:47" s="2" customFormat="1" ht="15.2" customHeight="1">
      <c r="A55" s="36"/>
      <c r="B55" s="37"/>
      <c r="C55" s="30" t="s">
        <v>36</v>
      </c>
      <c r="D55" s="38"/>
      <c r="E55" s="38"/>
      <c r="F55" s="28" t="str">
        <f>IF(E18="","",E18)</f>
        <v>Vyplň údaj</v>
      </c>
      <c r="G55" s="38"/>
      <c r="H55" s="38"/>
      <c r="I55" s="30" t="s">
        <v>42</v>
      </c>
      <c r="J55" s="34" t="str">
        <f>E24</f>
        <v>Zuzana Morávková</v>
      </c>
      <c r="K55" s="38"/>
      <c r="L55" s="108"/>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customHeight="1">
      <c r="A57" s="36"/>
      <c r="B57" s="37"/>
      <c r="C57" s="132" t="s">
        <v>122</v>
      </c>
      <c r="D57" s="133"/>
      <c r="E57" s="133"/>
      <c r="F57" s="133"/>
      <c r="G57" s="133"/>
      <c r="H57" s="133"/>
      <c r="I57" s="133"/>
      <c r="J57" s="134" t="s">
        <v>123</v>
      </c>
      <c r="K57" s="133"/>
      <c r="L57" s="108"/>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customHeight="1">
      <c r="A59" s="36"/>
      <c r="B59" s="37"/>
      <c r="C59" s="135" t="s">
        <v>78</v>
      </c>
      <c r="D59" s="38"/>
      <c r="E59" s="38"/>
      <c r="F59" s="38"/>
      <c r="G59" s="38"/>
      <c r="H59" s="38"/>
      <c r="I59" s="38"/>
      <c r="J59" s="79">
        <f>J100</f>
        <v>0</v>
      </c>
      <c r="K59" s="38"/>
      <c r="L59" s="108"/>
      <c r="S59" s="36"/>
      <c r="T59" s="36"/>
      <c r="U59" s="36"/>
      <c r="V59" s="36"/>
      <c r="W59" s="36"/>
      <c r="X59" s="36"/>
      <c r="Y59" s="36"/>
      <c r="Z59" s="36"/>
      <c r="AA59" s="36"/>
      <c r="AB59" s="36"/>
      <c r="AC59" s="36"/>
      <c r="AD59" s="36"/>
      <c r="AE59" s="36"/>
      <c r="AU59" s="18" t="s">
        <v>124</v>
      </c>
    </row>
    <row r="60" spans="1:47" s="9" customFormat="1" ht="24.95" customHeight="1">
      <c r="B60" s="136"/>
      <c r="C60" s="137"/>
      <c r="D60" s="138" t="s">
        <v>125</v>
      </c>
      <c r="E60" s="139"/>
      <c r="F60" s="139"/>
      <c r="G60" s="139"/>
      <c r="H60" s="139"/>
      <c r="I60" s="139"/>
      <c r="J60" s="140">
        <f>J101</f>
        <v>0</v>
      </c>
      <c r="K60" s="137"/>
      <c r="L60" s="141"/>
    </row>
    <row r="61" spans="1:47" s="10" customFormat="1" ht="19.899999999999999" customHeight="1">
      <c r="B61" s="142"/>
      <c r="C61" s="143"/>
      <c r="D61" s="144" t="s">
        <v>126</v>
      </c>
      <c r="E61" s="145"/>
      <c r="F61" s="145"/>
      <c r="G61" s="145"/>
      <c r="H61" s="145"/>
      <c r="I61" s="145"/>
      <c r="J61" s="146">
        <f>J102</f>
        <v>0</v>
      </c>
      <c r="K61" s="143"/>
      <c r="L61" s="147"/>
    </row>
    <row r="62" spans="1:47" s="10" customFormat="1" ht="19.899999999999999" customHeight="1">
      <c r="B62" s="142"/>
      <c r="C62" s="143"/>
      <c r="D62" s="144" t="s">
        <v>127</v>
      </c>
      <c r="E62" s="145"/>
      <c r="F62" s="145"/>
      <c r="G62" s="145"/>
      <c r="H62" s="145"/>
      <c r="I62" s="145"/>
      <c r="J62" s="146">
        <f>J119</f>
        <v>0</v>
      </c>
      <c r="K62" s="143"/>
      <c r="L62" s="147"/>
    </row>
    <row r="63" spans="1:47" s="10" customFormat="1" ht="19.899999999999999" customHeight="1">
      <c r="B63" s="142"/>
      <c r="C63" s="143"/>
      <c r="D63" s="144" t="s">
        <v>128</v>
      </c>
      <c r="E63" s="145"/>
      <c r="F63" s="145"/>
      <c r="G63" s="145"/>
      <c r="H63" s="145"/>
      <c r="I63" s="145"/>
      <c r="J63" s="146">
        <f>J133</f>
        <v>0</v>
      </c>
      <c r="K63" s="143"/>
      <c r="L63" s="147"/>
    </row>
    <row r="64" spans="1:47" s="10" customFormat="1" ht="19.899999999999999" customHeight="1">
      <c r="B64" s="142"/>
      <c r="C64" s="143"/>
      <c r="D64" s="144" t="s">
        <v>129</v>
      </c>
      <c r="E64" s="145"/>
      <c r="F64" s="145"/>
      <c r="G64" s="145"/>
      <c r="H64" s="145"/>
      <c r="I64" s="145"/>
      <c r="J64" s="146">
        <f>J143</f>
        <v>0</v>
      </c>
      <c r="K64" s="143"/>
      <c r="L64" s="147"/>
    </row>
    <row r="65" spans="2:12" s="9" customFormat="1" ht="24.95" customHeight="1">
      <c r="B65" s="136"/>
      <c r="C65" s="137"/>
      <c r="D65" s="138" t="s">
        <v>130</v>
      </c>
      <c r="E65" s="139"/>
      <c r="F65" s="139"/>
      <c r="G65" s="139"/>
      <c r="H65" s="139"/>
      <c r="I65" s="139"/>
      <c r="J65" s="140">
        <f>J146</f>
        <v>0</v>
      </c>
      <c r="K65" s="137"/>
      <c r="L65" s="141"/>
    </row>
    <row r="66" spans="2:12" s="10" customFormat="1" ht="19.899999999999999" customHeight="1">
      <c r="B66" s="142"/>
      <c r="C66" s="143"/>
      <c r="D66" s="144" t="s">
        <v>131</v>
      </c>
      <c r="E66" s="145"/>
      <c r="F66" s="145"/>
      <c r="G66" s="145"/>
      <c r="H66" s="145"/>
      <c r="I66" s="145"/>
      <c r="J66" s="146">
        <f>J147</f>
        <v>0</v>
      </c>
      <c r="K66" s="143"/>
      <c r="L66" s="147"/>
    </row>
    <row r="67" spans="2:12" s="10" customFormat="1" ht="19.899999999999999" customHeight="1">
      <c r="B67" s="142"/>
      <c r="C67" s="143"/>
      <c r="D67" s="144" t="s">
        <v>132</v>
      </c>
      <c r="E67" s="145"/>
      <c r="F67" s="145"/>
      <c r="G67" s="145"/>
      <c r="H67" s="145"/>
      <c r="I67" s="145"/>
      <c r="J67" s="146">
        <f>J163</f>
        <v>0</v>
      </c>
      <c r="K67" s="143"/>
      <c r="L67" s="147"/>
    </row>
    <row r="68" spans="2:12" s="10" customFormat="1" ht="19.899999999999999" customHeight="1">
      <c r="B68" s="142"/>
      <c r="C68" s="143"/>
      <c r="D68" s="144" t="s">
        <v>133</v>
      </c>
      <c r="E68" s="145"/>
      <c r="F68" s="145"/>
      <c r="G68" s="145"/>
      <c r="H68" s="145"/>
      <c r="I68" s="145"/>
      <c r="J68" s="146">
        <f>J170</f>
        <v>0</v>
      </c>
      <c r="K68" s="143"/>
      <c r="L68" s="147"/>
    </row>
    <row r="69" spans="2:12" s="10" customFormat="1" ht="19.899999999999999" customHeight="1">
      <c r="B69" s="142"/>
      <c r="C69" s="143"/>
      <c r="D69" s="144" t="s">
        <v>134</v>
      </c>
      <c r="E69" s="145"/>
      <c r="F69" s="145"/>
      <c r="G69" s="145"/>
      <c r="H69" s="145"/>
      <c r="I69" s="145"/>
      <c r="J69" s="146">
        <f>J173</f>
        <v>0</v>
      </c>
      <c r="K69" s="143"/>
      <c r="L69" s="147"/>
    </row>
    <row r="70" spans="2:12" s="10" customFormat="1" ht="19.899999999999999" customHeight="1">
      <c r="B70" s="142"/>
      <c r="C70" s="143"/>
      <c r="D70" s="144" t="s">
        <v>135</v>
      </c>
      <c r="E70" s="145"/>
      <c r="F70" s="145"/>
      <c r="G70" s="145"/>
      <c r="H70" s="145"/>
      <c r="I70" s="145"/>
      <c r="J70" s="146">
        <f>J188</f>
        <v>0</v>
      </c>
      <c r="K70" s="143"/>
      <c r="L70" s="147"/>
    </row>
    <row r="71" spans="2:12" s="10" customFormat="1" ht="19.899999999999999" customHeight="1">
      <c r="B71" s="142"/>
      <c r="C71" s="143"/>
      <c r="D71" s="144" t="s">
        <v>136</v>
      </c>
      <c r="E71" s="145"/>
      <c r="F71" s="145"/>
      <c r="G71" s="145"/>
      <c r="H71" s="145"/>
      <c r="I71" s="145"/>
      <c r="J71" s="146">
        <f>J199</f>
        <v>0</v>
      </c>
      <c r="K71" s="143"/>
      <c r="L71" s="147"/>
    </row>
    <row r="72" spans="2:12" s="10" customFormat="1" ht="19.899999999999999" customHeight="1">
      <c r="B72" s="142"/>
      <c r="C72" s="143"/>
      <c r="D72" s="144" t="s">
        <v>137</v>
      </c>
      <c r="E72" s="145"/>
      <c r="F72" s="145"/>
      <c r="G72" s="145"/>
      <c r="H72" s="145"/>
      <c r="I72" s="145"/>
      <c r="J72" s="146">
        <f>J205</f>
        <v>0</v>
      </c>
      <c r="K72" s="143"/>
      <c r="L72" s="147"/>
    </row>
    <row r="73" spans="2:12" s="10" customFormat="1" ht="19.899999999999999" customHeight="1">
      <c r="B73" s="142"/>
      <c r="C73" s="143"/>
      <c r="D73" s="144" t="s">
        <v>138</v>
      </c>
      <c r="E73" s="145"/>
      <c r="F73" s="145"/>
      <c r="G73" s="145"/>
      <c r="H73" s="145"/>
      <c r="I73" s="145"/>
      <c r="J73" s="146">
        <f>J239</f>
        <v>0</v>
      </c>
      <c r="K73" s="143"/>
      <c r="L73" s="147"/>
    </row>
    <row r="74" spans="2:12" s="10" customFormat="1" ht="19.899999999999999" customHeight="1">
      <c r="B74" s="142"/>
      <c r="C74" s="143"/>
      <c r="D74" s="144" t="s">
        <v>139</v>
      </c>
      <c r="E74" s="145"/>
      <c r="F74" s="145"/>
      <c r="G74" s="145"/>
      <c r="H74" s="145"/>
      <c r="I74" s="145"/>
      <c r="J74" s="146">
        <f>J269</f>
        <v>0</v>
      </c>
      <c r="K74" s="143"/>
      <c r="L74" s="147"/>
    </row>
    <row r="75" spans="2:12" s="9" customFormat="1" ht="24.95" customHeight="1">
      <c r="B75" s="136"/>
      <c r="C75" s="137"/>
      <c r="D75" s="138" t="s">
        <v>627</v>
      </c>
      <c r="E75" s="139"/>
      <c r="F75" s="139"/>
      <c r="G75" s="139"/>
      <c r="H75" s="139"/>
      <c r="I75" s="139"/>
      <c r="J75" s="140">
        <f>J277</f>
        <v>0</v>
      </c>
      <c r="K75" s="137"/>
      <c r="L75" s="141"/>
    </row>
    <row r="76" spans="2:12" s="10" customFormat="1" ht="19.899999999999999" customHeight="1">
      <c r="B76" s="142"/>
      <c r="C76" s="143"/>
      <c r="D76" s="144" t="s">
        <v>141</v>
      </c>
      <c r="E76" s="145"/>
      <c r="F76" s="145"/>
      <c r="G76" s="145"/>
      <c r="H76" s="145"/>
      <c r="I76" s="145"/>
      <c r="J76" s="146">
        <f>J278</f>
        <v>0</v>
      </c>
      <c r="K76" s="143"/>
      <c r="L76" s="147"/>
    </row>
    <row r="77" spans="2:12" s="10" customFormat="1" ht="19.899999999999999" customHeight="1">
      <c r="B77" s="142"/>
      <c r="C77" s="143"/>
      <c r="D77" s="144" t="s">
        <v>142</v>
      </c>
      <c r="E77" s="145"/>
      <c r="F77" s="145"/>
      <c r="G77" s="145"/>
      <c r="H77" s="145"/>
      <c r="I77" s="145"/>
      <c r="J77" s="146">
        <f>J281</f>
        <v>0</v>
      </c>
      <c r="K77" s="143"/>
      <c r="L77" s="147"/>
    </row>
    <row r="78" spans="2:12" s="10" customFormat="1" ht="19.899999999999999" customHeight="1">
      <c r="B78" s="142"/>
      <c r="C78" s="143"/>
      <c r="D78" s="144" t="s">
        <v>143</v>
      </c>
      <c r="E78" s="145"/>
      <c r="F78" s="145"/>
      <c r="G78" s="145"/>
      <c r="H78" s="145"/>
      <c r="I78" s="145"/>
      <c r="J78" s="146">
        <f>J285</f>
        <v>0</v>
      </c>
      <c r="K78" s="143"/>
      <c r="L78" s="147"/>
    </row>
    <row r="79" spans="2:12" s="10" customFormat="1" ht="19.899999999999999" customHeight="1">
      <c r="B79" s="142"/>
      <c r="C79" s="143"/>
      <c r="D79" s="144" t="s">
        <v>144</v>
      </c>
      <c r="E79" s="145"/>
      <c r="F79" s="145"/>
      <c r="G79" s="145"/>
      <c r="H79" s="145"/>
      <c r="I79" s="145"/>
      <c r="J79" s="146">
        <f>J290</f>
        <v>0</v>
      </c>
      <c r="K79" s="143"/>
      <c r="L79" s="147"/>
    </row>
    <row r="80" spans="2:12" s="10" customFormat="1" ht="19.899999999999999" customHeight="1">
      <c r="B80" s="142"/>
      <c r="C80" s="143"/>
      <c r="D80" s="144" t="s">
        <v>145</v>
      </c>
      <c r="E80" s="145"/>
      <c r="F80" s="145"/>
      <c r="G80" s="145"/>
      <c r="H80" s="145"/>
      <c r="I80" s="145"/>
      <c r="J80" s="146">
        <f>J294</f>
        <v>0</v>
      </c>
      <c r="K80" s="143"/>
      <c r="L80" s="147"/>
    </row>
    <row r="81" spans="1:31" s="2" customFormat="1" ht="21.75" customHeight="1">
      <c r="A81" s="36"/>
      <c r="B81" s="37"/>
      <c r="C81" s="38"/>
      <c r="D81" s="38"/>
      <c r="E81" s="38"/>
      <c r="F81" s="38"/>
      <c r="G81" s="38"/>
      <c r="H81" s="38"/>
      <c r="I81" s="38"/>
      <c r="J81" s="38"/>
      <c r="K81" s="38"/>
      <c r="L81" s="108"/>
      <c r="S81" s="36"/>
      <c r="T81" s="36"/>
      <c r="U81" s="36"/>
      <c r="V81" s="36"/>
      <c r="W81" s="36"/>
      <c r="X81" s="36"/>
      <c r="Y81" s="36"/>
      <c r="Z81" s="36"/>
      <c r="AA81" s="36"/>
      <c r="AB81" s="36"/>
      <c r="AC81" s="36"/>
      <c r="AD81" s="36"/>
      <c r="AE81" s="36"/>
    </row>
    <row r="82" spans="1:31" s="2" customFormat="1" ht="6.95" customHeight="1">
      <c r="A82" s="36"/>
      <c r="B82" s="49"/>
      <c r="C82" s="50"/>
      <c r="D82" s="50"/>
      <c r="E82" s="50"/>
      <c r="F82" s="50"/>
      <c r="G82" s="50"/>
      <c r="H82" s="50"/>
      <c r="I82" s="50"/>
      <c r="J82" s="50"/>
      <c r="K82" s="50"/>
      <c r="L82" s="108"/>
      <c r="S82" s="36"/>
      <c r="T82" s="36"/>
      <c r="U82" s="36"/>
      <c r="V82" s="36"/>
      <c r="W82" s="36"/>
      <c r="X82" s="36"/>
      <c r="Y82" s="36"/>
      <c r="Z82" s="36"/>
      <c r="AA82" s="36"/>
      <c r="AB82" s="36"/>
      <c r="AC82" s="36"/>
      <c r="AD82" s="36"/>
      <c r="AE82" s="36"/>
    </row>
    <row r="86" spans="1:31" s="2" customFormat="1" ht="6.95" customHeight="1">
      <c r="A86" s="36"/>
      <c r="B86" s="51"/>
      <c r="C86" s="52"/>
      <c r="D86" s="52"/>
      <c r="E86" s="52"/>
      <c r="F86" s="52"/>
      <c r="G86" s="52"/>
      <c r="H86" s="52"/>
      <c r="I86" s="52"/>
      <c r="J86" s="52"/>
      <c r="K86" s="52"/>
      <c r="L86" s="108"/>
      <c r="S86" s="36"/>
      <c r="T86" s="36"/>
      <c r="U86" s="36"/>
      <c r="V86" s="36"/>
      <c r="W86" s="36"/>
      <c r="X86" s="36"/>
      <c r="Y86" s="36"/>
      <c r="Z86" s="36"/>
      <c r="AA86" s="36"/>
      <c r="AB86" s="36"/>
      <c r="AC86" s="36"/>
      <c r="AD86" s="36"/>
      <c r="AE86" s="36"/>
    </row>
    <row r="87" spans="1:31" s="2" customFormat="1" ht="24.95" customHeight="1">
      <c r="A87" s="36"/>
      <c r="B87" s="37"/>
      <c r="C87" s="24" t="s">
        <v>146</v>
      </c>
      <c r="D87" s="38"/>
      <c r="E87" s="38"/>
      <c r="F87" s="38"/>
      <c r="G87" s="38"/>
      <c r="H87" s="38"/>
      <c r="I87" s="38"/>
      <c r="J87" s="38"/>
      <c r="K87" s="38"/>
      <c r="L87" s="108"/>
      <c r="S87" s="36"/>
      <c r="T87" s="36"/>
      <c r="U87" s="36"/>
      <c r="V87" s="36"/>
      <c r="W87" s="36"/>
      <c r="X87" s="36"/>
      <c r="Y87" s="36"/>
      <c r="Z87" s="36"/>
      <c r="AA87" s="36"/>
      <c r="AB87" s="36"/>
      <c r="AC87" s="36"/>
      <c r="AD87" s="36"/>
      <c r="AE87" s="36"/>
    </row>
    <row r="88" spans="1:31" s="2" customFormat="1" ht="6.95" customHeight="1">
      <c r="A88" s="36"/>
      <c r="B88" s="37"/>
      <c r="C88" s="38"/>
      <c r="D88" s="38"/>
      <c r="E88" s="38"/>
      <c r="F88" s="38"/>
      <c r="G88" s="38"/>
      <c r="H88" s="38"/>
      <c r="I88" s="38"/>
      <c r="J88" s="38"/>
      <c r="K88" s="38"/>
      <c r="L88" s="108"/>
      <c r="S88" s="36"/>
      <c r="T88" s="36"/>
      <c r="U88" s="36"/>
      <c r="V88" s="36"/>
      <c r="W88" s="36"/>
      <c r="X88" s="36"/>
      <c r="Y88" s="36"/>
      <c r="Z88" s="36"/>
      <c r="AA88" s="36"/>
      <c r="AB88" s="36"/>
      <c r="AC88" s="36"/>
      <c r="AD88" s="36"/>
      <c r="AE88" s="36"/>
    </row>
    <row r="89" spans="1:31" s="2" customFormat="1" ht="12" customHeight="1">
      <c r="A89" s="36"/>
      <c r="B89" s="37"/>
      <c r="C89" s="30" t="s">
        <v>16</v>
      </c>
      <c r="D89" s="38"/>
      <c r="E89" s="38"/>
      <c r="F89" s="38"/>
      <c r="G89" s="38"/>
      <c r="H89" s="38"/>
      <c r="I89" s="38"/>
      <c r="J89" s="38"/>
      <c r="K89" s="38"/>
      <c r="L89" s="108"/>
      <c r="S89" s="36"/>
      <c r="T89" s="36"/>
      <c r="U89" s="36"/>
      <c r="V89" s="36"/>
      <c r="W89" s="36"/>
      <c r="X89" s="36"/>
      <c r="Y89" s="36"/>
      <c r="Z89" s="36"/>
      <c r="AA89" s="36"/>
      <c r="AB89" s="36"/>
      <c r="AC89" s="36"/>
      <c r="AD89" s="36"/>
      <c r="AE89" s="36"/>
    </row>
    <row r="90" spans="1:31" s="2" customFormat="1" ht="16.5" customHeight="1">
      <c r="A90" s="36"/>
      <c r="B90" s="37"/>
      <c r="C90" s="38"/>
      <c r="D90" s="38"/>
      <c r="E90" s="372" t="str">
        <f>E7</f>
        <v>Oprava sociálního zařízení v objektu Polikliniky</v>
      </c>
      <c r="F90" s="373"/>
      <c r="G90" s="373"/>
      <c r="H90" s="373"/>
      <c r="I90" s="38"/>
      <c r="J90" s="38"/>
      <c r="K90" s="38"/>
      <c r="L90" s="108"/>
      <c r="S90" s="36"/>
      <c r="T90" s="36"/>
      <c r="U90" s="36"/>
      <c r="V90" s="36"/>
      <c r="W90" s="36"/>
      <c r="X90" s="36"/>
      <c r="Y90" s="36"/>
      <c r="Z90" s="36"/>
      <c r="AA90" s="36"/>
      <c r="AB90" s="36"/>
      <c r="AC90" s="36"/>
      <c r="AD90" s="36"/>
      <c r="AE90" s="36"/>
    </row>
    <row r="91" spans="1:31" s="2" customFormat="1" ht="12" customHeight="1">
      <c r="A91" s="36"/>
      <c r="B91" s="37"/>
      <c r="C91" s="30" t="s">
        <v>119</v>
      </c>
      <c r="D91" s="38"/>
      <c r="E91" s="38"/>
      <c r="F91" s="38"/>
      <c r="G91" s="38"/>
      <c r="H91" s="38"/>
      <c r="I91" s="38"/>
      <c r="J91" s="38"/>
      <c r="K91" s="38"/>
      <c r="L91" s="108"/>
      <c r="S91" s="36"/>
      <c r="T91" s="36"/>
      <c r="U91" s="36"/>
      <c r="V91" s="36"/>
      <c r="W91" s="36"/>
      <c r="X91" s="36"/>
      <c r="Y91" s="36"/>
      <c r="Z91" s="36"/>
      <c r="AA91" s="36"/>
      <c r="AB91" s="36"/>
      <c r="AC91" s="36"/>
      <c r="AD91" s="36"/>
      <c r="AE91" s="36"/>
    </row>
    <row r="92" spans="1:31" s="2" customFormat="1" ht="16.5" customHeight="1">
      <c r="A92" s="36"/>
      <c r="B92" s="37"/>
      <c r="C92" s="38"/>
      <c r="D92" s="38"/>
      <c r="E92" s="329" t="str">
        <f>E9</f>
        <v>2.NP - Ž - 2.NP - sociální zázemí - ženy</v>
      </c>
      <c r="F92" s="374"/>
      <c r="G92" s="374"/>
      <c r="H92" s="374"/>
      <c r="I92" s="38"/>
      <c r="J92" s="38"/>
      <c r="K92" s="38"/>
      <c r="L92" s="108"/>
      <c r="S92" s="36"/>
      <c r="T92" s="36"/>
      <c r="U92" s="36"/>
      <c r="V92" s="36"/>
      <c r="W92" s="36"/>
      <c r="X92" s="36"/>
      <c r="Y92" s="36"/>
      <c r="Z92" s="36"/>
      <c r="AA92" s="36"/>
      <c r="AB92" s="36"/>
      <c r="AC92" s="36"/>
      <c r="AD92" s="36"/>
      <c r="AE92" s="36"/>
    </row>
    <row r="93" spans="1:31" s="2" customFormat="1" ht="6.95" customHeight="1">
      <c r="A93" s="36"/>
      <c r="B93" s="37"/>
      <c r="C93" s="38"/>
      <c r="D93" s="38"/>
      <c r="E93" s="38"/>
      <c r="F93" s="38"/>
      <c r="G93" s="38"/>
      <c r="H93" s="38"/>
      <c r="I93" s="38"/>
      <c r="J93" s="38"/>
      <c r="K93" s="38"/>
      <c r="L93" s="108"/>
      <c r="S93" s="36"/>
      <c r="T93" s="36"/>
      <c r="U93" s="36"/>
      <c r="V93" s="36"/>
      <c r="W93" s="36"/>
      <c r="X93" s="36"/>
      <c r="Y93" s="36"/>
      <c r="Z93" s="36"/>
      <c r="AA93" s="36"/>
      <c r="AB93" s="36"/>
      <c r="AC93" s="36"/>
      <c r="AD93" s="36"/>
      <c r="AE93" s="36"/>
    </row>
    <row r="94" spans="1:31" s="2" customFormat="1" ht="12" customHeight="1">
      <c r="A94" s="36"/>
      <c r="B94" s="37"/>
      <c r="C94" s="30" t="s">
        <v>22</v>
      </c>
      <c r="D94" s="38"/>
      <c r="E94" s="38"/>
      <c r="F94" s="28" t="str">
        <f>F12</f>
        <v>Objekt Polikliniky</v>
      </c>
      <c r="G94" s="38"/>
      <c r="H94" s="38"/>
      <c r="I94" s="30" t="s">
        <v>24</v>
      </c>
      <c r="J94" s="61" t="str">
        <f>IF(J12="","",J12)</f>
        <v>7. 10. 2021</v>
      </c>
      <c r="K94" s="38"/>
      <c r="L94" s="108"/>
      <c r="S94" s="36"/>
      <c r="T94" s="36"/>
      <c r="U94" s="36"/>
      <c r="V94" s="36"/>
      <c r="W94" s="36"/>
      <c r="X94" s="36"/>
      <c r="Y94" s="36"/>
      <c r="Z94" s="36"/>
      <c r="AA94" s="36"/>
      <c r="AB94" s="36"/>
      <c r="AC94" s="36"/>
      <c r="AD94" s="36"/>
      <c r="AE94" s="36"/>
    </row>
    <row r="95" spans="1:31" s="2" customFormat="1" ht="6.95" customHeight="1">
      <c r="A95" s="36"/>
      <c r="B95" s="37"/>
      <c r="C95" s="38"/>
      <c r="D95" s="38"/>
      <c r="E95" s="38"/>
      <c r="F95" s="38"/>
      <c r="G95" s="38"/>
      <c r="H95" s="38"/>
      <c r="I95" s="38"/>
      <c r="J95" s="38"/>
      <c r="K95" s="38"/>
      <c r="L95" s="108"/>
      <c r="S95" s="36"/>
      <c r="T95" s="36"/>
      <c r="U95" s="36"/>
      <c r="V95" s="36"/>
      <c r="W95" s="36"/>
      <c r="X95" s="36"/>
      <c r="Y95" s="36"/>
      <c r="Z95" s="36"/>
      <c r="AA95" s="36"/>
      <c r="AB95" s="36"/>
      <c r="AC95" s="36"/>
      <c r="AD95" s="36"/>
      <c r="AE95" s="36"/>
    </row>
    <row r="96" spans="1:31" s="2" customFormat="1" ht="15.2" customHeight="1">
      <c r="A96" s="36"/>
      <c r="B96" s="37"/>
      <c r="C96" s="30" t="s">
        <v>30</v>
      </c>
      <c r="D96" s="38"/>
      <c r="E96" s="38"/>
      <c r="F96" s="28" t="str">
        <f>E15</f>
        <v>Nemocnice s poliklinikou Česká Lípa,a.s.,Purkyňova</v>
      </c>
      <c r="G96" s="38"/>
      <c r="H96" s="38"/>
      <c r="I96" s="30" t="s">
        <v>38</v>
      </c>
      <c r="J96" s="34" t="str">
        <f>E21</f>
        <v>STORING spol. s r.o.</v>
      </c>
      <c r="K96" s="38"/>
      <c r="L96" s="108"/>
      <c r="S96" s="36"/>
      <c r="T96" s="36"/>
      <c r="U96" s="36"/>
      <c r="V96" s="36"/>
      <c r="W96" s="36"/>
      <c r="X96" s="36"/>
      <c r="Y96" s="36"/>
      <c r="Z96" s="36"/>
      <c r="AA96" s="36"/>
      <c r="AB96" s="36"/>
      <c r="AC96" s="36"/>
      <c r="AD96" s="36"/>
      <c r="AE96" s="36"/>
    </row>
    <row r="97" spans="1:65" s="2" customFormat="1" ht="15.2" customHeight="1">
      <c r="A97" s="36"/>
      <c r="B97" s="37"/>
      <c r="C97" s="30" t="s">
        <v>36</v>
      </c>
      <c r="D97" s="38"/>
      <c r="E97" s="38"/>
      <c r="F97" s="28" t="str">
        <f>IF(E18="","",E18)</f>
        <v>Vyplň údaj</v>
      </c>
      <c r="G97" s="38"/>
      <c r="H97" s="38"/>
      <c r="I97" s="30" t="s">
        <v>42</v>
      </c>
      <c r="J97" s="34" t="str">
        <f>E24</f>
        <v>Zuzana Morávková</v>
      </c>
      <c r="K97" s="38"/>
      <c r="L97" s="108"/>
      <c r="S97" s="36"/>
      <c r="T97" s="36"/>
      <c r="U97" s="36"/>
      <c r="V97" s="36"/>
      <c r="W97" s="36"/>
      <c r="X97" s="36"/>
      <c r="Y97" s="36"/>
      <c r="Z97" s="36"/>
      <c r="AA97" s="36"/>
      <c r="AB97" s="36"/>
      <c r="AC97" s="36"/>
      <c r="AD97" s="36"/>
      <c r="AE97" s="36"/>
    </row>
    <row r="98" spans="1:65" s="2" customFormat="1" ht="10.35" customHeight="1">
      <c r="A98" s="36"/>
      <c r="B98" s="37"/>
      <c r="C98" s="38"/>
      <c r="D98" s="38"/>
      <c r="E98" s="38"/>
      <c r="F98" s="38"/>
      <c r="G98" s="38"/>
      <c r="H98" s="38"/>
      <c r="I98" s="38"/>
      <c r="J98" s="38"/>
      <c r="K98" s="38"/>
      <c r="L98" s="108"/>
      <c r="S98" s="36"/>
      <c r="T98" s="36"/>
      <c r="U98" s="36"/>
      <c r="V98" s="36"/>
      <c r="W98" s="36"/>
      <c r="X98" s="36"/>
      <c r="Y98" s="36"/>
      <c r="Z98" s="36"/>
      <c r="AA98" s="36"/>
      <c r="AB98" s="36"/>
      <c r="AC98" s="36"/>
      <c r="AD98" s="36"/>
      <c r="AE98" s="36"/>
    </row>
    <row r="99" spans="1:65" s="11" customFormat="1" ht="29.25" customHeight="1">
      <c r="A99" s="148"/>
      <c r="B99" s="149"/>
      <c r="C99" s="150" t="s">
        <v>147</v>
      </c>
      <c r="D99" s="151" t="s">
        <v>65</v>
      </c>
      <c r="E99" s="151" t="s">
        <v>61</v>
      </c>
      <c r="F99" s="151" t="s">
        <v>62</v>
      </c>
      <c r="G99" s="151" t="s">
        <v>148</v>
      </c>
      <c r="H99" s="151" t="s">
        <v>149</v>
      </c>
      <c r="I99" s="151" t="s">
        <v>150</v>
      </c>
      <c r="J99" s="152" t="s">
        <v>123</v>
      </c>
      <c r="K99" s="153" t="s">
        <v>151</v>
      </c>
      <c r="L99" s="154"/>
      <c r="M99" s="70" t="s">
        <v>35</v>
      </c>
      <c r="N99" s="71" t="s">
        <v>50</v>
      </c>
      <c r="O99" s="71" t="s">
        <v>152</v>
      </c>
      <c r="P99" s="71" t="s">
        <v>153</v>
      </c>
      <c r="Q99" s="71" t="s">
        <v>154</v>
      </c>
      <c r="R99" s="71" t="s">
        <v>155</v>
      </c>
      <c r="S99" s="71" t="s">
        <v>156</v>
      </c>
      <c r="T99" s="72" t="s">
        <v>157</v>
      </c>
      <c r="U99" s="148"/>
      <c r="V99" s="148"/>
      <c r="W99" s="148"/>
      <c r="X99" s="148"/>
      <c r="Y99" s="148"/>
      <c r="Z99" s="148"/>
      <c r="AA99" s="148"/>
      <c r="AB99" s="148"/>
      <c r="AC99" s="148"/>
      <c r="AD99" s="148"/>
      <c r="AE99" s="148"/>
    </row>
    <row r="100" spans="1:65" s="2" customFormat="1" ht="22.9" customHeight="1">
      <c r="A100" s="36"/>
      <c r="B100" s="37"/>
      <c r="C100" s="77" t="s">
        <v>158</v>
      </c>
      <c r="D100" s="38"/>
      <c r="E100" s="38"/>
      <c r="F100" s="38"/>
      <c r="G100" s="38"/>
      <c r="H100" s="38"/>
      <c r="I100" s="38"/>
      <c r="J100" s="155">
        <f>BK100</f>
        <v>0</v>
      </c>
      <c r="K100" s="38"/>
      <c r="L100" s="41"/>
      <c r="M100" s="73"/>
      <c r="N100" s="156"/>
      <c r="O100" s="74"/>
      <c r="P100" s="157">
        <f>P101+P146+P277</f>
        <v>0</v>
      </c>
      <c r="Q100" s="74"/>
      <c r="R100" s="157">
        <f>R101+R146+R277</f>
        <v>3.8720538499999999</v>
      </c>
      <c r="S100" s="74"/>
      <c r="T100" s="158">
        <f>T101+T146+T277</f>
        <v>5.8387257999999997</v>
      </c>
      <c r="U100" s="36"/>
      <c r="V100" s="36"/>
      <c r="W100" s="36"/>
      <c r="X100" s="36"/>
      <c r="Y100" s="36"/>
      <c r="Z100" s="36"/>
      <c r="AA100" s="36"/>
      <c r="AB100" s="36"/>
      <c r="AC100" s="36"/>
      <c r="AD100" s="36"/>
      <c r="AE100" s="36"/>
      <c r="AT100" s="18" t="s">
        <v>79</v>
      </c>
      <c r="AU100" s="18" t="s">
        <v>124</v>
      </c>
      <c r="BK100" s="159">
        <f>BK101+BK146+BK277</f>
        <v>0</v>
      </c>
    </row>
    <row r="101" spans="1:65" s="12" customFormat="1" ht="25.9" customHeight="1">
      <c r="B101" s="160"/>
      <c r="C101" s="161"/>
      <c r="D101" s="162" t="s">
        <v>79</v>
      </c>
      <c r="E101" s="163" t="s">
        <v>159</v>
      </c>
      <c r="F101" s="163" t="s">
        <v>160</v>
      </c>
      <c r="G101" s="161"/>
      <c r="H101" s="161"/>
      <c r="I101" s="164"/>
      <c r="J101" s="165">
        <f>BK101</f>
        <v>0</v>
      </c>
      <c r="K101" s="161"/>
      <c r="L101" s="166"/>
      <c r="M101" s="167"/>
      <c r="N101" s="168"/>
      <c r="O101" s="168"/>
      <c r="P101" s="169">
        <f>P102+P119+P133+P143</f>
        <v>0</v>
      </c>
      <c r="Q101" s="168"/>
      <c r="R101" s="169">
        <f>R102+R119+R133+R143</f>
        <v>1.9187136499999999</v>
      </c>
      <c r="S101" s="168"/>
      <c r="T101" s="170">
        <f>T102+T119+T133+T143</f>
        <v>1.090508</v>
      </c>
      <c r="AR101" s="171" t="s">
        <v>88</v>
      </c>
      <c r="AT101" s="172" t="s">
        <v>79</v>
      </c>
      <c r="AU101" s="172" t="s">
        <v>80</v>
      </c>
      <c r="AY101" s="171" t="s">
        <v>161</v>
      </c>
      <c r="BK101" s="173">
        <f>BK102+BK119+BK133+BK143</f>
        <v>0</v>
      </c>
    </row>
    <row r="102" spans="1:65" s="12" customFormat="1" ht="22.9" customHeight="1">
      <c r="B102" s="160"/>
      <c r="C102" s="161"/>
      <c r="D102" s="162" t="s">
        <v>79</v>
      </c>
      <c r="E102" s="174" t="s">
        <v>162</v>
      </c>
      <c r="F102" s="174" t="s">
        <v>163</v>
      </c>
      <c r="G102" s="161"/>
      <c r="H102" s="161"/>
      <c r="I102" s="164"/>
      <c r="J102" s="175">
        <f>BK102</f>
        <v>0</v>
      </c>
      <c r="K102" s="161"/>
      <c r="L102" s="166"/>
      <c r="M102" s="167"/>
      <c r="N102" s="168"/>
      <c r="O102" s="168"/>
      <c r="P102" s="169">
        <f>SUM(P103:P118)</f>
        <v>0</v>
      </c>
      <c r="Q102" s="168"/>
      <c r="R102" s="169">
        <f>SUM(R103:R118)</f>
        <v>1.91791365</v>
      </c>
      <c r="S102" s="168"/>
      <c r="T102" s="170">
        <f>SUM(T103:T118)</f>
        <v>0</v>
      </c>
      <c r="AR102" s="171" t="s">
        <v>88</v>
      </c>
      <c r="AT102" s="172" t="s">
        <v>79</v>
      </c>
      <c r="AU102" s="172" t="s">
        <v>88</v>
      </c>
      <c r="AY102" s="171" t="s">
        <v>161</v>
      </c>
      <c r="BK102" s="173">
        <f>SUM(BK103:BK118)</f>
        <v>0</v>
      </c>
    </row>
    <row r="103" spans="1:65" s="2" customFormat="1" ht="33" customHeight="1">
      <c r="A103" s="36"/>
      <c r="B103" s="37"/>
      <c r="C103" s="176" t="s">
        <v>88</v>
      </c>
      <c r="D103" s="176" t="s">
        <v>164</v>
      </c>
      <c r="E103" s="177" t="s">
        <v>165</v>
      </c>
      <c r="F103" s="178" t="s">
        <v>166</v>
      </c>
      <c r="G103" s="179" t="s">
        <v>167</v>
      </c>
      <c r="H103" s="180">
        <v>58.918999999999997</v>
      </c>
      <c r="I103" s="181"/>
      <c r="J103" s="182">
        <f>ROUND(I103*H103,2)</f>
        <v>0</v>
      </c>
      <c r="K103" s="183"/>
      <c r="L103" s="41"/>
      <c r="M103" s="184" t="s">
        <v>35</v>
      </c>
      <c r="N103" s="185" t="s">
        <v>51</v>
      </c>
      <c r="O103" s="66"/>
      <c r="P103" s="186">
        <f>O103*H103</f>
        <v>0</v>
      </c>
      <c r="Q103" s="186">
        <v>7.3499999999999998E-3</v>
      </c>
      <c r="R103" s="186">
        <f>Q103*H103</f>
        <v>0.43305464999999999</v>
      </c>
      <c r="S103" s="186">
        <v>0</v>
      </c>
      <c r="T103" s="187">
        <f>S103*H103</f>
        <v>0</v>
      </c>
      <c r="U103" s="36"/>
      <c r="V103" s="36"/>
      <c r="W103" s="36"/>
      <c r="X103" s="36"/>
      <c r="Y103" s="36"/>
      <c r="Z103" s="36"/>
      <c r="AA103" s="36"/>
      <c r="AB103" s="36"/>
      <c r="AC103" s="36"/>
      <c r="AD103" s="36"/>
      <c r="AE103" s="36"/>
      <c r="AR103" s="188" t="s">
        <v>168</v>
      </c>
      <c r="AT103" s="188" t="s">
        <v>164</v>
      </c>
      <c r="AU103" s="188" t="s">
        <v>90</v>
      </c>
      <c r="AY103" s="18" t="s">
        <v>161</v>
      </c>
      <c r="BE103" s="189">
        <f>IF(N103="základní",J103,0)</f>
        <v>0</v>
      </c>
      <c r="BF103" s="189">
        <f>IF(N103="snížená",J103,0)</f>
        <v>0</v>
      </c>
      <c r="BG103" s="189">
        <f>IF(N103="zákl. přenesená",J103,0)</f>
        <v>0</v>
      </c>
      <c r="BH103" s="189">
        <f>IF(N103="sníž. přenesená",J103,0)</f>
        <v>0</v>
      </c>
      <c r="BI103" s="189">
        <f>IF(N103="nulová",J103,0)</f>
        <v>0</v>
      </c>
      <c r="BJ103" s="18" t="s">
        <v>88</v>
      </c>
      <c r="BK103" s="189">
        <f>ROUND(I103*H103,2)</f>
        <v>0</v>
      </c>
      <c r="BL103" s="18" t="s">
        <v>168</v>
      </c>
      <c r="BM103" s="188" t="s">
        <v>852</v>
      </c>
    </row>
    <row r="104" spans="1:65" s="2" customFormat="1" ht="11.25">
      <c r="A104" s="36"/>
      <c r="B104" s="37"/>
      <c r="C104" s="38"/>
      <c r="D104" s="190" t="s">
        <v>170</v>
      </c>
      <c r="E104" s="38"/>
      <c r="F104" s="191" t="s">
        <v>171</v>
      </c>
      <c r="G104" s="38"/>
      <c r="H104" s="38"/>
      <c r="I104" s="192"/>
      <c r="J104" s="38"/>
      <c r="K104" s="38"/>
      <c r="L104" s="41"/>
      <c r="M104" s="193"/>
      <c r="N104" s="194"/>
      <c r="O104" s="66"/>
      <c r="P104" s="66"/>
      <c r="Q104" s="66"/>
      <c r="R104" s="66"/>
      <c r="S104" s="66"/>
      <c r="T104" s="67"/>
      <c r="U104" s="36"/>
      <c r="V104" s="36"/>
      <c r="W104" s="36"/>
      <c r="X104" s="36"/>
      <c r="Y104" s="36"/>
      <c r="Z104" s="36"/>
      <c r="AA104" s="36"/>
      <c r="AB104" s="36"/>
      <c r="AC104" s="36"/>
      <c r="AD104" s="36"/>
      <c r="AE104" s="36"/>
      <c r="AT104" s="18" t="s">
        <v>170</v>
      </c>
      <c r="AU104" s="18" t="s">
        <v>90</v>
      </c>
    </row>
    <row r="105" spans="1:65" s="2" customFormat="1" ht="24.2" customHeight="1">
      <c r="A105" s="36"/>
      <c r="B105" s="37"/>
      <c r="C105" s="176" t="s">
        <v>90</v>
      </c>
      <c r="D105" s="176" t="s">
        <v>164</v>
      </c>
      <c r="E105" s="177" t="s">
        <v>172</v>
      </c>
      <c r="F105" s="178" t="s">
        <v>173</v>
      </c>
      <c r="G105" s="179" t="s">
        <v>167</v>
      </c>
      <c r="H105" s="180">
        <v>58.918999999999997</v>
      </c>
      <c r="I105" s="181"/>
      <c r="J105" s="182">
        <f>ROUND(I105*H105,2)</f>
        <v>0</v>
      </c>
      <c r="K105" s="183"/>
      <c r="L105" s="41"/>
      <c r="M105" s="184" t="s">
        <v>35</v>
      </c>
      <c r="N105" s="185" t="s">
        <v>51</v>
      </c>
      <c r="O105" s="66"/>
      <c r="P105" s="186">
        <f>O105*H105</f>
        <v>0</v>
      </c>
      <c r="Q105" s="186">
        <v>2.1000000000000001E-2</v>
      </c>
      <c r="R105" s="186">
        <f>Q105*H105</f>
        <v>1.2372989999999999</v>
      </c>
      <c r="S105" s="186">
        <v>0</v>
      </c>
      <c r="T105" s="187">
        <f>S105*H105</f>
        <v>0</v>
      </c>
      <c r="U105" s="36"/>
      <c r="V105" s="36"/>
      <c r="W105" s="36"/>
      <c r="X105" s="36"/>
      <c r="Y105" s="36"/>
      <c r="Z105" s="36"/>
      <c r="AA105" s="36"/>
      <c r="AB105" s="36"/>
      <c r="AC105" s="36"/>
      <c r="AD105" s="36"/>
      <c r="AE105" s="36"/>
      <c r="AR105" s="188" t="s">
        <v>168</v>
      </c>
      <c r="AT105" s="188" t="s">
        <v>164</v>
      </c>
      <c r="AU105" s="188" t="s">
        <v>90</v>
      </c>
      <c r="AY105" s="18" t="s">
        <v>161</v>
      </c>
      <c r="BE105" s="189">
        <f>IF(N105="základní",J105,0)</f>
        <v>0</v>
      </c>
      <c r="BF105" s="189">
        <f>IF(N105="snížená",J105,0)</f>
        <v>0</v>
      </c>
      <c r="BG105" s="189">
        <f>IF(N105="zákl. přenesená",J105,0)</f>
        <v>0</v>
      </c>
      <c r="BH105" s="189">
        <f>IF(N105="sníž. přenesená",J105,0)</f>
        <v>0</v>
      </c>
      <c r="BI105" s="189">
        <f>IF(N105="nulová",J105,0)</f>
        <v>0</v>
      </c>
      <c r="BJ105" s="18" t="s">
        <v>88</v>
      </c>
      <c r="BK105" s="189">
        <f>ROUND(I105*H105,2)</f>
        <v>0</v>
      </c>
      <c r="BL105" s="18" t="s">
        <v>168</v>
      </c>
      <c r="BM105" s="188" t="s">
        <v>853</v>
      </c>
    </row>
    <row r="106" spans="1:65" s="2" customFormat="1" ht="11.25">
      <c r="A106" s="36"/>
      <c r="B106" s="37"/>
      <c r="C106" s="38"/>
      <c r="D106" s="190" t="s">
        <v>170</v>
      </c>
      <c r="E106" s="38"/>
      <c r="F106" s="191" t="s">
        <v>175</v>
      </c>
      <c r="G106" s="38"/>
      <c r="H106" s="38"/>
      <c r="I106" s="192"/>
      <c r="J106" s="38"/>
      <c r="K106" s="38"/>
      <c r="L106" s="41"/>
      <c r="M106" s="193"/>
      <c r="N106" s="194"/>
      <c r="O106" s="66"/>
      <c r="P106" s="66"/>
      <c r="Q106" s="66"/>
      <c r="R106" s="66"/>
      <c r="S106" s="66"/>
      <c r="T106" s="67"/>
      <c r="U106" s="36"/>
      <c r="V106" s="36"/>
      <c r="W106" s="36"/>
      <c r="X106" s="36"/>
      <c r="Y106" s="36"/>
      <c r="Z106" s="36"/>
      <c r="AA106" s="36"/>
      <c r="AB106" s="36"/>
      <c r="AC106" s="36"/>
      <c r="AD106" s="36"/>
      <c r="AE106" s="36"/>
      <c r="AT106" s="18" t="s">
        <v>170</v>
      </c>
      <c r="AU106" s="18" t="s">
        <v>90</v>
      </c>
    </row>
    <row r="107" spans="1:65" s="13" customFormat="1" ht="11.25">
      <c r="B107" s="195"/>
      <c r="C107" s="196"/>
      <c r="D107" s="197" t="s">
        <v>176</v>
      </c>
      <c r="E107" s="198" t="s">
        <v>35</v>
      </c>
      <c r="F107" s="199" t="s">
        <v>177</v>
      </c>
      <c r="G107" s="196"/>
      <c r="H107" s="198" t="s">
        <v>35</v>
      </c>
      <c r="I107" s="200"/>
      <c r="J107" s="196"/>
      <c r="K107" s="196"/>
      <c r="L107" s="201"/>
      <c r="M107" s="202"/>
      <c r="N107" s="203"/>
      <c r="O107" s="203"/>
      <c r="P107" s="203"/>
      <c r="Q107" s="203"/>
      <c r="R107" s="203"/>
      <c r="S107" s="203"/>
      <c r="T107" s="204"/>
      <c r="AT107" s="205" t="s">
        <v>176</v>
      </c>
      <c r="AU107" s="205" t="s">
        <v>90</v>
      </c>
      <c r="AV107" s="13" t="s">
        <v>88</v>
      </c>
      <c r="AW107" s="13" t="s">
        <v>41</v>
      </c>
      <c r="AX107" s="13" t="s">
        <v>80</v>
      </c>
      <c r="AY107" s="205" t="s">
        <v>161</v>
      </c>
    </row>
    <row r="108" spans="1:65" s="14" customFormat="1" ht="11.25">
      <c r="B108" s="206"/>
      <c r="C108" s="207"/>
      <c r="D108" s="197" t="s">
        <v>176</v>
      </c>
      <c r="E108" s="208" t="s">
        <v>35</v>
      </c>
      <c r="F108" s="209" t="s">
        <v>635</v>
      </c>
      <c r="G108" s="207"/>
      <c r="H108" s="210">
        <v>20.382000000000001</v>
      </c>
      <c r="I108" s="211"/>
      <c r="J108" s="207"/>
      <c r="K108" s="207"/>
      <c r="L108" s="212"/>
      <c r="M108" s="213"/>
      <c r="N108" s="214"/>
      <c r="O108" s="214"/>
      <c r="P108" s="214"/>
      <c r="Q108" s="214"/>
      <c r="R108" s="214"/>
      <c r="S108" s="214"/>
      <c r="T108" s="215"/>
      <c r="AT108" s="216" t="s">
        <v>176</v>
      </c>
      <c r="AU108" s="216" t="s">
        <v>90</v>
      </c>
      <c r="AV108" s="14" t="s">
        <v>90</v>
      </c>
      <c r="AW108" s="14" t="s">
        <v>41</v>
      </c>
      <c r="AX108" s="14" t="s">
        <v>80</v>
      </c>
      <c r="AY108" s="216" t="s">
        <v>161</v>
      </c>
    </row>
    <row r="109" spans="1:65" s="14" customFormat="1" ht="11.25">
      <c r="B109" s="206"/>
      <c r="C109" s="207"/>
      <c r="D109" s="197" t="s">
        <v>176</v>
      </c>
      <c r="E109" s="208" t="s">
        <v>35</v>
      </c>
      <c r="F109" s="209" t="s">
        <v>854</v>
      </c>
      <c r="G109" s="207"/>
      <c r="H109" s="210">
        <v>20.042999999999999</v>
      </c>
      <c r="I109" s="211"/>
      <c r="J109" s="207"/>
      <c r="K109" s="207"/>
      <c r="L109" s="212"/>
      <c r="M109" s="213"/>
      <c r="N109" s="214"/>
      <c r="O109" s="214"/>
      <c r="P109" s="214"/>
      <c r="Q109" s="214"/>
      <c r="R109" s="214"/>
      <c r="S109" s="214"/>
      <c r="T109" s="215"/>
      <c r="AT109" s="216" t="s">
        <v>176</v>
      </c>
      <c r="AU109" s="216" t="s">
        <v>90</v>
      </c>
      <c r="AV109" s="14" t="s">
        <v>90</v>
      </c>
      <c r="AW109" s="14" t="s">
        <v>41</v>
      </c>
      <c r="AX109" s="14" t="s">
        <v>80</v>
      </c>
      <c r="AY109" s="216" t="s">
        <v>161</v>
      </c>
    </row>
    <row r="110" spans="1:65" s="14" customFormat="1" ht="11.25">
      <c r="B110" s="206"/>
      <c r="C110" s="207"/>
      <c r="D110" s="197" t="s">
        <v>176</v>
      </c>
      <c r="E110" s="208" t="s">
        <v>35</v>
      </c>
      <c r="F110" s="209" t="s">
        <v>855</v>
      </c>
      <c r="G110" s="207"/>
      <c r="H110" s="210">
        <v>18.494</v>
      </c>
      <c r="I110" s="211"/>
      <c r="J110" s="207"/>
      <c r="K110" s="207"/>
      <c r="L110" s="212"/>
      <c r="M110" s="213"/>
      <c r="N110" s="214"/>
      <c r="O110" s="214"/>
      <c r="P110" s="214"/>
      <c r="Q110" s="214"/>
      <c r="R110" s="214"/>
      <c r="S110" s="214"/>
      <c r="T110" s="215"/>
      <c r="AT110" s="216" t="s">
        <v>176</v>
      </c>
      <c r="AU110" s="216" t="s">
        <v>90</v>
      </c>
      <c r="AV110" s="14" t="s">
        <v>90</v>
      </c>
      <c r="AW110" s="14" t="s">
        <v>41</v>
      </c>
      <c r="AX110" s="14" t="s">
        <v>80</v>
      </c>
      <c r="AY110" s="216" t="s">
        <v>161</v>
      </c>
    </row>
    <row r="111" spans="1:65" s="15" customFormat="1" ht="11.25">
      <c r="B111" s="217"/>
      <c r="C111" s="218"/>
      <c r="D111" s="197" t="s">
        <v>176</v>
      </c>
      <c r="E111" s="219" t="s">
        <v>35</v>
      </c>
      <c r="F111" s="220" t="s">
        <v>181</v>
      </c>
      <c r="G111" s="218"/>
      <c r="H111" s="221">
        <v>58.918999999999997</v>
      </c>
      <c r="I111" s="222"/>
      <c r="J111" s="218"/>
      <c r="K111" s="218"/>
      <c r="L111" s="223"/>
      <c r="M111" s="224"/>
      <c r="N111" s="225"/>
      <c r="O111" s="225"/>
      <c r="P111" s="225"/>
      <c r="Q111" s="225"/>
      <c r="R111" s="225"/>
      <c r="S111" s="225"/>
      <c r="T111" s="226"/>
      <c r="AT111" s="227" t="s">
        <v>176</v>
      </c>
      <c r="AU111" s="227" t="s">
        <v>90</v>
      </c>
      <c r="AV111" s="15" t="s">
        <v>168</v>
      </c>
      <c r="AW111" s="15" t="s">
        <v>41</v>
      </c>
      <c r="AX111" s="15" t="s">
        <v>88</v>
      </c>
      <c r="AY111" s="227" t="s">
        <v>161</v>
      </c>
    </row>
    <row r="112" spans="1:65" s="2" customFormat="1" ht="37.9" customHeight="1">
      <c r="A112" s="36"/>
      <c r="B112" s="37"/>
      <c r="C112" s="176" t="s">
        <v>182</v>
      </c>
      <c r="D112" s="176" t="s">
        <v>164</v>
      </c>
      <c r="E112" s="177" t="s">
        <v>183</v>
      </c>
      <c r="F112" s="178" t="s">
        <v>184</v>
      </c>
      <c r="G112" s="179" t="s">
        <v>185</v>
      </c>
      <c r="H112" s="180">
        <v>4</v>
      </c>
      <c r="I112" s="181"/>
      <c r="J112" s="182">
        <f>ROUND(I112*H112,2)</f>
        <v>0</v>
      </c>
      <c r="K112" s="183"/>
      <c r="L112" s="41"/>
      <c r="M112" s="184" t="s">
        <v>35</v>
      </c>
      <c r="N112" s="185" t="s">
        <v>51</v>
      </c>
      <c r="O112" s="66"/>
      <c r="P112" s="186">
        <f>O112*H112</f>
        <v>0</v>
      </c>
      <c r="Q112" s="186">
        <v>4.684E-2</v>
      </c>
      <c r="R112" s="186">
        <f>Q112*H112</f>
        <v>0.18736</v>
      </c>
      <c r="S112" s="186">
        <v>0</v>
      </c>
      <c r="T112" s="187">
        <f>S112*H112</f>
        <v>0</v>
      </c>
      <c r="U112" s="36"/>
      <c r="V112" s="36"/>
      <c r="W112" s="36"/>
      <c r="X112" s="36"/>
      <c r="Y112" s="36"/>
      <c r="Z112" s="36"/>
      <c r="AA112" s="36"/>
      <c r="AB112" s="36"/>
      <c r="AC112" s="36"/>
      <c r="AD112" s="36"/>
      <c r="AE112" s="36"/>
      <c r="AR112" s="188" t="s">
        <v>168</v>
      </c>
      <c r="AT112" s="188" t="s">
        <v>164</v>
      </c>
      <c r="AU112" s="188" t="s">
        <v>90</v>
      </c>
      <c r="AY112" s="18" t="s">
        <v>161</v>
      </c>
      <c r="BE112" s="189">
        <f>IF(N112="základní",J112,0)</f>
        <v>0</v>
      </c>
      <c r="BF112" s="189">
        <f>IF(N112="snížená",J112,0)</f>
        <v>0</v>
      </c>
      <c r="BG112" s="189">
        <f>IF(N112="zákl. přenesená",J112,0)</f>
        <v>0</v>
      </c>
      <c r="BH112" s="189">
        <f>IF(N112="sníž. přenesená",J112,0)</f>
        <v>0</v>
      </c>
      <c r="BI112" s="189">
        <f>IF(N112="nulová",J112,0)</f>
        <v>0</v>
      </c>
      <c r="BJ112" s="18" t="s">
        <v>88</v>
      </c>
      <c r="BK112" s="189">
        <f>ROUND(I112*H112,2)</f>
        <v>0</v>
      </c>
      <c r="BL112" s="18" t="s">
        <v>168</v>
      </c>
      <c r="BM112" s="188" t="s">
        <v>856</v>
      </c>
    </row>
    <row r="113" spans="1:65" s="2" customFormat="1" ht="11.25">
      <c r="A113" s="36"/>
      <c r="B113" s="37"/>
      <c r="C113" s="38"/>
      <c r="D113" s="190" t="s">
        <v>170</v>
      </c>
      <c r="E113" s="38"/>
      <c r="F113" s="191" t="s">
        <v>187</v>
      </c>
      <c r="G113" s="38"/>
      <c r="H113" s="38"/>
      <c r="I113" s="192"/>
      <c r="J113" s="38"/>
      <c r="K113" s="38"/>
      <c r="L113" s="41"/>
      <c r="M113" s="193"/>
      <c r="N113" s="194"/>
      <c r="O113" s="66"/>
      <c r="P113" s="66"/>
      <c r="Q113" s="66"/>
      <c r="R113" s="66"/>
      <c r="S113" s="66"/>
      <c r="T113" s="67"/>
      <c r="U113" s="36"/>
      <c r="V113" s="36"/>
      <c r="W113" s="36"/>
      <c r="X113" s="36"/>
      <c r="Y113" s="36"/>
      <c r="Z113" s="36"/>
      <c r="AA113" s="36"/>
      <c r="AB113" s="36"/>
      <c r="AC113" s="36"/>
      <c r="AD113" s="36"/>
      <c r="AE113" s="36"/>
      <c r="AT113" s="18" t="s">
        <v>170</v>
      </c>
      <c r="AU113" s="18" t="s">
        <v>90</v>
      </c>
    </row>
    <row r="114" spans="1:65" s="2" customFormat="1" ht="24.2" customHeight="1">
      <c r="A114" s="36"/>
      <c r="B114" s="37"/>
      <c r="C114" s="228" t="s">
        <v>168</v>
      </c>
      <c r="D114" s="228" t="s">
        <v>188</v>
      </c>
      <c r="E114" s="229" t="s">
        <v>189</v>
      </c>
      <c r="F114" s="230" t="s">
        <v>190</v>
      </c>
      <c r="G114" s="231" t="s">
        <v>185</v>
      </c>
      <c r="H114" s="232">
        <v>3</v>
      </c>
      <c r="I114" s="233"/>
      <c r="J114" s="234">
        <f>ROUND(I114*H114,2)</f>
        <v>0</v>
      </c>
      <c r="K114" s="235"/>
      <c r="L114" s="236"/>
      <c r="M114" s="237" t="s">
        <v>35</v>
      </c>
      <c r="N114" s="238" t="s">
        <v>51</v>
      </c>
      <c r="O114" s="66"/>
      <c r="P114" s="186">
        <f>O114*H114</f>
        <v>0</v>
      </c>
      <c r="Q114" s="186">
        <v>1.489E-2</v>
      </c>
      <c r="R114" s="186">
        <f>Q114*H114</f>
        <v>4.4670000000000001E-2</v>
      </c>
      <c r="S114" s="186">
        <v>0</v>
      </c>
      <c r="T114" s="187">
        <f>S114*H114</f>
        <v>0</v>
      </c>
      <c r="U114" s="36"/>
      <c r="V114" s="36"/>
      <c r="W114" s="36"/>
      <c r="X114" s="36"/>
      <c r="Y114" s="36"/>
      <c r="Z114" s="36"/>
      <c r="AA114" s="36"/>
      <c r="AB114" s="36"/>
      <c r="AC114" s="36"/>
      <c r="AD114" s="36"/>
      <c r="AE114" s="36"/>
      <c r="AR114" s="188" t="s">
        <v>191</v>
      </c>
      <c r="AT114" s="188" t="s">
        <v>188</v>
      </c>
      <c r="AU114" s="188" t="s">
        <v>90</v>
      </c>
      <c r="AY114" s="18" t="s">
        <v>161</v>
      </c>
      <c r="BE114" s="189">
        <f>IF(N114="základní",J114,0)</f>
        <v>0</v>
      </c>
      <c r="BF114" s="189">
        <f>IF(N114="snížená",J114,0)</f>
        <v>0</v>
      </c>
      <c r="BG114" s="189">
        <f>IF(N114="zákl. přenesená",J114,0)</f>
        <v>0</v>
      </c>
      <c r="BH114" s="189">
        <f>IF(N114="sníž. přenesená",J114,0)</f>
        <v>0</v>
      </c>
      <c r="BI114" s="189">
        <f>IF(N114="nulová",J114,0)</f>
        <v>0</v>
      </c>
      <c r="BJ114" s="18" t="s">
        <v>88</v>
      </c>
      <c r="BK114" s="189">
        <f>ROUND(I114*H114,2)</f>
        <v>0</v>
      </c>
      <c r="BL114" s="18" t="s">
        <v>168</v>
      </c>
      <c r="BM114" s="188" t="s">
        <v>857</v>
      </c>
    </row>
    <row r="115" spans="1:65" s="2" customFormat="1" ht="11.25">
      <c r="A115" s="36"/>
      <c r="B115" s="37"/>
      <c r="C115" s="38"/>
      <c r="D115" s="190" t="s">
        <v>170</v>
      </c>
      <c r="E115" s="38"/>
      <c r="F115" s="191" t="s">
        <v>193</v>
      </c>
      <c r="G115" s="38"/>
      <c r="H115" s="38"/>
      <c r="I115" s="192"/>
      <c r="J115" s="38"/>
      <c r="K115" s="38"/>
      <c r="L115" s="41"/>
      <c r="M115" s="193"/>
      <c r="N115" s="194"/>
      <c r="O115" s="66"/>
      <c r="P115" s="66"/>
      <c r="Q115" s="66"/>
      <c r="R115" s="66"/>
      <c r="S115" s="66"/>
      <c r="T115" s="67"/>
      <c r="U115" s="36"/>
      <c r="V115" s="36"/>
      <c r="W115" s="36"/>
      <c r="X115" s="36"/>
      <c r="Y115" s="36"/>
      <c r="Z115" s="36"/>
      <c r="AA115" s="36"/>
      <c r="AB115" s="36"/>
      <c r="AC115" s="36"/>
      <c r="AD115" s="36"/>
      <c r="AE115" s="36"/>
      <c r="AT115" s="18" t="s">
        <v>170</v>
      </c>
      <c r="AU115" s="18" t="s">
        <v>90</v>
      </c>
    </row>
    <row r="116" spans="1:65" s="2" customFormat="1" ht="33" customHeight="1">
      <c r="A116" s="36"/>
      <c r="B116" s="37"/>
      <c r="C116" s="228" t="s">
        <v>194</v>
      </c>
      <c r="D116" s="228" t="s">
        <v>188</v>
      </c>
      <c r="E116" s="229" t="s">
        <v>195</v>
      </c>
      <c r="F116" s="230" t="s">
        <v>196</v>
      </c>
      <c r="G116" s="231" t="s">
        <v>185</v>
      </c>
      <c r="H116" s="232">
        <v>1</v>
      </c>
      <c r="I116" s="233"/>
      <c r="J116" s="234">
        <f>ROUND(I116*H116,2)</f>
        <v>0</v>
      </c>
      <c r="K116" s="235"/>
      <c r="L116" s="236"/>
      <c r="M116" s="237" t="s">
        <v>35</v>
      </c>
      <c r="N116" s="238" t="s">
        <v>51</v>
      </c>
      <c r="O116" s="66"/>
      <c r="P116" s="186">
        <f>O116*H116</f>
        <v>0</v>
      </c>
      <c r="Q116" s="186">
        <v>1.489E-2</v>
      </c>
      <c r="R116" s="186">
        <f>Q116*H116</f>
        <v>1.489E-2</v>
      </c>
      <c r="S116" s="186">
        <v>0</v>
      </c>
      <c r="T116" s="187">
        <f>S116*H116</f>
        <v>0</v>
      </c>
      <c r="U116" s="36"/>
      <c r="V116" s="36"/>
      <c r="W116" s="36"/>
      <c r="X116" s="36"/>
      <c r="Y116" s="36"/>
      <c r="Z116" s="36"/>
      <c r="AA116" s="36"/>
      <c r="AB116" s="36"/>
      <c r="AC116" s="36"/>
      <c r="AD116" s="36"/>
      <c r="AE116" s="36"/>
      <c r="AR116" s="188" t="s">
        <v>191</v>
      </c>
      <c r="AT116" s="188" t="s">
        <v>188</v>
      </c>
      <c r="AU116" s="188" t="s">
        <v>90</v>
      </c>
      <c r="AY116" s="18" t="s">
        <v>161</v>
      </c>
      <c r="BE116" s="189">
        <f>IF(N116="základní",J116,0)</f>
        <v>0</v>
      </c>
      <c r="BF116" s="189">
        <f>IF(N116="snížená",J116,0)</f>
        <v>0</v>
      </c>
      <c r="BG116" s="189">
        <f>IF(N116="zákl. přenesená",J116,0)</f>
        <v>0</v>
      </c>
      <c r="BH116" s="189">
        <f>IF(N116="sníž. přenesená",J116,0)</f>
        <v>0</v>
      </c>
      <c r="BI116" s="189">
        <f>IF(N116="nulová",J116,0)</f>
        <v>0</v>
      </c>
      <c r="BJ116" s="18" t="s">
        <v>88</v>
      </c>
      <c r="BK116" s="189">
        <f>ROUND(I116*H116,2)</f>
        <v>0</v>
      </c>
      <c r="BL116" s="18" t="s">
        <v>168</v>
      </c>
      <c r="BM116" s="188" t="s">
        <v>858</v>
      </c>
    </row>
    <row r="117" spans="1:65" s="2" customFormat="1" ht="33" customHeight="1">
      <c r="A117" s="36"/>
      <c r="B117" s="37"/>
      <c r="C117" s="176" t="s">
        <v>162</v>
      </c>
      <c r="D117" s="176" t="s">
        <v>164</v>
      </c>
      <c r="E117" s="177" t="s">
        <v>198</v>
      </c>
      <c r="F117" s="178" t="s">
        <v>199</v>
      </c>
      <c r="G117" s="179" t="s">
        <v>185</v>
      </c>
      <c r="H117" s="180">
        <v>1</v>
      </c>
      <c r="I117" s="181"/>
      <c r="J117" s="182">
        <f>ROUND(I117*H117,2)</f>
        <v>0</v>
      </c>
      <c r="K117" s="183"/>
      <c r="L117" s="41"/>
      <c r="M117" s="184" t="s">
        <v>35</v>
      </c>
      <c r="N117" s="185" t="s">
        <v>51</v>
      </c>
      <c r="O117" s="66"/>
      <c r="P117" s="186">
        <f>O117*H117</f>
        <v>0</v>
      </c>
      <c r="Q117" s="186">
        <v>6.4000000000000005E-4</v>
      </c>
      <c r="R117" s="186">
        <f>Q117*H117</f>
        <v>6.4000000000000005E-4</v>
      </c>
      <c r="S117" s="186">
        <v>0</v>
      </c>
      <c r="T117" s="187">
        <f>S117*H117</f>
        <v>0</v>
      </c>
      <c r="U117" s="36"/>
      <c r="V117" s="36"/>
      <c r="W117" s="36"/>
      <c r="X117" s="36"/>
      <c r="Y117" s="36"/>
      <c r="Z117" s="36"/>
      <c r="AA117" s="36"/>
      <c r="AB117" s="36"/>
      <c r="AC117" s="36"/>
      <c r="AD117" s="36"/>
      <c r="AE117" s="36"/>
      <c r="AR117" s="188" t="s">
        <v>168</v>
      </c>
      <c r="AT117" s="188" t="s">
        <v>164</v>
      </c>
      <c r="AU117" s="188" t="s">
        <v>90</v>
      </c>
      <c r="AY117" s="18" t="s">
        <v>161</v>
      </c>
      <c r="BE117" s="189">
        <f>IF(N117="základní",J117,0)</f>
        <v>0</v>
      </c>
      <c r="BF117" s="189">
        <f>IF(N117="snížená",J117,0)</f>
        <v>0</v>
      </c>
      <c r="BG117" s="189">
        <f>IF(N117="zákl. přenesená",J117,0)</f>
        <v>0</v>
      </c>
      <c r="BH117" s="189">
        <f>IF(N117="sníž. přenesená",J117,0)</f>
        <v>0</v>
      </c>
      <c r="BI117" s="189">
        <f>IF(N117="nulová",J117,0)</f>
        <v>0</v>
      </c>
      <c r="BJ117" s="18" t="s">
        <v>88</v>
      </c>
      <c r="BK117" s="189">
        <f>ROUND(I117*H117,2)</f>
        <v>0</v>
      </c>
      <c r="BL117" s="18" t="s">
        <v>168</v>
      </c>
      <c r="BM117" s="188" t="s">
        <v>859</v>
      </c>
    </row>
    <row r="118" spans="1:65" s="2" customFormat="1" ht="11.25">
      <c r="A118" s="36"/>
      <c r="B118" s="37"/>
      <c r="C118" s="38"/>
      <c r="D118" s="190" t="s">
        <v>170</v>
      </c>
      <c r="E118" s="38"/>
      <c r="F118" s="191" t="s">
        <v>201</v>
      </c>
      <c r="G118" s="38"/>
      <c r="H118" s="38"/>
      <c r="I118" s="192"/>
      <c r="J118" s="38"/>
      <c r="K118" s="38"/>
      <c r="L118" s="41"/>
      <c r="M118" s="193"/>
      <c r="N118" s="194"/>
      <c r="O118" s="66"/>
      <c r="P118" s="66"/>
      <c r="Q118" s="66"/>
      <c r="R118" s="66"/>
      <c r="S118" s="66"/>
      <c r="T118" s="67"/>
      <c r="U118" s="36"/>
      <c r="V118" s="36"/>
      <c r="W118" s="36"/>
      <c r="X118" s="36"/>
      <c r="Y118" s="36"/>
      <c r="Z118" s="36"/>
      <c r="AA118" s="36"/>
      <c r="AB118" s="36"/>
      <c r="AC118" s="36"/>
      <c r="AD118" s="36"/>
      <c r="AE118" s="36"/>
      <c r="AT118" s="18" t="s">
        <v>170</v>
      </c>
      <c r="AU118" s="18" t="s">
        <v>90</v>
      </c>
    </row>
    <row r="119" spans="1:65" s="12" customFormat="1" ht="22.9" customHeight="1">
      <c r="B119" s="160"/>
      <c r="C119" s="161"/>
      <c r="D119" s="162" t="s">
        <v>79</v>
      </c>
      <c r="E119" s="174" t="s">
        <v>202</v>
      </c>
      <c r="F119" s="174" t="s">
        <v>203</v>
      </c>
      <c r="G119" s="161"/>
      <c r="H119" s="161"/>
      <c r="I119" s="164"/>
      <c r="J119" s="175">
        <f>BK119</f>
        <v>0</v>
      </c>
      <c r="K119" s="161"/>
      <c r="L119" s="166"/>
      <c r="M119" s="167"/>
      <c r="N119" s="168"/>
      <c r="O119" s="168"/>
      <c r="P119" s="169">
        <f>SUM(P120:P132)</f>
        <v>0</v>
      </c>
      <c r="Q119" s="168"/>
      <c r="R119" s="169">
        <f>SUM(R120:R132)</f>
        <v>8.0000000000000004E-4</v>
      </c>
      <c r="S119" s="168"/>
      <c r="T119" s="170">
        <f>SUM(T120:T132)</f>
        <v>1.090508</v>
      </c>
      <c r="AR119" s="171" t="s">
        <v>88</v>
      </c>
      <c r="AT119" s="172" t="s">
        <v>79</v>
      </c>
      <c r="AU119" s="172" t="s">
        <v>88</v>
      </c>
      <c r="AY119" s="171" t="s">
        <v>161</v>
      </c>
      <c r="BK119" s="173">
        <f>SUM(BK120:BK132)</f>
        <v>0</v>
      </c>
    </row>
    <row r="120" spans="1:65" s="2" customFormat="1" ht="37.9" customHeight="1">
      <c r="A120" s="36"/>
      <c r="B120" s="37"/>
      <c r="C120" s="176" t="s">
        <v>204</v>
      </c>
      <c r="D120" s="176" t="s">
        <v>164</v>
      </c>
      <c r="E120" s="177" t="s">
        <v>205</v>
      </c>
      <c r="F120" s="178" t="s">
        <v>206</v>
      </c>
      <c r="G120" s="179" t="s">
        <v>167</v>
      </c>
      <c r="H120" s="180">
        <v>20</v>
      </c>
      <c r="I120" s="181"/>
      <c r="J120" s="182">
        <f>ROUND(I120*H120,2)</f>
        <v>0</v>
      </c>
      <c r="K120" s="183"/>
      <c r="L120" s="41"/>
      <c r="M120" s="184" t="s">
        <v>35</v>
      </c>
      <c r="N120" s="185" t="s">
        <v>51</v>
      </c>
      <c r="O120" s="66"/>
      <c r="P120" s="186">
        <f>O120*H120</f>
        <v>0</v>
      </c>
      <c r="Q120" s="186">
        <v>4.0000000000000003E-5</v>
      </c>
      <c r="R120" s="186">
        <f>Q120*H120</f>
        <v>8.0000000000000004E-4</v>
      </c>
      <c r="S120" s="186">
        <v>0</v>
      </c>
      <c r="T120" s="187">
        <f>S120*H120</f>
        <v>0</v>
      </c>
      <c r="U120" s="36"/>
      <c r="V120" s="36"/>
      <c r="W120" s="36"/>
      <c r="X120" s="36"/>
      <c r="Y120" s="36"/>
      <c r="Z120" s="36"/>
      <c r="AA120" s="36"/>
      <c r="AB120" s="36"/>
      <c r="AC120" s="36"/>
      <c r="AD120" s="36"/>
      <c r="AE120" s="36"/>
      <c r="AR120" s="188" t="s">
        <v>168</v>
      </c>
      <c r="AT120" s="188" t="s">
        <v>164</v>
      </c>
      <c r="AU120" s="188" t="s">
        <v>90</v>
      </c>
      <c r="AY120" s="18" t="s">
        <v>161</v>
      </c>
      <c r="BE120" s="189">
        <f>IF(N120="základní",J120,0)</f>
        <v>0</v>
      </c>
      <c r="BF120" s="189">
        <f>IF(N120="snížená",J120,0)</f>
        <v>0</v>
      </c>
      <c r="BG120" s="189">
        <f>IF(N120="zákl. přenesená",J120,0)</f>
        <v>0</v>
      </c>
      <c r="BH120" s="189">
        <f>IF(N120="sníž. přenesená",J120,0)</f>
        <v>0</v>
      </c>
      <c r="BI120" s="189">
        <f>IF(N120="nulová",J120,0)</f>
        <v>0</v>
      </c>
      <c r="BJ120" s="18" t="s">
        <v>88</v>
      </c>
      <c r="BK120" s="189">
        <f>ROUND(I120*H120,2)</f>
        <v>0</v>
      </c>
      <c r="BL120" s="18" t="s">
        <v>168</v>
      </c>
      <c r="BM120" s="188" t="s">
        <v>860</v>
      </c>
    </row>
    <row r="121" spans="1:65" s="2" customFormat="1" ht="11.25">
      <c r="A121" s="36"/>
      <c r="B121" s="37"/>
      <c r="C121" s="38"/>
      <c r="D121" s="190" t="s">
        <v>170</v>
      </c>
      <c r="E121" s="38"/>
      <c r="F121" s="191" t="s">
        <v>208</v>
      </c>
      <c r="G121" s="38"/>
      <c r="H121" s="38"/>
      <c r="I121" s="192"/>
      <c r="J121" s="38"/>
      <c r="K121" s="38"/>
      <c r="L121" s="41"/>
      <c r="M121" s="193"/>
      <c r="N121" s="194"/>
      <c r="O121" s="66"/>
      <c r="P121" s="66"/>
      <c r="Q121" s="66"/>
      <c r="R121" s="66"/>
      <c r="S121" s="66"/>
      <c r="T121" s="67"/>
      <c r="U121" s="36"/>
      <c r="V121" s="36"/>
      <c r="W121" s="36"/>
      <c r="X121" s="36"/>
      <c r="Y121" s="36"/>
      <c r="Z121" s="36"/>
      <c r="AA121" s="36"/>
      <c r="AB121" s="36"/>
      <c r="AC121" s="36"/>
      <c r="AD121" s="36"/>
      <c r="AE121" s="36"/>
      <c r="AT121" s="18" t="s">
        <v>170</v>
      </c>
      <c r="AU121" s="18" t="s">
        <v>90</v>
      </c>
    </row>
    <row r="122" spans="1:65" s="2" customFormat="1" ht="37.9" customHeight="1">
      <c r="A122" s="36"/>
      <c r="B122" s="37"/>
      <c r="C122" s="176" t="s">
        <v>191</v>
      </c>
      <c r="D122" s="176" t="s">
        <v>164</v>
      </c>
      <c r="E122" s="177" t="s">
        <v>209</v>
      </c>
      <c r="F122" s="178" t="s">
        <v>210</v>
      </c>
      <c r="G122" s="179" t="s">
        <v>167</v>
      </c>
      <c r="H122" s="180">
        <v>4</v>
      </c>
      <c r="I122" s="181"/>
      <c r="J122" s="182">
        <f>ROUND(I122*H122,2)</f>
        <v>0</v>
      </c>
      <c r="K122" s="183"/>
      <c r="L122" s="41"/>
      <c r="M122" s="184" t="s">
        <v>35</v>
      </c>
      <c r="N122" s="185" t="s">
        <v>51</v>
      </c>
      <c r="O122" s="66"/>
      <c r="P122" s="186">
        <f>O122*H122</f>
        <v>0</v>
      </c>
      <c r="Q122" s="186">
        <v>0</v>
      </c>
      <c r="R122" s="186">
        <f>Q122*H122</f>
        <v>0</v>
      </c>
      <c r="S122" s="186">
        <v>7.5999999999999998E-2</v>
      </c>
      <c r="T122" s="187">
        <f>S122*H122</f>
        <v>0.30399999999999999</v>
      </c>
      <c r="U122" s="36"/>
      <c r="V122" s="36"/>
      <c r="W122" s="36"/>
      <c r="X122" s="36"/>
      <c r="Y122" s="36"/>
      <c r="Z122" s="36"/>
      <c r="AA122" s="36"/>
      <c r="AB122" s="36"/>
      <c r="AC122" s="36"/>
      <c r="AD122" s="36"/>
      <c r="AE122" s="36"/>
      <c r="AR122" s="188" t="s">
        <v>168</v>
      </c>
      <c r="AT122" s="188" t="s">
        <v>164</v>
      </c>
      <c r="AU122" s="188" t="s">
        <v>90</v>
      </c>
      <c r="AY122" s="18" t="s">
        <v>161</v>
      </c>
      <c r="BE122" s="189">
        <f>IF(N122="základní",J122,0)</f>
        <v>0</v>
      </c>
      <c r="BF122" s="189">
        <f>IF(N122="snížená",J122,0)</f>
        <v>0</v>
      </c>
      <c r="BG122" s="189">
        <f>IF(N122="zákl. přenesená",J122,0)</f>
        <v>0</v>
      </c>
      <c r="BH122" s="189">
        <f>IF(N122="sníž. přenesená",J122,0)</f>
        <v>0</v>
      </c>
      <c r="BI122" s="189">
        <f>IF(N122="nulová",J122,0)</f>
        <v>0</v>
      </c>
      <c r="BJ122" s="18" t="s">
        <v>88</v>
      </c>
      <c r="BK122" s="189">
        <f>ROUND(I122*H122,2)</f>
        <v>0</v>
      </c>
      <c r="BL122" s="18" t="s">
        <v>168</v>
      </c>
      <c r="BM122" s="188" t="s">
        <v>861</v>
      </c>
    </row>
    <row r="123" spans="1:65" s="2" customFormat="1" ht="11.25">
      <c r="A123" s="36"/>
      <c r="B123" s="37"/>
      <c r="C123" s="38"/>
      <c r="D123" s="190" t="s">
        <v>170</v>
      </c>
      <c r="E123" s="38"/>
      <c r="F123" s="191" t="s">
        <v>212</v>
      </c>
      <c r="G123" s="38"/>
      <c r="H123" s="38"/>
      <c r="I123" s="192"/>
      <c r="J123" s="38"/>
      <c r="K123" s="38"/>
      <c r="L123" s="41"/>
      <c r="M123" s="193"/>
      <c r="N123" s="194"/>
      <c r="O123" s="66"/>
      <c r="P123" s="66"/>
      <c r="Q123" s="66"/>
      <c r="R123" s="66"/>
      <c r="S123" s="66"/>
      <c r="T123" s="67"/>
      <c r="U123" s="36"/>
      <c r="V123" s="36"/>
      <c r="W123" s="36"/>
      <c r="X123" s="36"/>
      <c r="Y123" s="36"/>
      <c r="Z123" s="36"/>
      <c r="AA123" s="36"/>
      <c r="AB123" s="36"/>
      <c r="AC123" s="36"/>
      <c r="AD123" s="36"/>
      <c r="AE123" s="36"/>
      <c r="AT123" s="18" t="s">
        <v>170</v>
      </c>
      <c r="AU123" s="18" t="s">
        <v>90</v>
      </c>
    </row>
    <row r="124" spans="1:65" s="2" customFormat="1" ht="49.15" customHeight="1">
      <c r="A124" s="36"/>
      <c r="B124" s="37"/>
      <c r="C124" s="176" t="s">
        <v>202</v>
      </c>
      <c r="D124" s="176" t="s">
        <v>164</v>
      </c>
      <c r="E124" s="177" t="s">
        <v>213</v>
      </c>
      <c r="F124" s="178" t="s">
        <v>214</v>
      </c>
      <c r="G124" s="179" t="s">
        <v>185</v>
      </c>
      <c r="H124" s="180">
        <v>2</v>
      </c>
      <c r="I124" s="181"/>
      <c r="J124" s="182">
        <f>ROUND(I124*H124,2)</f>
        <v>0</v>
      </c>
      <c r="K124" s="183"/>
      <c r="L124" s="41"/>
      <c r="M124" s="184" t="s">
        <v>35</v>
      </c>
      <c r="N124" s="185" t="s">
        <v>51</v>
      </c>
      <c r="O124" s="66"/>
      <c r="P124" s="186">
        <f>O124*H124</f>
        <v>0</v>
      </c>
      <c r="Q124" s="186">
        <v>0</v>
      </c>
      <c r="R124" s="186">
        <f>Q124*H124</f>
        <v>0</v>
      </c>
      <c r="S124" s="186">
        <v>6.9000000000000006E-2</v>
      </c>
      <c r="T124" s="187">
        <f>S124*H124</f>
        <v>0.13800000000000001</v>
      </c>
      <c r="U124" s="36"/>
      <c r="V124" s="36"/>
      <c r="W124" s="36"/>
      <c r="X124" s="36"/>
      <c r="Y124" s="36"/>
      <c r="Z124" s="36"/>
      <c r="AA124" s="36"/>
      <c r="AB124" s="36"/>
      <c r="AC124" s="36"/>
      <c r="AD124" s="36"/>
      <c r="AE124" s="36"/>
      <c r="AR124" s="188" t="s">
        <v>168</v>
      </c>
      <c r="AT124" s="188" t="s">
        <v>164</v>
      </c>
      <c r="AU124" s="188" t="s">
        <v>90</v>
      </c>
      <c r="AY124" s="18" t="s">
        <v>161</v>
      </c>
      <c r="BE124" s="189">
        <f>IF(N124="základní",J124,0)</f>
        <v>0</v>
      </c>
      <c r="BF124" s="189">
        <f>IF(N124="snížená",J124,0)</f>
        <v>0</v>
      </c>
      <c r="BG124" s="189">
        <f>IF(N124="zákl. přenesená",J124,0)</f>
        <v>0</v>
      </c>
      <c r="BH124" s="189">
        <f>IF(N124="sníž. přenesená",J124,0)</f>
        <v>0</v>
      </c>
      <c r="BI124" s="189">
        <f>IF(N124="nulová",J124,0)</f>
        <v>0</v>
      </c>
      <c r="BJ124" s="18" t="s">
        <v>88</v>
      </c>
      <c r="BK124" s="189">
        <f>ROUND(I124*H124,2)</f>
        <v>0</v>
      </c>
      <c r="BL124" s="18" t="s">
        <v>168</v>
      </c>
      <c r="BM124" s="188" t="s">
        <v>862</v>
      </c>
    </row>
    <row r="125" spans="1:65" s="2" customFormat="1" ht="11.25">
      <c r="A125" s="36"/>
      <c r="B125" s="37"/>
      <c r="C125" s="38"/>
      <c r="D125" s="190" t="s">
        <v>170</v>
      </c>
      <c r="E125" s="38"/>
      <c r="F125" s="191" t="s">
        <v>216</v>
      </c>
      <c r="G125" s="38"/>
      <c r="H125" s="38"/>
      <c r="I125" s="192"/>
      <c r="J125" s="38"/>
      <c r="K125" s="38"/>
      <c r="L125" s="41"/>
      <c r="M125" s="193"/>
      <c r="N125" s="194"/>
      <c r="O125" s="66"/>
      <c r="P125" s="66"/>
      <c r="Q125" s="66"/>
      <c r="R125" s="66"/>
      <c r="S125" s="66"/>
      <c r="T125" s="67"/>
      <c r="U125" s="36"/>
      <c r="V125" s="36"/>
      <c r="W125" s="36"/>
      <c r="X125" s="36"/>
      <c r="Y125" s="36"/>
      <c r="Z125" s="36"/>
      <c r="AA125" s="36"/>
      <c r="AB125" s="36"/>
      <c r="AC125" s="36"/>
      <c r="AD125" s="36"/>
      <c r="AE125" s="36"/>
      <c r="AT125" s="18" t="s">
        <v>170</v>
      </c>
      <c r="AU125" s="18" t="s">
        <v>90</v>
      </c>
    </row>
    <row r="126" spans="1:65" s="2" customFormat="1" ht="19.5">
      <c r="A126" s="36"/>
      <c r="B126" s="37"/>
      <c r="C126" s="38"/>
      <c r="D126" s="197" t="s">
        <v>217</v>
      </c>
      <c r="E126" s="38"/>
      <c r="F126" s="239" t="s">
        <v>218</v>
      </c>
      <c r="G126" s="38"/>
      <c r="H126" s="38"/>
      <c r="I126" s="192"/>
      <c r="J126" s="38"/>
      <c r="K126" s="38"/>
      <c r="L126" s="41"/>
      <c r="M126" s="193"/>
      <c r="N126" s="194"/>
      <c r="O126" s="66"/>
      <c r="P126" s="66"/>
      <c r="Q126" s="66"/>
      <c r="R126" s="66"/>
      <c r="S126" s="66"/>
      <c r="T126" s="67"/>
      <c r="U126" s="36"/>
      <c r="V126" s="36"/>
      <c r="W126" s="36"/>
      <c r="X126" s="36"/>
      <c r="Y126" s="36"/>
      <c r="Z126" s="36"/>
      <c r="AA126" s="36"/>
      <c r="AB126" s="36"/>
      <c r="AC126" s="36"/>
      <c r="AD126" s="36"/>
      <c r="AE126" s="36"/>
      <c r="AT126" s="18" t="s">
        <v>217</v>
      </c>
      <c r="AU126" s="18" t="s">
        <v>90</v>
      </c>
    </row>
    <row r="127" spans="1:65" s="2" customFormat="1" ht="37.9" customHeight="1">
      <c r="A127" s="36"/>
      <c r="B127" s="37"/>
      <c r="C127" s="176" t="s">
        <v>219</v>
      </c>
      <c r="D127" s="176" t="s">
        <v>164</v>
      </c>
      <c r="E127" s="177" t="s">
        <v>220</v>
      </c>
      <c r="F127" s="178" t="s">
        <v>221</v>
      </c>
      <c r="G127" s="179" t="s">
        <v>167</v>
      </c>
      <c r="H127" s="180">
        <v>14.098000000000001</v>
      </c>
      <c r="I127" s="181"/>
      <c r="J127" s="182">
        <f>ROUND(I127*H127,2)</f>
        <v>0</v>
      </c>
      <c r="K127" s="183"/>
      <c r="L127" s="41"/>
      <c r="M127" s="184" t="s">
        <v>35</v>
      </c>
      <c r="N127" s="185" t="s">
        <v>51</v>
      </c>
      <c r="O127" s="66"/>
      <c r="P127" s="186">
        <f>O127*H127</f>
        <v>0</v>
      </c>
      <c r="Q127" s="186">
        <v>0</v>
      </c>
      <c r="R127" s="186">
        <f>Q127*H127</f>
        <v>0</v>
      </c>
      <c r="S127" s="186">
        <v>4.5999999999999999E-2</v>
      </c>
      <c r="T127" s="187">
        <f>S127*H127</f>
        <v>0.64850799999999997</v>
      </c>
      <c r="U127" s="36"/>
      <c r="V127" s="36"/>
      <c r="W127" s="36"/>
      <c r="X127" s="36"/>
      <c r="Y127" s="36"/>
      <c r="Z127" s="36"/>
      <c r="AA127" s="36"/>
      <c r="AB127" s="36"/>
      <c r="AC127" s="36"/>
      <c r="AD127" s="36"/>
      <c r="AE127" s="36"/>
      <c r="AR127" s="188" t="s">
        <v>168</v>
      </c>
      <c r="AT127" s="188" t="s">
        <v>164</v>
      </c>
      <c r="AU127" s="188" t="s">
        <v>90</v>
      </c>
      <c r="AY127" s="18" t="s">
        <v>161</v>
      </c>
      <c r="BE127" s="189">
        <f>IF(N127="základní",J127,0)</f>
        <v>0</v>
      </c>
      <c r="BF127" s="189">
        <f>IF(N127="snížená",J127,0)</f>
        <v>0</v>
      </c>
      <c r="BG127" s="189">
        <f>IF(N127="zákl. přenesená",J127,0)</f>
        <v>0</v>
      </c>
      <c r="BH127" s="189">
        <f>IF(N127="sníž. přenesená",J127,0)</f>
        <v>0</v>
      </c>
      <c r="BI127" s="189">
        <f>IF(N127="nulová",J127,0)</f>
        <v>0</v>
      </c>
      <c r="BJ127" s="18" t="s">
        <v>88</v>
      </c>
      <c r="BK127" s="189">
        <f>ROUND(I127*H127,2)</f>
        <v>0</v>
      </c>
      <c r="BL127" s="18" t="s">
        <v>168</v>
      </c>
      <c r="BM127" s="188" t="s">
        <v>863</v>
      </c>
    </row>
    <row r="128" spans="1:65" s="2" customFormat="1" ht="11.25">
      <c r="A128" s="36"/>
      <c r="B128" s="37"/>
      <c r="C128" s="38"/>
      <c r="D128" s="190" t="s">
        <v>170</v>
      </c>
      <c r="E128" s="38"/>
      <c r="F128" s="191" t="s">
        <v>223</v>
      </c>
      <c r="G128" s="38"/>
      <c r="H128" s="38"/>
      <c r="I128" s="192"/>
      <c r="J128" s="38"/>
      <c r="K128" s="38"/>
      <c r="L128" s="41"/>
      <c r="M128" s="193"/>
      <c r="N128" s="194"/>
      <c r="O128" s="66"/>
      <c r="P128" s="66"/>
      <c r="Q128" s="66"/>
      <c r="R128" s="66"/>
      <c r="S128" s="66"/>
      <c r="T128" s="67"/>
      <c r="U128" s="36"/>
      <c r="V128" s="36"/>
      <c r="W128" s="36"/>
      <c r="X128" s="36"/>
      <c r="Y128" s="36"/>
      <c r="Z128" s="36"/>
      <c r="AA128" s="36"/>
      <c r="AB128" s="36"/>
      <c r="AC128" s="36"/>
      <c r="AD128" s="36"/>
      <c r="AE128" s="36"/>
      <c r="AT128" s="18" t="s">
        <v>170</v>
      </c>
      <c r="AU128" s="18" t="s">
        <v>90</v>
      </c>
    </row>
    <row r="129" spans="1:65" s="14" customFormat="1" ht="11.25">
      <c r="B129" s="206"/>
      <c r="C129" s="207"/>
      <c r="D129" s="197" t="s">
        <v>176</v>
      </c>
      <c r="E129" s="208" t="s">
        <v>35</v>
      </c>
      <c r="F129" s="209" t="s">
        <v>864</v>
      </c>
      <c r="G129" s="207"/>
      <c r="H129" s="210">
        <v>4.7169999999999996</v>
      </c>
      <c r="I129" s="211"/>
      <c r="J129" s="207"/>
      <c r="K129" s="207"/>
      <c r="L129" s="212"/>
      <c r="M129" s="213"/>
      <c r="N129" s="214"/>
      <c r="O129" s="214"/>
      <c r="P129" s="214"/>
      <c r="Q129" s="214"/>
      <c r="R129" s="214"/>
      <c r="S129" s="214"/>
      <c r="T129" s="215"/>
      <c r="AT129" s="216" t="s">
        <v>176</v>
      </c>
      <c r="AU129" s="216" t="s">
        <v>90</v>
      </c>
      <c r="AV129" s="14" t="s">
        <v>90</v>
      </c>
      <c r="AW129" s="14" t="s">
        <v>41</v>
      </c>
      <c r="AX129" s="14" t="s">
        <v>80</v>
      </c>
      <c r="AY129" s="216" t="s">
        <v>161</v>
      </c>
    </row>
    <row r="130" spans="1:65" s="14" customFormat="1" ht="11.25">
      <c r="B130" s="206"/>
      <c r="C130" s="207"/>
      <c r="D130" s="197" t="s">
        <v>176</v>
      </c>
      <c r="E130" s="208" t="s">
        <v>35</v>
      </c>
      <c r="F130" s="209" t="s">
        <v>865</v>
      </c>
      <c r="G130" s="207"/>
      <c r="H130" s="210">
        <v>4.9290000000000003</v>
      </c>
      <c r="I130" s="211"/>
      <c r="J130" s="207"/>
      <c r="K130" s="207"/>
      <c r="L130" s="212"/>
      <c r="M130" s="213"/>
      <c r="N130" s="214"/>
      <c r="O130" s="214"/>
      <c r="P130" s="214"/>
      <c r="Q130" s="214"/>
      <c r="R130" s="214"/>
      <c r="S130" s="214"/>
      <c r="T130" s="215"/>
      <c r="AT130" s="216" t="s">
        <v>176</v>
      </c>
      <c r="AU130" s="216" t="s">
        <v>90</v>
      </c>
      <c r="AV130" s="14" t="s">
        <v>90</v>
      </c>
      <c r="AW130" s="14" t="s">
        <v>41</v>
      </c>
      <c r="AX130" s="14" t="s">
        <v>80</v>
      </c>
      <c r="AY130" s="216" t="s">
        <v>161</v>
      </c>
    </row>
    <row r="131" spans="1:65" s="14" customFormat="1" ht="11.25">
      <c r="B131" s="206"/>
      <c r="C131" s="207"/>
      <c r="D131" s="197" t="s">
        <v>176</v>
      </c>
      <c r="E131" s="208" t="s">
        <v>35</v>
      </c>
      <c r="F131" s="209" t="s">
        <v>866</v>
      </c>
      <c r="G131" s="207"/>
      <c r="H131" s="210">
        <v>4.452</v>
      </c>
      <c r="I131" s="211"/>
      <c r="J131" s="207"/>
      <c r="K131" s="207"/>
      <c r="L131" s="212"/>
      <c r="M131" s="213"/>
      <c r="N131" s="214"/>
      <c r="O131" s="214"/>
      <c r="P131" s="214"/>
      <c r="Q131" s="214"/>
      <c r="R131" s="214"/>
      <c r="S131" s="214"/>
      <c r="T131" s="215"/>
      <c r="AT131" s="216" t="s">
        <v>176</v>
      </c>
      <c r="AU131" s="216" t="s">
        <v>90</v>
      </c>
      <c r="AV131" s="14" t="s">
        <v>90</v>
      </c>
      <c r="AW131" s="14" t="s">
        <v>41</v>
      </c>
      <c r="AX131" s="14" t="s">
        <v>80</v>
      </c>
      <c r="AY131" s="216" t="s">
        <v>161</v>
      </c>
    </row>
    <row r="132" spans="1:65" s="15" customFormat="1" ht="11.25">
      <c r="B132" s="217"/>
      <c r="C132" s="218"/>
      <c r="D132" s="197" t="s">
        <v>176</v>
      </c>
      <c r="E132" s="219" t="s">
        <v>35</v>
      </c>
      <c r="F132" s="220" t="s">
        <v>181</v>
      </c>
      <c r="G132" s="218"/>
      <c r="H132" s="221">
        <v>14.098000000000001</v>
      </c>
      <c r="I132" s="222"/>
      <c r="J132" s="218"/>
      <c r="K132" s="218"/>
      <c r="L132" s="223"/>
      <c r="M132" s="224"/>
      <c r="N132" s="225"/>
      <c r="O132" s="225"/>
      <c r="P132" s="225"/>
      <c r="Q132" s="225"/>
      <c r="R132" s="225"/>
      <c r="S132" s="225"/>
      <c r="T132" s="226"/>
      <c r="AT132" s="227" t="s">
        <v>176</v>
      </c>
      <c r="AU132" s="227" t="s">
        <v>90</v>
      </c>
      <c r="AV132" s="15" t="s">
        <v>168</v>
      </c>
      <c r="AW132" s="15" t="s">
        <v>41</v>
      </c>
      <c r="AX132" s="15" t="s">
        <v>88</v>
      </c>
      <c r="AY132" s="227" t="s">
        <v>161</v>
      </c>
    </row>
    <row r="133" spans="1:65" s="12" customFormat="1" ht="22.9" customHeight="1">
      <c r="B133" s="160"/>
      <c r="C133" s="161"/>
      <c r="D133" s="162" t="s">
        <v>79</v>
      </c>
      <c r="E133" s="174" t="s">
        <v>227</v>
      </c>
      <c r="F133" s="174" t="s">
        <v>228</v>
      </c>
      <c r="G133" s="161"/>
      <c r="H133" s="161"/>
      <c r="I133" s="164"/>
      <c r="J133" s="175">
        <f>BK133</f>
        <v>0</v>
      </c>
      <c r="K133" s="161"/>
      <c r="L133" s="166"/>
      <c r="M133" s="167"/>
      <c r="N133" s="168"/>
      <c r="O133" s="168"/>
      <c r="P133" s="169">
        <f>SUM(P134:P142)</f>
        <v>0</v>
      </c>
      <c r="Q133" s="168"/>
      <c r="R133" s="169">
        <f>SUM(R134:R142)</f>
        <v>0</v>
      </c>
      <c r="S133" s="168"/>
      <c r="T133" s="170">
        <f>SUM(T134:T142)</f>
        <v>0</v>
      </c>
      <c r="AR133" s="171" t="s">
        <v>88</v>
      </c>
      <c r="AT133" s="172" t="s">
        <v>79</v>
      </c>
      <c r="AU133" s="172" t="s">
        <v>88</v>
      </c>
      <c r="AY133" s="171" t="s">
        <v>161</v>
      </c>
      <c r="BK133" s="173">
        <f>SUM(BK134:BK142)</f>
        <v>0</v>
      </c>
    </row>
    <row r="134" spans="1:65" s="2" customFormat="1" ht="37.9" customHeight="1">
      <c r="A134" s="36"/>
      <c r="B134" s="37"/>
      <c r="C134" s="176" t="s">
        <v>229</v>
      </c>
      <c r="D134" s="176" t="s">
        <v>164</v>
      </c>
      <c r="E134" s="177" t="s">
        <v>230</v>
      </c>
      <c r="F134" s="178" t="s">
        <v>231</v>
      </c>
      <c r="G134" s="179" t="s">
        <v>232</v>
      </c>
      <c r="H134" s="180">
        <v>5.8390000000000004</v>
      </c>
      <c r="I134" s="181"/>
      <c r="J134" s="182">
        <f>ROUND(I134*H134,2)</f>
        <v>0</v>
      </c>
      <c r="K134" s="183"/>
      <c r="L134" s="41"/>
      <c r="M134" s="184" t="s">
        <v>35</v>
      </c>
      <c r="N134" s="185" t="s">
        <v>51</v>
      </c>
      <c r="O134" s="66"/>
      <c r="P134" s="186">
        <f>O134*H134</f>
        <v>0</v>
      </c>
      <c r="Q134" s="186">
        <v>0</v>
      </c>
      <c r="R134" s="186">
        <f>Q134*H134</f>
        <v>0</v>
      </c>
      <c r="S134" s="186">
        <v>0</v>
      </c>
      <c r="T134" s="187">
        <f>S134*H134</f>
        <v>0</v>
      </c>
      <c r="U134" s="36"/>
      <c r="V134" s="36"/>
      <c r="W134" s="36"/>
      <c r="X134" s="36"/>
      <c r="Y134" s="36"/>
      <c r="Z134" s="36"/>
      <c r="AA134" s="36"/>
      <c r="AB134" s="36"/>
      <c r="AC134" s="36"/>
      <c r="AD134" s="36"/>
      <c r="AE134" s="36"/>
      <c r="AR134" s="188" t="s">
        <v>168</v>
      </c>
      <c r="AT134" s="188" t="s">
        <v>164</v>
      </c>
      <c r="AU134" s="188" t="s">
        <v>90</v>
      </c>
      <c r="AY134" s="18" t="s">
        <v>161</v>
      </c>
      <c r="BE134" s="189">
        <f>IF(N134="základní",J134,0)</f>
        <v>0</v>
      </c>
      <c r="BF134" s="189">
        <f>IF(N134="snížená",J134,0)</f>
        <v>0</v>
      </c>
      <c r="BG134" s="189">
        <f>IF(N134="zákl. přenesená",J134,0)</f>
        <v>0</v>
      </c>
      <c r="BH134" s="189">
        <f>IF(N134="sníž. přenesená",J134,0)</f>
        <v>0</v>
      </c>
      <c r="BI134" s="189">
        <f>IF(N134="nulová",J134,0)</f>
        <v>0</v>
      </c>
      <c r="BJ134" s="18" t="s">
        <v>88</v>
      </c>
      <c r="BK134" s="189">
        <f>ROUND(I134*H134,2)</f>
        <v>0</v>
      </c>
      <c r="BL134" s="18" t="s">
        <v>168</v>
      </c>
      <c r="BM134" s="188" t="s">
        <v>867</v>
      </c>
    </row>
    <row r="135" spans="1:65" s="2" customFormat="1" ht="11.25">
      <c r="A135" s="36"/>
      <c r="B135" s="37"/>
      <c r="C135" s="38"/>
      <c r="D135" s="190" t="s">
        <v>170</v>
      </c>
      <c r="E135" s="38"/>
      <c r="F135" s="191" t="s">
        <v>234</v>
      </c>
      <c r="G135" s="38"/>
      <c r="H135" s="38"/>
      <c r="I135" s="192"/>
      <c r="J135" s="38"/>
      <c r="K135" s="38"/>
      <c r="L135" s="41"/>
      <c r="M135" s="193"/>
      <c r="N135" s="194"/>
      <c r="O135" s="66"/>
      <c r="P135" s="66"/>
      <c r="Q135" s="66"/>
      <c r="R135" s="66"/>
      <c r="S135" s="66"/>
      <c r="T135" s="67"/>
      <c r="U135" s="36"/>
      <c r="V135" s="36"/>
      <c r="W135" s="36"/>
      <c r="X135" s="36"/>
      <c r="Y135" s="36"/>
      <c r="Z135" s="36"/>
      <c r="AA135" s="36"/>
      <c r="AB135" s="36"/>
      <c r="AC135" s="36"/>
      <c r="AD135" s="36"/>
      <c r="AE135" s="36"/>
      <c r="AT135" s="18" t="s">
        <v>170</v>
      </c>
      <c r="AU135" s="18" t="s">
        <v>90</v>
      </c>
    </row>
    <row r="136" spans="1:65" s="2" customFormat="1" ht="33" customHeight="1">
      <c r="A136" s="36"/>
      <c r="B136" s="37"/>
      <c r="C136" s="176" t="s">
        <v>235</v>
      </c>
      <c r="D136" s="176" t="s">
        <v>164</v>
      </c>
      <c r="E136" s="177" t="s">
        <v>236</v>
      </c>
      <c r="F136" s="178" t="s">
        <v>237</v>
      </c>
      <c r="G136" s="179" t="s">
        <v>232</v>
      </c>
      <c r="H136" s="180">
        <v>5.8390000000000004</v>
      </c>
      <c r="I136" s="181"/>
      <c r="J136" s="182">
        <f>ROUND(I136*H136,2)</f>
        <v>0</v>
      </c>
      <c r="K136" s="183"/>
      <c r="L136" s="41"/>
      <c r="M136" s="184" t="s">
        <v>35</v>
      </c>
      <c r="N136" s="185" t="s">
        <v>51</v>
      </c>
      <c r="O136" s="66"/>
      <c r="P136" s="186">
        <f>O136*H136</f>
        <v>0</v>
      </c>
      <c r="Q136" s="186">
        <v>0</v>
      </c>
      <c r="R136" s="186">
        <f>Q136*H136</f>
        <v>0</v>
      </c>
      <c r="S136" s="186">
        <v>0</v>
      </c>
      <c r="T136" s="187">
        <f>S136*H136</f>
        <v>0</v>
      </c>
      <c r="U136" s="36"/>
      <c r="V136" s="36"/>
      <c r="W136" s="36"/>
      <c r="X136" s="36"/>
      <c r="Y136" s="36"/>
      <c r="Z136" s="36"/>
      <c r="AA136" s="36"/>
      <c r="AB136" s="36"/>
      <c r="AC136" s="36"/>
      <c r="AD136" s="36"/>
      <c r="AE136" s="36"/>
      <c r="AR136" s="188" t="s">
        <v>168</v>
      </c>
      <c r="AT136" s="188" t="s">
        <v>164</v>
      </c>
      <c r="AU136" s="188" t="s">
        <v>90</v>
      </c>
      <c r="AY136" s="18" t="s">
        <v>161</v>
      </c>
      <c r="BE136" s="189">
        <f>IF(N136="základní",J136,0)</f>
        <v>0</v>
      </c>
      <c r="BF136" s="189">
        <f>IF(N136="snížená",J136,0)</f>
        <v>0</v>
      </c>
      <c r="BG136" s="189">
        <f>IF(N136="zákl. přenesená",J136,0)</f>
        <v>0</v>
      </c>
      <c r="BH136" s="189">
        <f>IF(N136="sníž. přenesená",J136,0)</f>
        <v>0</v>
      </c>
      <c r="BI136" s="189">
        <f>IF(N136="nulová",J136,0)</f>
        <v>0</v>
      </c>
      <c r="BJ136" s="18" t="s">
        <v>88</v>
      </c>
      <c r="BK136" s="189">
        <f>ROUND(I136*H136,2)</f>
        <v>0</v>
      </c>
      <c r="BL136" s="18" t="s">
        <v>168</v>
      </c>
      <c r="BM136" s="188" t="s">
        <v>868</v>
      </c>
    </row>
    <row r="137" spans="1:65" s="2" customFormat="1" ht="11.25">
      <c r="A137" s="36"/>
      <c r="B137" s="37"/>
      <c r="C137" s="38"/>
      <c r="D137" s="190" t="s">
        <v>170</v>
      </c>
      <c r="E137" s="38"/>
      <c r="F137" s="191" t="s">
        <v>239</v>
      </c>
      <c r="G137" s="38"/>
      <c r="H137" s="38"/>
      <c r="I137" s="192"/>
      <c r="J137" s="38"/>
      <c r="K137" s="38"/>
      <c r="L137" s="41"/>
      <c r="M137" s="193"/>
      <c r="N137" s="194"/>
      <c r="O137" s="66"/>
      <c r="P137" s="66"/>
      <c r="Q137" s="66"/>
      <c r="R137" s="66"/>
      <c r="S137" s="66"/>
      <c r="T137" s="67"/>
      <c r="U137" s="36"/>
      <c r="V137" s="36"/>
      <c r="W137" s="36"/>
      <c r="X137" s="36"/>
      <c r="Y137" s="36"/>
      <c r="Z137" s="36"/>
      <c r="AA137" s="36"/>
      <c r="AB137" s="36"/>
      <c r="AC137" s="36"/>
      <c r="AD137" s="36"/>
      <c r="AE137" s="36"/>
      <c r="AT137" s="18" t="s">
        <v>170</v>
      </c>
      <c r="AU137" s="18" t="s">
        <v>90</v>
      </c>
    </row>
    <row r="138" spans="1:65" s="2" customFormat="1" ht="44.25" customHeight="1">
      <c r="A138" s="36"/>
      <c r="B138" s="37"/>
      <c r="C138" s="176" t="s">
        <v>240</v>
      </c>
      <c r="D138" s="176" t="s">
        <v>164</v>
      </c>
      <c r="E138" s="177" t="s">
        <v>241</v>
      </c>
      <c r="F138" s="178" t="s">
        <v>242</v>
      </c>
      <c r="G138" s="179" t="s">
        <v>232</v>
      </c>
      <c r="H138" s="180">
        <v>55.09</v>
      </c>
      <c r="I138" s="181"/>
      <c r="J138" s="182">
        <f>ROUND(I138*H138,2)</f>
        <v>0</v>
      </c>
      <c r="K138" s="183"/>
      <c r="L138" s="41"/>
      <c r="M138" s="184" t="s">
        <v>35</v>
      </c>
      <c r="N138" s="185" t="s">
        <v>51</v>
      </c>
      <c r="O138" s="66"/>
      <c r="P138" s="186">
        <f>O138*H138</f>
        <v>0</v>
      </c>
      <c r="Q138" s="186">
        <v>0</v>
      </c>
      <c r="R138" s="186">
        <f>Q138*H138</f>
        <v>0</v>
      </c>
      <c r="S138" s="186">
        <v>0</v>
      </c>
      <c r="T138" s="187">
        <f>S138*H138</f>
        <v>0</v>
      </c>
      <c r="U138" s="36"/>
      <c r="V138" s="36"/>
      <c r="W138" s="36"/>
      <c r="X138" s="36"/>
      <c r="Y138" s="36"/>
      <c r="Z138" s="36"/>
      <c r="AA138" s="36"/>
      <c r="AB138" s="36"/>
      <c r="AC138" s="36"/>
      <c r="AD138" s="36"/>
      <c r="AE138" s="36"/>
      <c r="AR138" s="188" t="s">
        <v>168</v>
      </c>
      <c r="AT138" s="188" t="s">
        <v>164</v>
      </c>
      <c r="AU138" s="188" t="s">
        <v>90</v>
      </c>
      <c r="AY138" s="18" t="s">
        <v>161</v>
      </c>
      <c r="BE138" s="189">
        <f>IF(N138="základní",J138,0)</f>
        <v>0</v>
      </c>
      <c r="BF138" s="189">
        <f>IF(N138="snížená",J138,0)</f>
        <v>0</v>
      </c>
      <c r="BG138" s="189">
        <f>IF(N138="zákl. přenesená",J138,0)</f>
        <v>0</v>
      </c>
      <c r="BH138" s="189">
        <f>IF(N138="sníž. přenesená",J138,0)</f>
        <v>0</v>
      </c>
      <c r="BI138" s="189">
        <f>IF(N138="nulová",J138,0)</f>
        <v>0</v>
      </c>
      <c r="BJ138" s="18" t="s">
        <v>88</v>
      </c>
      <c r="BK138" s="189">
        <f>ROUND(I138*H138,2)</f>
        <v>0</v>
      </c>
      <c r="BL138" s="18" t="s">
        <v>168</v>
      </c>
      <c r="BM138" s="188" t="s">
        <v>869</v>
      </c>
    </row>
    <row r="139" spans="1:65" s="2" customFormat="1" ht="11.25">
      <c r="A139" s="36"/>
      <c r="B139" s="37"/>
      <c r="C139" s="38"/>
      <c r="D139" s="190" t="s">
        <v>170</v>
      </c>
      <c r="E139" s="38"/>
      <c r="F139" s="191" t="s">
        <v>244</v>
      </c>
      <c r="G139" s="38"/>
      <c r="H139" s="38"/>
      <c r="I139" s="192"/>
      <c r="J139" s="38"/>
      <c r="K139" s="38"/>
      <c r="L139" s="41"/>
      <c r="M139" s="193"/>
      <c r="N139" s="194"/>
      <c r="O139" s="66"/>
      <c r="P139" s="66"/>
      <c r="Q139" s="66"/>
      <c r="R139" s="66"/>
      <c r="S139" s="66"/>
      <c r="T139" s="67"/>
      <c r="U139" s="36"/>
      <c r="V139" s="36"/>
      <c r="W139" s="36"/>
      <c r="X139" s="36"/>
      <c r="Y139" s="36"/>
      <c r="Z139" s="36"/>
      <c r="AA139" s="36"/>
      <c r="AB139" s="36"/>
      <c r="AC139" s="36"/>
      <c r="AD139" s="36"/>
      <c r="AE139" s="36"/>
      <c r="AT139" s="18" t="s">
        <v>170</v>
      </c>
      <c r="AU139" s="18" t="s">
        <v>90</v>
      </c>
    </row>
    <row r="140" spans="1:65" s="14" customFormat="1" ht="11.25">
      <c r="B140" s="206"/>
      <c r="C140" s="207"/>
      <c r="D140" s="197" t="s">
        <v>176</v>
      </c>
      <c r="E140" s="208" t="s">
        <v>35</v>
      </c>
      <c r="F140" s="209" t="s">
        <v>870</v>
      </c>
      <c r="G140" s="207"/>
      <c r="H140" s="210">
        <v>55.09</v>
      </c>
      <c r="I140" s="211"/>
      <c r="J140" s="207"/>
      <c r="K140" s="207"/>
      <c r="L140" s="212"/>
      <c r="M140" s="213"/>
      <c r="N140" s="214"/>
      <c r="O140" s="214"/>
      <c r="P140" s="214"/>
      <c r="Q140" s="214"/>
      <c r="R140" s="214"/>
      <c r="S140" s="214"/>
      <c r="T140" s="215"/>
      <c r="AT140" s="216" t="s">
        <v>176</v>
      </c>
      <c r="AU140" s="216" t="s">
        <v>90</v>
      </c>
      <c r="AV140" s="14" t="s">
        <v>90</v>
      </c>
      <c r="AW140" s="14" t="s">
        <v>41</v>
      </c>
      <c r="AX140" s="14" t="s">
        <v>88</v>
      </c>
      <c r="AY140" s="216" t="s">
        <v>161</v>
      </c>
    </row>
    <row r="141" spans="1:65" s="2" customFormat="1" ht="44.25" customHeight="1">
      <c r="A141" s="36"/>
      <c r="B141" s="37"/>
      <c r="C141" s="176" t="s">
        <v>246</v>
      </c>
      <c r="D141" s="176" t="s">
        <v>164</v>
      </c>
      <c r="E141" s="177" t="s">
        <v>247</v>
      </c>
      <c r="F141" s="178" t="s">
        <v>248</v>
      </c>
      <c r="G141" s="179" t="s">
        <v>232</v>
      </c>
      <c r="H141" s="180">
        <v>5.8390000000000004</v>
      </c>
      <c r="I141" s="181"/>
      <c r="J141" s="182">
        <f>ROUND(I141*H141,2)</f>
        <v>0</v>
      </c>
      <c r="K141" s="183"/>
      <c r="L141" s="41"/>
      <c r="M141" s="184" t="s">
        <v>35</v>
      </c>
      <c r="N141" s="185" t="s">
        <v>51</v>
      </c>
      <c r="O141" s="66"/>
      <c r="P141" s="186">
        <f>O141*H141</f>
        <v>0</v>
      </c>
      <c r="Q141" s="186">
        <v>0</v>
      </c>
      <c r="R141" s="186">
        <f>Q141*H141</f>
        <v>0</v>
      </c>
      <c r="S141" s="186">
        <v>0</v>
      </c>
      <c r="T141" s="187">
        <f>S141*H141</f>
        <v>0</v>
      </c>
      <c r="U141" s="36"/>
      <c r="V141" s="36"/>
      <c r="W141" s="36"/>
      <c r="X141" s="36"/>
      <c r="Y141" s="36"/>
      <c r="Z141" s="36"/>
      <c r="AA141" s="36"/>
      <c r="AB141" s="36"/>
      <c r="AC141" s="36"/>
      <c r="AD141" s="36"/>
      <c r="AE141" s="36"/>
      <c r="AR141" s="188" t="s">
        <v>168</v>
      </c>
      <c r="AT141" s="188" t="s">
        <v>164</v>
      </c>
      <c r="AU141" s="188" t="s">
        <v>90</v>
      </c>
      <c r="AY141" s="18" t="s">
        <v>161</v>
      </c>
      <c r="BE141" s="189">
        <f>IF(N141="základní",J141,0)</f>
        <v>0</v>
      </c>
      <c r="BF141" s="189">
        <f>IF(N141="snížená",J141,0)</f>
        <v>0</v>
      </c>
      <c r="BG141" s="189">
        <f>IF(N141="zákl. přenesená",J141,0)</f>
        <v>0</v>
      </c>
      <c r="BH141" s="189">
        <f>IF(N141="sníž. přenesená",J141,0)</f>
        <v>0</v>
      </c>
      <c r="BI141" s="189">
        <f>IF(N141="nulová",J141,0)</f>
        <v>0</v>
      </c>
      <c r="BJ141" s="18" t="s">
        <v>88</v>
      </c>
      <c r="BK141" s="189">
        <f>ROUND(I141*H141,2)</f>
        <v>0</v>
      </c>
      <c r="BL141" s="18" t="s">
        <v>168</v>
      </c>
      <c r="BM141" s="188" t="s">
        <v>871</v>
      </c>
    </row>
    <row r="142" spans="1:65" s="2" customFormat="1" ht="11.25">
      <c r="A142" s="36"/>
      <c r="B142" s="37"/>
      <c r="C142" s="38"/>
      <c r="D142" s="190" t="s">
        <v>170</v>
      </c>
      <c r="E142" s="38"/>
      <c r="F142" s="191" t="s">
        <v>250</v>
      </c>
      <c r="G142" s="38"/>
      <c r="H142" s="38"/>
      <c r="I142" s="192"/>
      <c r="J142" s="38"/>
      <c r="K142" s="38"/>
      <c r="L142" s="41"/>
      <c r="M142" s="193"/>
      <c r="N142" s="194"/>
      <c r="O142" s="66"/>
      <c r="P142" s="66"/>
      <c r="Q142" s="66"/>
      <c r="R142" s="66"/>
      <c r="S142" s="66"/>
      <c r="T142" s="67"/>
      <c r="U142" s="36"/>
      <c r="V142" s="36"/>
      <c r="W142" s="36"/>
      <c r="X142" s="36"/>
      <c r="Y142" s="36"/>
      <c r="Z142" s="36"/>
      <c r="AA142" s="36"/>
      <c r="AB142" s="36"/>
      <c r="AC142" s="36"/>
      <c r="AD142" s="36"/>
      <c r="AE142" s="36"/>
      <c r="AT142" s="18" t="s">
        <v>170</v>
      </c>
      <c r="AU142" s="18" t="s">
        <v>90</v>
      </c>
    </row>
    <row r="143" spans="1:65" s="12" customFormat="1" ht="22.9" customHeight="1">
      <c r="B143" s="160"/>
      <c r="C143" s="161"/>
      <c r="D143" s="162" t="s">
        <v>79</v>
      </c>
      <c r="E143" s="174" t="s">
        <v>251</v>
      </c>
      <c r="F143" s="174" t="s">
        <v>252</v>
      </c>
      <c r="G143" s="161"/>
      <c r="H143" s="161"/>
      <c r="I143" s="164"/>
      <c r="J143" s="175">
        <f>BK143</f>
        <v>0</v>
      </c>
      <c r="K143" s="161"/>
      <c r="L143" s="166"/>
      <c r="M143" s="167"/>
      <c r="N143" s="168"/>
      <c r="O143" s="168"/>
      <c r="P143" s="169">
        <f>SUM(P144:P145)</f>
        <v>0</v>
      </c>
      <c r="Q143" s="168"/>
      <c r="R143" s="169">
        <f>SUM(R144:R145)</f>
        <v>0</v>
      </c>
      <c r="S143" s="168"/>
      <c r="T143" s="170">
        <f>SUM(T144:T145)</f>
        <v>0</v>
      </c>
      <c r="AR143" s="171" t="s">
        <v>88</v>
      </c>
      <c r="AT143" s="172" t="s">
        <v>79</v>
      </c>
      <c r="AU143" s="172" t="s">
        <v>88</v>
      </c>
      <c r="AY143" s="171" t="s">
        <v>161</v>
      </c>
      <c r="BK143" s="173">
        <f>SUM(BK144:BK145)</f>
        <v>0</v>
      </c>
    </row>
    <row r="144" spans="1:65" s="2" customFormat="1" ht="55.5" customHeight="1">
      <c r="A144" s="36"/>
      <c r="B144" s="37"/>
      <c r="C144" s="176" t="s">
        <v>8</v>
      </c>
      <c r="D144" s="176" t="s">
        <v>164</v>
      </c>
      <c r="E144" s="177" t="s">
        <v>253</v>
      </c>
      <c r="F144" s="178" t="s">
        <v>254</v>
      </c>
      <c r="G144" s="179" t="s">
        <v>232</v>
      </c>
      <c r="H144" s="180">
        <v>1.919</v>
      </c>
      <c r="I144" s="181"/>
      <c r="J144" s="182">
        <f>ROUND(I144*H144,2)</f>
        <v>0</v>
      </c>
      <c r="K144" s="183"/>
      <c r="L144" s="41"/>
      <c r="M144" s="184" t="s">
        <v>35</v>
      </c>
      <c r="N144" s="185" t="s">
        <v>51</v>
      </c>
      <c r="O144" s="66"/>
      <c r="P144" s="186">
        <f>O144*H144</f>
        <v>0</v>
      </c>
      <c r="Q144" s="186">
        <v>0</v>
      </c>
      <c r="R144" s="186">
        <f>Q144*H144</f>
        <v>0</v>
      </c>
      <c r="S144" s="186">
        <v>0</v>
      </c>
      <c r="T144" s="187">
        <f>S144*H144</f>
        <v>0</v>
      </c>
      <c r="U144" s="36"/>
      <c r="V144" s="36"/>
      <c r="W144" s="36"/>
      <c r="X144" s="36"/>
      <c r="Y144" s="36"/>
      <c r="Z144" s="36"/>
      <c r="AA144" s="36"/>
      <c r="AB144" s="36"/>
      <c r="AC144" s="36"/>
      <c r="AD144" s="36"/>
      <c r="AE144" s="36"/>
      <c r="AR144" s="188" t="s">
        <v>168</v>
      </c>
      <c r="AT144" s="188" t="s">
        <v>164</v>
      </c>
      <c r="AU144" s="188" t="s">
        <v>90</v>
      </c>
      <c r="AY144" s="18" t="s">
        <v>161</v>
      </c>
      <c r="BE144" s="189">
        <f>IF(N144="základní",J144,0)</f>
        <v>0</v>
      </c>
      <c r="BF144" s="189">
        <f>IF(N144="snížená",J144,0)</f>
        <v>0</v>
      </c>
      <c r="BG144" s="189">
        <f>IF(N144="zákl. přenesená",J144,0)</f>
        <v>0</v>
      </c>
      <c r="BH144" s="189">
        <f>IF(N144="sníž. přenesená",J144,0)</f>
        <v>0</v>
      </c>
      <c r="BI144" s="189">
        <f>IF(N144="nulová",J144,0)</f>
        <v>0</v>
      </c>
      <c r="BJ144" s="18" t="s">
        <v>88</v>
      </c>
      <c r="BK144" s="189">
        <f>ROUND(I144*H144,2)</f>
        <v>0</v>
      </c>
      <c r="BL144" s="18" t="s">
        <v>168</v>
      </c>
      <c r="BM144" s="188" t="s">
        <v>872</v>
      </c>
    </row>
    <row r="145" spans="1:65" s="2" customFormat="1" ht="11.25">
      <c r="A145" s="36"/>
      <c r="B145" s="37"/>
      <c r="C145" s="38"/>
      <c r="D145" s="190" t="s">
        <v>170</v>
      </c>
      <c r="E145" s="38"/>
      <c r="F145" s="191" t="s">
        <v>256</v>
      </c>
      <c r="G145" s="38"/>
      <c r="H145" s="38"/>
      <c r="I145" s="192"/>
      <c r="J145" s="38"/>
      <c r="K145" s="38"/>
      <c r="L145" s="41"/>
      <c r="M145" s="193"/>
      <c r="N145" s="194"/>
      <c r="O145" s="66"/>
      <c r="P145" s="66"/>
      <c r="Q145" s="66"/>
      <c r="R145" s="66"/>
      <c r="S145" s="66"/>
      <c r="T145" s="67"/>
      <c r="U145" s="36"/>
      <c r="V145" s="36"/>
      <c r="W145" s="36"/>
      <c r="X145" s="36"/>
      <c r="Y145" s="36"/>
      <c r="Z145" s="36"/>
      <c r="AA145" s="36"/>
      <c r="AB145" s="36"/>
      <c r="AC145" s="36"/>
      <c r="AD145" s="36"/>
      <c r="AE145" s="36"/>
      <c r="AT145" s="18" t="s">
        <v>170</v>
      </c>
      <c r="AU145" s="18" t="s">
        <v>90</v>
      </c>
    </row>
    <row r="146" spans="1:65" s="12" customFormat="1" ht="25.9" customHeight="1">
      <c r="B146" s="160"/>
      <c r="C146" s="161"/>
      <c r="D146" s="162" t="s">
        <v>79</v>
      </c>
      <c r="E146" s="163" t="s">
        <v>257</v>
      </c>
      <c r="F146" s="163" t="s">
        <v>258</v>
      </c>
      <c r="G146" s="161"/>
      <c r="H146" s="161"/>
      <c r="I146" s="164"/>
      <c r="J146" s="165">
        <f>BK146</f>
        <v>0</v>
      </c>
      <c r="K146" s="161"/>
      <c r="L146" s="166"/>
      <c r="M146" s="167"/>
      <c r="N146" s="168"/>
      <c r="O146" s="168"/>
      <c r="P146" s="169">
        <f>P147+P163+P170+P173+P188+P199+P205+P239+P269</f>
        <v>0</v>
      </c>
      <c r="Q146" s="168"/>
      <c r="R146" s="169">
        <f>R147+R163+R170+R173+R188+R199+R205+R239+R269</f>
        <v>1.9533402</v>
      </c>
      <c r="S146" s="168"/>
      <c r="T146" s="170">
        <f>T147+T163+T170+T173+T188+T199+T205+T239+T269</f>
        <v>4.7482177999999999</v>
      </c>
      <c r="AR146" s="171" t="s">
        <v>90</v>
      </c>
      <c r="AT146" s="172" t="s">
        <v>79</v>
      </c>
      <c r="AU146" s="172" t="s">
        <v>80</v>
      </c>
      <c r="AY146" s="171" t="s">
        <v>161</v>
      </c>
      <c r="BK146" s="173">
        <f>BK147+BK163+BK170+BK173+BK188+BK199+BK205+BK239+BK269</f>
        <v>0</v>
      </c>
    </row>
    <row r="147" spans="1:65" s="12" customFormat="1" ht="22.9" customHeight="1">
      <c r="B147" s="160"/>
      <c r="C147" s="161"/>
      <c r="D147" s="162" t="s">
        <v>79</v>
      </c>
      <c r="E147" s="174" t="s">
        <v>259</v>
      </c>
      <c r="F147" s="174" t="s">
        <v>260</v>
      </c>
      <c r="G147" s="161"/>
      <c r="H147" s="161"/>
      <c r="I147" s="164"/>
      <c r="J147" s="175">
        <f>BK147</f>
        <v>0</v>
      </c>
      <c r="K147" s="161"/>
      <c r="L147" s="166"/>
      <c r="M147" s="167"/>
      <c r="N147" s="168"/>
      <c r="O147" s="168"/>
      <c r="P147" s="169">
        <f>SUM(P148:P162)</f>
        <v>0</v>
      </c>
      <c r="Q147" s="168"/>
      <c r="R147" s="169">
        <f>SUM(R148:R162)</f>
        <v>3.8999999999999998E-3</v>
      </c>
      <c r="S147" s="168"/>
      <c r="T147" s="170">
        <f>SUM(T148:T162)</f>
        <v>5.8120000000000005E-2</v>
      </c>
      <c r="AR147" s="171" t="s">
        <v>90</v>
      </c>
      <c r="AT147" s="172" t="s">
        <v>79</v>
      </c>
      <c r="AU147" s="172" t="s">
        <v>88</v>
      </c>
      <c r="AY147" s="171" t="s">
        <v>161</v>
      </c>
      <c r="BK147" s="173">
        <f>SUM(BK148:BK162)</f>
        <v>0</v>
      </c>
    </row>
    <row r="148" spans="1:65" s="2" customFormat="1" ht="33" customHeight="1">
      <c r="A148" s="36"/>
      <c r="B148" s="37"/>
      <c r="C148" s="176" t="s">
        <v>261</v>
      </c>
      <c r="D148" s="176" t="s">
        <v>164</v>
      </c>
      <c r="E148" s="177" t="s">
        <v>262</v>
      </c>
      <c r="F148" s="178" t="s">
        <v>263</v>
      </c>
      <c r="G148" s="179" t="s">
        <v>185</v>
      </c>
      <c r="H148" s="180">
        <v>2</v>
      </c>
      <c r="I148" s="181"/>
      <c r="J148" s="182">
        <f>ROUND(I148*H148,2)</f>
        <v>0</v>
      </c>
      <c r="K148" s="183"/>
      <c r="L148" s="41"/>
      <c r="M148" s="184" t="s">
        <v>35</v>
      </c>
      <c r="N148" s="185" t="s">
        <v>51</v>
      </c>
      <c r="O148" s="66"/>
      <c r="P148" s="186">
        <f>O148*H148</f>
        <v>0</v>
      </c>
      <c r="Q148" s="186">
        <v>0</v>
      </c>
      <c r="R148" s="186">
        <f>Q148*H148</f>
        <v>0</v>
      </c>
      <c r="S148" s="186">
        <v>0</v>
      </c>
      <c r="T148" s="187">
        <f>S148*H148</f>
        <v>0</v>
      </c>
      <c r="U148" s="36"/>
      <c r="V148" s="36"/>
      <c r="W148" s="36"/>
      <c r="X148" s="36"/>
      <c r="Y148" s="36"/>
      <c r="Z148" s="36"/>
      <c r="AA148" s="36"/>
      <c r="AB148" s="36"/>
      <c r="AC148" s="36"/>
      <c r="AD148" s="36"/>
      <c r="AE148" s="36"/>
      <c r="AR148" s="188" t="s">
        <v>261</v>
      </c>
      <c r="AT148" s="188" t="s">
        <v>164</v>
      </c>
      <c r="AU148" s="188" t="s">
        <v>90</v>
      </c>
      <c r="AY148" s="18" t="s">
        <v>161</v>
      </c>
      <c r="BE148" s="189">
        <f>IF(N148="základní",J148,0)</f>
        <v>0</v>
      </c>
      <c r="BF148" s="189">
        <f>IF(N148="snížená",J148,0)</f>
        <v>0</v>
      </c>
      <c r="BG148" s="189">
        <f>IF(N148="zákl. přenesená",J148,0)</f>
        <v>0</v>
      </c>
      <c r="BH148" s="189">
        <f>IF(N148="sníž. přenesená",J148,0)</f>
        <v>0</v>
      </c>
      <c r="BI148" s="189">
        <f>IF(N148="nulová",J148,0)</f>
        <v>0</v>
      </c>
      <c r="BJ148" s="18" t="s">
        <v>88</v>
      </c>
      <c r="BK148" s="189">
        <f>ROUND(I148*H148,2)</f>
        <v>0</v>
      </c>
      <c r="BL148" s="18" t="s">
        <v>261</v>
      </c>
      <c r="BM148" s="188" t="s">
        <v>873</v>
      </c>
    </row>
    <row r="149" spans="1:65" s="2" customFormat="1" ht="24.2" customHeight="1">
      <c r="A149" s="36"/>
      <c r="B149" s="37"/>
      <c r="C149" s="176" t="s">
        <v>265</v>
      </c>
      <c r="D149" s="176" t="s">
        <v>164</v>
      </c>
      <c r="E149" s="177" t="s">
        <v>266</v>
      </c>
      <c r="F149" s="178" t="s">
        <v>267</v>
      </c>
      <c r="G149" s="179" t="s">
        <v>185</v>
      </c>
      <c r="H149" s="180">
        <v>1</v>
      </c>
      <c r="I149" s="181"/>
      <c r="J149" s="182">
        <f>ROUND(I149*H149,2)</f>
        <v>0</v>
      </c>
      <c r="K149" s="183"/>
      <c r="L149" s="41"/>
      <c r="M149" s="184" t="s">
        <v>35</v>
      </c>
      <c r="N149" s="185" t="s">
        <v>51</v>
      </c>
      <c r="O149" s="66"/>
      <c r="P149" s="186">
        <f>O149*H149</f>
        <v>0</v>
      </c>
      <c r="Q149" s="186">
        <v>0</v>
      </c>
      <c r="R149" s="186">
        <f>Q149*H149</f>
        <v>0</v>
      </c>
      <c r="S149" s="186">
        <v>0</v>
      </c>
      <c r="T149" s="187">
        <f>S149*H149</f>
        <v>0</v>
      </c>
      <c r="U149" s="36"/>
      <c r="V149" s="36"/>
      <c r="W149" s="36"/>
      <c r="X149" s="36"/>
      <c r="Y149" s="36"/>
      <c r="Z149" s="36"/>
      <c r="AA149" s="36"/>
      <c r="AB149" s="36"/>
      <c r="AC149" s="36"/>
      <c r="AD149" s="36"/>
      <c r="AE149" s="36"/>
      <c r="AR149" s="188" t="s">
        <v>261</v>
      </c>
      <c r="AT149" s="188" t="s">
        <v>164</v>
      </c>
      <c r="AU149" s="188" t="s">
        <v>90</v>
      </c>
      <c r="AY149" s="18" t="s">
        <v>161</v>
      </c>
      <c r="BE149" s="189">
        <f>IF(N149="základní",J149,0)</f>
        <v>0</v>
      </c>
      <c r="BF149" s="189">
        <f>IF(N149="snížená",J149,0)</f>
        <v>0</v>
      </c>
      <c r="BG149" s="189">
        <f>IF(N149="zákl. přenesená",J149,0)</f>
        <v>0</v>
      </c>
      <c r="BH149" s="189">
        <f>IF(N149="sníž. přenesená",J149,0)</f>
        <v>0</v>
      </c>
      <c r="BI149" s="189">
        <f>IF(N149="nulová",J149,0)</f>
        <v>0</v>
      </c>
      <c r="BJ149" s="18" t="s">
        <v>88</v>
      </c>
      <c r="BK149" s="189">
        <f>ROUND(I149*H149,2)</f>
        <v>0</v>
      </c>
      <c r="BL149" s="18" t="s">
        <v>261</v>
      </c>
      <c r="BM149" s="188" t="s">
        <v>874</v>
      </c>
    </row>
    <row r="150" spans="1:65" s="2" customFormat="1" ht="16.5" customHeight="1">
      <c r="A150" s="36"/>
      <c r="B150" s="37"/>
      <c r="C150" s="176" t="s">
        <v>269</v>
      </c>
      <c r="D150" s="176" t="s">
        <v>164</v>
      </c>
      <c r="E150" s="177" t="s">
        <v>274</v>
      </c>
      <c r="F150" s="178" t="s">
        <v>275</v>
      </c>
      <c r="G150" s="179" t="s">
        <v>276</v>
      </c>
      <c r="H150" s="180">
        <v>2</v>
      </c>
      <c r="I150" s="181"/>
      <c r="J150" s="182">
        <f>ROUND(I150*H150,2)</f>
        <v>0</v>
      </c>
      <c r="K150" s="183"/>
      <c r="L150" s="41"/>
      <c r="M150" s="184" t="s">
        <v>35</v>
      </c>
      <c r="N150" s="185" t="s">
        <v>51</v>
      </c>
      <c r="O150" s="66"/>
      <c r="P150" s="186">
        <f>O150*H150</f>
        <v>0</v>
      </c>
      <c r="Q150" s="186">
        <v>0</v>
      </c>
      <c r="R150" s="186">
        <f>Q150*H150</f>
        <v>0</v>
      </c>
      <c r="S150" s="186">
        <v>1.933E-2</v>
      </c>
      <c r="T150" s="187">
        <f>S150*H150</f>
        <v>3.866E-2</v>
      </c>
      <c r="U150" s="36"/>
      <c r="V150" s="36"/>
      <c r="W150" s="36"/>
      <c r="X150" s="36"/>
      <c r="Y150" s="36"/>
      <c r="Z150" s="36"/>
      <c r="AA150" s="36"/>
      <c r="AB150" s="36"/>
      <c r="AC150" s="36"/>
      <c r="AD150" s="36"/>
      <c r="AE150" s="36"/>
      <c r="AR150" s="188" t="s">
        <v>261</v>
      </c>
      <c r="AT150" s="188" t="s">
        <v>164</v>
      </c>
      <c r="AU150" s="188" t="s">
        <v>90</v>
      </c>
      <c r="AY150" s="18" t="s">
        <v>161</v>
      </c>
      <c r="BE150" s="189">
        <f>IF(N150="základní",J150,0)</f>
        <v>0</v>
      </c>
      <c r="BF150" s="189">
        <f>IF(N150="snížená",J150,0)</f>
        <v>0</v>
      </c>
      <c r="BG150" s="189">
        <f>IF(N150="zákl. přenesená",J150,0)</f>
        <v>0</v>
      </c>
      <c r="BH150" s="189">
        <f>IF(N150="sníž. přenesená",J150,0)</f>
        <v>0</v>
      </c>
      <c r="BI150" s="189">
        <f>IF(N150="nulová",J150,0)</f>
        <v>0</v>
      </c>
      <c r="BJ150" s="18" t="s">
        <v>88</v>
      </c>
      <c r="BK150" s="189">
        <f>ROUND(I150*H150,2)</f>
        <v>0</v>
      </c>
      <c r="BL150" s="18" t="s">
        <v>261</v>
      </c>
      <c r="BM150" s="188" t="s">
        <v>875</v>
      </c>
    </row>
    <row r="151" spans="1:65" s="2" customFormat="1" ht="11.25">
      <c r="A151" s="36"/>
      <c r="B151" s="37"/>
      <c r="C151" s="38"/>
      <c r="D151" s="190" t="s">
        <v>170</v>
      </c>
      <c r="E151" s="38"/>
      <c r="F151" s="191" t="s">
        <v>278</v>
      </c>
      <c r="G151" s="38"/>
      <c r="H151" s="38"/>
      <c r="I151" s="192"/>
      <c r="J151" s="38"/>
      <c r="K151" s="38"/>
      <c r="L151" s="41"/>
      <c r="M151" s="193"/>
      <c r="N151" s="194"/>
      <c r="O151" s="66"/>
      <c r="P151" s="66"/>
      <c r="Q151" s="66"/>
      <c r="R151" s="66"/>
      <c r="S151" s="66"/>
      <c r="T151" s="67"/>
      <c r="U151" s="36"/>
      <c r="V151" s="36"/>
      <c r="W151" s="36"/>
      <c r="X151" s="36"/>
      <c r="Y151" s="36"/>
      <c r="Z151" s="36"/>
      <c r="AA151" s="36"/>
      <c r="AB151" s="36"/>
      <c r="AC151" s="36"/>
      <c r="AD151" s="36"/>
      <c r="AE151" s="36"/>
      <c r="AT151" s="18" t="s">
        <v>170</v>
      </c>
      <c r="AU151" s="18" t="s">
        <v>90</v>
      </c>
    </row>
    <row r="152" spans="1:65" s="2" customFormat="1" ht="16.5" customHeight="1">
      <c r="A152" s="36"/>
      <c r="B152" s="37"/>
      <c r="C152" s="176" t="s">
        <v>273</v>
      </c>
      <c r="D152" s="176" t="s">
        <v>164</v>
      </c>
      <c r="E152" s="177" t="s">
        <v>284</v>
      </c>
      <c r="F152" s="178" t="s">
        <v>285</v>
      </c>
      <c r="G152" s="179" t="s">
        <v>276</v>
      </c>
      <c r="H152" s="180">
        <v>1</v>
      </c>
      <c r="I152" s="181"/>
      <c r="J152" s="182">
        <f>ROUND(I152*H152,2)</f>
        <v>0</v>
      </c>
      <c r="K152" s="183"/>
      <c r="L152" s="41"/>
      <c r="M152" s="184" t="s">
        <v>35</v>
      </c>
      <c r="N152" s="185" t="s">
        <v>51</v>
      </c>
      <c r="O152" s="66"/>
      <c r="P152" s="186">
        <f>O152*H152</f>
        <v>0</v>
      </c>
      <c r="Q152" s="186">
        <v>0</v>
      </c>
      <c r="R152" s="186">
        <f>Q152*H152</f>
        <v>0</v>
      </c>
      <c r="S152" s="186">
        <v>1.9460000000000002E-2</v>
      </c>
      <c r="T152" s="187">
        <f>S152*H152</f>
        <v>1.9460000000000002E-2</v>
      </c>
      <c r="U152" s="36"/>
      <c r="V152" s="36"/>
      <c r="W152" s="36"/>
      <c r="X152" s="36"/>
      <c r="Y152" s="36"/>
      <c r="Z152" s="36"/>
      <c r="AA152" s="36"/>
      <c r="AB152" s="36"/>
      <c r="AC152" s="36"/>
      <c r="AD152" s="36"/>
      <c r="AE152" s="36"/>
      <c r="AR152" s="188" t="s">
        <v>261</v>
      </c>
      <c r="AT152" s="188" t="s">
        <v>164</v>
      </c>
      <c r="AU152" s="188" t="s">
        <v>90</v>
      </c>
      <c r="AY152" s="18" t="s">
        <v>161</v>
      </c>
      <c r="BE152" s="189">
        <f>IF(N152="základní",J152,0)</f>
        <v>0</v>
      </c>
      <c r="BF152" s="189">
        <f>IF(N152="snížená",J152,0)</f>
        <v>0</v>
      </c>
      <c r="BG152" s="189">
        <f>IF(N152="zákl. přenesená",J152,0)</f>
        <v>0</v>
      </c>
      <c r="BH152" s="189">
        <f>IF(N152="sníž. přenesená",J152,0)</f>
        <v>0</v>
      </c>
      <c r="BI152" s="189">
        <f>IF(N152="nulová",J152,0)</f>
        <v>0</v>
      </c>
      <c r="BJ152" s="18" t="s">
        <v>88</v>
      </c>
      <c r="BK152" s="189">
        <f>ROUND(I152*H152,2)</f>
        <v>0</v>
      </c>
      <c r="BL152" s="18" t="s">
        <v>261</v>
      </c>
      <c r="BM152" s="188" t="s">
        <v>876</v>
      </c>
    </row>
    <row r="153" spans="1:65" s="2" customFormat="1" ht="11.25">
      <c r="A153" s="36"/>
      <c r="B153" s="37"/>
      <c r="C153" s="38"/>
      <c r="D153" s="190" t="s">
        <v>170</v>
      </c>
      <c r="E153" s="38"/>
      <c r="F153" s="191" t="s">
        <v>287</v>
      </c>
      <c r="G153" s="38"/>
      <c r="H153" s="38"/>
      <c r="I153" s="192"/>
      <c r="J153" s="38"/>
      <c r="K153" s="38"/>
      <c r="L153" s="41"/>
      <c r="M153" s="193"/>
      <c r="N153" s="194"/>
      <c r="O153" s="66"/>
      <c r="P153" s="66"/>
      <c r="Q153" s="66"/>
      <c r="R153" s="66"/>
      <c r="S153" s="66"/>
      <c r="T153" s="67"/>
      <c r="U153" s="36"/>
      <c r="V153" s="36"/>
      <c r="W153" s="36"/>
      <c r="X153" s="36"/>
      <c r="Y153" s="36"/>
      <c r="Z153" s="36"/>
      <c r="AA153" s="36"/>
      <c r="AB153" s="36"/>
      <c r="AC153" s="36"/>
      <c r="AD153" s="36"/>
      <c r="AE153" s="36"/>
      <c r="AT153" s="18" t="s">
        <v>170</v>
      </c>
      <c r="AU153" s="18" t="s">
        <v>90</v>
      </c>
    </row>
    <row r="154" spans="1:65" s="2" customFormat="1" ht="16.5" customHeight="1">
      <c r="A154" s="36"/>
      <c r="B154" s="37"/>
      <c r="C154" s="176" t="s">
        <v>279</v>
      </c>
      <c r="D154" s="176" t="s">
        <v>164</v>
      </c>
      <c r="E154" s="177" t="s">
        <v>289</v>
      </c>
      <c r="F154" s="178" t="s">
        <v>290</v>
      </c>
      <c r="G154" s="179" t="s">
        <v>185</v>
      </c>
      <c r="H154" s="180">
        <v>1</v>
      </c>
      <c r="I154" s="181"/>
      <c r="J154" s="182">
        <f t="shared" ref="J154:J159" si="0">ROUND(I154*H154,2)</f>
        <v>0</v>
      </c>
      <c r="K154" s="183"/>
      <c r="L154" s="41"/>
      <c r="M154" s="184" t="s">
        <v>35</v>
      </c>
      <c r="N154" s="185" t="s">
        <v>51</v>
      </c>
      <c r="O154" s="66"/>
      <c r="P154" s="186">
        <f t="shared" ref="P154:P159" si="1">O154*H154</f>
        <v>0</v>
      </c>
      <c r="Q154" s="186">
        <v>0</v>
      </c>
      <c r="R154" s="186">
        <f t="shared" ref="R154:R159" si="2">Q154*H154</f>
        <v>0</v>
      </c>
      <c r="S154" s="186">
        <v>0</v>
      </c>
      <c r="T154" s="187">
        <f t="shared" ref="T154:T159" si="3">S154*H154</f>
        <v>0</v>
      </c>
      <c r="U154" s="36"/>
      <c r="V154" s="36"/>
      <c r="W154" s="36"/>
      <c r="X154" s="36"/>
      <c r="Y154" s="36"/>
      <c r="Z154" s="36"/>
      <c r="AA154" s="36"/>
      <c r="AB154" s="36"/>
      <c r="AC154" s="36"/>
      <c r="AD154" s="36"/>
      <c r="AE154" s="36"/>
      <c r="AR154" s="188" t="s">
        <v>261</v>
      </c>
      <c r="AT154" s="188" t="s">
        <v>164</v>
      </c>
      <c r="AU154" s="188" t="s">
        <v>90</v>
      </c>
      <c r="AY154" s="18" t="s">
        <v>161</v>
      </c>
      <c r="BE154" s="189">
        <f t="shared" ref="BE154:BE159" si="4">IF(N154="základní",J154,0)</f>
        <v>0</v>
      </c>
      <c r="BF154" s="189">
        <f t="shared" ref="BF154:BF159" si="5">IF(N154="snížená",J154,0)</f>
        <v>0</v>
      </c>
      <c r="BG154" s="189">
        <f t="shared" ref="BG154:BG159" si="6">IF(N154="zákl. přenesená",J154,0)</f>
        <v>0</v>
      </c>
      <c r="BH154" s="189">
        <f t="shared" ref="BH154:BH159" si="7">IF(N154="sníž. přenesená",J154,0)</f>
        <v>0</v>
      </c>
      <c r="BI154" s="189">
        <f t="shared" ref="BI154:BI159" si="8">IF(N154="nulová",J154,0)</f>
        <v>0</v>
      </c>
      <c r="BJ154" s="18" t="s">
        <v>88</v>
      </c>
      <c r="BK154" s="189">
        <f t="shared" ref="BK154:BK159" si="9">ROUND(I154*H154,2)</f>
        <v>0</v>
      </c>
      <c r="BL154" s="18" t="s">
        <v>261</v>
      </c>
      <c r="BM154" s="188" t="s">
        <v>877</v>
      </c>
    </row>
    <row r="155" spans="1:65" s="2" customFormat="1" ht="16.5" customHeight="1">
      <c r="A155" s="36"/>
      <c r="B155" s="37"/>
      <c r="C155" s="176" t="s">
        <v>7</v>
      </c>
      <c r="D155" s="176" t="s">
        <v>164</v>
      </c>
      <c r="E155" s="177" t="s">
        <v>293</v>
      </c>
      <c r="F155" s="178" t="s">
        <v>294</v>
      </c>
      <c r="G155" s="179" t="s">
        <v>185</v>
      </c>
      <c r="H155" s="180">
        <v>1</v>
      </c>
      <c r="I155" s="181"/>
      <c r="J155" s="182">
        <f t="shared" si="0"/>
        <v>0</v>
      </c>
      <c r="K155" s="183"/>
      <c r="L155" s="41"/>
      <c r="M155" s="184" t="s">
        <v>35</v>
      </c>
      <c r="N155" s="185" t="s">
        <v>51</v>
      </c>
      <c r="O155" s="66"/>
      <c r="P155" s="186">
        <f t="shared" si="1"/>
        <v>0</v>
      </c>
      <c r="Q155" s="186">
        <v>0</v>
      </c>
      <c r="R155" s="186">
        <f t="shared" si="2"/>
        <v>0</v>
      </c>
      <c r="S155" s="186">
        <v>0</v>
      </c>
      <c r="T155" s="187">
        <f t="shared" si="3"/>
        <v>0</v>
      </c>
      <c r="U155" s="36"/>
      <c r="V155" s="36"/>
      <c r="W155" s="36"/>
      <c r="X155" s="36"/>
      <c r="Y155" s="36"/>
      <c r="Z155" s="36"/>
      <c r="AA155" s="36"/>
      <c r="AB155" s="36"/>
      <c r="AC155" s="36"/>
      <c r="AD155" s="36"/>
      <c r="AE155" s="36"/>
      <c r="AR155" s="188" t="s">
        <v>261</v>
      </c>
      <c r="AT155" s="188" t="s">
        <v>164</v>
      </c>
      <c r="AU155" s="188" t="s">
        <v>90</v>
      </c>
      <c r="AY155" s="18" t="s">
        <v>161</v>
      </c>
      <c r="BE155" s="189">
        <f t="shared" si="4"/>
        <v>0</v>
      </c>
      <c r="BF155" s="189">
        <f t="shared" si="5"/>
        <v>0</v>
      </c>
      <c r="BG155" s="189">
        <f t="shared" si="6"/>
        <v>0</v>
      </c>
      <c r="BH155" s="189">
        <f t="shared" si="7"/>
        <v>0</v>
      </c>
      <c r="BI155" s="189">
        <f t="shared" si="8"/>
        <v>0</v>
      </c>
      <c r="BJ155" s="18" t="s">
        <v>88</v>
      </c>
      <c r="BK155" s="189">
        <f t="shared" si="9"/>
        <v>0</v>
      </c>
      <c r="BL155" s="18" t="s">
        <v>261</v>
      </c>
      <c r="BM155" s="188" t="s">
        <v>878</v>
      </c>
    </row>
    <row r="156" spans="1:65" s="2" customFormat="1" ht="16.5" customHeight="1">
      <c r="A156" s="36"/>
      <c r="B156" s="37"/>
      <c r="C156" s="176" t="s">
        <v>288</v>
      </c>
      <c r="D156" s="176" t="s">
        <v>164</v>
      </c>
      <c r="E156" s="177" t="s">
        <v>297</v>
      </c>
      <c r="F156" s="178" t="s">
        <v>298</v>
      </c>
      <c r="G156" s="179" t="s">
        <v>185</v>
      </c>
      <c r="H156" s="180">
        <v>1</v>
      </c>
      <c r="I156" s="181"/>
      <c r="J156" s="182">
        <f t="shared" si="0"/>
        <v>0</v>
      </c>
      <c r="K156" s="183"/>
      <c r="L156" s="41"/>
      <c r="M156" s="184" t="s">
        <v>35</v>
      </c>
      <c r="N156" s="185" t="s">
        <v>51</v>
      </c>
      <c r="O156" s="66"/>
      <c r="P156" s="186">
        <f t="shared" si="1"/>
        <v>0</v>
      </c>
      <c r="Q156" s="186">
        <v>0</v>
      </c>
      <c r="R156" s="186">
        <f t="shared" si="2"/>
        <v>0</v>
      </c>
      <c r="S156" s="186">
        <v>0</v>
      </c>
      <c r="T156" s="187">
        <f t="shared" si="3"/>
        <v>0</v>
      </c>
      <c r="U156" s="36"/>
      <c r="V156" s="36"/>
      <c r="W156" s="36"/>
      <c r="X156" s="36"/>
      <c r="Y156" s="36"/>
      <c r="Z156" s="36"/>
      <c r="AA156" s="36"/>
      <c r="AB156" s="36"/>
      <c r="AC156" s="36"/>
      <c r="AD156" s="36"/>
      <c r="AE156" s="36"/>
      <c r="AR156" s="188" t="s">
        <v>261</v>
      </c>
      <c r="AT156" s="188" t="s">
        <v>164</v>
      </c>
      <c r="AU156" s="188" t="s">
        <v>90</v>
      </c>
      <c r="AY156" s="18" t="s">
        <v>161</v>
      </c>
      <c r="BE156" s="189">
        <f t="shared" si="4"/>
        <v>0</v>
      </c>
      <c r="BF156" s="189">
        <f t="shared" si="5"/>
        <v>0</v>
      </c>
      <c r="BG156" s="189">
        <f t="shared" si="6"/>
        <v>0</v>
      </c>
      <c r="BH156" s="189">
        <f t="shared" si="7"/>
        <v>0</v>
      </c>
      <c r="BI156" s="189">
        <f t="shared" si="8"/>
        <v>0</v>
      </c>
      <c r="BJ156" s="18" t="s">
        <v>88</v>
      </c>
      <c r="BK156" s="189">
        <f t="shared" si="9"/>
        <v>0</v>
      </c>
      <c r="BL156" s="18" t="s">
        <v>261</v>
      </c>
      <c r="BM156" s="188" t="s">
        <v>879</v>
      </c>
    </row>
    <row r="157" spans="1:65" s="2" customFormat="1" ht="16.5" customHeight="1">
      <c r="A157" s="36"/>
      <c r="B157" s="37"/>
      <c r="C157" s="176" t="s">
        <v>292</v>
      </c>
      <c r="D157" s="176" t="s">
        <v>164</v>
      </c>
      <c r="E157" s="177" t="s">
        <v>301</v>
      </c>
      <c r="F157" s="178" t="s">
        <v>302</v>
      </c>
      <c r="G157" s="179" t="s">
        <v>185</v>
      </c>
      <c r="H157" s="180">
        <v>1</v>
      </c>
      <c r="I157" s="181"/>
      <c r="J157" s="182">
        <f t="shared" si="0"/>
        <v>0</v>
      </c>
      <c r="K157" s="183"/>
      <c r="L157" s="41"/>
      <c r="M157" s="184" t="s">
        <v>35</v>
      </c>
      <c r="N157" s="185" t="s">
        <v>51</v>
      </c>
      <c r="O157" s="66"/>
      <c r="P157" s="186">
        <f t="shared" si="1"/>
        <v>0</v>
      </c>
      <c r="Q157" s="186">
        <v>0</v>
      </c>
      <c r="R157" s="186">
        <f t="shared" si="2"/>
        <v>0</v>
      </c>
      <c r="S157" s="186">
        <v>0</v>
      </c>
      <c r="T157" s="187">
        <f t="shared" si="3"/>
        <v>0</v>
      </c>
      <c r="U157" s="36"/>
      <c r="V157" s="36"/>
      <c r="W157" s="36"/>
      <c r="X157" s="36"/>
      <c r="Y157" s="36"/>
      <c r="Z157" s="36"/>
      <c r="AA157" s="36"/>
      <c r="AB157" s="36"/>
      <c r="AC157" s="36"/>
      <c r="AD157" s="36"/>
      <c r="AE157" s="36"/>
      <c r="AR157" s="188" t="s">
        <v>261</v>
      </c>
      <c r="AT157" s="188" t="s">
        <v>164</v>
      </c>
      <c r="AU157" s="188" t="s">
        <v>90</v>
      </c>
      <c r="AY157" s="18" t="s">
        <v>161</v>
      </c>
      <c r="BE157" s="189">
        <f t="shared" si="4"/>
        <v>0</v>
      </c>
      <c r="BF157" s="189">
        <f t="shared" si="5"/>
        <v>0</v>
      </c>
      <c r="BG157" s="189">
        <f t="shared" si="6"/>
        <v>0</v>
      </c>
      <c r="BH157" s="189">
        <f t="shared" si="7"/>
        <v>0</v>
      </c>
      <c r="BI157" s="189">
        <f t="shared" si="8"/>
        <v>0</v>
      </c>
      <c r="BJ157" s="18" t="s">
        <v>88</v>
      </c>
      <c r="BK157" s="189">
        <f t="shared" si="9"/>
        <v>0</v>
      </c>
      <c r="BL157" s="18" t="s">
        <v>261</v>
      </c>
      <c r="BM157" s="188" t="s">
        <v>880</v>
      </c>
    </row>
    <row r="158" spans="1:65" s="2" customFormat="1" ht="16.5" customHeight="1">
      <c r="A158" s="36"/>
      <c r="B158" s="37"/>
      <c r="C158" s="176" t="s">
        <v>296</v>
      </c>
      <c r="D158" s="176" t="s">
        <v>164</v>
      </c>
      <c r="E158" s="177" t="s">
        <v>305</v>
      </c>
      <c r="F158" s="178" t="s">
        <v>306</v>
      </c>
      <c r="G158" s="179" t="s">
        <v>185</v>
      </c>
      <c r="H158" s="180">
        <v>1</v>
      </c>
      <c r="I158" s="181"/>
      <c r="J158" s="182">
        <f t="shared" si="0"/>
        <v>0</v>
      </c>
      <c r="K158" s="183"/>
      <c r="L158" s="41"/>
      <c r="M158" s="184" t="s">
        <v>35</v>
      </c>
      <c r="N158" s="185" t="s">
        <v>51</v>
      </c>
      <c r="O158" s="66"/>
      <c r="P158" s="186">
        <f t="shared" si="1"/>
        <v>0</v>
      </c>
      <c r="Q158" s="186">
        <v>0</v>
      </c>
      <c r="R158" s="186">
        <f t="shared" si="2"/>
        <v>0</v>
      </c>
      <c r="S158" s="186">
        <v>0</v>
      </c>
      <c r="T158" s="187">
        <f t="shared" si="3"/>
        <v>0</v>
      </c>
      <c r="U158" s="36"/>
      <c r="V158" s="36"/>
      <c r="W158" s="36"/>
      <c r="X158" s="36"/>
      <c r="Y158" s="36"/>
      <c r="Z158" s="36"/>
      <c r="AA158" s="36"/>
      <c r="AB158" s="36"/>
      <c r="AC158" s="36"/>
      <c r="AD158" s="36"/>
      <c r="AE158" s="36"/>
      <c r="AR158" s="188" t="s">
        <v>261</v>
      </c>
      <c r="AT158" s="188" t="s">
        <v>164</v>
      </c>
      <c r="AU158" s="188" t="s">
        <v>90</v>
      </c>
      <c r="AY158" s="18" t="s">
        <v>161</v>
      </c>
      <c r="BE158" s="189">
        <f t="shared" si="4"/>
        <v>0</v>
      </c>
      <c r="BF158" s="189">
        <f t="shared" si="5"/>
        <v>0</v>
      </c>
      <c r="BG158" s="189">
        <f t="shared" si="6"/>
        <v>0</v>
      </c>
      <c r="BH158" s="189">
        <f t="shared" si="7"/>
        <v>0</v>
      </c>
      <c r="BI158" s="189">
        <f t="shared" si="8"/>
        <v>0</v>
      </c>
      <c r="BJ158" s="18" t="s">
        <v>88</v>
      </c>
      <c r="BK158" s="189">
        <f t="shared" si="9"/>
        <v>0</v>
      </c>
      <c r="BL158" s="18" t="s">
        <v>261</v>
      </c>
      <c r="BM158" s="188" t="s">
        <v>881</v>
      </c>
    </row>
    <row r="159" spans="1:65" s="2" customFormat="1" ht="33" customHeight="1">
      <c r="A159" s="36"/>
      <c r="B159" s="37"/>
      <c r="C159" s="176" t="s">
        <v>300</v>
      </c>
      <c r="D159" s="176" t="s">
        <v>164</v>
      </c>
      <c r="E159" s="177" t="s">
        <v>309</v>
      </c>
      <c r="F159" s="178" t="s">
        <v>310</v>
      </c>
      <c r="G159" s="179" t="s">
        <v>185</v>
      </c>
      <c r="H159" s="180">
        <v>4</v>
      </c>
      <c r="I159" s="181"/>
      <c r="J159" s="182">
        <f t="shared" si="0"/>
        <v>0</v>
      </c>
      <c r="K159" s="183"/>
      <c r="L159" s="41"/>
      <c r="M159" s="184" t="s">
        <v>35</v>
      </c>
      <c r="N159" s="185" t="s">
        <v>51</v>
      </c>
      <c r="O159" s="66"/>
      <c r="P159" s="186">
        <f t="shared" si="1"/>
        <v>0</v>
      </c>
      <c r="Q159" s="186">
        <v>6.8999999999999997E-4</v>
      </c>
      <c r="R159" s="186">
        <f t="shared" si="2"/>
        <v>2.7599999999999999E-3</v>
      </c>
      <c r="S159" s="186">
        <v>0</v>
      </c>
      <c r="T159" s="187">
        <f t="shared" si="3"/>
        <v>0</v>
      </c>
      <c r="U159" s="36"/>
      <c r="V159" s="36"/>
      <c r="W159" s="36"/>
      <c r="X159" s="36"/>
      <c r="Y159" s="36"/>
      <c r="Z159" s="36"/>
      <c r="AA159" s="36"/>
      <c r="AB159" s="36"/>
      <c r="AC159" s="36"/>
      <c r="AD159" s="36"/>
      <c r="AE159" s="36"/>
      <c r="AR159" s="188" t="s">
        <v>261</v>
      </c>
      <c r="AT159" s="188" t="s">
        <v>164</v>
      </c>
      <c r="AU159" s="188" t="s">
        <v>90</v>
      </c>
      <c r="AY159" s="18" t="s">
        <v>161</v>
      </c>
      <c r="BE159" s="189">
        <f t="shared" si="4"/>
        <v>0</v>
      </c>
      <c r="BF159" s="189">
        <f t="shared" si="5"/>
        <v>0</v>
      </c>
      <c r="BG159" s="189">
        <f t="shared" si="6"/>
        <v>0</v>
      </c>
      <c r="BH159" s="189">
        <f t="shared" si="7"/>
        <v>0</v>
      </c>
      <c r="BI159" s="189">
        <f t="shared" si="8"/>
        <v>0</v>
      </c>
      <c r="BJ159" s="18" t="s">
        <v>88</v>
      </c>
      <c r="BK159" s="189">
        <f t="shared" si="9"/>
        <v>0</v>
      </c>
      <c r="BL159" s="18" t="s">
        <v>261</v>
      </c>
      <c r="BM159" s="188" t="s">
        <v>882</v>
      </c>
    </row>
    <row r="160" spans="1:65" s="2" customFormat="1" ht="11.25">
      <c r="A160" s="36"/>
      <c r="B160" s="37"/>
      <c r="C160" s="38"/>
      <c r="D160" s="190" t="s">
        <v>170</v>
      </c>
      <c r="E160" s="38"/>
      <c r="F160" s="191" t="s">
        <v>312</v>
      </c>
      <c r="G160" s="38"/>
      <c r="H160" s="38"/>
      <c r="I160" s="192"/>
      <c r="J160" s="38"/>
      <c r="K160" s="38"/>
      <c r="L160" s="41"/>
      <c r="M160" s="193"/>
      <c r="N160" s="194"/>
      <c r="O160" s="66"/>
      <c r="P160" s="66"/>
      <c r="Q160" s="66"/>
      <c r="R160" s="66"/>
      <c r="S160" s="66"/>
      <c r="T160" s="67"/>
      <c r="U160" s="36"/>
      <c r="V160" s="36"/>
      <c r="W160" s="36"/>
      <c r="X160" s="36"/>
      <c r="Y160" s="36"/>
      <c r="Z160" s="36"/>
      <c r="AA160" s="36"/>
      <c r="AB160" s="36"/>
      <c r="AC160" s="36"/>
      <c r="AD160" s="36"/>
      <c r="AE160" s="36"/>
      <c r="AT160" s="18" t="s">
        <v>170</v>
      </c>
      <c r="AU160" s="18" t="s">
        <v>90</v>
      </c>
    </row>
    <row r="161" spans="1:65" s="2" customFormat="1" ht="24.2" customHeight="1">
      <c r="A161" s="36"/>
      <c r="B161" s="37"/>
      <c r="C161" s="176" t="s">
        <v>304</v>
      </c>
      <c r="D161" s="176" t="s">
        <v>164</v>
      </c>
      <c r="E161" s="177" t="s">
        <v>314</v>
      </c>
      <c r="F161" s="178" t="s">
        <v>315</v>
      </c>
      <c r="G161" s="179" t="s">
        <v>185</v>
      </c>
      <c r="H161" s="180">
        <v>2</v>
      </c>
      <c r="I161" s="181"/>
      <c r="J161" s="182">
        <f>ROUND(I161*H161,2)</f>
        <v>0</v>
      </c>
      <c r="K161" s="183"/>
      <c r="L161" s="41"/>
      <c r="M161" s="184" t="s">
        <v>35</v>
      </c>
      <c r="N161" s="185" t="s">
        <v>51</v>
      </c>
      <c r="O161" s="66"/>
      <c r="P161" s="186">
        <f>O161*H161</f>
        <v>0</v>
      </c>
      <c r="Q161" s="186">
        <v>5.6999999999999998E-4</v>
      </c>
      <c r="R161" s="186">
        <f>Q161*H161</f>
        <v>1.14E-3</v>
      </c>
      <c r="S161" s="186">
        <v>0</v>
      </c>
      <c r="T161" s="187">
        <f>S161*H161</f>
        <v>0</v>
      </c>
      <c r="U161" s="36"/>
      <c r="V161" s="36"/>
      <c r="W161" s="36"/>
      <c r="X161" s="36"/>
      <c r="Y161" s="36"/>
      <c r="Z161" s="36"/>
      <c r="AA161" s="36"/>
      <c r="AB161" s="36"/>
      <c r="AC161" s="36"/>
      <c r="AD161" s="36"/>
      <c r="AE161" s="36"/>
      <c r="AR161" s="188" t="s">
        <v>261</v>
      </c>
      <c r="AT161" s="188" t="s">
        <v>164</v>
      </c>
      <c r="AU161" s="188" t="s">
        <v>90</v>
      </c>
      <c r="AY161" s="18" t="s">
        <v>161</v>
      </c>
      <c r="BE161" s="189">
        <f>IF(N161="základní",J161,0)</f>
        <v>0</v>
      </c>
      <c r="BF161" s="189">
        <f>IF(N161="snížená",J161,0)</f>
        <v>0</v>
      </c>
      <c r="BG161" s="189">
        <f>IF(N161="zákl. přenesená",J161,0)</f>
        <v>0</v>
      </c>
      <c r="BH161" s="189">
        <f>IF(N161="sníž. přenesená",J161,0)</f>
        <v>0</v>
      </c>
      <c r="BI161" s="189">
        <f>IF(N161="nulová",J161,0)</f>
        <v>0</v>
      </c>
      <c r="BJ161" s="18" t="s">
        <v>88</v>
      </c>
      <c r="BK161" s="189">
        <f>ROUND(I161*H161,2)</f>
        <v>0</v>
      </c>
      <c r="BL161" s="18" t="s">
        <v>261</v>
      </c>
      <c r="BM161" s="188" t="s">
        <v>883</v>
      </c>
    </row>
    <row r="162" spans="1:65" s="2" customFormat="1" ht="11.25">
      <c r="A162" s="36"/>
      <c r="B162" s="37"/>
      <c r="C162" s="38"/>
      <c r="D162" s="190" t="s">
        <v>170</v>
      </c>
      <c r="E162" s="38"/>
      <c r="F162" s="191" t="s">
        <v>317</v>
      </c>
      <c r="G162" s="38"/>
      <c r="H162" s="38"/>
      <c r="I162" s="192"/>
      <c r="J162" s="38"/>
      <c r="K162" s="38"/>
      <c r="L162" s="41"/>
      <c r="M162" s="193"/>
      <c r="N162" s="194"/>
      <c r="O162" s="66"/>
      <c r="P162" s="66"/>
      <c r="Q162" s="66"/>
      <c r="R162" s="66"/>
      <c r="S162" s="66"/>
      <c r="T162" s="67"/>
      <c r="U162" s="36"/>
      <c r="V162" s="36"/>
      <c r="W162" s="36"/>
      <c r="X162" s="36"/>
      <c r="Y162" s="36"/>
      <c r="Z162" s="36"/>
      <c r="AA162" s="36"/>
      <c r="AB162" s="36"/>
      <c r="AC162" s="36"/>
      <c r="AD162" s="36"/>
      <c r="AE162" s="36"/>
      <c r="AT162" s="18" t="s">
        <v>170</v>
      </c>
      <c r="AU162" s="18" t="s">
        <v>90</v>
      </c>
    </row>
    <row r="163" spans="1:65" s="12" customFormat="1" ht="22.9" customHeight="1">
      <c r="B163" s="160"/>
      <c r="C163" s="161"/>
      <c r="D163" s="162" t="s">
        <v>79</v>
      </c>
      <c r="E163" s="174" t="s">
        <v>318</v>
      </c>
      <c r="F163" s="174" t="s">
        <v>319</v>
      </c>
      <c r="G163" s="161"/>
      <c r="H163" s="161"/>
      <c r="I163" s="164"/>
      <c r="J163" s="175">
        <f>BK163</f>
        <v>0</v>
      </c>
      <c r="K163" s="161"/>
      <c r="L163" s="166"/>
      <c r="M163" s="167"/>
      <c r="N163" s="168"/>
      <c r="O163" s="168"/>
      <c r="P163" s="169">
        <f>SUM(P164:P169)</f>
        <v>0</v>
      </c>
      <c r="Q163" s="168"/>
      <c r="R163" s="169">
        <f>SUM(R164:R169)</f>
        <v>1.16E-3</v>
      </c>
      <c r="S163" s="168"/>
      <c r="T163" s="170">
        <f>SUM(T164:T169)</f>
        <v>0</v>
      </c>
      <c r="AR163" s="171" t="s">
        <v>90</v>
      </c>
      <c r="AT163" s="172" t="s">
        <v>79</v>
      </c>
      <c r="AU163" s="172" t="s">
        <v>88</v>
      </c>
      <c r="AY163" s="171" t="s">
        <v>161</v>
      </c>
      <c r="BK163" s="173">
        <f>SUM(BK164:BK169)</f>
        <v>0</v>
      </c>
    </row>
    <row r="164" spans="1:65" s="2" customFormat="1" ht="16.5" customHeight="1">
      <c r="A164" s="36"/>
      <c r="B164" s="37"/>
      <c r="C164" s="176" t="s">
        <v>308</v>
      </c>
      <c r="D164" s="176" t="s">
        <v>164</v>
      </c>
      <c r="E164" s="177" t="s">
        <v>321</v>
      </c>
      <c r="F164" s="178" t="s">
        <v>322</v>
      </c>
      <c r="G164" s="179" t="s">
        <v>185</v>
      </c>
      <c r="H164" s="180">
        <v>1</v>
      </c>
      <c r="I164" s="181"/>
      <c r="J164" s="182">
        <f>ROUND(I164*H164,2)</f>
        <v>0</v>
      </c>
      <c r="K164" s="183"/>
      <c r="L164" s="41"/>
      <c r="M164" s="184" t="s">
        <v>35</v>
      </c>
      <c r="N164" s="185" t="s">
        <v>51</v>
      </c>
      <c r="O164" s="66"/>
      <c r="P164" s="186">
        <f>O164*H164</f>
        <v>0</v>
      </c>
      <c r="Q164" s="186">
        <v>0</v>
      </c>
      <c r="R164" s="186">
        <f>Q164*H164</f>
        <v>0</v>
      </c>
      <c r="S164" s="186">
        <v>0</v>
      </c>
      <c r="T164" s="187">
        <f>S164*H164</f>
        <v>0</v>
      </c>
      <c r="U164" s="36"/>
      <c r="V164" s="36"/>
      <c r="W164" s="36"/>
      <c r="X164" s="36"/>
      <c r="Y164" s="36"/>
      <c r="Z164" s="36"/>
      <c r="AA164" s="36"/>
      <c r="AB164" s="36"/>
      <c r="AC164" s="36"/>
      <c r="AD164" s="36"/>
      <c r="AE164" s="36"/>
      <c r="AR164" s="188" t="s">
        <v>261</v>
      </c>
      <c r="AT164" s="188" t="s">
        <v>164</v>
      </c>
      <c r="AU164" s="188" t="s">
        <v>90</v>
      </c>
      <c r="AY164" s="18" t="s">
        <v>161</v>
      </c>
      <c r="BE164" s="189">
        <f>IF(N164="základní",J164,0)</f>
        <v>0</v>
      </c>
      <c r="BF164" s="189">
        <f>IF(N164="snížená",J164,0)</f>
        <v>0</v>
      </c>
      <c r="BG164" s="189">
        <f>IF(N164="zákl. přenesená",J164,0)</f>
        <v>0</v>
      </c>
      <c r="BH164" s="189">
        <f>IF(N164="sníž. přenesená",J164,0)</f>
        <v>0</v>
      </c>
      <c r="BI164" s="189">
        <f>IF(N164="nulová",J164,0)</f>
        <v>0</v>
      </c>
      <c r="BJ164" s="18" t="s">
        <v>88</v>
      </c>
      <c r="BK164" s="189">
        <f>ROUND(I164*H164,2)</f>
        <v>0</v>
      </c>
      <c r="BL164" s="18" t="s">
        <v>261</v>
      </c>
      <c r="BM164" s="188" t="s">
        <v>884</v>
      </c>
    </row>
    <row r="165" spans="1:65" s="2" customFormat="1" ht="24.2" customHeight="1">
      <c r="A165" s="36"/>
      <c r="B165" s="37"/>
      <c r="C165" s="176" t="s">
        <v>313</v>
      </c>
      <c r="D165" s="176" t="s">
        <v>164</v>
      </c>
      <c r="E165" s="177" t="s">
        <v>325</v>
      </c>
      <c r="F165" s="178" t="s">
        <v>326</v>
      </c>
      <c r="G165" s="179" t="s">
        <v>327</v>
      </c>
      <c r="H165" s="180">
        <v>1</v>
      </c>
      <c r="I165" s="181"/>
      <c r="J165" s="182">
        <f>ROUND(I165*H165,2)</f>
        <v>0</v>
      </c>
      <c r="K165" s="183"/>
      <c r="L165" s="41"/>
      <c r="M165" s="184" t="s">
        <v>35</v>
      </c>
      <c r="N165" s="185" t="s">
        <v>51</v>
      </c>
      <c r="O165" s="66"/>
      <c r="P165" s="186">
        <f>O165*H165</f>
        <v>0</v>
      </c>
      <c r="Q165" s="186">
        <v>0</v>
      </c>
      <c r="R165" s="186">
        <f>Q165*H165</f>
        <v>0</v>
      </c>
      <c r="S165" s="186">
        <v>0</v>
      </c>
      <c r="T165" s="187">
        <f>S165*H165</f>
        <v>0</v>
      </c>
      <c r="U165" s="36"/>
      <c r="V165" s="36"/>
      <c r="W165" s="36"/>
      <c r="X165" s="36"/>
      <c r="Y165" s="36"/>
      <c r="Z165" s="36"/>
      <c r="AA165" s="36"/>
      <c r="AB165" s="36"/>
      <c r="AC165" s="36"/>
      <c r="AD165" s="36"/>
      <c r="AE165" s="36"/>
      <c r="AR165" s="188" t="s">
        <v>261</v>
      </c>
      <c r="AT165" s="188" t="s">
        <v>164</v>
      </c>
      <c r="AU165" s="188" t="s">
        <v>90</v>
      </c>
      <c r="AY165" s="18" t="s">
        <v>161</v>
      </c>
      <c r="BE165" s="189">
        <f>IF(N165="základní",J165,0)</f>
        <v>0</v>
      </c>
      <c r="BF165" s="189">
        <f>IF(N165="snížená",J165,0)</f>
        <v>0</v>
      </c>
      <c r="BG165" s="189">
        <f>IF(N165="zákl. přenesená",J165,0)</f>
        <v>0</v>
      </c>
      <c r="BH165" s="189">
        <f>IF(N165="sníž. přenesená",J165,0)</f>
        <v>0</v>
      </c>
      <c r="BI165" s="189">
        <f>IF(N165="nulová",J165,0)</f>
        <v>0</v>
      </c>
      <c r="BJ165" s="18" t="s">
        <v>88</v>
      </c>
      <c r="BK165" s="189">
        <f>ROUND(I165*H165,2)</f>
        <v>0</v>
      </c>
      <c r="BL165" s="18" t="s">
        <v>261</v>
      </c>
      <c r="BM165" s="188" t="s">
        <v>885</v>
      </c>
    </row>
    <row r="166" spans="1:65" s="2" customFormat="1" ht="16.5" customHeight="1">
      <c r="A166" s="36"/>
      <c r="B166" s="37"/>
      <c r="C166" s="176" t="s">
        <v>320</v>
      </c>
      <c r="D166" s="176" t="s">
        <v>164</v>
      </c>
      <c r="E166" s="177" t="s">
        <v>330</v>
      </c>
      <c r="F166" s="178" t="s">
        <v>331</v>
      </c>
      <c r="G166" s="179" t="s">
        <v>185</v>
      </c>
      <c r="H166" s="180">
        <v>5</v>
      </c>
      <c r="I166" s="181"/>
      <c r="J166" s="182">
        <f>ROUND(I166*H166,2)</f>
        <v>0</v>
      </c>
      <c r="K166" s="183"/>
      <c r="L166" s="41"/>
      <c r="M166" s="184" t="s">
        <v>35</v>
      </c>
      <c r="N166" s="185" t="s">
        <v>51</v>
      </c>
      <c r="O166" s="66"/>
      <c r="P166" s="186">
        <f>O166*H166</f>
        <v>0</v>
      </c>
      <c r="Q166" s="186">
        <v>0</v>
      </c>
      <c r="R166" s="186">
        <f>Q166*H166</f>
        <v>0</v>
      </c>
      <c r="S166" s="186">
        <v>0</v>
      </c>
      <c r="T166" s="187">
        <f>S166*H166</f>
        <v>0</v>
      </c>
      <c r="U166" s="36"/>
      <c r="V166" s="36"/>
      <c r="W166" s="36"/>
      <c r="X166" s="36"/>
      <c r="Y166" s="36"/>
      <c r="Z166" s="36"/>
      <c r="AA166" s="36"/>
      <c r="AB166" s="36"/>
      <c r="AC166" s="36"/>
      <c r="AD166" s="36"/>
      <c r="AE166" s="36"/>
      <c r="AR166" s="188" t="s">
        <v>261</v>
      </c>
      <c r="AT166" s="188" t="s">
        <v>164</v>
      </c>
      <c r="AU166" s="188" t="s">
        <v>90</v>
      </c>
      <c r="AY166" s="18" t="s">
        <v>161</v>
      </c>
      <c r="BE166" s="189">
        <f>IF(N166="základní",J166,0)</f>
        <v>0</v>
      </c>
      <c r="BF166" s="189">
        <f>IF(N166="snížená",J166,0)</f>
        <v>0</v>
      </c>
      <c r="BG166" s="189">
        <f>IF(N166="zákl. přenesená",J166,0)</f>
        <v>0</v>
      </c>
      <c r="BH166" s="189">
        <f>IF(N166="sníž. přenesená",J166,0)</f>
        <v>0</v>
      </c>
      <c r="BI166" s="189">
        <f>IF(N166="nulová",J166,0)</f>
        <v>0</v>
      </c>
      <c r="BJ166" s="18" t="s">
        <v>88</v>
      </c>
      <c r="BK166" s="189">
        <f>ROUND(I166*H166,2)</f>
        <v>0</v>
      </c>
      <c r="BL166" s="18" t="s">
        <v>261</v>
      </c>
      <c r="BM166" s="188" t="s">
        <v>886</v>
      </c>
    </row>
    <row r="167" spans="1:65" s="2" customFormat="1" ht="16.5" customHeight="1">
      <c r="A167" s="36"/>
      <c r="B167" s="37"/>
      <c r="C167" s="176" t="s">
        <v>324</v>
      </c>
      <c r="D167" s="176" t="s">
        <v>164</v>
      </c>
      <c r="E167" s="177" t="s">
        <v>334</v>
      </c>
      <c r="F167" s="178" t="s">
        <v>335</v>
      </c>
      <c r="G167" s="179" t="s">
        <v>327</v>
      </c>
      <c r="H167" s="180">
        <v>1</v>
      </c>
      <c r="I167" s="181"/>
      <c r="J167" s="182">
        <f>ROUND(I167*H167,2)</f>
        <v>0</v>
      </c>
      <c r="K167" s="183"/>
      <c r="L167" s="41"/>
      <c r="M167" s="184" t="s">
        <v>35</v>
      </c>
      <c r="N167" s="185" t="s">
        <v>51</v>
      </c>
      <c r="O167" s="66"/>
      <c r="P167" s="186">
        <f>O167*H167</f>
        <v>0</v>
      </c>
      <c r="Q167" s="186">
        <v>0</v>
      </c>
      <c r="R167" s="186">
        <f>Q167*H167</f>
        <v>0</v>
      </c>
      <c r="S167" s="186">
        <v>0</v>
      </c>
      <c r="T167" s="187">
        <f>S167*H167</f>
        <v>0</v>
      </c>
      <c r="U167" s="36"/>
      <c r="V167" s="36"/>
      <c r="W167" s="36"/>
      <c r="X167" s="36"/>
      <c r="Y167" s="36"/>
      <c r="Z167" s="36"/>
      <c r="AA167" s="36"/>
      <c r="AB167" s="36"/>
      <c r="AC167" s="36"/>
      <c r="AD167" s="36"/>
      <c r="AE167" s="36"/>
      <c r="AR167" s="188" t="s">
        <v>261</v>
      </c>
      <c r="AT167" s="188" t="s">
        <v>164</v>
      </c>
      <c r="AU167" s="188" t="s">
        <v>90</v>
      </c>
      <c r="AY167" s="18" t="s">
        <v>161</v>
      </c>
      <c r="BE167" s="189">
        <f>IF(N167="základní",J167,0)</f>
        <v>0</v>
      </c>
      <c r="BF167" s="189">
        <f>IF(N167="snížená",J167,0)</f>
        <v>0</v>
      </c>
      <c r="BG167" s="189">
        <f>IF(N167="zákl. přenesená",J167,0)</f>
        <v>0</v>
      </c>
      <c r="BH167" s="189">
        <f>IF(N167="sníž. přenesená",J167,0)</f>
        <v>0</v>
      </c>
      <c r="BI167" s="189">
        <f>IF(N167="nulová",J167,0)</f>
        <v>0</v>
      </c>
      <c r="BJ167" s="18" t="s">
        <v>88</v>
      </c>
      <c r="BK167" s="189">
        <f>ROUND(I167*H167,2)</f>
        <v>0</v>
      </c>
      <c r="BL167" s="18" t="s">
        <v>261</v>
      </c>
      <c r="BM167" s="188" t="s">
        <v>887</v>
      </c>
    </row>
    <row r="168" spans="1:65" s="2" customFormat="1" ht="24.2" customHeight="1">
      <c r="A168" s="36"/>
      <c r="B168" s="37"/>
      <c r="C168" s="176" t="s">
        <v>329</v>
      </c>
      <c r="D168" s="176" t="s">
        <v>164</v>
      </c>
      <c r="E168" s="177" t="s">
        <v>338</v>
      </c>
      <c r="F168" s="178" t="s">
        <v>339</v>
      </c>
      <c r="G168" s="179" t="s">
        <v>185</v>
      </c>
      <c r="H168" s="180">
        <v>2</v>
      </c>
      <c r="I168" s="181"/>
      <c r="J168" s="182">
        <f>ROUND(I168*H168,2)</f>
        <v>0</v>
      </c>
      <c r="K168" s="183"/>
      <c r="L168" s="41"/>
      <c r="M168" s="184" t="s">
        <v>35</v>
      </c>
      <c r="N168" s="185" t="s">
        <v>51</v>
      </c>
      <c r="O168" s="66"/>
      <c r="P168" s="186">
        <f>O168*H168</f>
        <v>0</v>
      </c>
      <c r="Q168" s="186">
        <v>5.8E-4</v>
      </c>
      <c r="R168" s="186">
        <f>Q168*H168</f>
        <v>1.16E-3</v>
      </c>
      <c r="S168" s="186">
        <v>0</v>
      </c>
      <c r="T168" s="187">
        <f>S168*H168</f>
        <v>0</v>
      </c>
      <c r="U168" s="36"/>
      <c r="V168" s="36"/>
      <c r="W168" s="36"/>
      <c r="X168" s="36"/>
      <c r="Y168" s="36"/>
      <c r="Z168" s="36"/>
      <c r="AA168" s="36"/>
      <c r="AB168" s="36"/>
      <c r="AC168" s="36"/>
      <c r="AD168" s="36"/>
      <c r="AE168" s="36"/>
      <c r="AR168" s="188" t="s">
        <v>261</v>
      </c>
      <c r="AT168" s="188" t="s">
        <v>164</v>
      </c>
      <c r="AU168" s="188" t="s">
        <v>90</v>
      </c>
      <c r="AY168" s="18" t="s">
        <v>161</v>
      </c>
      <c r="BE168" s="189">
        <f>IF(N168="základní",J168,0)</f>
        <v>0</v>
      </c>
      <c r="BF168" s="189">
        <f>IF(N168="snížená",J168,0)</f>
        <v>0</v>
      </c>
      <c r="BG168" s="189">
        <f>IF(N168="zákl. přenesená",J168,0)</f>
        <v>0</v>
      </c>
      <c r="BH168" s="189">
        <f>IF(N168="sníž. přenesená",J168,0)</f>
        <v>0</v>
      </c>
      <c r="BI168" s="189">
        <f>IF(N168="nulová",J168,0)</f>
        <v>0</v>
      </c>
      <c r="BJ168" s="18" t="s">
        <v>88</v>
      </c>
      <c r="BK168" s="189">
        <f>ROUND(I168*H168,2)</f>
        <v>0</v>
      </c>
      <c r="BL168" s="18" t="s">
        <v>261</v>
      </c>
      <c r="BM168" s="188" t="s">
        <v>888</v>
      </c>
    </row>
    <row r="169" spans="1:65" s="2" customFormat="1" ht="11.25">
      <c r="A169" s="36"/>
      <c r="B169" s="37"/>
      <c r="C169" s="38"/>
      <c r="D169" s="190" t="s">
        <v>170</v>
      </c>
      <c r="E169" s="38"/>
      <c r="F169" s="191" t="s">
        <v>341</v>
      </c>
      <c r="G169" s="38"/>
      <c r="H169" s="38"/>
      <c r="I169" s="192"/>
      <c r="J169" s="38"/>
      <c r="K169" s="38"/>
      <c r="L169" s="41"/>
      <c r="M169" s="193"/>
      <c r="N169" s="194"/>
      <c r="O169" s="66"/>
      <c r="P169" s="66"/>
      <c r="Q169" s="66"/>
      <c r="R169" s="66"/>
      <c r="S169" s="66"/>
      <c r="T169" s="67"/>
      <c r="U169" s="36"/>
      <c r="V169" s="36"/>
      <c r="W169" s="36"/>
      <c r="X169" s="36"/>
      <c r="Y169" s="36"/>
      <c r="Z169" s="36"/>
      <c r="AA169" s="36"/>
      <c r="AB169" s="36"/>
      <c r="AC169" s="36"/>
      <c r="AD169" s="36"/>
      <c r="AE169" s="36"/>
      <c r="AT169" s="18" t="s">
        <v>170</v>
      </c>
      <c r="AU169" s="18" t="s">
        <v>90</v>
      </c>
    </row>
    <row r="170" spans="1:65" s="12" customFormat="1" ht="22.9" customHeight="1">
      <c r="B170" s="160"/>
      <c r="C170" s="161"/>
      <c r="D170" s="162" t="s">
        <v>79</v>
      </c>
      <c r="E170" s="174" t="s">
        <v>342</v>
      </c>
      <c r="F170" s="174" t="s">
        <v>343</v>
      </c>
      <c r="G170" s="161"/>
      <c r="H170" s="161"/>
      <c r="I170" s="164"/>
      <c r="J170" s="175">
        <f>BK170</f>
        <v>0</v>
      </c>
      <c r="K170" s="161"/>
      <c r="L170" s="166"/>
      <c r="M170" s="167"/>
      <c r="N170" s="168"/>
      <c r="O170" s="168"/>
      <c r="P170" s="169">
        <f>SUM(P171:P172)</f>
        <v>0</v>
      </c>
      <c r="Q170" s="168"/>
      <c r="R170" s="169">
        <f>SUM(R171:R172)</f>
        <v>0</v>
      </c>
      <c r="S170" s="168"/>
      <c r="T170" s="170">
        <f>SUM(T171:T172)</f>
        <v>0</v>
      </c>
      <c r="AR170" s="171" t="s">
        <v>90</v>
      </c>
      <c r="AT170" s="172" t="s">
        <v>79</v>
      </c>
      <c r="AU170" s="172" t="s">
        <v>88</v>
      </c>
      <c r="AY170" s="171" t="s">
        <v>161</v>
      </c>
      <c r="BK170" s="173">
        <f>SUM(BK171:BK172)</f>
        <v>0</v>
      </c>
    </row>
    <row r="171" spans="1:65" s="2" customFormat="1" ht="55.5" customHeight="1">
      <c r="A171" s="36"/>
      <c r="B171" s="37"/>
      <c r="C171" s="176" t="s">
        <v>333</v>
      </c>
      <c r="D171" s="176" t="s">
        <v>164</v>
      </c>
      <c r="E171" s="177" t="s">
        <v>345</v>
      </c>
      <c r="F171" s="178" t="s">
        <v>346</v>
      </c>
      <c r="G171" s="179" t="s">
        <v>185</v>
      </c>
      <c r="H171" s="180">
        <v>1</v>
      </c>
      <c r="I171" s="181"/>
      <c r="J171" s="182">
        <f>ROUND(I171*H171,2)</f>
        <v>0</v>
      </c>
      <c r="K171" s="183"/>
      <c r="L171" s="41"/>
      <c r="M171" s="184" t="s">
        <v>35</v>
      </c>
      <c r="N171" s="185" t="s">
        <v>51</v>
      </c>
      <c r="O171" s="66"/>
      <c r="P171" s="186">
        <f>O171*H171</f>
        <v>0</v>
      </c>
      <c r="Q171" s="186">
        <v>0</v>
      </c>
      <c r="R171" s="186">
        <f>Q171*H171</f>
        <v>0</v>
      </c>
      <c r="S171" s="186">
        <v>0</v>
      </c>
      <c r="T171" s="187">
        <f>S171*H171</f>
        <v>0</v>
      </c>
      <c r="U171" s="36"/>
      <c r="V171" s="36"/>
      <c r="W171" s="36"/>
      <c r="X171" s="36"/>
      <c r="Y171" s="36"/>
      <c r="Z171" s="36"/>
      <c r="AA171" s="36"/>
      <c r="AB171" s="36"/>
      <c r="AC171" s="36"/>
      <c r="AD171" s="36"/>
      <c r="AE171" s="36"/>
      <c r="AR171" s="188" t="s">
        <v>261</v>
      </c>
      <c r="AT171" s="188" t="s">
        <v>164</v>
      </c>
      <c r="AU171" s="188" t="s">
        <v>90</v>
      </c>
      <c r="AY171" s="18" t="s">
        <v>161</v>
      </c>
      <c r="BE171" s="189">
        <f>IF(N171="základní",J171,0)</f>
        <v>0</v>
      </c>
      <c r="BF171" s="189">
        <f>IF(N171="snížená",J171,0)</f>
        <v>0</v>
      </c>
      <c r="BG171" s="189">
        <f>IF(N171="zákl. přenesená",J171,0)</f>
        <v>0</v>
      </c>
      <c r="BH171" s="189">
        <f>IF(N171="sníž. přenesená",J171,0)</f>
        <v>0</v>
      </c>
      <c r="BI171" s="189">
        <f>IF(N171="nulová",J171,0)</f>
        <v>0</v>
      </c>
      <c r="BJ171" s="18" t="s">
        <v>88</v>
      </c>
      <c r="BK171" s="189">
        <f>ROUND(I171*H171,2)</f>
        <v>0</v>
      </c>
      <c r="BL171" s="18" t="s">
        <v>261</v>
      </c>
      <c r="BM171" s="188" t="s">
        <v>889</v>
      </c>
    </row>
    <row r="172" spans="1:65" s="2" customFormat="1" ht="11.25">
      <c r="A172" s="36"/>
      <c r="B172" s="37"/>
      <c r="C172" s="38"/>
      <c r="D172" s="190" t="s">
        <v>170</v>
      </c>
      <c r="E172" s="38"/>
      <c r="F172" s="191" t="s">
        <v>348</v>
      </c>
      <c r="G172" s="38"/>
      <c r="H172" s="38"/>
      <c r="I172" s="192"/>
      <c r="J172" s="38"/>
      <c r="K172" s="38"/>
      <c r="L172" s="41"/>
      <c r="M172" s="193"/>
      <c r="N172" s="194"/>
      <c r="O172" s="66"/>
      <c r="P172" s="66"/>
      <c r="Q172" s="66"/>
      <c r="R172" s="66"/>
      <c r="S172" s="66"/>
      <c r="T172" s="67"/>
      <c r="U172" s="36"/>
      <c r="V172" s="36"/>
      <c r="W172" s="36"/>
      <c r="X172" s="36"/>
      <c r="Y172" s="36"/>
      <c r="Z172" s="36"/>
      <c r="AA172" s="36"/>
      <c r="AB172" s="36"/>
      <c r="AC172" s="36"/>
      <c r="AD172" s="36"/>
      <c r="AE172" s="36"/>
      <c r="AT172" s="18" t="s">
        <v>170</v>
      </c>
      <c r="AU172" s="18" t="s">
        <v>90</v>
      </c>
    </row>
    <row r="173" spans="1:65" s="12" customFormat="1" ht="22.9" customHeight="1">
      <c r="B173" s="160"/>
      <c r="C173" s="161"/>
      <c r="D173" s="162" t="s">
        <v>79</v>
      </c>
      <c r="E173" s="174" t="s">
        <v>349</v>
      </c>
      <c r="F173" s="174" t="s">
        <v>350</v>
      </c>
      <c r="G173" s="161"/>
      <c r="H173" s="161"/>
      <c r="I173" s="164"/>
      <c r="J173" s="175">
        <f>BK173</f>
        <v>0</v>
      </c>
      <c r="K173" s="161"/>
      <c r="L173" s="166"/>
      <c r="M173" s="167"/>
      <c r="N173" s="168"/>
      <c r="O173" s="168"/>
      <c r="P173" s="169">
        <f>SUM(P174:P187)</f>
        <v>0</v>
      </c>
      <c r="Q173" s="168"/>
      <c r="R173" s="169">
        <f>SUM(R174:R187)</f>
        <v>0.14253140000000003</v>
      </c>
      <c r="S173" s="168"/>
      <c r="T173" s="170">
        <f>SUM(T174:T187)</f>
        <v>0</v>
      </c>
      <c r="AR173" s="171" t="s">
        <v>90</v>
      </c>
      <c r="AT173" s="172" t="s">
        <v>79</v>
      </c>
      <c r="AU173" s="172" t="s">
        <v>88</v>
      </c>
      <c r="AY173" s="171" t="s">
        <v>161</v>
      </c>
      <c r="BK173" s="173">
        <f>SUM(BK174:BK187)</f>
        <v>0</v>
      </c>
    </row>
    <row r="174" spans="1:65" s="2" customFormat="1" ht="55.5" customHeight="1">
      <c r="A174" s="36"/>
      <c r="B174" s="37"/>
      <c r="C174" s="176" t="s">
        <v>337</v>
      </c>
      <c r="D174" s="176" t="s">
        <v>164</v>
      </c>
      <c r="E174" s="177" t="s">
        <v>352</v>
      </c>
      <c r="F174" s="178" t="s">
        <v>353</v>
      </c>
      <c r="G174" s="179" t="s">
        <v>167</v>
      </c>
      <c r="H174" s="180">
        <v>2.4300000000000002</v>
      </c>
      <c r="I174" s="181"/>
      <c r="J174" s="182">
        <f>ROUND(I174*H174,2)</f>
        <v>0</v>
      </c>
      <c r="K174" s="183"/>
      <c r="L174" s="41"/>
      <c r="M174" s="184" t="s">
        <v>35</v>
      </c>
      <c r="N174" s="185" t="s">
        <v>51</v>
      </c>
      <c r="O174" s="66"/>
      <c r="P174" s="186">
        <f>O174*H174</f>
        <v>0</v>
      </c>
      <c r="Q174" s="186">
        <v>1.213E-2</v>
      </c>
      <c r="R174" s="186">
        <f>Q174*H174</f>
        <v>2.9475900000000003E-2</v>
      </c>
      <c r="S174" s="186">
        <v>0</v>
      </c>
      <c r="T174" s="187">
        <f>S174*H174</f>
        <v>0</v>
      </c>
      <c r="U174" s="36"/>
      <c r="V174" s="36"/>
      <c r="W174" s="36"/>
      <c r="X174" s="36"/>
      <c r="Y174" s="36"/>
      <c r="Z174" s="36"/>
      <c r="AA174" s="36"/>
      <c r="AB174" s="36"/>
      <c r="AC174" s="36"/>
      <c r="AD174" s="36"/>
      <c r="AE174" s="36"/>
      <c r="AR174" s="188" t="s">
        <v>261</v>
      </c>
      <c r="AT174" s="188" t="s">
        <v>164</v>
      </c>
      <c r="AU174" s="188" t="s">
        <v>90</v>
      </c>
      <c r="AY174" s="18" t="s">
        <v>161</v>
      </c>
      <c r="BE174" s="189">
        <f>IF(N174="základní",J174,0)</f>
        <v>0</v>
      </c>
      <c r="BF174" s="189">
        <f>IF(N174="snížená",J174,0)</f>
        <v>0</v>
      </c>
      <c r="BG174" s="189">
        <f>IF(N174="zákl. přenesená",J174,0)</f>
        <v>0</v>
      </c>
      <c r="BH174" s="189">
        <f>IF(N174="sníž. přenesená",J174,0)</f>
        <v>0</v>
      </c>
      <c r="BI174" s="189">
        <f>IF(N174="nulová",J174,0)</f>
        <v>0</v>
      </c>
      <c r="BJ174" s="18" t="s">
        <v>88</v>
      </c>
      <c r="BK174" s="189">
        <f>ROUND(I174*H174,2)</f>
        <v>0</v>
      </c>
      <c r="BL174" s="18" t="s">
        <v>261</v>
      </c>
      <c r="BM174" s="188" t="s">
        <v>890</v>
      </c>
    </row>
    <row r="175" spans="1:65" s="2" customFormat="1" ht="11.25">
      <c r="A175" s="36"/>
      <c r="B175" s="37"/>
      <c r="C175" s="38"/>
      <c r="D175" s="190" t="s">
        <v>170</v>
      </c>
      <c r="E175" s="38"/>
      <c r="F175" s="191" t="s">
        <v>355</v>
      </c>
      <c r="G175" s="38"/>
      <c r="H175" s="38"/>
      <c r="I175" s="192"/>
      <c r="J175" s="38"/>
      <c r="K175" s="38"/>
      <c r="L175" s="41"/>
      <c r="M175" s="193"/>
      <c r="N175" s="194"/>
      <c r="O175" s="66"/>
      <c r="P175" s="66"/>
      <c r="Q175" s="66"/>
      <c r="R175" s="66"/>
      <c r="S175" s="66"/>
      <c r="T175" s="67"/>
      <c r="U175" s="36"/>
      <c r="V175" s="36"/>
      <c r="W175" s="36"/>
      <c r="X175" s="36"/>
      <c r="Y175" s="36"/>
      <c r="Z175" s="36"/>
      <c r="AA175" s="36"/>
      <c r="AB175" s="36"/>
      <c r="AC175" s="36"/>
      <c r="AD175" s="36"/>
      <c r="AE175" s="36"/>
      <c r="AT175" s="18" t="s">
        <v>170</v>
      </c>
      <c r="AU175" s="18" t="s">
        <v>90</v>
      </c>
    </row>
    <row r="176" spans="1:65" s="14" customFormat="1" ht="11.25">
      <c r="B176" s="206"/>
      <c r="C176" s="207"/>
      <c r="D176" s="197" t="s">
        <v>176</v>
      </c>
      <c r="E176" s="208" t="s">
        <v>35</v>
      </c>
      <c r="F176" s="209" t="s">
        <v>891</v>
      </c>
      <c r="G176" s="207"/>
      <c r="H176" s="210">
        <v>2.4300000000000002</v>
      </c>
      <c r="I176" s="211"/>
      <c r="J176" s="207"/>
      <c r="K176" s="207"/>
      <c r="L176" s="212"/>
      <c r="M176" s="213"/>
      <c r="N176" s="214"/>
      <c r="O176" s="214"/>
      <c r="P176" s="214"/>
      <c r="Q176" s="214"/>
      <c r="R176" s="214"/>
      <c r="S176" s="214"/>
      <c r="T176" s="215"/>
      <c r="AT176" s="216" t="s">
        <v>176</v>
      </c>
      <c r="AU176" s="216" t="s">
        <v>90</v>
      </c>
      <c r="AV176" s="14" t="s">
        <v>90</v>
      </c>
      <c r="AW176" s="14" t="s">
        <v>41</v>
      </c>
      <c r="AX176" s="14" t="s">
        <v>88</v>
      </c>
      <c r="AY176" s="216" t="s">
        <v>161</v>
      </c>
    </row>
    <row r="177" spans="1:65" s="2" customFormat="1" ht="44.25" customHeight="1">
      <c r="A177" s="36"/>
      <c r="B177" s="37"/>
      <c r="C177" s="176" t="s">
        <v>344</v>
      </c>
      <c r="D177" s="176" t="s">
        <v>164</v>
      </c>
      <c r="E177" s="177" t="s">
        <v>358</v>
      </c>
      <c r="F177" s="178" t="s">
        <v>359</v>
      </c>
      <c r="G177" s="179" t="s">
        <v>167</v>
      </c>
      <c r="H177" s="180">
        <v>2.4300000000000002</v>
      </c>
      <c r="I177" s="181"/>
      <c r="J177" s="182">
        <f>ROUND(I177*H177,2)</f>
        <v>0</v>
      </c>
      <c r="K177" s="183"/>
      <c r="L177" s="41"/>
      <c r="M177" s="184" t="s">
        <v>35</v>
      </c>
      <c r="N177" s="185" t="s">
        <v>51</v>
      </c>
      <c r="O177" s="66"/>
      <c r="P177" s="186">
        <f>O177*H177</f>
        <v>0</v>
      </c>
      <c r="Q177" s="186">
        <v>1E-4</v>
      </c>
      <c r="R177" s="186">
        <f>Q177*H177</f>
        <v>2.4300000000000002E-4</v>
      </c>
      <c r="S177" s="186">
        <v>0</v>
      </c>
      <c r="T177" s="187">
        <f>S177*H177</f>
        <v>0</v>
      </c>
      <c r="U177" s="36"/>
      <c r="V177" s="36"/>
      <c r="W177" s="36"/>
      <c r="X177" s="36"/>
      <c r="Y177" s="36"/>
      <c r="Z177" s="36"/>
      <c r="AA177" s="36"/>
      <c r="AB177" s="36"/>
      <c r="AC177" s="36"/>
      <c r="AD177" s="36"/>
      <c r="AE177" s="36"/>
      <c r="AR177" s="188" t="s">
        <v>261</v>
      </c>
      <c r="AT177" s="188" t="s">
        <v>164</v>
      </c>
      <c r="AU177" s="188" t="s">
        <v>90</v>
      </c>
      <c r="AY177" s="18" t="s">
        <v>161</v>
      </c>
      <c r="BE177" s="189">
        <f>IF(N177="základní",J177,0)</f>
        <v>0</v>
      </c>
      <c r="BF177" s="189">
        <f>IF(N177="snížená",J177,0)</f>
        <v>0</v>
      </c>
      <c r="BG177" s="189">
        <f>IF(N177="zákl. přenesená",J177,0)</f>
        <v>0</v>
      </c>
      <c r="BH177" s="189">
        <f>IF(N177="sníž. přenesená",J177,0)</f>
        <v>0</v>
      </c>
      <c r="BI177" s="189">
        <f>IF(N177="nulová",J177,0)</f>
        <v>0</v>
      </c>
      <c r="BJ177" s="18" t="s">
        <v>88</v>
      </c>
      <c r="BK177" s="189">
        <f>ROUND(I177*H177,2)</f>
        <v>0</v>
      </c>
      <c r="BL177" s="18" t="s">
        <v>261</v>
      </c>
      <c r="BM177" s="188" t="s">
        <v>892</v>
      </c>
    </row>
    <row r="178" spans="1:65" s="2" customFormat="1" ht="11.25">
      <c r="A178" s="36"/>
      <c r="B178" s="37"/>
      <c r="C178" s="38"/>
      <c r="D178" s="190" t="s">
        <v>170</v>
      </c>
      <c r="E178" s="38"/>
      <c r="F178" s="191" t="s">
        <v>361</v>
      </c>
      <c r="G178" s="38"/>
      <c r="H178" s="38"/>
      <c r="I178" s="192"/>
      <c r="J178" s="38"/>
      <c r="K178" s="38"/>
      <c r="L178" s="41"/>
      <c r="M178" s="193"/>
      <c r="N178" s="194"/>
      <c r="O178" s="66"/>
      <c r="P178" s="66"/>
      <c r="Q178" s="66"/>
      <c r="R178" s="66"/>
      <c r="S178" s="66"/>
      <c r="T178" s="67"/>
      <c r="U178" s="36"/>
      <c r="V178" s="36"/>
      <c r="W178" s="36"/>
      <c r="X178" s="36"/>
      <c r="Y178" s="36"/>
      <c r="Z178" s="36"/>
      <c r="AA178" s="36"/>
      <c r="AB178" s="36"/>
      <c r="AC178" s="36"/>
      <c r="AD178" s="36"/>
      <c r="AE178" s="36"/>
      <c r="AT178" s="18" t="s">
        <v>170</v>
      </c>
      <c r="AU178" s="18" t="s">
        <v>90</v>
      </c>
    </row>
    <row r="179" spans="1:65" s="2" customFormat="1" ht="37.9" customHeight="1">
      <c r="A179" s="36"/>
      <c r="B179" s="37"/>
      <c r="C179" s="176" t="s">
        <v>351</v>
      </c>
      <c r="D179" s="176" t="s">
        <v>164</v>
      </c>
      <c r="E179" s="177" t="s">
        <v>363</v>
      </c>
      <c r="F179" s="178" t="s">
        <v>364</v>
      </c>
      <c r="G179" s="179" t="s">
        <v>167</v>
      </c>
      <c r="H179" s="180">
        <v>11.69</v>
      </c>
      <c r="I179" s="181"/>
      <c r="J179" s="182">
        <f>ROUND(I179*H179,2)</f>
        <v>0</v>
      </c>
      <c r="K179" s="183"/>
      <c r="L179" s="41"/>
      <c r="M179" s="184" t="s">
        <v>35</v>
      </c>
      <c r="N179" s="185" t="s">
        <v>51</v>
      </c>
      <c r="O179" s="66"/>
      <c r="P179" s="186">
        <f>O179*H179</f>
        <v>0</v>
      </c>
      <c r="Q179" s="186">
        <v>1.25E-3</v>
      </c>
      <c r="R179" s="186">
        <f>Q179*H179</f>
        <v>1.46125E-2</v>
      </c>
      <c r="S179" s="186">
        <v>0</v>
      </c>
      <c r="T179" s="187">
        <f>S179*H179</f>
        <v>0</v>
      </c>
      <c r="U179" s="36"/>
      <c r="V179" s="36"/>
      <c r="W179" s="36"/>
      <c r="X179" s="36"/>
      <c r="Y179" s="36"/>
      <c r="Z179" s="36"/>
      <c r="AA179" s="36"/>
      <c r="AB179" s="36"/>
      <c r="AC179" s="36"/>
      <c r="AD179" s="36"/>
      <c r="AE179" s="36"/>
      <c r="AR179" s="188" t="s">
        <v>261</v>
      </c>
      <c r="AT179" s="188" t="s">
        <v>164</v>
      </c>
      <c r="AU179" s="188" t="s">
        <v>90</v>
      </c>
      <c r="AY179" s="18" t="s">
        <v>161</v>
      </c>
      <c r="BE179" s="189">
        <f>IF(N179="základní",J179,0)</f>
        <v>0</v>
      </c>
      <c r="BF179" s="189">
        <f>IF(N179="snížená",J179,0)</f>
        <v>0</v>
      </c>
      <c r="BG179" s="189">
        <f>IF(N179="zákl. přenesená",J179,0)</f>
        <v>0</v>
      </c>
      <c r="BH179" s="189">
        <f>IF(N179="sníž. přenesená",J179,0)</f>
        <v>0</v>
      </c>
      <c r="BI179" s="189">
        <f>IF(N179="nulová",J179,0)</f>
        <v>0</v>
      </c>
      <c r="BJ179" s="18" t="s">
        <v>88</v>
      </c>
      <c r="BK179" s="189">
        <f>ROUND(I179*H179,2)</f>
        <v>0</v>
      </c>
      <c r="BL179" s="18" t="s">
        <v>261</v>
      </c>
      <c r="BM179" s="188" t="s">
        <v>893</v>
      </c>
    </row>
    <row r="180" spans="1:65" s="2" customFormat="1" ht="11.25">
      <c r="A180" s="36"/>
      <c r="B180" s="37"/>
      <c r="C180" s="38"/>
      <c r="D180" s="190" t="s">
        <v>170</v>
      </c>
      <c r="E180" s="38"/>
      <c r="F180" s="191" t="s">
        <v>366</v>
      </c>
      <c r="G180" s="38"/>
      <c r="H180" s="38"/>
      <c r="I180" s="192"/>
      <c r="J180" s="38"/>
      <c r="K180" s="38"/>
      <c r="L180" s="41"/>
      <c r="M180" s="193"/>
      <c r="N180" s="194"/>
      <c r="O180" s="66"/>
      <c r="P180" s="66"/>
      <c r="Q180" s="66"/>
      <c r="R180" s="66"/>
      <c r="S180" s="66"/>
      <c r="T180" s="67"/>
      <c r="U180" s="36"/>
      <c r="V180" s="36"/>
      <c r="W180" s="36"/>
      <c r="X180" s="36"/>
      <c r="Y180" s="36"/>
      <c r="Z180" s="36"/>
      <c r="AA180" s="36"/>
      <c r="AB180" s="36"/>
      <c r="AC180" s="36"/>
      <c r="AD180" s="36"/>
      <c r="AE180" s="36"/>
      <c r="AT180" s="18" t="s">
        <v>170</v>
      </c>
      <c r="AU180" s="18" t="s">
        <v>90</v>
      </c>
    </row>
    <row r="181" spans="1:65" s="2" customFormat="1" ht="24.2" customHeight="1">
      <c r="A181" s="36"/>
      <c r="B181" s="37"/>
      <c r="C181" s="228" t="s">
        <v>357</v>
      </c>
      <c r="D181" s="228" t="s">
        <v>188</v>
      </c>
      <c r="E181" s="229" t="s">
        <v>368</v>
      </c>
      <c r="F181" s="230" t="s">
        <v>369</v>
      </c>
      <c r="G181" s="231" t="s">
        <v>167</v>
      </c>
      <c r="H181" s="232">
        <v>12.275</v>
      </c>
      <c r="I181" s="233"/>
      <c r="J181" s="234">
        <f>ROUND(I181*H181,2)</f>
        <v>0</v>
      </c>
      <c r="K181" s="235"/>
      <c r="L181" s="236"/>
      <c r="M181" s="237" t="s">
        <v>35</v>
      </c>
      <c r="N181" s="238" t="s">
        <v>51</v>
      </c>
      <c r="O181" s="66"/>
      <c r="P181" s="186">
        <f>O181*H181</f>
        <v>0</v>
      </c>
      <c r="Q181" s="186">
        <v>8.0000000000000002E-3</v>
      </c>
      <c r="R181" s="186">
        <f>Q181*H181</f>
        <v>9.820000000000001E-2</v>
      </c>
      <c r="S181" s="186">
        <v>0</v>
      </c>
      <c r="T181" s="187">
        <f>S181*H181</f>
        <v>0</v>
      </c>
      <c r="U181" s="36"/>
      <c r="V181" s="36"/>
      <c r="W181" s="36"/>
      <c r="X181" s="36"/>
      <c r="Y181" s="36"/>
      <c r="Z181" s="36"/>
      <c r="AA181" s="36"/>
      <c r="AB181" s="36"/>
      <c r="AC181" s="36"/>
      <c r="AD181" s="36"/>
      <c r="AE181" s="36"/>
      <c r="AR181" s="188" t="s">
        <v>333</v>
      </c>
      <c r="AT181" s="188" t="s">
        <v>188</v>
      </c>
      <c r="AU181" s="188" t="s">
        <v>90</v>
      </c>
      <c r="AY181" s="18" t="s">
        <v>161</v>
      </c>
      <c r="BE181" s="189">
        <f>IF(N181="základní",J181,0)</f>
        <v>0</v>
      </c>
      <c r="BF181" s="189">
        <f>IF(N181="snížená",J181,0)</f>
        <v>0</v>
      </c>
      <c r="BG181" s="189">
        <f>IF(N181="zákl. přenesená",J181,0)</f>
        <v>0</v>
      </c>
      <c r="BH181" s="189">
        <f>IF(N181="sníž. přenesená",J181,0)</f>
        <v>0</v>
      </c>
      <c r="BI181" s="189">
        <f>IF(N181="nulová",J181,0)</f>
        <v>0</v>
      </c>
      <c r="BJ181" s="18" t="s">
        <v>88</v>
      </c>
      <c r="BK181" s="189">
        <f>ROUND(I181*H181,2)</f>
        <v>0</v>
      </c>
      <c r="BL181" s="18" t="s">
        <v>261</v>
      </c>
      <c r="BM181" s="188" t="s">
        <v>894</v>
      </c>
    </row>
    <row r="182" spans="1:65" s="2" customFormat="1" ht="11.25">
      <c r="A182" s="36"/>
      <c r="B182" s="37"/>
      <c r="C182" s="38"/>
      <c r="D182" s="190" t="s">
        <v>170</v>
      </c>
      <c r="E182" s="38"/>
      <c r="F182" s="191" t="s">
        <v>371</v>
      </c>
      <c r="G182" s="38"/>
      <c r="H182" s="38"/>
      <c r="I182" s="192"/>
      <c r="J182" s="38"/>
      <c r="K182" s="38"/>
      <c r="L182" s="41"/>
      <c r="M182" s="193"/>
      <c r="N182" s="194"/>
      <c r="O182" s="66"/>
      <c r="P182" s="66"/>
      <c r="Q182" s="66"/>
      <c r="R182" s="66"/>
      <c r="S182" s="66"/>
      <c r="T182" s="67"/>
      <c r="U182" s="36"/>
      <c r="V182" s="36"/>
      <c r="W182" s="36"/>
      <c r="X182" s="36"/>
      <c r="Y182" s="36"/>
      <c r="Z182" s="36"/>
      <c r="AA182" s="36"/>
      <c r="AB182" s="36"/>
      <c r="AC182" s="36"/>
      <c r="AD182" s="36"/>
      <c r="AE182" s="36"/>
      <c r="AT182" s="18" t="s">
        <v>170</v>
      </c>
      <c r="AU182" s="18" t="s">
        <v>90</v>
      </c>
    </row>
    <row r="183" spans="1:65" s="14" customFormat="1" ht="11.25">
      <c r="B183" s="206"/>
      <c r="C183" s="207"/>
      <c r="D183" s="197" t="s">
        <v>176</v>
      </c>
      <c r="E183" s="207"/>
      <c r="F183" s="209" t="s">
        <v>895</v>
      </c>
      <c r="G183" s="207"/>
      <c r="H183" s="210">
        <v>12.275</v>
      </c>
      <c r="I183" s="211"/>
      <c r="J183" s="207"/>
      <c r="K183" s="207"/>
      <c r="L183" s="212"/>
      <c r="M183" s="213"/>
      <c r="N183" s="214"/>
      <c r="O183" s="214"/>
      <c r="P183" s="214"/>
      <c r="Q183" s="214"/>
      <c r="R183" s="214"/>
      <c r="S183" s="214"/>
      <c r="T183" s="215"/>
      <c r="AT183" s="216" t="s">
        <v>176</v>
      </c>
      <c r="AU183" s="216" t="s">
        <v>90</v>
      </c>
      <c r="AV183" s="14" t="s">
        <v>90</v>
      </c>
      <c r="AW183" s="14" t="s">
        <v>4</v>
      </c>
      <c r="AX183" s="14" t="s">
        <v>88</v>
      </c>
      <c r="AY183" s="216" t="s">
        <v>161</v>
      </c>
    </row>
    <row r="184" spans="1:65" s="2" customFormat="1" ht="44.25" customHeight="1">
      <c r="A184" s="36"/>
      <c r="B184" s="37"/>
      <c r="C184" s="176" t="s">
        <v>362</v>
      </c>
      <c r="D184" s="176" t="s">
        <v>164</v>
      </c>
      <c r="E184" s="177" t="s">
        <v>374</v>
      </c>
      <c r="F184" s="178" t="s">
        <v>375</v>
      </c>
      <c r="G184" s="179" t="s">
        <v>232</v>
      </c>
      <c r="H184" s="180">
        <v>0.14299999999999999</v>
      </c>
      <c r="I184" s="181"/>
      <c r="J184" s="182">
        <f>ROUND(I184*H184,2)</f>
        <v>0</v>
      </c>
      <c r="K184" s="183"/>
      <c r="L184" s="41"/>
      <c r="M184" s="184" t="s">
        <v>35</v>
      </c>
      <c r="N184" s="185" t="s">
        <v>51</v>
      </c>
      <c r="O184" s="66"/>
      <c r="P184" s="186">
        <f>O184*H184</f>
        <v>0</v>
      </c>
      <c r="Q184" s="186">
        <v>0</v>
      </c>
      <c r="R184" s="186">
        <f>Q184*H184</f>
        <v>0</v>
      </c>
      <c r="S184" s="186">
        <v>0</v>
      </c>
      <c r="T184" s="187">
        <f>S184*H184</f>
        <v>0</v>
      </c>
      <c r="U184" s="36"/>
      <c r="V184" s="36"/>
      <c r="W184" s="36"/>
      <c r="X184" s="36"/>
      <c r="Y184" s="36"/>
      <c r="Z184" s="36"/>
      <c r="AA184" s="36"/>
      <c r="AB184" s="36"/>
      <c r="AC184" s="36"/>
      <c r="AD184" s="36"/>
      <c r="AE184" s="36"/>
      <c r="AR184" s="188" t="s">
        <v>261</v>
      </c>
      <c r="AT184" s="188" t="s">
        <v>164</v>
      </c>
      <c r="AU184" s="188" t="s">
        <v>90</v>
      </c>
      <c r="AY184" s="18" t="s">
        <v>161</v>
      </c>
      <c r="BE184" s="189">
        <f>IF(N184="základní",J184,0)</f>
        <v>0</v>
      </c>
      <c r="BF184" s="189">
        <f>IF(N184="snížená",J184,0)</f>
        <v>0</v>
      </c>
      <c r="BG184" s="189">
        <f>IF(N184="zákl. přenesená",J184,0)</f>
        <v>0</v>
      </c>
      <c r="BH184" s="189">
        <f>IF(N184="sníž. přenesená",J184,0)</f>
        <v>0</v>
      </c>
      <c r="BI184" s="189">
        <f>IF(N184="nulová",J184,0)</f>
        <v>0</v>
      </c>
      <c r="BJ184" s="18" t="s">
        <v>88</v>
      </c>
      <c r="BK184" s="189">
        <f>ROUND(I184*H184,2)</f>
        <v>0</v>
      </c>
      <c r="BL184" s="18" t="s">
        <v>261</v>
      </c>
      <c r="BM184" s="188" t="s">
        <v>896</v>
      </c>
    </row>
    <row r="185" spans="1:65" s="2" customFormat="1" ht="11.25">
      <c r="A185" s="36"/>
      <c r="B185" s="37"/>
      <c r="C185" s="38"/>
      <c r="D185" s="190" t="s">
        <v>170</v>
      </c>
      <c r="E185" s="38"/>
      <c r="F185" s="191" t="s">
        <v>377</v>
      </c>
      <c r="G185" s="38"/>
      <c r="H185" s="38"/>
      <c r="I185" s="192"/>
      <c r="J185" s="38"/>
      <c r="K185" s="38"/>
      <c r="L185" s="41"/>
      <c r="M185" s="193"/>
      <c r="N185" s="194"/>
      <c r="O185" s="66"/>
      <c r="P185" s="66"/>
      <c r="Q185" s="66"/>
      <c r="R185" s="66"/>
      <c r="S185" s="66"/>
      <c r="T185" s="67"/>
      <c r="U185" s="36"/>
      <c r="V185" s="36"/>
      <c r="W185" s="36"/>
      <c r="X185" s="36"/>
      <c r="Y185" s="36"/>
      <c r="Z185" s="36"/>
      <c r="AA185" s="36"/>
      <c r="AB185" s="36"/>
      <c r="AC185" s="36"/>
      <c r="AD185" s="36"/>
      <c r="AE185" s="36"/>
      <c r="AT185" s="18" t="s">
        <v>170</v>
      </c>
      <c r="AU185" s="18" t="s">
        <v>90</v>
      </c>
    </row>
    <row r="186" spans="1:65" s="2" customFormat="1" ht="49.15" customHeight="1">
      <c r="A186" s="36"/>
      <c r="B186" s="37"/>
      <c r="C186" s="176" t="s">
        <v>367</v>
      </c>
      <c r="D186" s="176" t="s">
        <v>164</v>
      </c>
      <c r="E186" s="177" t="s">
        <v>379</v>
      </c>
      <c r="F186" s="178" t="s">
        <v>380</v>
      </c>
      <c r="G186" s="179" t="s">
        <v>232</v>
      </c>
      <c r="H186" s="180">
        <v>0.14299999999999999</v>
      </c>
      <c r="I186" s="181"/>
      <c r="J186" s="182">
        <f>ROUND(I186*H186,2)</f>
        <v>0</v>
      </c>
      <c r="K186" s="183"/>
      <c r="L186" s="41"/>
      <c r="M186" s="184" t="s">
        <v>35</v>
      </c>
      <c r="N186" s="185" t="s">
        <v>51</v>
      </c>
      <c r="O186" s="66"/>
      <c r="P186" s="186">
        <f>O186*H186</f>
        <v>0</v>
      </c>
      <c r="Q186" s="186">
        <v>0</v>
      </c>
      <c r="R186" s="186">
        <f>Q186*H186</f>
        <v>0</v>
      </c>
      <c r="S186" s="186">
        <v>0</v>
      </c>
      <c r="T186" s="187">
        <f>S186*H186</f>
        <v>0</v>
      </c>
      <c r="U186" s="36"/>
      <c r="V186" s="36"/>
      <c r="W186" s="36"/>
      <c r="X186" s="36"/>
      <c r="Y186" s="36"/>
      <c r="Z186" s="36"/>
      <c r="AA186" s="36"/>
      <c r="AB186" s="36"/>
      <c r="AC186" s="36"/>
      <c r="AD186" s="36"/>
      <c r="AE186" s="36"/>
      <c r="AR186" s="188" t="s">
        <v>261</v>
      </c>
      <c r="AT186" s="188" t="s">
        <v>164</v>
      </c>
      <c r="AU186" s="188" t="s">
        <v>90</v>
      </c>
      <c r="AY186" s="18" t="s">
        <v>161</v>
      </c>
      <c r="BE186" s="189">
        <f>IF(N186="základní",J186,0)</f>
        <v>0</v>
      </c>
      <c r="BF186" s="189">
        <f>IF(N186="snížená",J186,0)</f>
        <v>0</v>
      </c>
      <c r="BG186" s="189">
        <f>IF(N186="zákl. přenesená",J186,0)</f>
        <v>0</v>
      </c>
      <c r="BH186" s="189">
        <f>IF(N186="sníž. přenesená",J186,0)</f>
        <v>0</v>
      </c>
      <c r="BI186" s="189">
        <f>IF(N186="nulová",J186,0)</f>
        <v>0</v>
      </c>
      <c r="BJ186" s="18" t="s">
        <v>88</v>
      </c>
      <c r="BK186" s="189">
        <f>ROUND(I186*H186,2)</f>
        <v>0</v>
      </c>
      <c r="BL186" s="18" t="s">
        <v>261</v>
      </c>
      <c r="BM186" s="188" t="s">
        <v>897</v>
      </c>
    </row>
    <row r="187" spans="1:65" s="2" customFormat="1" ht="11.25">
      <c r="A187" s="36"/>
      <c r="B187" s="37"/>
      <c r="C187" s="38"/>
      <c r="D187" s="190" t="s">
        <v>170</v>
      </c>
      <c r="E187" s="38"/>
      <c r="F187" s="191" t="s">
        <v>382</v>
      </c>
      <c r="G187" s="38"/>
      <c r="H187" s="38"/>
      <c r="I187" s="192"/>
      <c r="J187" s="38"/>
      <c r="K187" s="38"/>
      <c r="L187" s="41"/>
      <c r="M187" s="193"/>
      <c r="N187" s="194"/>
      <c r="O187" s="66"/>
      <c r="P187" s="66"/>
      <c r="Q187" s="66"/>
      <c r="R187" s="66"/>
      <c r="S187" s="66"/>
      <c r="T187" s="67"/>
      <c r="U187" s="36"/>
      <c r="V187" s="36"/>
      <c r="W187" s="36"/>
      <c r="X187" s="36"/>
      <c r="Y187" s="36"/>
      <c r="Z187" s="36"/>
      <c r="AA187" s="36"/>
      <c r="AB187" s="36"/>
      <c r="AC187" s="36"/>
      <c r="AD187" s="36"/>
      <c r="AE187" s="36"/>
      <c r="AT187" s="18" t="s">
        <v>170</v>
      </c>
      <c r="AU187" s="18" t="s">
        <v>90</v>
      </c>
    </row>
    <row r="188" spans="1:65" s="12" customFormat="1" ht="22.9" customHeight="1">
      <c r="B188" s="160"/>
      <c r="C188" s="161"/>
      <c r="D188" s="162" t="s">
        <v>79</v>
      </c>
      <c r="E188" s="174" t="s">
        <v>383</v>
      </c>
      <c r="F188" s="174" t="s">
        <v>384</v>
      </c>
      <c r="G188" s="161"/>
      <c r="H188" s="161"/>
      <c r="I188" s="164"/>
      <c r="J188" s="175">
        <f>BK188</f>
        <v>0</v>
      </c>
      <c r="K188" s="161"/>
      <c r="L188" s="166"/>
      <c r="M188" s="167"/>
      <c r="N188" s="168"/>
      <c r="O188" s="168"/>
      <c r="P188" s="169">
        <f>SUM(P189:P198)</f>
        <v>0</v>
      </c>
      <c r="Q188" s="168"/>
      <c r="R188" s="169">
        <f>SUM(R189:R198)</f>
        <v>4.8000000000000001E-2</v>
      </c>
      <c r="S188" s="168"/>
      <c r="T188" s="170">
        <f>SUM(T189:T198)</f>
        <v>7.2000000000000008E-2</v>
      </c>
      <c r="AR188" s="171" t="s">
        <v>90</v>
      </c>
      <c r="AT188" s="172" t="s">
        <v>79</v>
      </c>
      <c r="AU188" s="172" t="s">
        <v>88</v>
      </c>
      <c r="AY188" s="171" t="s">
        <v>161</v>
      </c>
      <c r="BK188" s="173">
        <f>SUM(BK189:BK198)</f>
        <v>0</v>
      </c>
    </row>
    <row r="189" spans="1:65" s="2" customFormat="1" ht="49.15" customHeight="1">
      <c r="A189" s="36"/>
      <c r="B189" s="37"/>
      <c r="C189" s="176" t="s">
        <v>373</v>
      </c>
      <c r="D189" s="176" t="s">
        <v>164</v>
      </c>
      <c r="E189" s="177" t="s">
        <v>386</v>
      </c>
      <c r="F189" s="178" t="s">
        <v>387</v>
      </c>
      <c r="G189" s="179" t="s">
        <v>185</v>
      </c>
      <c r="H189" s="180">
        <v>3</v>
      </c>
      <c r="I189" s="181"/>
      <c r="J189" s="182">
        <f>ROUND(I189*H189,2)</f>
        <v>0</v>
      </c>
      <c r="K189" s="183"/>
      <c r="L189" s="41"/>
      <c r="M189" s="184" t="s">
        <v>35</v>
      </c>
      <c r="N189" s="185" t="s">
        <v>51</v>
      </c>
      <c r="O189" s="66"/>
      <c r="P189" s="186">
        <f>O189*H189</f>
        <v>0</v>
      </c>
      <c r="Q189" s="186">
        <v>0</v>
      </c>
      <c r="R189" s="186">
        <f>Q189*H189</f>
        <v>0</v>
      </c>
      <c r="S189" s="186">
        <v>2.4E-2</v>
      </c>
      <c r="T189" s="187">
        <f>S189*H189</f>
        <v>7.2000000000000008E-2</v>
      </c>
      <c r="U189" s="36"/>
      <c r="V189" s="36"/>
      <c r="W189" s="36"/>
      <c r="X189" s="36"/>
      <c r="Y189" s="36"/>
      <c r="Z189" s="36"/>
      <c r="AA189" s="36"/>
      <c r="AB189" s="36"/>
      <c r="AC189" s="36"/>
      <c r="AD189" s="36"/>
      <c r="AE189" s="36"/>
      <c r="AR189" s="188" t="s">
        <v>261</v>
      </c>
      <c r="AT189" s="188" t="s">
        <v>164</v>
      </c>
      <c r="AU189" s="188" t="s">
        <v>90</v>
      </c>
      <c r="AY189" s="18" t="s">
        <v>161</v>
      </c>
      <c r="BE189" s="189">
        <f>IF(N189="základní",J189,0)</f>
        <v>0</v>
      </c>
      <c r="BF189" s="189">
        <f>IF(N189="snížená",J189,0)</f>
        <v>0</v>
      </c>
      <c r="BG189" s="189">
        <f>IF(N189="zákl. přenesená",J189,0)</f>
        <v>0</v>
      </c>
      <c r="BH189" s="189">
        <f>IF(N189="sníž. přenesená",J189,0)</f>
        <v>0</v>
      </c>
      <c r="BI189" s="189">
        <f>IF(N189="nulová",J189,0)</f>
        <v>0</v>
      </c>
      <c r="BJ189" s="18" t="s">
        <v>88</v>
      </c>
      <c r="BK189" s="189">
        <f>ROUND(I189*H189,2)</f>
        <v>0</v>
      </c>
      <c r="BL189" s="18" t="s">
        <v>261</v>
      </c>
      <c r="BM189" s="188" t="s">
        <v>898</v>
      </c>
    </row>
    <row r="190" spans="1:65" s="2" customFormat="1" ht="11.25">
      <c r="A190" s="36"/>
      <c r="B190" s="37"/>
      <c r="C190" s="38"/>
      <c r="D190" s="190" t="s">
        <v>170</v>
      </c>
      <c r="E190" s="38"/>
      <c r="F190" s="191" t="s">
        <v>389</v>
      </c>
      <c r="G190" s="38"/>
      <c r="H190" s="38"/>
      <c r="I190" s="192"/>
      <c r="J190" s="38"/>
      <c r="K190" s="38"/>
      <c r="L190" s="41"/>
      <c r="M190" s="193"/>
      <c r="N190" s="194"/>
      <c r="O190" s="66"/>
      <c r="P190" s="66"/>
      <c r="Q190" s="66"/>
      <c r="R190" s="66"/>
      <c r="S190" s="66"/>
      <c r="T190" s="67"/>
      <c r="U190" s="36"/>
      <c r="V190" s="36"/>
      <c r="W190" s="36"/>
      <c r="X190" s="36"/>
      <c r="Y190" s="36"/>
      <c r="Z190" s="36"/>
      <c r="AA190" s="36"/>
      <c r="AB190" s="36"/>
      <c r="AC190" s="36"/>
      <c r="AD190" s="36"/>
      <c r="AE190" s="36"/>
      <c r="AT190" s="18" t="s">
        <v>170</v>
      </c>
      <c r="AU190" s="18" t="s">
        <v>90</v>
      </c>
    </row>
    <row r="191" spans="1:65" s="2" customFormat="1" ht="76.349999999999994" customHeight="1">
      <c r="A191" s="36"/>
      <c r="B191" s="37"/>
      <c r="C191" s="176" t="s">
        <v>378</v>
      </c>
      <c r="D191" s="176" t="s">
        <v>164</v>
      </c>
      <c r="E191" s="177" t="s">
        <v>899</v>
      </c>
      <c r="F191" s="178" t="s">
        <v>682</v>
      </c>
      <c r="G191" s="179" t="s">
        <v>185</v>
      </c>
      <c r="H191" s="180">
        <v>1</v>
      </c>
      <c r="I191" s="181"/>
      <c r="J191" s="182">
        <f>ROUND(I191*H191,2)</f>
        <v>0</v>
      </c>
      <c r="K191" s="183"/>
      <c r="L191" s="41"/>
      <c r="M191" s="184" t="s">
        <v>35</v>
      </c>
      <c r="N191" s="185" t="s">
        <v>51</v>
      </c>
      <c r="O191" s="66"/>
      <c r="P191" s="186">
        <f>O191*H191</f>
        <v>0</v>
      </c>
      <c r="Q191" s="186">
        <v>1.6E-2</v>
      </c>
      <c r="R191" s="186">
        <f>Q191*H191</f>
        <v>1.6E-2</v>
      </c>
      <c r="S191" s="186">
        <v>0</v>
      </c>
      <c r="T191" s="187">
        <f>S191*H191</f>
        <v>0</v>
      </c>
      <c r="U191" s="36"/>
      <c r="V191" s="36"/>
      <c r="W191" s="36"/>
      <c r="X191" s="36"/>
      <c r="Y191" s="36"/>
      <c r="Z191" s="36"/>
      <c r="AA191" s="36"/>
      <c r="AB191" s="36"/>
      <c r="AC191" s="36"/>
      <c r="AD191" s="36"/>
      <c r="AE191" s="36"/>
      <c r="AR191" s="188" t="s">
        <v>261</v>
      </c>
      <c r="AT191" s="188" t="s">
        <v>164</v>
      </c>
      <c r="AU191" s="188" t="s">
        <v>90</v>
      </c>
      <c r="AY191" s="18" t="s">
        <v>161</v>
      </c>
      <c r="BE191" s="189">
        <f>IF(N191="základní",J191,0)</f>
        <v>0</v>
      </c>
      <c r="BF191" s="189">
        <f>IF(N191="snížená",J191,0)</f>
        <v>0</v>
      </c>
      <c r="BG191" s="189">
        <f>IF(N191="zákl. přenesená",J191,0)</f>
        <v>0</v>
      </c>
      <c r="BH191" s="189">
        <f>IF(N191="sníž. přenesená",J191,0)</f>
        <v>0</v>
      </c>
      <c r="BI191" s="189">
        <f>IF(N191="nulová",J191,0)</f>
        <v>0</v>
      </c>
      <c r="BJ191" s="18" t="s">
        <v>88</v>
      </c>
      <c r="BK191" s="189">
        <f>ROUND(I191*H191,2)</f>
        <v>0</v>
      </c>
      <c r="BL191" s="18" t="s">
        <v>261</v>
      </c>
      <c r="BM191" s="188" t="s">
        <v>900</v>
      </c>
    </row>
    <row r="192" spans="1:65" s="2" customFormat="1" ht="39">
      <c r="A192" s="36"/>
      <c r="B192" s="37"/>
      <c r="C192" s="38"/>
      <c r="D192" s="197" t="s">
        <v>217</v>
      </c>
      <c r="E192" s="38"/>
      <c r="F192" s="239" t="s">
        <v>684</v>
      </c>
      <c r="G192" s="38"/>
      <c r="H192" s="38"/>
      <c r="I192" s="192"/>
      <c r="J192" s="38"/>
      <c r="K192" s="38"/>
      <c r="L192" s="41"/>
      <c r="M192" s="193"/>
      <c r="N192" s="194"/>
      <c r="O192" s="66"/>
      <c r="P192" s="66"/>
      <c r="Q192" s="66"/>
      <c r="R192" s="66"/>
      <c r="S192" s="66"/>
      <c r="T192" s="67"/>
      <c r="U192" s="36"/>
      <c r="V192" s="36"/>
      <c r="W192" s="36"/>
      <c r="X192" s="36"/>
      <c r="Y192" s="36"/>
      <c r="Z192" s="36"/>
      <c r="AA192" s="36"/>
      <c r="AB192" s="36"/>
      <c r="AC192" s="36"/>
      <c r="AD192" s="36"/>
      <c r="AE192" s="36"/>
      <c r="AT192" s="18" t="s">
        <v>217</v>
      </c>
      <c r="AU192" s="18" t="s">
        <v>90</v>
      </c>
    </row>
    <row r="193" spans="1:65" s="2" customFormat="1" ht="49.15" customHeight="1">
      <c r="A193" s="36"/>
      <c r="B193" s="37"/>
      <c r="C193" s="176" t="s">
        <v>385</v>
      </c>
      <c r="D193" s="176" t="s">
        <v>164</v>
      </c>
      <c r="E193" s="177" t="s">
        <v>685</v>
      </c>
      <c r="F193" s="178" t="s">
        <v>686</v>
      </c>
      <c r="G193" s="179" t="s">
        <v>185</v>
      </c>
      <c r="H193" s="180">
        <v>2</v>
      </c>
      <c r="I193" s="181"/>
      <c r="J193" s="182">
        <f>ROUND(I193*H193,2)</f>
        <v>0</v>
      </c>
      <c r="K193" s="183"/>
      <c r="L193" s="41"/>
      <c r="M193" s="184" t="s">
        <v>35</v>
      </c>
      <c r="N193" s="185" t="s">
        <v>51</v>
      </c>
      <c r="O193" s="66"/>
      <c r="P193" s="186">
        <f>O193*H193</f>
        <v>0</v>
      </c>
      <c r="Q193" s="186">
        <v>1.6E-2</v>
      </c>
      <c r="R193" s="186">
        <f>Q193*H193</f>
        <v>3.2000000000000001E-2</v>
      </c>
      <c r="S193" s="186">
        <v>0</v>
      </c>
      <c r="T193" s="187">
        <f>S193*H193</f>
        <v>0</v>
      </c>
      <c r="U193" s="36"/>
      <c r="V193" s="36"/>
      <c r="W193" s="36"/>
      <c r="X193" s="36"/>
      <c r="Y193" s="36"/>
      <c r="Z193" s="36"/>
      <c r="AA193" s="36"/>
      <c r="AB193" s="36"/>
      <c r="AC193" s="36"/>
      <c r="AD193" s="36"/>
      <c r="AE193" s="36"/>
      <c r="AR193" s="188" t="s">
        <v>261</v>
      </c>
      <c r="AT193" s="188" t="s">
        <v>164</v>
      </c>
      <c r="AU193" s="188" t="s">
        <v>90</v>
      </c>
      <c r="AY193" s="18" t="s">
        <v>161</v>
      </c>
      <c r="BE193" s="189">
        <f>IF(N193="základní",J193,0)</f>
        <v>0</v>
      </c>
      <c r="BF193" s="189">
        <f>IF(N193="snížená",J193,0)</f>
        <v>0</v>
      </c>
      <c r="BG193" s="189">
        <f>IF(N193="zákl. přenesená",J193,0)</f>
        <v>0</v>
      </c>
      <c r="BH193" s="189">
        <f>IF(N193="sníž. přenesená",J193,0)</f>
        <v>0</v>
      </c>
      <c r="BI193" s="189">
        <f>IF(N193="nulová",J193,0)</f>
        <v>0</v>
      </c>
      <c r="BJ193" s="18" t="s">
        <v>88</v>
      </c>
      <c r="BK193" s="189">
        <f>ROUND(I193*H193,2)</f>
        <v>0</v>
      </c>
      <c r="BL193" s="18" t="s">
        <v>261</v>
      </c>
      <c r="BM193" s="188" t="s">
        <v>901</v>
      </c>
    </row>
    <row r="194" spans="1:65" s="2" customFormat="1" ht="48.75">
      <c r="A194" s="36"/>
      <c r="B194" s="37"/>
      <c r="C194" s="38"/>
      <c r="D194" s="197" t="s">
        <v>217</v>
      </c>
      <c r="E194" s="38"/>
      <c r="F194" s="239" t="s">
        <v>399</v>
      </c>
      <c r="G194" s="38"/>
      <c r="H194" s="38"/>
      <c r="I194" s="192"/>
      <c r="J194" s="38"/>
      <c r="K194" s="38"/>
      <c r="L194" s="41"/>
      <c r="M194" s="193"/>
      <c r="N194" s="194"/>
      <c r="O194" s="66"/>
      <c r="P194" s="66"/>
      <c r="Q194" s="66"/>
      <c r="R194" s="66"/>
      <c r="S194" s="66"/>
      <c r="T194" s="67"/>
      <c r="U194" s="36"/>
      <c r="V194" s="36"/>
      <c r="W194" s="36"/>
      <c r="X194" s="36"/>
      <c r="Y194" s="36"/>
      <c r="Z194" s="36"/>
      <c r="AA194" s="36"/>
      <c r="AB194" s="36"/>
      <c r="AC194" s="36"/>
      <c r="AD194" s="36"/>
      <c r="AE194" s="36"/>
      <c r="AT194" s="18" t="s">
        <v>217</v>
      </c>
      <c r="AU194" s="18" t="s">
        <v>90</v>
      </c>
    </row>
    <row r="195" spans="1:65" s="2" customFormat="1" ht="44.25" customHeight="1">
      <c r="A195" s="36"/>
      <c r="B195" s="37"/>
      <c r="C195" s="176" t="s">
        <v>390</v>
      </c>
      <c r="D195" s="176" t="s">
        <v>164</v>
      </c>
      <c r="E195" s="177" t="s">
        <v>405</v>
      </c>
      <c r="F195" s="178" t="s">
        <v>406</v>
      </c>
      <c r="G195" s="179" t="s">
        <v>232</v>
      </c>
      <c r="H195" s="180">
        <v>4.8000000000000001E-2</v>
      </c>
      <c r="I195" s="181"/>
      <c r="J195" s="182">
        <f>ROUND(I195*H195,2)</f>
        <v>0</v>
      </c>
      <c r="K195" s="183"/>
      <c r="L195" s="41"/>
      <c r="M195" s="184" t="s">
        <v>35</v>
      </c>
      <c r="N195" s="185" t="s">
        <v>51</v>
      </c>
      <c r="O195" s="66"/>
      <c r="P195" s="186">
        <f>O195*H195</f>
        <v>0</v>
      </c>
      <c r="Q195" s="186">
        <v>0</v>
      </c>
      <c r="R195" s="186">
        <f>Q195*H195</f>
        <v>0</v>
      </c>
      <c r="S195" s="186">
        <v>0</v>
      </c>
      <c r="T195" s="187">
        <f>S195*H195</f>
        <v>0</v>
      </c>
      <c r="U195" s="36"/>
      <c r="V195" s="36"/>
      <c r="W195" s="36"/>
      <c r="X195" s="36"/>
      <c r="Y195" s="36"/>
      <c r="Z195" s="36"/>
      <c r="AA195" s="36"/>
      <c r="AB195" s="36"/>
      <c r="AC195" s="36"/>
      <c r="AD195" s="36"/>
      <c r="AE195" s="36"/>
      <c r="AR195" s="188" t="s">
        <v>261</v>
      </c>
      <c r="AT195" s="188" t="s">
        <v>164</v>
      </c>
      <c r="AU195" s="188" t="s">
        <v>90</v>
      </c>
      <c r="AY195" s="18" t="s">
        <v>161</v>
      </c>
      <c r="BE195" s="189">
        <f>IF(N195="základní",J195,0)</f>
        <v>0</v>
      </c>
      <c r="BF195" s="189">
        <f>IF(N195="snížená",J195,0)</f>
        <v>0</v>
      </c>
      <c r="BG195" s="189">
        <f>IF(N195="zákl. přenesená",J195,0)</f>
        <v>0</v>
      </c>
      <c r="BH195" s="189">
        <f>IF(N195="sníž. přenesená",J195,0)</f>
        <v>0</v>
      </c>
      <c r="BI195" s="189">
        <f>IF(N195="nulová",J195,0)</f>
        <v>0</v>
      </c>
      <c r="BJ195" s="18" t="s">
        <v>88</v>
      </c>
      <c r="BK195" s="189">
        <f>ROUND(I195*H195,2)</f>
        <v>0</v>
      </c>
      <c r="BL195" s="18" t="s">
        <v>261</v>
      </c>
      <c r="BM195" s="188" t="s">
        <v>902</v>
      </c>
    </row>
    <row r="196" spans="1:65" s="2" customFormat="1" ht="11.25">
      <c r="A196" s="36"/>
      <c r="B196" s="37"/>
      <c r="C196" s="38"/>
      <c r="D196" s="190" t="s">
        <v>170</v>
      </c>
      <c r="E196" s="38"/>
      <c r="F196" s="191" t="s">
        <v>408</v>
      </c>
      <c r="G196" s="38"/>
      <c r="H196" s="38"/>
      <c r="I196" s="192"/>
      <c r="J196" s="38"/>
      <c r="K196" s="38"/>
      <c r="L196" s="41"/>
      <c r="M196" s="193"/>
      <c r="N196" s="194"/>
      <c r="O196" s="66"/>
      <c r="P196" s="66"/>
      <c r="Q196" s="66"/>
      <c r="R196" s="66"/>
      <c r="S196" s="66"/>
      <c r="T196" s="67"/>
      <c r="U196" s="36"/>
      <c r="V196" s="36"/>
      <c r="W196" s="36"/>
      <c r="X196" s="36"/>
      <c r="Y196" s="36"/>
      <c r="Z196" s="36"/>
      <c r="AA196" s="36"/>
      <c r="AB196" s="36"/>
      <c r="AC196" s="36"/>
      <c r="AD196" s="36"/>
      <c r="AE196" s="36"/>
      <c r="AT196" s="18" t="s">
        <v>170</v>
      </c>
      <c r="AU196" s="18" t="s">
        <v>90</v>
      </c>
    </row>
    <row r="197" spans="1:65" s="2" customFormat="1" ht="49.15" customHeight="1">
      <c r="A197" s="36"/>
      <c r="B197" s="37"/>
      <c r="C197" s="176" t="s">
        <v>395</v>
      </c>
      <c r="D197" s="176" t="s">
        <v>164</v>
      </c>
      <c r="E197" s="177" t="s">
        <v>410</v>
      </c>
      <c r="F197" s="178" t="s">
        <v>411</v>
      </c>
      <c r="G197" s="179" t="s">
        <v>232</v>
      </c>
      <c r="H197" s="180">
        <v>4.8000000000000001E-2</v>
      </c>
      <c r="I197" s="181"/>
      <c r="J197" s="182">
        <f>ROUND(I197*H197,2)</f>
        <v>0</v>
      </c>
      <c r="K197" s="183"/>
      <c r="L197" s="41"/>
      <c r="M197" s="184" t="s">
        <v>35</v>
      </c>
      <c r="N197" s="185" t="s">
        <v>51</v>
      </c>
      <c r="O197" s="66"/>
      <c r="P197" s="186">
        <f>O197*H197</f>
        <v>0</v>
      </c>
      <c r="Q197" s="186">
        <v>0</v>
      </c>
      <c r="R197" s="186">
        <f>Q197*H197</f>
        <v>0</v>
      </c>
      <c r="S197" s="186">
        <v>0</v>
      </c>
      <c r="T197" s="187">
        <f>S197*H197</f>
        <v>0</v>
      </c>
      <c r="U197" s="36"/>
      <c r="V197" s="36"/>
      <c r="W197" s="36"/>
      <c r="X197" s="36"/>
      <c r="Y197" s="36"/>
      <c r="Z197" s="36"/>
      <c r="AA197" s="36"/>
      <c r="AB197" s="36"/>
      <c r="AC197" s="36"/>
      <c r="AD197" s="36"/>
      <c r="AE197" s="36"/>
      <c r="AR197" s="188" t="s">
        <v>261</v>
      </c>
      <c r="AT197" s="188" t="s">
        <v>164</v>
      </c>
      <c r="AU197" s="188" t="s">
        <v>90</v>
      </c>
      <c r="AY197" s="18" t="s">
        <v>161</v>
      </c>
      <c r="BE197" s="189">
        <f>IF(N197="základní",J197,0)</f>
        <v>0</v>
      </c>
      <c r="BF197" s="189">
        <f>IF(N197="snížená",J197,0)</f>
        <v>0</v>
      </c>
      <c r="BG197" s="189">
        <f>IF(N197="zákl. přenesená",J197,0)</f>
        <v>0</v>
      </c>
      <c r="BH197" s="189">
        <f>IF(N197="sníž. přenesená",J197,0)</f>
        <v>0</v>
      </c>
      <c r="BI197" s="189">
        <f>IF(N197="nulová",J197,0)</f>
        <v>0</v>
      </c>
      <c r="BJ197" s="18" t="s">
        <v>88</v>
      </c>
      <c r="BK197" s="189">
        <f>ROUND(I197*H197,2)</f>
        <v>0</v>
      </c>
      <c r="BL197" s="18" t="s">
        <v>261</v>
      </c>
      <c r="BM197" s="188" t="s">
        <v>903</v>
      </c>
    </row>
    <row r="198" spans="1:65" s="2" customFormat="1" ht="11.25">
      <c r="A198" s="36"/>
      <c r="B198" s="37"/>
      <c r="C198" s="38"/>
      <c r="D198" s="190" t="s">
        <v>170</v>
      </c>
      <c r="E198" s="38"/>
      <c r="F198" s="191" t="s">
        <v>413</v>
      </c>
      <c r="G198" s="38"/>
      <c r="H198" s="38"/>
      <c r="I198" s="192"/>
      <c r="J198" s="38"/>
      <c r="K198" s="38"/>
      <c r="L198" s="41"/>
      <c r="M198" s="193"/>
      <c r="N198" s="194"/>
      <c r="O198" s="66"/>
      <c r="P198" s="66"/>
      <c r="Q198" s="66"/>
      <c r="R198" s="66"/>
      <c r="S198" s="66"/>
      <c r="T198" s="67"/>
      <c r="U198" s="36"/>
      <c r="V198" s="36"/>
      <c r="W198" s="36"/>
      <c r="X198" s="36"/>
      <c r="Y198" s="36"/>
      <c r="Z198" s="36"/>
      <c r="AA198" s="36"/>
      <c r="AB198" s="36"/>
      <c r="AC198" s="36"/>
      <c r="AD198" s="36"/>
      <c r="AE198" s="36"/>
      <c r="AT198" s="18" t="s">
        <v>170</v>
      </c>
      <c r="AU198" s="18" t="s">
        <v>90</v>
      </c>
    </row>
    <row r="199" spans="1:65" s="12" customFormat="1" ht="22.9" customHeight="1">
      <c r="B199" s="160"/>
      <c r="C199" s="161"/>
      <c r="D199" s="162" t="s">
        <v>79</v>
      </c>
      <c r="E199" s="174" t="s">
        <v>414</v>
      </c>
      <c r="F199" s="174" t="s">
        <v>415</v>
      </c>
      <c r="G199" s="161"/>
      <c r="H199" s="161"/>
      <c r="I199" s="164"/>
      <c r="J199" s="175">
        <f>BK199</f>
        <v>0</v>
      </c>
      <c r="K199" s="161"/>
      <c r="L199" s="166"/>
      <c r="M199" s="167"/>
      <c r="N199" s="168"/>
      <c r="O199" s="168"/>
      <c r="P199" s="169">
        <f>SUM(P200:P204)</f>
        <v>0</v>
      </c>
      <c r="Q199" s="168"/>
      <c r="R199" s="169">
        <f>SUM(R200:R204)</f>
        <v>0</v>
      </c>
      <c r="S199" s="168"/>
      <c r="T199" s="170">
        <f>SUM(T200:T204)</f>
        <v>9.6759999999999999E-2</v>
      </c>
      <c r="AR199" s="171" t="s">
        <v>90</v>
      </c>
      <c r="AT199" s="172" t="s">
        <v>79</v>
      </c>
      <c r="AU199" s="172" t="s">
        <v>88</v>
      </c>
      <c r="AY199" s="171" t="s">
        <v>161</v>
      </c>
      <c r="BK199" s="173">
        <f>SUM(BK200:BK204)</f>
        <v>0</v>
      </c>
    </row>
    <row r="200" spans="1:65" s="2" customFormat="1" ht="24.2" customHeight="1">
      <c r="A200" s="36"/>
      <c r="B200" s="37"/>
      <c r="C200" s="176" t="s">
        <v>400</v>
      </c>
      <c r="D200" s="176" t="s">
        <v>164</v>
      </c>
      <c r="E200" s="177" t="s">
        <v>690</v>
      </c>
      <c r="F200" s="178" t="s">
        <v>418</v>
      </c>
      <c r="G200" s="179" t="s">
        <v>185</v>
      </c>
      <c r="H200" s="180">
        <v>1</v>
      </c>
      <c r="I200" s="181"/>
      <c r="J200" s="182">
        <f>ROUND(I200*H200,2)</f>
        <v>0</v>
      </c>
      <c r="K200" s="183"/>
      <c r="L200" s="41"/>
      <c r="M200" s="184" t="s">
        <v>35</v>
      </c>
      <c r="N200" s="185" t="s">
        <v>51</v>
      </c>
      <c r="O200" s="66"/>
      <c r="P200" s="186">
        <f>O200*H200</f>
        <v>0</v>
      </c>
      <c r="Q200" s="186">
        <v>0</v>
      </c>
      <c r="R200" s="186">
        <f>Q200*H200</f>
        <v>0</v>
      </c>
      <c r="S200" s="186">
        <v>0</v>
      </c>
      <c r="T200" s="187">
        <f>S200*H200</f>
        <v>0</v>
      </c>
      <c r="U200" s="36"/>
      <c r="V200" s="36"/>
      <c r="W200" s="36"/>
      <c r="X200" s="36"/>
      <c r="Y200" s="36"/>
      <c r="Z200" s="36"/>
      <c r="AA200" s="36"/>
      <c r="AB200" s="36"/>
      <c r="AC200" s="36"/>
      <c r="AD200" s="36"/>
      <c r="AE200" s="36"/>
      <c r="AR200" s="188" t="s">
        <v>261</v>
      </c>
      <c r="AT200" s="188" t="s">
        <v>164</v>
      </c>
      <c r="AU200" s="188" t="s">
        <v>90</v>
      </c>
      <c r="AY200" s="18" t="s">
        <v>161</v>
      </c>
      <c r="BE200" s="189">
        <f>IF(N200="základní",J200,0)</f>
        <v>0</v>
      </c>
      <c r="BF200" s="189">
        <f>IF(N200="snížená",J200,0)</f>
        <v>0</v>
      </c>
      <c r="BG200" s="189">
        <f>IF(N200="zákl. přenesená",J200,0)</f>
        <v>0</v>
      </c>
      <c r="BH200" s="189">
        <f>IF(N200="sníž. přenesená",J200,0)</f>
        <v>0</v>
      </c>
      <c r="BI200" s="189">
        <f>IF(N200="nulová",J200,0)</f>
        <v>0</v>
      </c>
      <c r="BJ200" s="18" t="s">
        <v>88</v>
      </c>
      <c r="BK200" s="189">
        <f>ROUND(I200*H200,2)</f>
        <v>0</v>
      </c>
      <c r="BL200" s="18" t="s">
        <v>261</v>
      </c>
      <c r="BM200" s="188" t="s">
        <v>904</v>
      </c>
    </row>
    <row r="201" spans="1:65" s="2" customFormat="1" ht="29.25">
      <c r="A201" s="36"/>
      <c r="B201" s="37"/>
      <c r="C201" s="38"/>
      <c r="D201" s="197" t="s">
        <v>217</v>
      </c>
      <c r="E201" s="38"/>
      <c r="F201" s="239" t="s">
        <v>420</v>
      </c>
      <c r="G201" s="38"/>
      <c r="H201" s="38"/>
      <c r="I201" s="192"/>
      <c r="J201" s="38"/>
      <c r="K201" s="38"/>
      <c r="L201" s="41"/>
      <c r="M201" s="193"/>
      <c r="N201" s="194"/>
      <c r="O201" s="66"/>
      <c r="P201" s="66"/>
      <c r="Q201" s="66"/>
      <c r="R201" s="66"/>
      <c r="S201" s="66"/>
      <c r="T201" s="67"/>
      <c r="U201" s="36"/>
      <c r="V201" s="36"/>
      <c r="W201" s="36"/>
      <c r="X201" s="36"/>
      <c r="Y201" s="36"/>
      <c r="Z201" s="36"/>
      <c r="AA201" s="36"/>
      <c r="AB201" s="36"/>
      <c r="AC201" s="36"/>
      <c r="AD201" s="36"/>
      <c r="AE201" s="36"/>
      <c r="AT201" s="18" t="s">
        <v>217</v>
      </c>
      <c r="AU201" s="18" t="s">
        <v>90</v>
      </c>
    </row>
    <row r="202" spans="1:65" s="2" customFormat="1" ht="16.5" customHeight="1">
      <c r="A202" s="36"/>
      <c r="B202" s="37"/>
      <c r="C202" s="176" t="s">
        <v>404</v>
      </c>
      <c r="D202" s="176" t="s">
        <v>164</v>
      </c>
      <c r="E202" s="177" t="s">
        <v>422</v>
      </c>
      <c r="F202" s="178" t="s">
        <v>423</v>
      </c>
      <c r="G202" s="179" t="s">
        <v>185</v>
      </c>
      <c r="H202" s="180">
        <v>1</v>
      </c>
      <c r="I202" s="181"/>
      <c r="J202" s="182">
        <f>ROUND(I202*H202,2)</f>
        <v>0</v>
      </c>
      <c r="K202" s="183"/>
      <c r="L202" s="41"/>
      <c r="M202" s="184" t="s">
        <v>35</v>
      </c>
      <c r="N202" s="185" t="s">
        <v>51</v>
      </c>
      <c r="O202" s="66"/>
      <c r="P202" s="186">
        <f>O202*H202</f>
        <v>0</v>
      </c>
      <c r="Q202" s="186">
        <v>0</v>
      </c>
      <c r="R202" s="186">
        <f>Q202*H202</f>
        <v>0</v>
      </c>
      <c r="S202" s="186">
        <v>0.05</v>
      </c>
      <c r="T202" s="187">
        <f>S202*H202</f>
        <v>0.05</v>
      </c>
      <c r="U202" s="36"/>
      <c r="V202" s="36"/>
      <c r="W202" s="36"/>
      <c r="X202" s="36"/>
      <c r="Y202" s="36"/>
      <c r="Z202" s="36"/>
      <c r="AA202" s="36"/>
      <c r="AB202" s="36"/>
      <c r="AC202" s="36"/>
      <c r="AD202" s="36"/>
      <c r="AE202" s="36"/>
      <c r="AR202" s="188" t="s">
        <v>261</v>
      </c>
      <c r="AT202" s="188" t="s">
        <v>164</v>
      </c>
      <c r="AU202" s="188" t="s">
        <v>90</v>
      </c>
      <c r="AY202" s="18" t="s">
        <v>161</v>
      </c>
      <c r="BE202" s="189">
        <f>IF(N202="základní",J202,0)</f>
        <v>0</v>
      </c>
      <c r="BF202" s="189">
        <f>IF(N202="snížená",J202,0)</f>
        <v>0</v>
      </c>
      <c r="BG202" s="189">
        <f>IF(N202="zákl. přenesená",J202,0)</f>
        <v>0</v>
      </c>
      <c r="BH202" s="189">
        <f>IF(N202="sníž. přenesená",J202,0)</f>
        <v>0</v>
      </c>
      <c r="BI202" s="189">
        <f>IF(N202="nulová",J202,0)</f>
        <v>0</v>
      </c>
      <c r="BJ202" s="18" t="s">
        <v>88</v>
      </c>
      <c r="BK202" s="189">
        <f>ROUND(I202*H202,2)</f>
        <v>0</v>
      </c>
      <c r="BL202" s="18" t="s">
        <v>261</v>
      </c>
      <c r="BM202" s="188" t="s">
        <v>905</v>
      </c>
    </row>
    <row r="203" spans="1:65" s="2" customFormat="1" ht="16.5" customHeight="1">
      <c r="A203" s="36"/>
      <c r="B203" s="37"/>
      <c r="C203" s="176" t="s">
        <v>409</v>
      </c>
      <c r="D203" s="176" t="s">
        <v>164</v>
      </c>
      <c r="E203" s="177" t="s">
        <v>426</v>
      </c>
      <c r="F203" s="178" t="s">
        <v>427</v>
      </c>
      <c r="G203" s="179" t="s">
        <v>167</v>
      </c>
      <c r="H203" s="180">
        <v>11.69</v>
      </c>
      <c r="I203" s="181"/>
      <c r="J203" s="182">
        <f>ROUND(I203*H203,2)</f>
        <v>0</v>
      </c>
      <c r="K203" s="183"/>
      <c r="L203" s="41"/>
      <c r="M203" s="184" t="s">
        <v>35</v>
      </c>
      <c r="N203" s="185" t="s">
        <v>51</v>
      </c>
      <c r="O203" s="66"/>
      <c r="P203" s="186">
        <f>O203*H203</f>
        <v>0</v>
      </c>
      <c r="Q203" s="186">
        <v>0</v>
      </c>
      <c r="R203" s="186">
        <f>Q203*H203</f>
        <v>0</v>
      </c>
      <c r="S203" s="186">
        <v>4.0000000000000001E-3</v>
      </c>
      <c r="T203" s="187">
        <f>S203*H203</f>
        <v>4.6759999999999996E-2</v>
      </c>
      <c r="U203" s="36"/>
      <c r="V203" s="36"/>
      <c r="W203" s="36"/>
      <c r="X203" s="36"/>
      <c r="Y203" s="36"/>
      <c r="Z203" s="36"/>
      <c r="AA203" s="36"/>
      <c r="AB203" s="36"/>
      <c r="AC203" s="36"/>
      <c r="AD203" s="36"/>
      <c r="AE203" s="36"/>
      <c r="AR203" s="188" t="s">
        <v>261</v>
      </c>
      <c r="AT203" s="188" t="s">
        <v>164</v>
      </c>
      <c r="AU203" s="188" t="s">
        <v>90</v>
      </c>
      <c r="AY203" s="18" t="s">
        <v>161</v>
      </c>
      <c r="BE203" s="189">
        <f>IF(N203="základní",J203,0)</f>
        <v>0</v>
      </c>
      <c r="BF203" s="189">
        <f>IF(N203="snížená",J203,0)</f>
        <v>0</v>
      </c>
      <c r="BG203" s="189">
        <f>IF(N203="zákl. přenesená",J203,0)</f>
        <v>0</v>
      </c>
      <c r="BH203" s="189">
        <f>IF(N203="sníž. přenesená",J203,0)</f>
        <v>0</v>
      </c>
      <c r="BI203" s="189">
        <f>IF(N203="nulová",J203,0)</f>
        <v>0</v>
      </c>
      <c r="BJ203" s="18" t="s">
        <v>88</v>
      </c>
      <c r="BK203" s="189">
        <f>ROUND(I203*H203,2)</f>
        <v>0</v>
      </c>
      <c r="BL203" s="18" t="s">
        <v>261</v>
      </c>
      <c r="BM203" s="188" t="s">
        <v>906</v>
      </c>
    </row>
    <row r="204" spans="1:65" s="2" customFormat="1" ht="11.25">
      <c r="A204" s="36"/>
      <c r="B204" s="37"/>
      <c r="C204" s="38"/>
      <c r="D204" s="190" t="s">
        <v>170</v>
      </c>
      <c r="E204" s="38"/>
      <c r="F204" s="191" t="s">
        <v>429</v>
      </c>
      <c r="G204" s="38"/>
      <c r="H204" s="38"/>
      <c r="I204" s="192"/>
      <c r="J204" s="38"/>
      <c r="K204" s="38"/>
      <c r="L204" s="41"/>
      <c r="M204" s="193"/>
      <c r="N204" s="194"/>
      <c r="O204" s="66"/>
      <c r="P204" s="66"/>
      <c r="Q204" s="66"/>
      <c r="R204" s="66"/>
      <c r="S204" s="66"/>
      <c r="T204" s="67"/>
      <c r="U204" s="36"/>
      <c r="V204" s="36"/>
      <c r="W204" s="36"/>
      <c r="X204" s="36"/>
      <c r="Y204" s="36"/>
      <c r="Z204" s="36"/>
      <c r="AA204" s="36"/>
      <c r="AB204" s="36"/>
      <c r="AC204" s="36"/>
      <c r="AD204" s="36"/>
      <c r="AE204" s="36"/>
      <c r="AT204" s="18" t="s">
        <v>170</v>
      </c>
      <c r="AU204" s="18" t="s">
        <v>90</v>
      </c>
    </row>
    <row r="205" spans="1:65" s="12" customFormat="1" ht="22.9" customHeight="1">
      <c r="B205" s="160"/>
      <c r="C205" s="161"/>
      <c r="D205" s="162" t="s">
        <v>79</v>
      </c>
      <c r="E205" s="174" t="s">
        <v>430</v>
      </c>
      <c r="F205" s="174" t="s">
        <v>431</v>
      </c>
      <c r="G205" s="161"/>
      <c r="H205" s="161"/>
      <c r="I205" s="164"/>
      <c r="J205" s="175">
        <f>BK205</f>
        <v>0</v>
      </c>
      <c r="K205" s="161"/>
      <c r="L205" s="166"/>
      <c r="M205" s="167"/>
      <c r="N205" s="168"/>
      <c r="O205" s="168"/>
      <c r="P205" s="169">
        <f>SUM(P206:P238)</f>
        <v>0</v>
      </c>
      <c r="Q205" s="168"/>
      <c r="R205" s="169">
        <f>SUM(R206:R238)</f>
        <v>0.51621959999999989</v>
      </c>
      <c r="S205" s="168"/>
      <c r="T205" s="170">
        <f>SUM(T206:T238)</f>
        <v>0.97225729999999988</v>
      </c>
      <c r="AR205" s="171" t="s">
        <v>90</v>
      </c>
      <c r="AT205" s="172" t="s">
        <v>79</v>
      </c>
      <c r="AU205" s="172" t="s">
        <v>88</v>
      </c>
      <c r="AY205" s="171" t="s">
        <v>161</v>
      </c>
      <c r="BK205" s="173">
        <f>SUM(BK206:BK238)</f>
        <v>0</v>
      </c>
    </row>
    <row r="206" spans="1:65" s="2" customFormat="1" ht="24.2" customHeight="1">
      <c r="A206" s="36"/>
      <c r="B206" s="37"/>
      <c r="C206" s="176" t="s">
        <v>416</v>
      </c>
      <c r="D206" s="176" t="s">
        <v>164</v>
      </c>
      <c r="E206" s="177" t="s">
        <v>433</v>
      </c>
      <c r="F206" s="178" t="s">
        <v>434</v>
      </c>
      <c r="G206" s="179" t="s">
        <v>167</v>
      </c>
      <c r="H206" s="180">
        <v>11.69</v>
      </c>
      <c r="I206" s="181"/>
      <c r="J206" s="182">
        <f>ROUND(I206*H206,2)</f>
        <v>0</v>
      </c>
      <c r="K206" s="183"/>
      <c r="L206" s="41"/>
      <c r="M206" s="184" t="s">
        <v>35</v>
      </c>
      <c r="N206" s="185" t="s">
        <v>51</v>
      </c>
      <c r="O206" s="66"/>
      <c r="P206" s="186">
        <f>O206*H206</f>
        <v>0</v>
      </c>
      <c r="Q206" s="186">
        <v>0</v>
      </c>
      <c r="R206" s="186">
        <f>Q206*H206</f>
        <v>0</v>
      </c>
      <c r="S206" s="186">
        <v>0</v>
      </c>
      <c r="T206" s="187">
        <f>S206*H206</f>
        <v>0</v>
      </c>
      <c r="U206" s="36"/>
      <c r="V206" s="36"/>
      <c r="W206" s="36"/>
      <c r="X206" s="36"/>
      <c r="Y206" s="36"/>
      <c r="Z206" s="36"/>
      <c r="AA206" s="36"/>
      <c r="AB206" s="36"/>
      <c r="AC206" s="36"/>
      <c r="AD206" s="36"/>
      <c r="AE206" s="36"/>
      <c r="AR206" s="188" t="s">
        <v>261</v>
      </c>
      <c r="AT206" s="188" t="s">
        <v>164</v>
      </c>
      <c r="AU206" s="188" t="s">
        <v>90</v>
      </c>
      <c r="AY206" s="18" t="s">
        <v>161</v>
      </c>
      <c r="BE206" s="189">
        <f>IF(N206="základní",J206,0)</f>
        <v>0</v>
      </c>
      <c r="BF206" s="189">
        <f>IF(N206="snížená",J206,0)</f>
        <v>0</v>
      </c>
      <c r="BG206" s="189">
        <f>IF(N206="zákl. přenesená",J206,0)</f>
        <v>0</v>
      </c>
      <c r="BH206" s="189">
        <f>IF(N206="sníž. přenesená",J206,0)</f>
        <v>0</v>
      </c>
      <c r="BI206" s="189">
        <f>IF(N206="nulová",J206,0)</f>
        <v>0</v>
      </c>
      <c r="BJ206" s="18" t="s">
        <v>88</v>
      </c>
      <c r="BK206" s="189">
        <f>ROUND(I206*H206,2)</f>
        <v>0</v>
      </c>
      <c r="BL206" s="18" t="s">
        <v>261</v>
      </c>
      <c r="BM206" s="188" t="s">
        <v>907</v>
      </c>
    </row>
    <row r="207" spans="1:65" s="2" customFormat="1" ht="11.25">
      <c r="A207" s="36"/>
      <c r="B207" s="37"/>
      <c r="C207" s="38"/>
      <c r="D207" s="190" t="s">
        <v>170</v>
      </c>
      <c r="E207" s="38"/>
      <c r="F207" s="191" t="s">
        <v>436</v>
      </c>
      <c r="G207" s="38"/>
      <c r="H207" s="38"/>
      <c r="I207" s="192"/>
      <c r="J207" s="38"/>
      <c r="K207" s="38"/>
      <c r="L207" s="41"/>
      <c r="M207" s="193"/>
      <c r="N207" s="194"/>
      <c r="O207" s="66"/>
      <c r="P207" s="66"/>
      <c r="Q207" s="66"/>
      <c r="R207" s="66"/>
      <c r="S207" s="66"/>
      <c r="T207" s="67"/>
      <c r="U207" s="36"/>
      <c r="V207" s="36"/>
      <c r="W207" s="36"/>
      <c r="X207" s="36"/>
      <c r="Y207" s="36"/>
      <c r="Z207" s="36"/>
      <c r="AA207" s="36"/>
      <c r="AB207" s="36"/>
      <c r="AC207" s="36"/>
      <c r="AD207" s="36"/>
      <c r="AE207" s="36"/>
      <c r="AT207" s="18" t="s">
        <v>170</v>
      </c>
      <c r="AU207" s="18" t="s">
        <v>90</v>
      </c>
    </row>
    <row r="208" spans="1:65" s="2" customFormat="1" ht="24.2" customHeight="1">
      <c r="A208" s="36"/>
      <c r="B208" s="37"/>
      <c r="C208" s="176" t="s">
        <v>421</v>
      </c>
      <c r="D208" s="176" t="s">
        <v>164</v>
      </c>
      <c r="E208" s="177" t="s">
        <v>438</v>
      </c>
      <c r="F208" s="178" t="s">
        <v>439</v>
      </c>
      <c r="G208" s="179" t="s">
        <v>167</v>
      </c>
      <c r="H208" s="180">
        <v>11.69</v>
      </c>
      <c r="I208" s="181"/>
      <c r="J208" s="182">
        <f>ROUND(I208*H208,2)</f>
        <v>0</v>
      </c>
      <c r="K208" s="183"/>
      <c r="L208" s="41"/>
      <c r="M208" s="184" t="s">
        <v>35</v>
      </c>
      <c r="N208" s="185" t="s">
        <v>51</v>
      </c>
      <c r="O208" s="66"/>
      <c r="P208" s="186">
        <f>O208*H208</f>
        <v>0</v>
      </c>
      <c r="Q208" s="186">
        <v>2.9999999999999997E-4</v>
      </c>
      <c r="R208" s="186">
        <f>Q208*H208</f>
        <v>3.5069999999999997E-3</v>
      </c>
      <c r="S208" s="186">
        <v>0</v>
      </c>
      <c r="T208" s="187">
        <f>S208*H208</f>
        <v>0</v>
      </c>
      <c r="U208" s="36"/>
      <c r="V208" s="36"/>
      <c r="W208" s="36"/>
      <c r="X208" s="36"/>
      <c r="Y208" s="36"/>
      <c r="Z208" s="36"/>
      <c r="AA208" s="36"/>
      <c r="AB208" s="36"/>
      <c r="AC208" s="36"/>
      <c r="AD208" s="36"/>
      <c r="AE208" s="36"/>
      <c r="AR208" s="188" t="s">
        <v>261</v>
      </c>
      <c r="AT208" s="188" t="s">
        <v>164</v>
      </c>
      <c r="AU208" s="188" t="s">
        <v>90</v>
      </c>
      <c r="AY208" s="18" t="s">
        <v>161</v>
      </c>
      <c r="BE208" s="189">
        <f>IF(N208="základní",J208,0)</f>
        <v>0</v>
      </c>
      <c r="BF208" s="189">
        <f>IF(N208="snížená",J208,0)</f>
        <v>0</v>
      </c>
      <c r="BG208" s="189">
        <f>IF(N208="zákl. přenesená",J208,0)</f>
        <v>0</v>
      </c>
      <c r="BH208" s="189">
        <f>IF(N208="sníž. přenesená",J208,0)</f>
        <v>0</v>
      </c>
      <c r="BI208" s="189">
        <f>IF(N208="nulová",J208,0)</f>
        <v>0</v>
      </c>
      <c r="BJ208" s="18" t="s">
        <v>88</v>
      </c>
      <c r="BK208" s="189">
        <f>ROUND(I208*H208,2)</f>
        <v>0</v>
      </c>
      <c r="BL208" s="18" t="s">
        <v>261</v>
      </c>
      <c r="BM208" s="188" t="s">
        <v>908</v>
      </c>
    </row>
    <row r="209" spans="1:65" s="2" customFormat="1" ht="11.25">
      <c r="A209" s="36"/>
      <c r="B209" s="37"/>
      <c r="C209" s="38"/>
      <c r="D209" s="190" t="s">
        <v>170</v>
      </c>
      <c r="E209" s="38"/>
      <c r="F209" s="191" t="s">
        <v>441</v>
      </c>
      <c r="G209" s="38"/>
      <c r="H209" s="38"/>
      <c r="I209" s="192"/>
      <c r="J209" s="38"/>
      <c r="K209" s="38"/>
      <c r="L209" s="41"/>
      <c r="M209" s="193"/>
      <c r="N209" s="194"/>
      <c r="O209" s="66"/>
      <c r="P209" s="66"/>
      <c r="Q209" s="66"/>
      <c r="R209" s="66"/>
      <c r="S209" s="66"/>
      <c r="T209" s="67"/>
      <c r="U209" s="36"/>
      <c r="V209" s="36"/>
      <c r="W209" s="36"/>
      <c r="X209" s="36"/>
      <c r="Y209" s="36"/>
      <c r="Z209" s="36"/>
      <c r="AA209" s="36"/>
      <c r="AB209" s="36"/>
      <c r="AC209" s="36"/>
      <c r="AD209" s="36"/>
      <c r="AE209" s="36"/>
      <c r="AT209" s="18" t="s">
        <v>170</v>
      </c>
      <c r="AU209" s="18" t="s">
        <v>90</v>
      </c>
    </row>
    <row r="210" spans="1:65" s="2" customFormat="1" ht="37.9" customHeight="1">
      <c r="A210" s="36"/>
      <c r="B210" s="37"/>
      <c r="C210" s="176" t="s">
        <v>425</v>
      </c>
      <c r="D210" s="176" t="s">
        <v>164</v>
      </c>
      <c r="E210" s="177" t="s">
        <v>443</v>
      </c>
      <c r="F210" s="178" t="s">
        <v>444</v>
      </c>
      <c r="G210" s="179" t="s">
        <v>167</v>
      </c>
      <c r="H210" s="180">
        <v>11.69</v>
      </c>
      <c r="I210" s="181"/>
      <c r="J210" s="182">
        <f>ROUND(I210*H210,2)</f>
        <v>0</v>
      </c>
      <c r="K210" s="183"/>
      <c r="L210" s="41"/>
      <c r="M210" s="184" t="s">
        <v>35</v>
      </c>
      <c r="N210" s="185" t="s">
        <v>51</v>
      </c>
      <c r="O210" s="66"/>
      <c r="P210" s="186">
        <f>O210*H210</f>
        <v>0</v>
      </c>
      <c r="Q210" s="186">
        <v>1.4999999999999999E-2</v>
      </c>
      <c r="R210" s="186">
        <f>Q210*H210</f>
        <v>0.17534999999999998</v>
      </c>
      <c r="S210" s="186">
        <v>0</v>
      </c>
      <c r="T210" s="187">
        <f>S210*H210</f>
        <v>0</v>
      </c>
      <c r="U210" s="36"/>
      <c r="V210" s="36"/>
      <c r="W210" s="36"/>
      <c r="X210" s="36"/>
      <c r="Y210" s="36"/>
      <c r="Z210" s="36"/>
      <c r="AA210" s="36"/>
      <c r="AB210" s="36"/>
      <c r="AC210" s="36"/>
      <c r="AD210" s="36"/>
      <c r="AE210" s="36"/>
      <c r="AR210" s="188" t="s">
        <v>261</v>
      </c>
      <c r="AT210" s="188" t="s">
        <v>164</v>
      </c>
      <c r="AU210" s="188" t="s">
        <v>90</v>
      </c>
      <c r="AY210" s="18" t="s">
        <v>161</v>
      </c>
      <c r="BE210" s="189">
        <f>IF(N210="základní",J210,0)</f>
        <v>0</v>
      </c>
      <c r="BF210" s="189">
        <f>IF(N210="snížená",J210,0)</f>
        <v>0</v>
      </c>
      <c r="BG210" s="189">
        <f>IF(N210="zákl. přenesená",J210,0)</f>
        <v>0</v>
      </c>
      <c r="BH210" s="189">
        <f>IF(N210="sníž. přenesená",J210,0)</f>
        <v>0</v>
      </c>
      <c r="BI210" s="189">
        <f>IF(N210="nulová",J210,0)</f>
        <v>0</v>
      </c>
      <c r="BJ210" s="18" t="s">
        <v>88</v>
      </c>
      <c r="BK210" s="189">
        <f>ROUND(I210*H210,2)</f>
        <v>0</v>
      </c>
      <c r="BL210" s="18" t="s">
        <v>261</v>
      </c>
      <c r="BM210" s="188" t="s">
        <v>909</v>
      </c>
    </row>
    <row r="211" spans="1:65" s="2" customFormat="1" ht="11.25">
      <c r="A211" s="36"/>
      <c r="B211" s="37"/>
      <c r="C211" s="38"/>
      <c r="D211" s="190" t="s">
        <v>170</v>
      </c>
      <c r="E211" s="38"/>
      <c r="F211" s="191" t="s">
        <v>446</v>
      </c>
      <c r="G211" s="38"/>
      <c r="H211" s="38"/>
      <c r="I211" s="192"/>
      <c r="J211" s="38"/>
      <c r="K211" s="38"/>
      <c r="L211" s="41"/>
      <c r="M211" s="193"/>
      <c r="N211" s="194"/>
      <c r="O211" s="66"/>
      <c r="P211" s="66"/>
      <c r="Q211" s="66"/>
      <c r="R211" s="66"/>
      <c r="S211" s="66"/>
      <c r="T211" s="67"/>
      <c r="U211" s="36"/>
      <c r="V211" s="36"/>
      <c r="W211" s="36"/>
      <c r="X211" s="36"/>
      <c r="Y211" s="36"/>
      <c r="Z211" s="36"/>
      <c r="AA211" s="36"/>
      <c r="AB211" s="36"/>
      <c r="AC211" s="36"/>
      <c r="AD211" s="36"/>
      <c r="AE211" s="36"/>
      <c r="AT211" s="18" t="s">
        <v>170</v>
      </c>
      <c r="AU211" s="18" t="s">
        <v>90</v>
      </c>
    </row>
    <row r="212" spans="1:65" s="2" customFormat="1" ht="24.2" customHeight="1">
      <c r="A212" s="36"/>
      <c r="B212" s="37"/>
      <c r="C212" s="176" t="s">
        <v>432</v>
      </c>
      <c r="D212" s="176" t="s">
        <v>164</v>
      </c>
      <c r="E212" s="177" t="s">
        <v>448</v>
      </c>
      <c r="F212" s="178" t="s">
        <v>449</v>
      </c>
      <c r="G212" s="179" t="s">
        <v>167</v>
      </c>
      <c r="H212" s="180">
        <v>11.69</v>
      </c>
      <c r="I212" s="181"/>
      <c r="J212" s="182">
        <f>ROUND(I212*H212,2)</f>
        <v>0</v>
      </c>
      <c r="K212" s="183"/>
      <c r="L212" s="41"/>
      <c r="M212" s="184" t="s">
        <v>35</v>
      </c>
      <c r="N212" s="185" t="s">
        <v>51</v>
      </c>
      <c r="O212" s="66"/>
      <c r="P212" s="186">
        <f>O212*H212</f>
        <v>0</v>
      </c>
      <c r="Q212" s="186">
        <v>0</v>
      </c>
      <c r="R212" s="186">
        <f>Q212*H212</f>
        <v>0</v>
      </c>
      <c r="S212" s="186">
        <v>8.3169999999999994E-2</v>
      </c>
      <c r="T212" s="187">
        <f>S212*H212</f>
        <v>0.97225729999999988</v>
      </c>
      <c r="U212" s="36"/>
      <c r="V212" s="36"/>
      <c r="W212" s="36"/>
      <c r="X212" s="36"/>
      <c r="Y212" s="36"/>
      <c r="Z212" s="36"/>
      <c r="AA212" s="36"/>
      <c r="AB212" s="36"/>
      <c r="AC212" s="36"/>
      <c r="AD212" s="36"/>
      <c r="AE212" s="36"/>
      <c r="AR212" s="188" t="s">
        <v>261</v>
      </c>
      <c r="AT212" s="188" t="s">
        <v>164</v>
      </c>
      <c r="AU212" s="188" t="s">
        <v>90</v>
      </c>
      <c r="AY212" s="18" t="s">
        <v>161</v>
      </c>
      <c r="BE212" s="189">
        <f>IF(N212="základní",J212,0)</f>
        <v>0</v>
      </c>
      <c r="BF212" s="189">
        <f>IF(N212="snížená",J212,0)</f>
        <v>0</v>
      </c>
      <c r="BG212" s="189">
        <f>IF(N212="zákl. přenesená",J212,0)</f>
        <v>0</v>
      </c>
      <c r="BH212" s="189">
        <f>IF(N212="sníž. přenesená",J212,0)</f>
        <v>0</v>
      </c>
      <c r="BI212" s="189">
        <f>IF(N212="nulová",J212,0)</f>
        <v>0</v>
      </c>
      <c r="BJ212" s="18" t="s">
        <v>88</v>
      </c>
      <c r="BK212" s="189">
        <f>ROUND(I212*H212,2)</f>
        <v>0</v>
      </c>
      <c r="BL212" s="18" t="s">
        <v>261</v>
      </c>
      <c r="BM212" s="188" t="s">
        <v>910</v>
      </c>
    </row>
    <row r="213" spans="1:65" s="2" customFormat="1" ht="11.25">
      <c r="A213" s="36"/>
      <c r="B213" s="37"/>
      <c r="C213" s="38"/>
      <c r="D213" s="190" t="s">
        <v>170</v>
      </c>
      <c r="E213" s="38"/>
      <c r="F213" s="191" t="s">
        <v>451</v>
      </c>
      <c r="G213" s="38"/>
      <c r="H213" s="38"/>
      <c r="I213" s="192"/>
      <c r="J213" s="38"/>
      <c r="K213" s="38"/>
      <c r="L213" s="41"/>
      <c r="M213" s="193"/>
      <c r="N213" s="194"/>
      <c r="O213" s="66"/>
      <c r="P213" s="66"/>
      <c r="Q213" s="66"/>
      <c r="R213" s="66"/>
      <c r="S213" s="66"/>
      <c r="T213" s="67"/>
      <c r="U213" s="36"/>
      <c r="V213" s="36"/>
      <c r="W213" s="36"/>
      <c r="X213" s="36"/>
      <c r="Y213" s="36"/>
      <c r="Z213" s="36"/>
      <c r="AA213" s="36"/>
      <c r="AB213" s="36"/>
      <c r="AC213" s="36"/>
      <c r="AD213" s="36"/>
      <c r="AE213" s="36"/>
      <c r="AT213" s="18" t="s">
        <v>170</v>
      </c>
      <c r="AU213" s="18" t="s">
        <v>90</v>
      </c>
    </row>
    <row r="214" spans="1:65" s="2" customFormat="1" ht="33" customHeight="1">
      <c r="A214" s="36"/>
      <c r="B214" s="37"/>
      <c r="C214" s="176" t="s">
        <v>437</v>
      </c>
      <c r="D214" s="176" t="s">
        <v>164</v>
      </c>
      <c r="E214" s="177" t="s">
        <v>454</v>
      </c>
      <c r="F214" s="178" t="s">
        <v>455</v>
      </c>
      <c r="G214" s="179" t="s">
        <v>167</v>
      </c>
      <c r="H214" s="180">
        <v>11.69</v>
      </c>
      <c r="I214" s="181"/>
      <c r="J214" s="182">
        <f>ROUND(I214*H214,2)</f>
        <v>0</v>
      </c>
      <c r="K214" s="183"/>
      <c r="L214" s="41"/>
      <c r="M214" s="184" t="s">
        <v>35</v>
      </c>
      <c r="N214" s="185" t="s">
        <v>51</v>
      </c>
      <c r="O214" s="66"/>
      <c r="P214" s="186">
        <f>O214*H214</f>
        <v>0</v>
      </c>
      <c r="Q214" s="186">
        <v>5.4000000000000003E-3</v>
      </c>
      <c r="R214" s="186">
        <f>Q214*H214</f>
        <v>6.3126000000000002E-2</v>
      </c>
      <c r="S214" s="186">
        <v>0</v>
      </c>
      <c r="T214" s="187">
        <f>S214*H214</f>
        <v>0</v>
      </c>
      <c r="U214" s="36"/>
      <c r="V214" s="36"/>
      <c r="W214" s="36"/>
      <c r="X214" s="36"/>
      <c r="Y214" s="36"/>
      <c r="Z214" s="36"/>
      <c r="AA214" s="36"/>
      <c r="AB214" s="36"/>
      <c r="AC214" s="36"/>
      <c r="AD214" s="36"/>
      <c r="AE214" s="36"/>
      <c r="AR214" s="188" t="s">
        <v>261</v>
      </c>
      <c r="AT214" s="188" t="s">
        <v>164</v>
      </c>
      <c r="AU214" s="188" t="s">
        <v>90</v>
      </c>
      <c r="AY214" s="18" t="s">
        <v>161</v>
      </c>
      <c r="BE214" s="189">
        <f>IF(N214="základní",J214,0)</f>
        <v>0</v>
      </c>
      <c r="BF214" s="189">
        <f>IF(N214="snížená",J214,0)</f>
        <v>0</v>
      </c>
      <c r="BG214" s="189">
        <f>IF(N214="zákl. přenesená",J214,0)</f>
        <v>0</v>
      </c>
      <c r="BH214" s="189">
        <f>IF(N214="sníž. přenesená",J214,0)</f>
        <v>0</v>
      </c>
      <c r="BI214" s="189">
        <f>IF(N214="nulová",J214,0)</f>
        <v>0</v>
      </c>
      <c r="BJ214" s="18" t="s">
        <v>88</v>
      </c>
      <c r="BK214" s="189">
        <f>ROUND(I214*H214,2)</f>
        <v>0</v>
      </c>
      <c r="BL214" s="18" t="s">
        <v>261</v>
      </c>
      <c r="BM214" s="188" t="s">
        <v>911</v>
      </c>
    </row>
    <row r="215" spans="1:65" s="2" customFormat="1" ht="11.25">
      <c r="A215" s="36"/>
      <c r="B215" s="37"/>
      <c r="C215" s="38"/>
      <c r="D215" s="190" t="s">
        <v>170</v>
      </c>
      <c r="E215" s="38"/>
      <c r="F215" s="191" t="s">
        <v>457</v>
      </c>
      <c r="G215" s="38"/>
      <c r="H215" s="38"/>
      <c r="I215" s="192"/>
      <c r="J215" s="38"/>
      <c r="K215" s="38"/>
      <c r="L215" s="41"/>
      <c r="M215" s="193"/>
      <c r="N215" s="194"/>
      <c r="O215" s="66"/>
      <c r="P215" s="66"/>
      <c r="Q215" s="66"/>
      <c r="R215" s="66"/>
      <c r="S215" s="66"/>
      <c r="T215" s="67"/>
      <c r="U215" s="36"/>
      <c r="V215" s="36"/>
      <c r="W215" s="36"/>
      <c r="X215" s="36"/>
      <c r="Y215" s="36"/>
      <c r="Z215" s="36"/>
      <c r="AA215" s="36"/>
      <c r="AB215" s="36"/>
      <c r="AC215" s="36"/>
      <c r="AD215" s="36"/>
      <c r="AE215" s="36"/>
      <c r="AT215" s="18" t="s">
        <v>170</v>
      </c>
      <c r="AU215" s="18" t="s">
        <v>90</v>
      </c>
    </row>
    <row r="216" spans="1:65" s="14" customFormat="1" ht="11.25">
      <c r="B216" s="206"/>
      <c r="C216" s="207"/>
      <c r="D216" s="197" t="s">
        <v>176</v>
      </c>
      <c r="E216" s="208" t="s">
        <v>35</v>
      </c>
      <c r="F216" s="209" t="s">
        <v>912</v>
      </c>
      <c r="G216" s="207"/>
      <c r="H216" s="210">
        <v>11.69</v>
      </c>
      <c r="I216" s="211"/>
      <c r="J216" s="207"/>
      <c r="K216" s="207"/>
      <c r="L216" s="212"/>
      <c r="M216" s="213"/>
      <c r="N216" s="214"/>
      <c r="O216" s="214"/>
      <c r="P216" s="214"/>
      <c r="Q216" s="214"/>
      <c r="R216" s="214"/>
      <c r="S216" s="214"/>
      <c r="T216" s="215"/>
      <c r="AT216" s="216" t="s">
        <v>176</v>
      </c>
      <c r="AU216" s="216" t="s">
        <v>90</v>
      </c>
      <c r="AV216" s="14" t="s">
        <v>90</v>
      </c>
      <c r="AW216" s="14" t="s">
        <v>41</v>
      </c>
      <c r="AX216" s="14" t="s">
        <v>88</v>
      </c>
      <c r="AY216" s="216" t="s">
        <v>161</v>
      </c>
    </row>
    <row r="217" spans="1:65" s="2" customFormat="1" ht="37.9" customHeight="1">
      <c r="A217" s="36"/>
      <c r="B217" s="37"/>
      <c r="C217" s="228" t="s">
        <v>442</v>
      </c>
      <c r="D217" s="228" t="s">
        <v>188</v>
      </c>
      <c r="E217" s="229" t="s">
        <v>459</v>
      </c>
      <c r="F217" s="230" t="s">
        <v>460</v>
      </c>
      <c r="G217" s="231" t="s">
        <v>167</v>
      </c>
      <c r="H217" s="232">
        <v>12.859</v>
      </c>
      <c r="I217" s="233"/>
      <c r="J217" s="234">
        <f>ROUND(I217*H217,2)</f>
        <v>0</v>
      </c>
      <c r="K217" s="235"/>
      <c r="L217" s="236"/>
      <c r="M217" s="237" t="s">
        <v>35</v>
      </c>
      <c r="N217" s="238" t="s">
        <v>51</v>
      </c>
      <c r="O217" s="66"/>
      <c r="P217" s="186">
        <f>O217*H217</f>
        <v>0</v>
      </c>
      <c r="Q217" s="186">
        <v>1.9199999999999998E-2</v>
      </c>
      <c r="R217" s="186">
        <f>Q217*H217</f>
        <v>0.24689279999999997</v>
      </c>
      <c r="S217" s="186">
        <v>0</v>
      </c>
      <c r="T217" s="187">
        <f>S217*H217</f>
        <v>0</v>
      </c>
      <c r="U217" s="36"/>
      <c r="V217" s="36"/>
      <c r="W217" s="36"/>
      <c r="X217" s="36"/>
      <c r="Y217" s="36"/>
      <c r="Z217" s="36"/>
      <c r="AA217" s="36"/>
      <c r="AB217" s="36"/>
      <c r="AC217" s="36"/>
      <c r="AD217" s="36"/>
      <c r="AE217" s="36"/>
      <c r="AR217" s="188" t="s">
        <v>333</v>
      </c>
      <c r="AT217" s="188" t="s">
        <v>188</v>
      </c>
      <c r="AU217" s="188" t="s">
        <v>90</v>
      </c>
      <c r="AY217" s="18" t="s">
        <v>161</v>
      </c>
      <c r="BE217" s="189">
        <f>IF(N217="základní",J217,0)</f>
        <v>0</v>
      </c>
      <c r="BF217" s="189">
        <f>IF(N217="snížená",J217,0)</f>
        <v>0</v>
      </c>
      <c r="BG217" s="189">
        <f>IF(N217="zákl. přenesená",J217,0)</f>
        <v>0</v>
      </c>
      <c r="BH217" s="189">
        <f>IF(N217="sníž. přenesená",J217,0)</f>
        <v>0</v>
      </c>
      <c r="BI217" s="189">
        <f>IF(N217="nulová",J217,0)</f>
        <v>0</v>
      </c>
      <c r="BJ217" s="18" t="s">
        <v>88</v>
      </c>
      <c r="BK217" s="189">
        <f>ROUND(I217*H217,2)</f>
        <v>0</v>
      </c>
      <c r="BL217" s="18" t="s">
        <v>261</v>
      </c>
      <c r="BM217" s="188" t="s">
        <v>913</v>
      </c>
    </row>
    <row r="218" spans="1:65" s="2" customFormat="1" ht="11.25">
      <c r="A218" s="36"/>
      <c r="B218" s="37"/>
      <c r="C218" s="38"/>
      <c r="D218" s="190" t="s">
        <v>170</v>
      </c>
      <c r="E218" s="38"/>
      <c r="F218" s="191" t="s">
        <v>462</v>
      </c>
      <c r="G218" s="38"/>
      <c r="H218" s="38"/>
      <c r="I218" s="192"/>
      <c r="J218" s="38"/>
      <c r="K218" s="38"/>
      <c r="L218" s="41"/>
      <c r="M218" s="193"/>
      <c r="N218" s="194"/>
      <c r="O218" s="66"/>
      <c r="P218" s="66"/>
      <c r="Q218" s="66"/>
      <c r="R218" s="66"/>
      <c r="S218" s="66"/>
      <c r="T218" s="67"/>
      <c r="U218" s="36"/>
      <c r="V218" s="36"/>
      <c r="W218" s="36"/>
      <c r="X218" s="36"/>
      <c r="Y218" s="36"/>
      <c r="Z218" s="36"/>
      <c r="AA218" s="36"/>
      <c r="AB218" s="36"/>
      <c r="AC218" s="36"/>
      <c r="AD218" s="36"/>
      <c r="AE218" s="36"/>
      <c r="AT218" s="18" t="s">
        <v>170</v>
      </c>
      <c r="AU218" s="18" t="s">
        <v>90</v>
      </c>
    </row>
    <row r="219" spans="1:65" s="14" customFormat="1" ht="11.25">
      <c r="B219" s="206"/>
      <c r="C219" s="207"/>
      <c r="D219" s="197" t="s">
        <v>176</v>
      </c>
      <c r="E219" s="207"/>
      <c r="F219" s="209" t="s">
        <v>914</v>
      </c>
      <c r="G219" s="207"/>
      <c r="H219" s="210">
        <v>12.859</v>
      </c>
      <c r="I219" s="211"/>
      <c r="J219" s="207"/>
      <c r="K219" s="207"/>
      <c r="L219" s="212"/>
      <c r="M219" s="213"/>
      <c r="N219" s="214"/>
      <c r="O219" s="214"/>
      <c r="P219" s="214"/>
      <c r="Q219" s="214"/>
      <c r="R219" s="214"/>
      <c r="S219" s="214"/>
      <c r="T219" s="215"/>
      <c r="AT219" s="216" t="s">
        <v>176</v>
      </c>
      <c r="AU219" s="216" t="s">
        <v>90</v>
      </c>
      <c r="AV219" s="14" t="s">
        <v>90</v>
      </c>
      <c r="AW219" s="14" t="s">
        <v>4</v>
      </c>
      <c r="AX219" s="14" t="s">
        <v>88</v>
      </c>
      <c r="AY219" s="216" t="s">
        <v>161</v>
      </c>
    </row>
    <row r="220" spans="1:65" s="2" customFormat="1" ht="37.9" customHeight="1">
      <c r="A220" s="36"/>
      <c r="B220" s="37"/>
      <c r="C220" s="176" t="s">
        <v>447</v>
      </c>
      <c r="D220" s="176" t="s">
        <v>164</v>
      </c>
      <c r="E220" s="177" t="s">
        <v>465</v>
      </c>
      <c r="F220" s="178" t="s">
        <v>466</v>
      </c>
      <c r="G220" s="179" t="s">
        <v>167</v>
      </c>
      <c r="H220" s="180">
        <v>5.8449999999999998</v>
      </c>
      <c r="I220" s="181"/>
      <c r="J220" s="182">
        <f>ROUND(I220*H220,2)</f>
        <v>0</v>
      </c>
      <c r="K220" s="183"/>
      <c r="L220" s="41"/>
      <c r="M220" s="184" t="s">
        <v>35</v>
      </c>
      <c r="N220" s="185" t="s">
        <v>51</v>
      </c>
      <c r="O220" s="66"/>
      <c r="P220" s="186">
        <f>O220*H220</f>
        <v>0</v>
      </c>
      <c r="Q220" s="186">
        <v>0</v>
      </c>
      <c r="R220" s="186">
        <f>Q220*H220</f>
        <v>0</v>
      </c>
      <c r="S220" s="186">
        <v>0</v>
      </c>
      <c r="T220" s="187">
        <f>S220*H220</f>
        <v>0</v>
      </c>
      <c r="U220" s="36"/>
      <c r="V220" s="36"/>
      <c r="W220" s="36"/>
      <c r="X220" s="36"/>
      <c r="Y220" s="36"/>
      <c r="Z220" s="36"/>
      <c r="AA220" s="36"/>
      <c r="AB220" s="36"/>
      <c r="AC220" s="36"/>
      <c r="AD220" s="36"/>
      <c r="AE220" s="36"/>
      <c r="AR220" s="188" t="s">
        <v>261</v>
      </c>
      <c r="AT220" s="188" t="s">
        <v>164</v>
      </c>
      <c r="AU220" s="188" t="s">
        <v>90</v>
      </c>
      <c r="AY220" s="18" t="s">
        <v>161</v>
      </c>
      <c r="BE220" s="189">
        <f>IF(N220="základní",J220,0)</f>
        <v>0</v>
      </c>
      <c r="BF220" s="189">
        <f>IF(N220="snížená",J220,0)</f>
        <v>0</v>
      </c>
      <c r="BG220" s="189">
        <f>IF(N220="zákl. přenesená",J220,0)</f>
        <v>0</v>
      </c>
      <c r="BH220" s="189">
        <f>IF(N220="sníž. přenesená",J220,0)</f>
        <v>0</v>
      </c>
      <c r="BI220" s="189">
        <f>IF(N220="nulová",J220,0)</f>
        <v>0</v>
      </c>
      <c r="BJ220" s="18" t="s">
        <v>88</v>
      </c>
      <c r="BK220" s="189">
        <f>ROUND(I220*H220,2)</f>
        <v>0</v>
      </c>
      <c r="BL220" s="18" t="s">
        <v>261</v>
      </c>
      <c r="BM220" s="188" t="s">
        <v>915</v>
      </c>
    </row>
    <row r="221" spans="1:65" s="2" customFormat="1" ht="11.25">
      <c r="A221" s="36"/>
      <c r="B221" s="37"/>
      <c r="C221" s="38"/>
      <c r="D221" s="190" t="s">
        <v>170</v>
      </c>
      <c r="E221" s="38"/>
      <c r="F221" s="191" t="s">
        <v>468</v>
      </c>
      <c r="G221" s="38"/>
      <c r="H221" s="38"/>
      <c r="I221" s="192"/>
      <c r="J221" s="38"/>
      <c r="K221" s="38"/>
      <c r="L221" s="41"/>
      <c r="M221" s="193"/>
      <c r="N221" s="194"/>
      <c r="O221" s="66"/>
      <c r="P221" s="66"/>
      <c r="Q221" s="66"/>
      <c r="R221" s="66"/>
      <c r="S221" s="66"/>
      <c r="T221" s="67"/>
      <c r="U221" s="36"/>
      <c r="V221" s="36"/>
      <c r="W221" s="36"/>
      <c r="X221" s="36"/>
      <c r="Y221" s="36"/>
      <c r="Z221" s="36"/>
      <c r="AA221" s="36"/>
      <c r="AB221" s="36"/>
      <c r="AC221" s="36"/>
      <c r="AD221" s="36"/>
      <c r="AE221" s="36"/>
      <c r="AT221" s="18" t="s">
        <v>170</v>
      </c>
      <c r="AU221" s="18" t="s">
        <v>90</v>
      </c>
    </row>
    <row r="222" spans="1:65" s="14" customFormat="1" ht="11.25">
      <c r="B222" s="206"/>
      <c r="C222" s="207"/>
      <c r="D222" s="197" t="s">
        <v>176</v>
      </c>
      <c r="E222" s="208" t="s">
        <v>35</v>
      </c>
      <c r="F222" s="209" t="s">
        <v>916</v>
      </c>
      <c r="G222" s="207"/>
      <c r="H222" s="210">
        <v>5.8449999999999998</v>
      </c>
      <c r="I222" s="211"/>
      <c r="J222" s="207"/>
      <c r="K222" s="207"/>
      <c r="L222" s="212"/>
      <c r="M222" s="213"/>
      <c r="N222" s="214"/>
      <c r="O222" s="214"/>
      <c r="P222" s="214"/>
      <c r="Q222" s="214"/>
      <c r="R222" s="214"/>
      <c r="S222" s="214"/>
      <c r="T222" s="215"/>
      <c r="AT222" s="216" t="s">
        <v>176</v>
      </c>
      <c r="AU222" s="216" t="s">
        <v>90</v>
      </c>
      <c r="AV222" s="14" t="s">
        <v>90</v>
      </c>
      <c r="AW222" s="14" t="s">
        <v>41</v>
      </c>
      <c r="AX222" s="14" t="s">
        <v>88</v>
      </c>
      <c r="AY222" s="216" t="s">
        <v>161</v>
      </c>
    </row>
    <row r="223" spans="1:65" s="2" customFormat="1" ht="24.2" customHeight="1">
      <c r="A223" s="36"/>
      <c r="B223" s="37"/>
      <c r="C223" s="176" t="s">
        <v>453</v>
      </c>
      <c r="D223" s="176" t="s">
        <v>164</v>
      </c>
      <c r="E223" s="177" t="s">
        <v>471</v>
      </c>
      <c r="F223" s="178" t="s">
        <v>472</v>
      </c>
      <c r="G223" s="179" t="s">
        <v>167</v>
      </c>
      <c r="H223" s="180">
        <v>13.444000000000001</v>
      </c>
      <c r="I223" s="181"/>
      <c r="J223" s="182">
        <f>ROUND(I223*H223,2)</f>
        <v>0</v>
      </c>
      <c r="K223" s="183"/>
      <c r="L223" s="41"/>
      <c r="M223" s="184" t="s">
        <v>35</v>
      </c>
      <c r="N223" s="185" t="s">
        <v>51</v>
      </c>
      <c r="O223" s="66"/>
      <c r="P223" s="186">
        <f>O223*H223</f>
        <v>0</v>
      </c>
      <c r="Q223" s="186">
        <v>1.5E-3</v>
      </c>
      <c r="R223" s="186">
        <f>Q223*H223</f>
        <v>2.0166000000000003E-2</v>
      </c>
      <c r="S223" s="186">
        <v>0</v>
      </c>
      <c r="T223" s="187">
        <f>S223*H223</f>
        <v>0</v>
      </c>
      <c r="U223" s="36"/>
      <c r="V223" s="36"/>
      <c r="W223" s="36"/>
      <c r="X223" s="36"/>
      <c r="Y223" s="36"/>
      <c r="Z223" s="36"/>
      <c r="AA223" s="36"/>
      <c r="AB223" s="36"/>
      <c r="AC223" s="36"/>
      <c r="AD223" s="36"/>
      <c r="AE223" s="36"/>
      <c r="AR223" s="188" t="s">
        <v>261</v>
      </c>
      <c r="AT223" s="188" t="s">
        <v>164</v>
      </c>
      <c r="AU223" s="188" t="s">
        <v>90</v>
      </c>
      <c r="AY223" s="18" t="s">
        <v>161</v>
      </c>
      <c r="BE223" s="189">
        <f>IF(N223="základní",J223,0)</f>
        <v>0</v>
      </c>
      <c r="BF223" s="189">
        <f>IF(N223="snížená",J223,0)</f>
        <v>0</v>
      </c>
      <c r="BG223" s="189">
        <f>IF(N223="zákl. přenesená",J223,0)</f>
        <v>0</v>
      </c>
      <c r="BH223" s="189">
        <f>IF(N223="sníž. přenesená",J223,0)</f>
        <v>0</v>
      </c>
      <c r="BI223" s="189">
        <f>IF(N223="nulová",J223,0)</f>
        <v>0</v>
      </c>
      <c r="BJ223" s="18" t="s">
        <v>88</v>
      </c>
      <c r="BK223" s="189">
        <f>ROUND(I223*H223,2)</f>
        <v>0</v>
      </c>
      <c r="BL223" s="18" t="s">
        <v>261</v>
      </c>
      <c r="BM223" s="188" t="s">
        <v>917</v>
      </c>
    </row>
    <row r="224" spans="1:65" s="2" customFormat="1" ht="11.25">
      <c r="A224" s="36"/>
      <c r="B224" s="37"/>
      <c r="C224" s="38"/>
      <c r="D224" s="190" t="s">
        <v>170</v>
      </c>
      <c r="E224" s="38"/>
      <c r="F224" s="191" t="s">
        <v>474</v>
      </c>
      <c r="G224" s="38"/>
      <c r="H224" s="38"/>
      <c r="I224" s="192"/>
      <c r="J224" s="38"/>
      <c r="K224" s="38"/>
      <c r="L224" s="41"/>
      <c r="M224" s="193"/>
      <c r="N224" s="194"/>
      <c r="O224" s="66"/>
      <c r="P224" s="66"/>
      <c r="Q224" s="66"/>
      <c r="R224" s="66"/>
      <c r="S224" s="66"/>
      <c r="T224" s="67"/>
      <c r="U224" s="36"/>
      <c r="V224" s="36"/>
      <c r="W224" s="36"/>
      <c r="X224" s="36"/>
      <c r="Y224" s="36"/>
      <c r="Z224" s="36"/>
      <c r="AA224" s="36"/>
      <c r="AB224" s="36"/>
      <c r="AC224" s="36"/>
      <c r="AD224" s="36"/>
      <c r="AE224" s="36"/>
      <c r="AT224" s="18" t="s">
        <v>170</v>
      </c>
      <c r="AU224" s="18" t="s">
        <v>90</v>
      </c>
    </row>
    <row r="225" spans="1:65" s="14" customFormat="1" ht="11.25">
      <c r="B225" s="206"/>
      <c r="C225" s="207"/>
      <c r="D225" s="197" t="s">
        <v>176</v>
      </c>
      <c r="E225" s="208" t="s">
        <v>35</v>
      </c>
      <c r="F225" s="209" t="s">
        <v>918</v>
      </c>
      <c r="G225" s="207"/>
      <c r="H225" s="210">
        <v>11.69</v>
      </c>
      <c r="I225" s="211"/>
      <c r="J225" s="207"/>
      <c r="K225" s="207"/>
      <c r="L225" s="212"/>
      <c r="M225" s="213"/>
      <c r="N225" s="214"/>
      <c r="O225" s="214"/>
      <c r="P225" s="214"/>
      <c r="Q225" s="214"/>
      <c r="R225" s="214"/>
      <c r="S225" s="214"/>
      <c r="T225" s="215"/>
      <c r="AT225" s="216" t="s">
        <v>176</v>
      </c>
      <c r="AU225" s="216" t="s">
        <v>90</v>
      </c>
      <c r="AV225" s="14" t="s">
        <v>90</v>
      </c>
      <c r="AW225" s="14" t="s">
        <v>41</v>
      </c>
      <c r="AX225" s="14" t="s">
        <v>80</v>
      </c>
      <c r="AY225" s="216" t="s">
        <v>161</v>
      </c>
    </row>
    <row r="226" spans="1:65" s="14" customFormat="1" ht="11.25">
      <c r="B226" s="206"/>
      <c r="C226" s="207"/>
      <c r="D226" s="197" t="s">
        <v>176</v>
      </c>
      <c r="E226" s="208" t="s">
        <v>35</v>
      </c>
      <c r="F226" s="209" t="s">
        <v>919</v>
      </c>
      <c r="G226" s="207"/>
      <c r="H226" s="210">
        <v>1.754</v>
      </c>
      <c r="I226" s="211"/>
      <c r="J226" s="207"/>
      <c r="K226" s="207"/>
      <c r="L226" s="212"/>
      <c r="M226" s="213"/>
      <c r="N226" s="214"/>
      <c r="O226" s="214"/>
      <c r="P226" s="214"/>
      <c r="Q226" s="214"/>
      <c r="R226" s="214"/>
      <c r="S226" s="214"/>
      <c r="T226" s="215"/>
      <c r="AT226" s="216" t="s">
        <v>176</v>
      </c>
      <c r="AU226" s="216" t="s">
        <v>90</v>
      </c>
      <c r="AV226" s="14" t="s">
        <v>90</v>
      </c>
      <c r="AW226" s="14" t="s">
        <v>41</v>
      </c>
      <c r="AX226" s="14" t="s">
        <v>80</v>
      </c>
      <c r="AY226" s="216" t="s">
        <v>161</v>
      </c>
    </row>
    <row r="227" spans="1:65" s="15" customFormat="1" ht="11.25">
      <c r="B227" s="217"/>
      <c r="C227" s="218"/>
      <c r="D227" s="197" t="s">
        <v>176</v>
      </c>
      <c r="E227" s="219" t="s">
        <v>35</v>
      </c>
      <c r="F227" s="220" t="s">
        <v>181</v>
      </c>
      <c r="G227" s="218"/>
      <c r="H227" s="221">
        <v>13.444000000000001</v>
      </c>
      <c r="I227" s="222"/>
      <c r="J227" s="218"/>
      <c r="K227" s="218"/>
      <c r="L227" s="223"/>
      <c r="M227" s="224"/>
      <c r="N227" s="225"/>
      <c r="O227" s="225"/>
      <c r="P227" s="225"/>
      <c r="Q227" s="225"/>
      <c r="R227" s="225"/>
      <c r="S227" s="225"/>
      <c r="T227" s="226"/>
      <c r="AT227" s="227" t="s">
        <v>176</v>
      </c>
      <c r="AU227" s="227" t="s">
        <v>90</v>
      </c>
      <c r="AV227" s="15" t="s">
        <v>168</v>
      </c>
      <c r="AW227" s="15" t="s">
        <v>41</v>
      </c>
      <c r="AX227" s="15" t="s">
        <v>88</v>
      </c>
      <c r="AY227" s="227" t="s">
        <v>161</v>
      </c>
    </row>
    <row r="228" spans="1:65" s="2" customFormat="1" ht="24.2" customHeight="1">
      <c r="A228" s="36"/>
      <c r="B228" s="37"/>
      <c r="C228" s="176" t="s">
        <v>458</v>
      </c>
      <c r="D228" s="176" t="s">
        <v>164</v>
      </c>
      <c r="E228" s="177" t="s">
        <v>478</v>
      </c>
      <c r="F228" s="178" t="s">
        <v>479</v>
      </c>
      <c r="G228" s="179" t="s">
        <v>480</v>
      </c>
      <c r="H228" s="180">
        <v>21.7</v>
      </c>
      <c r="I228" s="181"/>
      <c r="J228" s="182">
        <f>ROUND(I228*H228,2)</f>
        <v>0</v>
      </c>
      <c r="K228" s="183"/>
      <c r="L228" s="41"/>
      <c r="M228" s="184" t="s">
        <v>35</v>
      </c>
      <c r="N228" s="185" t="s">
        <v>51</v>
      </c>
      <c r="O228" s="66"/>
      <c r="P228" s="186">
        <f>O228*H228</f>
        <v>0</v>
      </c>
      <c r="Q228" s="186">
        <v>3.2000000000000003E-4</v>
      </c>
      <c r="R228" s="186">
        <f>Q228*H228</f>
        <v>6.9440000000000005E-3</v>
      </c>
      <c r="S228" s="186">
        <v>0</v>
      </c>
      <c r="T228" s="187">
        <f>S228*H228</f>
        <v>0</v>
      </c>
      <c r="U228" s="36"/>
      <c r="V228" s="36"/>
      <c r="W228" s="36"/>
      <c r="X228" s="36"/>
      <c r="Y228" s="36"/>
      <c r="Z228" s="36"/>
      <c r="AA228" s="36"/>
      <c r="AB228" s="36"/>
      <c r="AC228" s="36"/>
      <c r="AD228" s="36"/>
      <c r="AE228" s="36"/>
      <c r="AR228" s="188" t="s">
        <v>261</v>
      </c>
      <c r="AT228" s="188" t="s">
        <v>164</v>
      </c>
      <c r="AU228" s="188" t="s">
        <v>90</v>
      </c>
      <c r="AY228" s="18" t="s">
        <v>161</v>
      </c>
      <c r="BE228" s="189">
        <f>IF(N228="základní",J228,0)</f>
        <v>0</v>
      </c>
      <c r="BF228" s="189">
        <f>IF(N228="snížená",J228,0)</f>
        <v>0</v>
      </c>
      <c r="BG228" s="189">
        <f>IF(N228="zákl. přenesená",J228,0)</f>
        <v>0</v>
      </c>
      <c r="BH228" s="189">
        <f>IF(N228="sníž. přenesená",J228,0)</f>
        <v>0</v>
      </c>
      <c r="BI228" s="189">
        <f>IF(N228="nulová",J228,0)</f>
        <v>0</v>
      </c>
      <c r="BJ228" s="18" t="s">
        <v>88</v>
      </c>
      <c r="BK228" s="189">
        <f>ROUND(I228*H228,2)</f>
        <v>0</v>
      </c>
      <c r="BL228" s="18" t="s">
        <v>261</v>
      </c>
      <c r="BM228" s="188" t="s">
        <v>920</v>
      </c>
    </row>
    <row r="229" spans="1:65" s="2" customFormat="1" ht="11.25">
      <c r="A229" s="36"/>
      <c r="B229" s="37"/>
      <c r="C229" s="38"/>
      <c r="D229" s="190" t="s">
        <v>170</v>
      </c>
      <c r="E229" s="38"/>
      <c r="F229" s="191" t="s">
        <v>482</v>
      </c>
      <c r="G229" s="38"/>
      <c r="H229" s="38"/>
      <c r="I229" s="192"/>
      <c r="J229" s="38"/>
      <c r="K229" s="38"/>
      <c r="L229" s="41"/>
      <c r="M229" s="193"/>
      <c r="N229" s="194"/>
      <c r="O229" s="66"/>
      <c r="P229" s="66"/>
      <c r="Q229" s="66"/>
      <c r="R229" s="66"/>
      <c r="S229" s="66"/>
      <c r="T229" s="67"/>
      <c r="U229" s="36"/>
      <c r="V229" s="36"/>
      <c r="W229" s="36"/>
      <c r="X229" s="36"/>
      <c r="Y229" s="36"/>
      <c r="Z229" s="36"/>
      <c r="AA229" s="36"/>
      <c r="AB229" s="36"/>
      <c r="AC229" s="36"/>
      <c r="AD229" s="36"/>
      <c r="AE229" s="36"/>
      <c r="AT229" s="18" t="s">
        <v>170</v>
      </c>
      <c r="AU229" s="18" t="s">
        <v>90</v>
      </c>
    </row>
    <row r="230" spans="1:65" s="14" customFormat="1" ht="11.25">
      <c r="B230" s="206"/>
      <c r="C230" s="207"/>
      <c r="D230" s="197" t="s">
        <v>176</v>
      </c>
      <c r="E230" s="208" t="s">
        <v>35</v>
      </c>
      <c r="F230" s="209" t="s">
        <v>708</v>
      </c>
      <c r="G230" s="207"/>
      <c r="H230" s="210">
        <v>7.5</v>
      </c>
      <c r="I230" s="211"/>
      <c r="J230" s="207"/>
      <c r="K230" s="207"/>
      <c r="L230" s="212"/>
      <c r="M230" s="213"/>
      <c r="N230" s="214"/>
      <c r="O230" s="214"/>
      <c r="P230" s="214"/>
      <c r="Q230" s="214"/>
      <c r="R230" s="214"/>
      <c r="S230" s="214"/>
      <c r="T230" s="215"/>
      <c r="AT230" s="216" t="s">
        <v>176</v>
      </c>
      <c r="AU230" s="216" t="s">
        <v>90</v>
      </c>
      <c r="AV230" s="14" t="s">
        <v>90</v>
      </c>
      <c r="AW230" s="14" t="s">
        <v>41</v>
      </c>
      <c r="AX230" s="14" t="s">
        <v>80</v>
      </c>
      <c r="AY230" s="216" t="s">
        <v>161</v>
      </c>
    </row>
    <row r="231" spans="1:65" s="14" customFormat="1" ht="11.25">
      <c r="B231" s="206"/>
      <c r="C231" s="207"/>
      <c r="D231" s="197" t="s">
        <v>176</v>
      </c>
      <c r="E231" s="208" t="s">
        <v>35</v>
      </c>
      <c r="F231" s="209" t="s">
        <v>921</v>
      </c>
      <c r="G231" s="207"/>
      <c r="H231" s="210">
        <v>7.2</v>
      </c>
      <c r="I231" s="211"/>
      <c r="J231" s="207"/>
      <c r="K231" s="207"/>
      <c r="L231" s="212"/>
      <c r="M231" s="213"/>
      <c r="N231" s="214"/>
      <c r="O231" s="214"/>
      <c r="P231" s="214"/>
      <c r="Q231" s="214"/>
      <c r="R231" s="214"/>
      <c r="S231" s="214"/>
      <c r="T231" s="215"/>
      <c r="AT231" s="216" t="s">
        <v>176</v>
      </c>
      <c r="AU231" s="216" t="s">
        <v>90</v>
      </c>
      <c r="AV231" s="14" t="s">
        <v>90</v>
      </c>
      <c r="AW231" s="14" t="s">
        <v>41</v>
      </c>
      <c r="AX231" s="14" t="s">
        <v>80</v>
      </c>
      <c r="AY231" s="216" t="s">
        <v>161</v>
      </c>
    </row>
    <row r="232" spans="1:65" s="14" customFormat="1" ht="11.25">
      <c r="B232" s="206"/>
      <c r="C232" s="207"/>
      <c r="D232" s="197" t="s">
        <v>176</v>
      </c>
      <c r="E232" s="208" t="s">
        <v>35</v>
      </c>
      <c r="F232" s="209" t="s">
        <v>922</v>
      </c>
      <c r="G232" s="207"/>
      <c r="H232" s="210">
        <v>7</v>
      </c>
      <c r="I232" s="211"/>
      <c r="J232" s="207"/>
      <c r="K232" s="207"/>
      <c r="L232" s="212"/>
      <c r="M232" s="213"/>
      <c r="N232" s="214"/>
      <c r="O232" s="214"/>
      <c r="P232" s="214"/>
      <c r="Q232" s="214"/>
      <c r="R232" s="214"/>
      <c r="S232" s="214"/>
      <c r="T232" s="215"/>
      <c r="AT232" s="216" t="s">
        <v>176</v>
      </c>
      <c r="AU232" s="216" t="s">
        <v>90</v>
      </c>
      <c r="AV232" s="14" t="s">
        <v>90</v>
      </c>
      <c r="AW232" s="14" t="s">
        <v>41</v>
      </c>
      <c r="AX232" s="14" t="s">
        <v>80</v>
      </c>
      <c r="AY232" s="216" t="s">
        <v>161</v>
      </c>
    </row>
    <row r="233" spans="1:65" s="15" customFormat="1" ht="11.25">
      <c r="B233" s="217"/>
      <c r="C233" s="218"/>
      <c r="D233" s="197" t="s">
        <v>176</v>
      </c>
      <c r="E233" s="219" t="s">
        <v>35</v>
      </c>
      <c r="F233" s="220" t="s">
        <v>181</v>
      </c>
      <c r="G233" s="218"/>
      <c r="H233" s="221">
        <v>21.7</v>
      </c>
      <c r="I233" s="222"/>
      <c r="J233" s="218"/>
      <c r="K233" s="218"/>
      <c r="L233" s="223"/>
      <c r="M233" s="224"/>
      <c r="N233" s="225"/>
      <c r="O233" s="225"/>
      <c r="P233" s="225"/>
      <c r="Q233" s="225"/>
      <c r="R233" s="225"/>
      <c r="S233" s="225"/>
      <c r="T233" s="226"/>
      <c r="AT233" s="227" t="s">
        <v>176</v>
      </c>
      <c r="AU233" s="227" t="s">
        <v>90</v>
      </c>
      <c r="AV233" s="15" t="s">
        <v>168</v>
      </c>
      <c r="AW233" s="15" t="s">
        <v>41</v>
      </c>
      <c r="AX233" s="15" t="s">
        <v>88</v>
      </c>
      <c r="AY233" s="227" t="s">
        <v>161</v>
      </c>
    </row>
    <row r="234" spans="1:65" s="2" customFormat="1" ht="24.2" customHeight="1">
      <c r="A234" s="36"/>
      <c r="B234" s="37"/>
      <c r="C234" s="176" t="s">
        <v>464</v>
      </c>
      <c r="D234" s="176" t="s">
        <v>164</v>
      </c>
      <c r="E234" s="177" t="s">
        <v>487</v>
      </c>
      <c r="F234" s="178" t="s">
        <v>488</v>
      </c>
      <c r="G234" s="179" t="s">
        <v>480</v>
      </c>
      <c r="H234" s="180">
        <v>11.69</v>
      </c>
      <c r="I234" s="181"/>
      <c r="J234" s="182">
        <f>ROUND(I234*H234,2)</f>
        <v>0</v>
      </c>
      <c r="K234" s="183"/>
      <c r="L234" s="41"/>
      <c r="M234" s="184" t="s">
        <v>35</v>
      </c>
      <c r="N234" s="185" t="s">
        <v>51</v>
      </c>
      <c r="O234" s="66"/>
      <c r="P234" s="186">
        <f>O234*H234</f>
        <v>0</v>
      </c>
      <c r="Q234" s="186">
        <v>2.0000000000000002E-5</v>
      </c>
      <c r="R234" s="186">
        <f>Q234*H234</f>
        <v>2.3380000000000002E-4</v>
      </c>
      <c r="S234" s="186">
        <v>0</v>
      </c>
      <c r="T234" s="187">
        <f>S234*H234</f>
        <v>0</v>
      </c>
      <c r="U234" s="36"/>
      <c r="V234" s="36"/>
      <c r="W234" s="36"/>
      <c r="X234" s="36"/>
      <c r="Y234" s="36"/>
      <c r="Z234" s="36"/>
      <c r="AA234" s="36"/>
      <c r="AB234" s="36"/>
      <c r="AC234" s="36"/>
      <c r="AD234" s="36"/>
      <c r="AE234" s="36"/>
      <c r="AR234" s="188" t="s">
        <v>261</v>
      </c>
      <c r="AT234" s="188" t="s">
        <v>164</v>
      </c>
      <c r="AU234" s="188" t="s">
        <v>90</v>
      </c>
      <c r="AY234" s="18" t="s">
        <v>161</v>
      </c>
      <c r="BE234" s="189">
        <f>IF(N234="základní",J234,0)</f>
        <v>0</v>
      </c>
      <c r="BF234" s="189">
        <f>IF(N234="snížená",J234,0)</f>
        <v>0</v>
      </c>
      <c r="BG234" s="189">
        <f>IF(N234="zákl. přenesená",J234,0)</f>
        <v>0</v>
      </c>
      <c r="BH234" s="189">
        <f>IF(N234="sníž. přenesená",J234,0)</f>
        <v>0</v>
      </c>
      <c r="BI234" s="189">
        <f>IF(N234="nulová",J234,0)</f>
        <v>0</v>
      </c>
      <c r="BJ234" s="18" t="s">
        <v>88</v>
      </c>
      <c r="BK234" s="189">
        <f>ROUND(I234*H234,2)</f>
        <v>0</v>
      </c>
      <c r="BL234" s="18" t="s">
        <v>261</v>
      </c>
      <c r="BM234" s="188" t="s">
        <v>923</v>
      </c>
    </row>
    <row r="235" spans="1:65" s="2" customFormat="1" ht="44.25" customHeight="1">
      <c r="A235" s="36"/>
      <c r="B235" s="37"/>
      <c r="C235" s="176" t="s">
        <v>470</v>
      </c>
      <c r="D235" s="176" t="s">
        <v>164</v>
      </c>
      <c r="E235" s="177" t="s">
        <v>491</v>
      </c>
      <c r="F235" s="178" t="s">
        <v>492</v>
      </c>
      <c r="G235" s="179" t="s">
        <v>232</v>
      </c>
      <c r="H235" s="180">
        <v>0.51600000000000001</v>
      </c>
      <c r="I235" s="181"/>
      <c r="J235" s="182">
        <f>ROUND(I235*H235,2)</f>
        <v>0</v>
      </c>
      <c r="K235" s="183"/>
      <c r="L235" s="41"/>
      <c r="M235" s="184" t="s">
        <v>35</v>
      </c>
      <c r="N235" s="185" t="s">
        <v>51</v>
      </c>
      <c r="O235" s="66"/>
      <c r="P235" s="186">
        <f>O235*H235</f>
        <v>0</v>
      </c>
      <c r="Q235" s="186">
        <v>0</v>
      </c>
      <c r="R235" s="186">
        <f>Q235*H235</f>
        <v>0</v>
      </c>
      <c r="S235" s="186">
        <v>0</v>
      </c>
      <c r="T235" s="187">
        <f>S235*H235</f>
        <v>0</v>
      </c>
      <c r="U235" s="36"/>
      <c r="V235" s="36"/>
      <c r="W235" s="36"/>
      <c r="X235" s="36"/>
      <c r="Y235" s="36"/>
      <c r="Z235" s="36"/>
      <c r="AA235" s="36"/>
      <c r="AB235" s="36"/>
      <c r="AC235" s="36"/>
      <c r="AD235" s="36"/>
      <c r="AE235" s="36"/>
      <c r="AR235" s="188" t="s">
        <v>261</v>
      </c>
      <c r="AT235" s="188" t="s">
        <v>164</v>
      </c>
      <c r="AU235" s="188" t="s">
        <v>90</v>
      </c>
      <c r="AY235" s="18" t="s">
        <v>161</v>
      </c>
      <c r="BE235" s="189">
        <f>IF(N235="základní",J235,0)</f>
        <v>0</v>
      </c>
      <c r="BF235" s="189">
        <f>IF(N235="snížená",J235,0)</f>
        <v>0</v>
      </c>
      <c r="BG235" s="189">
        <f>IF(N235="zákl. přenesená",J235,0)</f>
        <v>0</v>
      </c>
      <c r="BH235" s="189">
        <f>IF(N235="sníž. přenesená",J235,0)</f>
        <v>0</v>
      </c>
      <c r="BI235" s="189">
        <f>IF(N235="nulová",J235,0)</f>
        <v>0</v>
      </c>
      <c r="BJ235" s="18" t="s">
        <v>88</v>
      </c>
      <c r="BK235" s="189">
        <f>ROUND(I235*H235,2)</f>
        <v>0</v>
      </c>
      <c r="BL235" s="18" t="s">
        <v>261</v>
      </c>
      <c r="BM235" s="188" t="s">
        <v>924</v>
      </c>
    </row>
    <row r="236" spans="1:65" s="2" customFormat="1" ht="11.25">
      <c r="A236" s="36"/>
      <c r="B236" s="37"/>
      <c r="C236" s="38"/>
      <c r="D236" s="190" t="s">
        <v>170</v>
      </c>
      <c r="E236" s="38"/>
      <c r="F236" s="191" t="s">
        <v>494</v>
      </c>
      <c r="G236" s="38"/>
      <c r="H236" s="38"/>
      <c r="I236" s="192"/>
      <c r="J236" s="38"/>
      <c r="K236" s="38"/>
      <c r="L236" s="41"/>
      <c r="M236" s="193"/>
      <c r="N236" s="194"/>
      <c r="O236" s="66"/>
      <c r="P236" s="66"/>
      <c r="Q236" s="66"/>
      <c r="R236" s="66"/>
      <c r="S236" s="66"/>
      <c r="T236" s="67"/>
      <c r="U236" s="36"/>
      <c r="V236" s="36"/>
      <c r="W236" s="36"/>
      <c r="X236" s="36"/>
      <c r="Y236" s="36"/>
      <c r="Z236" s="36"/>
      <c r="AA236" s="36"/>
      <c r="AB236" s="36"/>
      <c r="AC236" s="36"/>
      <c r="AD236" s="36"/>
      <c r="AE236" s="36"/>
      <c r="AT236" s="18" t="s">
        <v>170</v>
      </c>
      <c r="AU236" s="18" t="s">
        <v>90</v>
      </c>
    </row>
    <row r="237" spans="1:65" s="2" customFormat="1" ht="49.15" customHeight="1">
      <c r="A237" s="36"/>
      <c r="B237" s="37"/>
      <c r="C237" s="176" t="s">
        <v>477</v>
      </c>
      <c r="D237" s="176" t="s">
        <v>164</v>
      </c>
      <c r="E237" s="177" t="s">
        <v>496</v>
      </c>
      <c r="F237" s="178" t="s">
        <v>497</v>
      </c>
      <c r="G237" s="179" t="s">
        <v>232</v>
      </c>
      <c r="H237" s="180">
        <v>0.51600000000000001</v>
      </c>
      <c r="I237" s="181"/>
      <c r="J237" s="182">
        <f>ROUND(I237*H237,2)</f>
        <v>0</v>
      </c>
      <c r="K237" s="183"/>
      <c r="L237" s="41"/>
      <c r="M237" s="184" t="s">
        <v>35</v>
      </c>
      <c r="N237" s="185" t="s">
        <v>51</v>
      </c>
      <c r="O237" s="66"/>
      <c r="P237" s="186">
        <f>O237*H237</f>
        <v>0</v>
      </c>
      <c r="Q237" s="186">
        <v>0</v>
      </c>
      <c r="R237" s="186">
        <f>Q237*H237</f>
        <v>0</v>
      </c>
      <c r="S237" s="186">
        <v>0</v>
      </c>
      <c r="T237" s="187">
        <f>S237*H237</f>
        <v>0</v>
      </c>
      <c r="U237" s="36"/>
      <c r="V237" s="36"/>
      <c r="W237" s="36"/>
      <c r="X237" s="36"/>
      <c r="Y237" s="36"/>
      <c r="Z237" s="36"/>
      <c r="AA237" s="36"/>
      <c r="AB237" s="36"/>
      <c r="AC237" s="36"/>
      <c r="AD237" s="36"/>
      <c r="AE237" s="36"/>
      <c r="AR237" s="188" t="s">
        <v>261</v>
      </c>
      <c r="AT237" s="188" t="s">
        <v>164</v>
      </c>
      <c r="AU237" s="188" t="s">
        <v>90</v>
      </c>
      <c r="AY237" s="18" t="s">
        <v>161</v>
      </c>
      <c r="BE237" s="189">
        <f>IF(N237="základní",J237,0)</f>
        <v>0</v>
      </c>
      <c r="BF237" s="189">
        <f>IF(N237="snížená",J237,0)</f>
        <v>0</v>
      </c>
      <c r="BG237" s="189">
        <f>IF(N237="zákl. přenesená",J237,0)</f>
        <v>0</v>
      </c>
      <c r="BH237" s="189">
        <f>IF(N237="sníž. přenesená",J237,0)</f>
        <v>0</v>
      </c>
      <c r="BI237" s="189">
        <f>IF(N237="nulová",J237,0)</f>
        <v>0</v>
      </c>
      <c r="BJ237" s="18" t="s">
        <v>88</v>
      </c>
      <c r="BK237" s="189">
        <f>ROUND(I237*H237,2)</f>
        <v>0</v>
      </c>
      <c r="BL237" s="18" t="s">
        <v>261</v>
      </c>
      <c r="BM237" s="188" t="s">
        <v>925</v>
      </c>
    </row>
    <row r="238" spans="1:65" s="2" customFormat="1" ht="11.25">
      <c r="A238" s="36"/>
      <c r="B238" s="37"/>
      <c r="C238" s="38"/>
      <c r="D238" s="190" t="s">
        <v>170</v>
      </c>
      <c r="E238" s="38"/>
      <c r="F238" s="191" t="s">
        <v>499</v>
      </c>
      <c r="G238" s="38"/>
      <c r="H238" s="38"/>
      <c r="I238" s="192"/>
      <c r="J238" s="38"/>
      <c r="K238" s="38"/>
      <c r="L238" s="41"/>
      <c r="M238" s="193"/>
      <c r="N238" s="194"/>
      <c r="O238" s="66"/>
      <c r="P238" s="66"/>
      <c r="Q238" s="66"/>
      <c r="R238" s="66"/>
      <c r="S238" s="66"/>
      <c r="T238" s="67"/>
      <c r="U238" s="36"/>
      <c r="V238" s="36"/>
      <c r="W238" s="36"/>
      <c r="X238" s="36"/>
      <c r="Y238" s="36"/>
      <c r="Z238" s="36"/>
      <c r="AA238" s="36"/>
      <c r="AB238" s="36"/>
      <c r="AC238" s="36"/>
      <c r="AD238" s="36"/>
      <c r="AE238" s="36"/>
      <c r="AT238" s="18" t="s">
        <v>170</v>
      </c>
      <c r="AU238" s="18" t="s">
        <v>90</v>
      </c>
    </row>
    <row r="239" spans="1:65" s="12" customFormat="1" ht="22.9" customHeight="1">
      <c r="B239" s="160"/>
      <c r="C239" s="161"/>
      <c r="D239" s="162" t="s">
        <v>79</v>
      </c>
      <c r="E239" s="174" t="s">
        <v>500</v>
      </c>
      <c r="F239" s="174" t="s">
        <v>501</v>
      </c>
      <c r="G239" s="161"/>
      <c r="H239" s="161"/>
      <c r="I239" s="164"/>
      <c r="J239" s="175">
        <f>BK239</f>
        <v>0</v>
      </c>
      <c r="K239" s="161"/>
      <c r="L239" s="166"/>
      <c r="M239" s="167"/>
      <c r="N239" s="168"/>
      <c r="O239" s="168"/>
      <c r="P239" s="169">
        <f>SUM(P240:P268)</f>
        <v>0</v>
      </c>
      <c r="Q239" s="168"/>
      <c r="R239" s="169">
        <f>SUM(R240:R268)</f>
        <v>1.2401897</v>
      </c>
      <c r="S239" s="168"/>
      <c r="T239" s="170">
        <f>SUM(T240:T268)</f>
        <v>3.5490805000000001</v>
      </c>
      <c r="AR239" s="171" t="s">
        <v>90</v>
      </c>
      <c r="AT239" s="172" t="s">
        <v>79</v>
      </c>
      <c r="AU239" s="172" t="s">
        <v>88</v>
      </c>
      <c r="AY239" s="171" t="s">
        <v>161</v>
      </c>
      <c r="BK239" s="173">
        <f>SUM(BK240:BK268)</f>
        <v>0</v>
      </c>
    </row>
    <row r="240" spans="1:65" s="2" customFormat="1" ht="24.2" customHeight="1">
      <c r="A240" s="36"/>
      <c r="B240" s="37"/>
      <c r="C240" s="176" t="s">
        <v>486</v>
      </c>
      <c r="D240" s="176" t="s">
        <v>164</v>
      </c>
      <c r="E240" s="177" t="s">
        <v>503</v>
      </c>
      <c r="F240" s="178" t="s">
        <v>504</v>
      </c>
      <c r="G240" s="179" t="s">
        <v>167</v>
      </c>
      <c r="H240" s="180">
        <v>58.918999999999997</v>
      </c>
      <c r="I240" s="181"/>
      <c r="J240" s="182">
        <f>ROUND(I240*H240,2)</f>
        <v>0</v>
      </c>
      <c r="K240" s="183"/>
      <c r="L240" s="41"/>
      <c r="M240" s="184" t="s">
        <v>35</v>
      </c>
      <c r="N240" s="185" t="s">
        <v>51</v>
      </c>
      <c r="O240" s="66"/>
      <c r="P240" s="186">
        <f>O240*H240</f>
        <v>0</v>
      </c>
      <c r="Q240" s="186">
        <v>2.9999999999999997E-4</v>
      </c>
      <c r="R240" s="186">
        <f>Q240*H240</f>
        <v>1.7675699999999999E-2</v>
      </c>
      <c r="S240" s="186">
        <v>0</v>
      </c>
      <c r="T240" s="187">
        <f>S240*H240</f>
        <v>0</v>
      </c>
      <c r="U240" s="36"/>
      <c r="V240" s="36"/>
      <c r="W240" s="36"/>
      <c r="X240" s="36"/>
      <c r="Y240" s="36"/>
      <c r="Z240" s="36"/>
      <c r="AA240" s="36"/>
      <c r="AB240" s="36"/>
      <c r="AC240" s="36"/>
      <c r="AD240" s="36"/>
      <c r="AE240" s="36"/>
      <c r="AR240" s="188" t="s">
        <v>261</v>
      </c>
      <c r="AT240" s="188" t="s">
        <v>164</v>
      </c>
      <c r="AU240" s="188" t="s">
        <v>90</v>
      </c>
      <c r="AY240" s="18" t="s">
        <v>161</v>
      </c>
      <c r="BE240" s="189">
        <f>IF(N240="základní",J240,0)</f>
        <v>0</v>
      </c>
      <c r="BF240" s="189">
        <f>IF(N240="snížená",J240,0)</f>
        <v>0</v>
      </c>
      <c r="BG240" s="189">
        <f>IF(N240="zákl. přenesená",J240,0)</f>
        <v>0</v>
      </c>
      <c r="BH240" s="189">
        <f>IF(N240="sníž. přenesená",J240,0)</f>
        <v>0</v>
      </c>
      <c r="BI240" s="189">
        <f>IF(N240="nulová",J240,0)</f>
        <v>0</v>
      </c>
      <c r="BJ240" s="18" t="s">
        <v>88</v>
      </c>
      <c r="BK240" s="189">
        <f>ROUND(I240*H240,2)</f>
        <v>0</v>
      </c>
      <c r="BL240" s="18" t="s">
        <v>261</v>
      </c>
      <c r="BM240" s="188" t="s">
        <v>926</v>
      </c>
    </row>
    <row r="241" spans="1:65" s="2" customFormat="1" ht="11.25">
      <c r="A241" s="36"/>
      <c r="B241" s="37"/>
      <c r="C241" s="38"/>
      <c r="D241" s="190" t="s">
        <v>170</v>
      </c>
      <c r="E241" s="38"/>
      <c r="F241" s="191" t="s">
        <v>506</v>
      </c>
      <c r="G241" s="38"/>
      <c r="H241" s="38"/>
      <c r="I241" s="192"/>
      <c r="J241" s="38"/>
      <c r="K241" s="38"/>
      <c r="L241" s="41"/>
      <c r="M241" s="193"/>
      <c r="N241" s="194"/>
      <c r="O241" s="66"/>
      <c r="P241" s="66"/>
      <c r="Q241" s="66"/>
      <c r="R241" s="66"/>
      <c r="S241" s="66"/>
      <c r="T241" s="67"/>
      <c r="U241" s="36"/>
      <c r="V241" s="36"/>
      <c r="W241" s="36"/>
      <c r="X241" s="36"/>
      <c r="Y241" s="36"/>
      <c r="Z241" s="36"/>
      <c r="AA241" s="36"/>
      <c r="AB241" s="36"/>
      <c r="AC241" s="36"/>
      <c r="AD241" s="36"/>
      <c r="AE241" s="36"/>
      <c r="AT241" s="18" t="s">
        <v>170</v>
      </c>
      <c r="AU241" s="18" t="s">
        <v>90</v>
      </c>
    </row>
    <row r="242" spans="1:65" s="2" customFormat="1" ht="24.2" customHeight="1">
      <c r="A242" s="36"/>
      <c r="B242" s="37"/>
      <c r="C242" s="176" t="s">
        <v>490</v>
      </c>
      <c r="D242" s="176" t="s">
        <v>164</v>
      </c>
      <c r="E242" s="177" t="s">
        <v>508</v>
      </c>
      <c r="F242" s="178" t="s">
        <v>509</v>
      </c>
      <c r="G242" s="179" t="s">
        <v>167</v>
      </c>
      <c r="H242" s="180">
        <v>58.918999999999997</v>
      </c>
      <c r="I242" s="181"/>
      <c r="J242" s="182">
        <f>ROUND(I242*H242,2)</f>
        <v>0</v>
      </c>
      <c r="K242" s="183"/>
      <c r="L242" s="41"/>
      <c r="M242" s="184" t="s">
        <v>35</v>
      </c>
      <c r="N242" s="185" t="s">
        <v>51</v>
      </c>
      <c r="O242" s="66"/>
      <c r="P242" s="186">
        <f>O242*H242</f>
        <v>0</v>
      </c>
      <c r="Q242" s="186">
        <v>1.5E-3</v>
      </c>
      <c r="R242" s="186">
        <f>Q242*H242</f>
        <v>8.8378499999999999E-2</v>
      </c>
      <c r="S242" s="186">
        <v>0</v>
      </c>
      <c r="T242" s="187">
        <f>S242*H242</f>
        <v>0</v>
      </c>
      <c r="U242" s="36"/>
      <c r="V242" s="36"/>
      <c r="W242" s="36"/>
      <c r="X242" s="36"/>
      <c r="Y242" s="36"/>
      <c r="Z242" s="36"/>
      <c r="AA242" s="36"/>
      <c r="AB242" s="36"/>
      <c r="AC242" s="36"/>
      <c r="AD242" s="36"/>
      <c r="AE242" s="36"/>
      <c r="AR242" s="188" t="s">
        <v>261</v>
      </c>
      <c r="AT242" s="188" t="s">
        <v>164</v>
      </c>
      <c r="AU242" s="188" t="s">
        <v>90</v>
      </c>
      <c r="AY242" s="18" t="s">
        <v>161</v>
      </c>
      <c r="BE242" s="189">
        <f>IF(N242="základní",J242,0)</f>
        <v>0</v>
      </c>
      <c r="BF242" s="189">
        <f>IF(N242="snížená",J242,0)</f>
        <v>0</v>
      </c>
      <c r="BG242" s="189">
        <f>IF(N242="zákl. přenesená",J242,0)</f>
        <v>0</v>
      </c>
      <c r="BH242" s="189">
        <f>IF(N242="sníž. přenesená",J242,0)</f>
        <v>0</v>
      </c>
      <c r="BI242" s="189">
        <f>IF(N242="nulová",J242,0)</f>
        <v>0</v>
      </c>
      <c r="BJ242" s="18" t="s">
        <v>88</v>
      </c>
      <c r="BK242" s="189">
        <f>ROUND(I242*H242,2)</f>
        <v>0</v>
      </c>
      <c r="BL242" s="18" t="s">
        <v>261</v>
      </c>
      <c r="BM242" s="188" t="s">
        <v>927</v>
      </c>
    </row>
    <row r="243" spans="1:65" s="2" customFormat="1" ht="11.25">
      <c r="A243" s="36"/>
      <c r="B243" s="37"/>
      <c r="C243" s="38"/>
      <c r="D243" s="190" t="s">
        <v>170</v>
      </c>
      <c r="E243" s="38"/>
      <c r="F243" s="191" t="s">
        <v>511</v>
      </c>
      <c r="G243" s="38"/>
      <c r="H243" s="38"/>
      <c r="I243" s="192"/>
      <c r="J243" s="38"/>
      <c r="K243" s="38"/>
      <c r="L243" s="41"/>
      <c r="M243" s="193"/>
      <c r="N243" s="194"/>
      <c r="O243" s="66"/>
      <c r="P243" s="66"/>
      <c r="Q243" s="66"/>
      <c r="R243" s="66"/>
      <c r="S243" s="66"/>
      <c r="T243" s="67"/>
      <c r="U243" s="36"/>
      <c r="V243" s="36"/>
      <c r="W243" s="36"/>
      <c r="X243" s="36"/>
      <c r="Y243" s="36"/>
      <c r="Z243" s="36"/>
      <c r="AA243" s="36"/>
      <c r="AB243" s="36"/>
      <c r="AC243" s="36"/>
      <c r="AD243" s="36"/>
      <c r="AE243" s="36"/>
      <c r="AT243" s="18" t="s">
        <v>170</v>
      </c>
      <c r="AU243" s="18" t="s">
        <v>90</v>
      </c>
    </row>
    <row r="244" spans="1:65" s="2" customFormat="1" ht="24.2" customHeight="1">
      <c r="A244" s="36"/>
      <c r="B244" s="37"/>
      <c r="C244" s="176" t="s">
        <v>495</v>
      </c>
      <c r="D244" s="176" t="s">
        <v>164</v>
      </c>
      <c r="E244" s="177" t="s">
        <v>513</v>
      </c>
      <c r="F244" s="178" t="s">
        <v>514</v>
      </c>
      <c r="G244" s="179" t="s">
        <v>167</v>
      </c>
      <c r="H244" s="180">
        <v>43.546999999999997</v>
      </c>
      <c r="I244" s="181"/>
      <c r="J244" s="182">
        <f>ROUND(I244*H244,2)</f>
        <v>0</v>
      </c>
      <c r="K244" s="183"/>
      <c r="L244" s="41"/>
      <c r="M244" s="184" t="s">
        <v>35</v>
      </c>
      <c r="N244" s="185" t="s">
        <v>51</v>
      </c>
      <c r="O244" s="66"/>
      <c r="P244" s="186">
        <f>O244*H244</f>
        <v>0</v>
      </c>
      <c r="Q244" s="186">
        <v>0</v>
      </c>
      <c r="R244" s="186">
        <f>Q244*H244</f>
        <v>0</v>
      </c>
      <c r="S244" s="186">
        <v>8.1500000000000003E-2</v>
      </c>
      <c r="T244" s="187">
        <f>S244*H244</f>
        <v>3.5490805000000001</v>
      </c>
      <c r="U244" s="36"/>
      <c r="V244" s="36"/>
      <c r="W244" s="36"/>
      <c r="X244" s="36"/>
      <c r="Y244" s="36"/>
      <c r="Z244" s="36"/>
      <c r="AA244" s="36"/>
      <c r="AB244" s="36"/>
      <c r="AC244" s="36"/>
      <c r="AD244" s="36"/>
      <c r="AE244" s="36"/>
      <c r="AR244" s="188" t="s">
        <v>261</v>
      </c>
      <c r="AT244" s="188" t="s">
        <v>164</v>
      </c>
      <c r="AU244" s="188" t="s">
        <v>90</v>
      </c>
      <c r="AY244" s="18" t="s">
        <v>161</v>
      </c>
      <c r="BE244" s="189">
        <f>IF(N244="základní",J244,0)</f>
        <v>0</v>
      </c>
      <c r="BF244" s="189">
        <f>IF(N244="snížená",J244,0)</f>
        <v>0</v>
      </c>
      <c r="BG244" s="189">
        <f>IF(N244="zákl. přenesená",J244,0)</f>
        <v>0</v>
      </c>
      <c r="BH244" s="189">
        <f>IF(N244="sníž. přenesená",J244,0)</f>
        <v>0</v>
      </c>
      <c r="BI244" s="189">
        <f>IF(N244="nulová",J244,0)</f>
        <v>0</v>
      </c>
      <c r="BJ244" s="18" t="s">
        <v>88</v>
      </c>
      <c r="BK244" s="189">
        <f>ROUND(I244*H244,2)</f>
        <v>0</v>
      </c>
      <c r="BL244" s="18" t="s">
        <v>261</v>
      </c>
      <c r="BM244" s="188" t="s">
        <v>928</v>
      </c>
    </row>
    <row r="245" spans="1:65" s="2" customFormat="1" ht="11.25">
      <c r="A245" s="36"/>
      <c r="B245" s="37"/>
      <c r="C245" s="38"/>
      <c r="D245" s="190" t="s">
        <v>170</v>
      </c>
      <c r="E245" s="38"/>
      <c r="F245" s="191" t="s">
        <v>516</v>
      </c>
      <c r="G245" s="38"/>
      <c r="H245" s="38"/>
      <c r="I245" s="192"/>
      <c r="J245" s="38"/>
      <c r="K245" s="38"/>
      <c r="L245" s="41"/>
      <c r="M245" s="193"/>
      <c r="N245" s="194"/>
      <c r="O245" s="66"/>
      <c r="P245" s="66"/>
      <c r="Q245" s="66"/>
      <c r="R245" s="66"/>
      <c r="S245" s="66"/>
      <c r="T245" s="67"/>
      <c r="U245" s="36"/>
      <c r="V245" s="36"/>
      <c r="W245" s="36"/>
      <c r="X245" s="36"/>
      <c r="Y245" s="36"/>
      <c r="Z245" s="36"/>
      <c r="AA245" s="36"/>
      <c r="AB245" s="36"/>
      <c r="AC245" s="36"/>
      <c r="AD245" s="36"/>
      <c r="AE245" s="36"/>
      <c r="AT245" s="18" t="s">
        <v>170</v>
      </c>
      <c r="AU245" s="18" t="s">
        <v>90</v>
      </c>
    </row>
    <row r="246" spans="1:65" s="14" customFormat="1" ht="11.25">
      <c r="B246" s="206"/>
      <c r="C246" s="207"/>
      <c r="D246" s="197" t="s">
        <v>176</v>
      </c>
      <c r="E246" s="208" t="s">
        <v>35</v>
      </c>
      <c r="F246" s="209" t="s">
        <v>717</v>
      </c>
      <c r="G246" s="207"/>
      <c r="H246" s="210">
        <v>15.042</v>
      </c>
      <c r="I246" s="211"/>
      <c r="J246" s="207"/>
      <c r="K246" s="207"/>
      <c r="L246" s="212"/>
      <c r="M246" s="213"/>
      <c r="N246" s="214"/>
      <c r="O246" s="214"/>
      <c r="P246" s="214"/>
      <c r="Q246" s="214"/>
      <c r="R246" s="214"/>
      <c r="S246" s="214"/>
      <c r="T246" s="215"/>
      <c r="AT246" s="216" t="s">
        <v>176</v>
      </c>
      <c r="AU246" s="216" t="s">
        <v>90</v>
      </c>
      <c r="AV246" s="14" t="s">
        <v>90</v>
      </c>
      <c r="AW246" s="14" t="s">
        <v>41</v>
      </c>
      <c r="AX246" s="14" t="s">
        <v>80</v>
      </c>
      <c r="AY246" s="216" t="s">
        <v>161</v>
      </c>
    </row>
    <row r="247" spans="1:65" s="14" customFormat="1" ht="11.25">
      <c r="B247" s="206"/>
      <c r="C247" s="207"/>
      <c r="D247" s="197" t="s">
        <v>176</v>
      </c>
      <c r="E247" s="208" t="s">
        <v>35</v>
      </c>
      <c r="F247" s="209" t="s">
        <v>929</v>
      </c>
      <c r="G247" s="207"/>
      <c r="H247" s="210">
        <v>14.462999999999999</v>
      </c>
      <c r="I247" s="211"/>
      <c r="J247" s="207"/>
      <c r="K247" s="207"/>
      <c r="L247" s="212"/>
      <c r="M247" s="213"/>
      <c r="N247" s="214"/>
      <c r="O247" s="214"/>
      <c r="P247" s="214"/>
      <c r="Q247" s="214"/>
      <c r="R247" s="214"/>
      <c r="S247" s="214"/>
      <c r="T247" s="215"/>
      <c r="AT247" s="216" t="s">
        <v>176</v>
      </c>
      <c r="AU247" s="216" t="s">
        <v>90</v>
      </c>
      <c r="AV247" s="14" t="s">
        <v>90</v>
      </c>
      <c r="AW247" s="14" t="s">
        <v>41</v>
      </c>
      <c r="AX247" s="14" t="s">
        <v>80</v>
      </c>
      <c r="AY247" s="216" t="s">
        <v>161</v>
      </c>
    </row>
    <row r="248" spans="1:65" s="14" customFormat="1" ht="11.25">
      <c r="B248" s="206"/>
      <c r="C248" s="207"/>
      <c r="D248" s="197" t="s">
        <v>176</v>
      </c>
      <c r="E248" s="208" t="s">
        <v>35</v>
      </c>
      <c r="F248" s="209" t="s">
        <v>930</v>
      </c>
      <c r="G248" s="207"/>
      <c r="H248" s="210">
        <v>14.042</v>
      </c>
      <c r="I248" s="211"/>
      <c r="J248" s="207"/>
      <c r="K248" s="207"/>
      <c r="L248" s="212"/>
      <c r="M248" s="213"/>
      <c r="N248" s="214"/>
      <c r="O248" s="214"/>
      <c r="P248" s="214"/>
      <c r="Q248" s="214"/>
      <c r="R248" s="214"/>
      <c r="S248" s="214"/>
      <c r="T248" s="215"/>
      <c r="AT248" s="216" t="s">
        <v>176</v>
      </c>
      <c r="AU248" s="216" t="s">
        <v>90</v>
      </c>
      <c r="AV248" s="14" t="s">
        <v>90</v>
      </c>
      <c r="AW248" s="14" t="s">
        <v>41</v>
      </c>
      <c r="AX248" s="14" t="s">
        <v>80</v>
      </c>
      <c r="AY248" s="216" t="s">
        <v>161</v>
      </c>
    </row>
    <row r="249" spans="1:65" s="15" customFormat="1" ht="11.25">
      <c r="B249" s="217"/>
      <c r="C249" s="218"/>
      <c r="D249" s="197" t="s">
        <v>176</v>
      </c>
      <c r="E249" s="219" t="s">
        <v>35</v>
      </c>
      <c r="F249" s="220" t="s">
        <v>181</v>
      </c>
      <c r="G249" s="218"/>
      <c r="H249" s="221">
        <v>43.546999999999997</v>
      </c>
      <c r="I249" s="222"/>
      <c r="J249" s="218"/>
      <c r="K249" s="218"/>
      <c r="L249" s="223"/>
      <c r="M249" s="224"/>
      <c r="N249" s="225"/>
      <c r="O249" s="225"/>
      <c r="P249" s="225"/>
      <c r="Q249" s="225"/>
      <c r="R249" s="225"/>
      <c r="S249" s="225"/>
      <c r="T249" s="226"/>
      <c r="AT249" s="227" t="s">
        <v>176</v>
      </c>
      <c r="AU249" s="227" t="s">
        <v>90</v>
      </c>
      <c r="AV249" s="15" t="s">
        <v>168</v>
      </c>
      <c r="AW249" s="15" t="s">
        <v>41</v>
      </c>
      <c r="AX249" s="15" t="s">
        <v>88</v>
      </c>
      <c r="AY249" s="227" t="s">
        <v>161</v>
      </c>
    </row>
    <row r="250" spans="1:65" s="2" customFormat="1" ht="37.9" customHeight="1">
      <c r="A250" s="36"/>
      <c r="B250" s="37"/>
      <c r="C250" s="176" t="s">
        <v>502</v>
      </c>
      <c r="D250" s="176" t="s">
        <v>164</v>
      </c>
      <c r="E250" s="177" t="s">
        <v>521</v>
      </c>
      <c r="F250" s="178" t="s">
        <v>522</v>
      </c>
      <c r="G250" s="179" t="s">
        <v>167</v>
      </c>
      <c r="H250" s="180">
        <v>58.918999999999997</v>
      </c>
      <c r="I250" s="181"/>
      <c r="J250" s="182">
        <f>ROUND(I250*H250,2)</f>
        <v>0</v>
      </c>
      <c r="K250" s="183"/>
      <c r="L250" s="41"/>
      <c r="M250" s="184" t="s">
        <v>35</v>
      </c>
      <c r="N250" s="185" t="s">
        <v>51</v>
      </c>
      <c r="O250" s="66"/>
      <c r="P250" s="186">
        <f>O250*H250</f>
        <v>0</v>
      </c>
      <c r="Q250" s="186">
        <v>5.1000000000000004E-3</v>
      </c>
      <c r="R250" s="186">
        <f>Q250*H250</f>
        <v>0.3004869</v>
      </c>
      <c r="S250" s="186">
        <v>0</v>
      </c>
      <c r="T250" s="187">
        <f>S250*H250</f>
        <v>0</v>
      </c>
      <c r="U250" s="36"/>
      <c r="V250" s="36"/>
      <c r="W250" s="36"/>
      <c r="X250" s="36"/>
      <c r="Y250" s="36"/>
      <c r="Z250" s="36"/>
      <c r="AA250" s="36"/>
      <c r="AB250" s="36"/>
      <c r="AC250" s="36"/>
      <c r="AD250" s="36"/>
      <c r="AE250" s="36"/>
      <c r="AR250" s="188" t="s">
        <v>261</v>
      </c>
      <c r="AT250" s="188" t="s">
        <v>164</v>
      </c>
      <c r="AU250" s="188" t="s">
        <v>90</v>
      </c>
      <c r="AY250" s="18" t="s">
        <v>161</v>
      </c>
      <c r="BE250" s="189">
        <f>IF(N250="základní",J250,0)</f>
        <v>0</v>
      </c>
      <c r="BF250" s="189">
        <f>IF(N250="snížená",J250,0)</f>
        <v>0</v>
      </c>
      <c r="BG250" s="189">
        <f>IF(N250="zákl. přenesená",J250,0)</f>
        <v>0</v>
      </c>
      <c r="BH250" s="189">
        <f>IF(N250="sníž. přenesená",J250,0)</f>
        <v>0</v>
      </c>
      <c r="BI250" s="189">
        <f>IF(N250="nulová",J250,0)</f>
        <v>0</v>
      </c>
      <c r="BJ250" s="18" t="s">
        <v>88</v>
      </c>
      <c r="BK250" s="189">
        <f>ROUND(I250*H250,2)</f>
        <v>0</v>
      </c>
      <c r="BL250" s="18" t="s">
        <v>261</v>
      </c>
      <c r="BM250" s="188" t="s">
        <v>931</v>
      </c>
    </row>
    <row r="251" spans="1:65" s="2" customFormat="1" ht="11.25">
      <c r="A251" s="36"/>
      <c r="B251" s="37"/>
      <c r="C251" s="38"/>
      <c r="D251" s="190" t="s">
        <v>170</v>
      </c>
      <c r="E251" s="38"/>
      <c r="F251" s="191" t="s">
        <v>524</v>
      </c>
      <c r="G251" s="38"/>
      <c r="H251" s="38"/>
      <c r="I251" s="192"/>
      <c r="J251" s="38"/>
      <c r="K251" s="38"/>
      <c r="L251" s="41"/>
      <c r="M251" s="193"/>
      <c r="N251" s="194"/>
      <c r="O251" s="66"/>
      <c r="P251" s="66"/>
      <c r="Q251" s="66"/>
      <c r="R251" s="66"/>
      <c r="S251" s="66"/>
      <c r="T251" s="67"/>
      <c r="U251" s="36"/>
      <c r="V251" s="36"/>
      <c r="W251" s="36"/>
      <c r="X251" s="36"/>
      <c r="Y251" s="36"/>
      <c r="Z251" s="36"/>
      <c r="AA251" s="36"/>
      <c r="AB251" s="36"/>
      <c r="AC251" s="36"/>
      <c r="AD251" s="36"/>
      <c r="AE251" s="36"/>
      <c r="AT251" s="18" t="s">
        <v>170</v>
      </c>
      <c r="AU251" s="18" t="s">
        <v>90</v>
      </c>
    </row>
    <row r="252" spans="1:65" s="14" customFormat="1" ht="11.25">
      <c r="B252" s="206"/>
      <c r="C252" s="207"/>
      <c r="D252" s="197" t="s">
        <v>176</v>
      </c>
      <c r="E252" s="208" t="s">
        <v>35</v>
      </c>
      <c r="F252" s="209" t="s">
        <v>635</v>
      </c>
      <c r="G252" s="207"/>
      <c r="H252" s="210">
        <v>20.382000000000001</v>
      </c>
      <c r="I252" s="211"/>
      <c r="J252" s="207"/>
      <c r="K252" s="207"/>
      <c r="L252" s="212"/>
      <c r="M252" s="213"/>
      <c r="N252" s="214"/>
      <c r="O252" s="214"/>
      <c r="P252" s="214"/>
      <c r="Q252" s="214"/>
      <c r="R252" s="214"/>
      <c r="S252" s="214"/>
      <c r="T252" s="215"/>
      <c r="AT252" s="216" t="s">
        <v>176</v>
      </c>
      <c r="AU252" s="216" t="s">
        <v>90</v>
      </c>
      <c r="AV252" s="14" t="s">
        <v>90</v>
      </c>
      <c r="AW252" s="14" t="s">
        <v>41</v>
      </c>
      <c r="AX252" s="14" t="s">
        <v>80</v>
      </c>
      <c r="AY252" s="216" t="s">
        <v>161</v>
      </c>
    </row>
    <row r="253" spans="1:65" s="14" customFormat="1" ht="11.25">
      <c r="B253" s="206"/>
      <c r="C253" s="207"/>
      <c r="D253" s="197" t="s">
        <v>176</v>
      </c>
      <c r="E253" s="208" t="s">
        <v>35</v>
      </c>
      <c r="F253" s="209" t="s">
        <v>854</v>
      </c>
      <c r="G253" s="207"/>
      <c r="H253" s="210">
        <v>20.042999999999999</v>
      </c>
      <c r="I253" s="211"/>
      <c r="J253" s="207"/>
      <c r="K253" s="207"/>
      <c r="L253" s="212"/>
      <c r="M253" s="213"/>
      <c r="N253" s="214"/>
      <c r="O253" s="214"/>
      <c r="P253" s="214"/>
      <c r="Q253" s="214"/>
      <c r="R253" s="214"/>
      <c r="S253" s="214"/>
      <c r="T253" s="215"/>
      <c r="AT253" s="216" t="s">
        <v>176</v>
      </c>
      <c r="AU253" s="216" t="s">
        <v>90</v>
      </c>
      <c r="AV253" s="14" t="s">
        <v>90</v>
      </c>
      <c r="AW253" s="14" t="s">
        <v>41</v>
      </c>
      <c r="AX253" s="14" t="s">
        <v>80</v>
      </c>
      <c r="AY253" s="216" t="s">
        <v>161</v>
      </c>
    </row>
    <row r="254" spans="1:65" s="14" customFormat="1" ht="11.25">
      <c r="B254" s="206"/>
      <c r="C254" s="207"/>
      <c r="D254" s="197" t="s">
        <v>176</v>
      </c>
      <c r="E254" s="208" t="s">
        <v>35</v>
      </c>
      <c r="F254" s="209" t="s">
        <v>932</v>
      </c>
      <c r="G254" s="207"/>
      <c r="H254" s="210">
        <v>18.494</v>
      </c>
      <c r="I254" s="211"/>
      <c r="J254" s="207"/>
      <c r="K254" s="207"/>
      <c r="L254" s="212"/>
      <c r="M254" s="213"/>
      <c r="N254" s="214"/>
      <c r="O254" s="214"/>
      <c r="P254" s="214"/>
      <c r="Q254" s="214"/>
      <c r="R254" s="214"/>
      <c r="S254" s="214"/>
      <c r="T254" s="215"/>
      <c r="AT254" s="216" t="s">
        <v>176</v>
      </c>
      <c r="AU254" s="216" t="s">
        <v>90</v>
      </c>
      <c r="AV254" s="14" t="s">
        <v>90</v>
      </c>
      <c r="AW254" s="14" t="s">
        <v>41</v>
      </c>
      <c r="AX254" s="14" t="s">
        <v>80</v>
      </c>
      <c r="AY254" s="216" t="s">
        <v>161</v>
      </c>
    </row>
    <row r="255" spans="1:65" s="15" customFormat="1" ht="11.25">
      <c r="B255" s="217"/>
      <c r="C255" s="218"/>
      <c r="D255" s="197" t="s">
        <v>176</v>
      </c>
      <c r="E255" s="219" t="s">
        <v>35</v>
      </c>
      <c r="F255" s="220" t="s">
        <v>181</v>
      </c>
      <c r="G255" s="218"/>
      <c r="H255" s="221">
        <v>58.918999999999997</v>
      </c>
      <c r="I255" s="222"/>
      <c r="J255" s="218"/>
      <c r="K255" s="218"/>
      <c r="L255" s="223"/>
      <c r="M255" s="224"/>
      <c r="N255" s="225"/>
      <c r="O255" s="225"/>
      <c r="P255" s="225"/>
      <c r="Q255" s="225"/>
      <c r="R255" s="225"/>
      <c r="S255" s="225"/>
      <c r="T255" s="226"/>
      <c r="AT255" s="227" t="s">
        <v>176</v>
      </c>
      <c r="AU255" s="227" t="s">
        <v>90</v>
      </c>
      <c r="AV255" s="15" t="s">
        <v>168</v>
      </c>
      <c r="AW255" s="15" t="s">
        <v>41</v>
      </c>
      <c r="AX255" s="15" t="s">
        <v>88</v>
      </c>
      <c r="AY255" s="227" t="s">
        <v>161</v>
      </c>
    </row>
    <row r="256" spans="1:65" s="2" customFormat="1" ht="16.5" customHeight="1">
      <c r="A256" s="36"/>
      <c r="B256" s="37"/>
      <c r="C256" s="228" t="s">
        <v>507</v>
      </c>
      <c r="D256" s="228" t="s">
        <v>188</v>
      </c>
      <c r="E256" s="229" t="s">
        <v>526</v>
      </c>
      <c r="F256" s="230" t="s">
        <v>527</v>
      </c>
      <c r="G256" s="231" t="s">
        <v>167</v>
      </c>
      <c r="H256" s="232">
        <v>64.811000000000007</v>
      </c>
      <c r="I256" s="233"/>
      <c r="J256" s="234">
        <f>ROUND(I256*H256,2)</f>
        <v>0</v>
      </c>
      <c r="K256" s="235"/>
      <c r="L256" s="236"/>
      <c r="M256" s="237" t="s">
        <v>35</v>
      </c>
      <c r="N256" s="238" t="s">
        <v>51</v>
      </c>
      <c r="O256" s="66"/>
      <c r="P256" s="186">
        <f>O256*H256</f>
        <v>0</v>
      </c>
      <c r="Q256" s="186">
        <v>1.26E-2</v>
      </c>
      <c r="R256" s="186">
        <f>Q256*H256</f>
        <v>0.81661860000000008</v>
      </c>
      <c r="S256" s="186">
        <v>0</v>
      </c>
      <c r="T256" s="187">
        <f>S256*H256</f>
        <v>0</v>
      </c>
      <c r="U256" s="36"/>
      <c r="V256" s="36"/>
      <c r="W256" s="36"/>
      <c r="X256" s="36"/>
      <c r="Y256" s="36"/>
      <c r="Z256" s="36"/>
      <c r="AA256" s="36"/>
      <c r="AB256" s="36"/>
      <c r="AC256" s="36"/>
      <c r="AD256" s="36"/>
      <c r="AE256" s="36"/>
      <c r="AR256" s="188" t="s">
        <v>333</v>
      </c>
      <c r="AT256" s="188" t="s">
        <v>188</v>
      </c>
      <c r="AU256" s="188" t="s">
        <v>90</v>
      </c>
      <c r="AY256" s="18" t="s">
        <v>161</v>
      </c>
      <c r="BE256" s="189">
        <f>IF(N256="základní",J256,0)</f>
        <v>0</v>
      </c>
      <c r="BF256" s="189">
        <f>IF(N256="snížená",J256,0)</f>
        <v>0</v>
      </c>
      <c r="BG256" s="189">
        <f>IF(N256="zákl. přenesená",J256,0)</f>
        <v>0</v>
      </c>
      <c r="BH256" s="189">
        <f>IF(N256="sníž. přenesená",J256,0)</f>
        <v>0</v>
      </c>
      <c r="BI256" s="189">
        <f>IF(N256="nulová",J256,0)</f>
        <v>0</v>
      </c>
      <c r="BJ256" s="18" t="s">
        <v>88</v>
      </c>
      <c r="BK256" s="189">
        <f>ROUND(I256*H256,2)</f>
        <v>0</v>
      </c>
      <c r="BL256" s="18" t="s">
        <v>261</v>
      </c>
      <c r="BM256" s="188" t="s">
        <v>933</v>
      </c>
    </row>
    <row r="257" spans="1:65" s="2" customFormat="1" ht="11.25">
      <c r="A257" s="36"/>
      <c r="B257" s="37"/>
      <c r="C257" s="38"/>
      <c r="D257" s="190" t="s">
        <v>170</v>
      </c>
      <c r="E257" s="38"/>
      <c r="F257" s="191" t="s">
        <v>529</v>
      </c>
      <c r="G257" s="38"/>
      <c r="H257" s="38"/>
      <c r="I257" s="192"/>
      <c r="J257" s="38"/>
      <c r="K257" s="38"/>
      <c r="L257" s="41"/>
      <c r="M257" s="193"/>
      <c r="N257" s="194"/>
      <c r="O257" s="66"/>
      <c r="P257" s="66"/>
      <c r="Q257" s="66"/>
      <c r="R257" s="66"/>
      <c r="S257" s="66"/>
      <c r="T257" s="67"/>
      <c r="U257" s="36"/>
      <c r="V257" s="36"/>
      <c r="W257" s="36"/>
      <c r="X257" s="36"/>
      <c r="Y257" s="36"/>
      <c r="Z257" s="36"/>
      <c r="AA257" s="36"/>
      <c r="AB257" s="36"/>
      <c r="AC257" s="36"/>
      <c r="AD257" s="36"/>
      <c r="AE257" s="36"/>
      <c r="AT257" s="18" t="s">
        <v>170</v>
      </c>
      <c r="AU257" s="18" t="s">
        <v>90</v>
      </c>
    </row>
    <row r="258" spans="1:65" s="14" customFormat="1" ht="11.25">
      <c r="B258" s="206"/>
      <c r="C258" s="207"/>
      <c r="D258" s="197" t="s">
        <v>176</v>
      </c>
      <c r="E258" s="207"/>
      <c r="F258" s="209" t="s">
        <v>934</v>
      </c>
      <c r="G258" s="207"/>
      <c r="H258" s="210">
        <v>64.811000000000007</v>
      </c>
      <c r="I258" s="211"/>
      <c r="J258" s="207"/>
      <c r="K258" s="207"/>
      <c r="L258" s="212"/>
      <c r="M258" s="213"/>
      <c r="N258" s="214"/>
      <c r="O258" s="214"/>
      <c r="P258" s="214"/>
      <c r="Q258" s="214"/>
      <c r="R258" s="214"/>
      <c r="S258" s="214"/>
      <c r="T258" s="215"/>
      <c r="AT258" s="216" t="s">
        <v>176</v>
      </c>
      <c r="AU258" s="216" t="s">
        <v>90</v>
      </c>
      <c r="AV258" s="14" t="s">
        <v>90</v>
      </c>
      <c r="AW258" s="14" t="s">
        <v>4</v>
      </c>
      <c r="AX258" s="14" t="s">
        <v>88</v>
      </c>
      <c r="AY258" s="216" t="s">
        <v>161</v>
      </c>
    </row>
    <row r="259" spans="1:65" s="2" customFormat="1" ht="24.2" customHeight="1">
      <c r="A259" s="36"/>
      <c r="B259" s="37"/>
      <c r="C259" s="176" t="s">
        <v>512</v>
      </c>
      <c r="D259" s="176" t="s">
        <v>164</v>
      </c>
      <c r="E259" s="177" t="s">
        <v>532</v>
      </c>
      <c r="F259" s="178" t="s">
        <v>533</v>
      </c>
      <c r="G259" s="179" t="s">
        <v>480</v>
      </c>
      <c r="H259" s="180">
        <v>9.6</v>
      </c>
      <c r="I259" s="181"/>
      <c r="J259" s="182">
        <f>ROUND(I259*H259,2)</f>
        <v>0</v>
      </c>
      <c r="K259" s="183"/>
      <c r="L259" s="41"/>
      <c r="M259" s="184" t="s">
        <v>35</v>
      </c>
      <c r="N259" s="185" t="s">
        <v>51</v>
      </c>
      <c r="O259" s="66"/>
      <c r="P259" s="186">
        <f>O259*H259</f>
        <v>0</v>
      </c>
      <c r="Q259" s="186">
        <v>5.5000000000000003E-4</v>
      </c>
      <c r="R259" s="186">
        <f>Q259*H259</f>
        <v>5.28E-3</v>
      </c>
      <c r="S259" s="186">
        <v>0</v>
      </c>
      <c r="T259" s="187">
        <f>S259*H259</f>
        <v>0</v>
      </c>
      <c r="U259" s="36"/>
      <c r="V259" s="36"/>
      <c r="W259" s="36"/>
      <c r="X259" s="36"/>
      <c r="Y259" s="36"/>
      <c r="Z259" s="36"/>
      <c r="AA259" s="36"/>
      <c r="AB259" s="36"/>
      <c r="AC259" s="36"/>
      <c r="AD259" s="36"/>
      <c r="AE259" s="36"/>
      <c r="AR259" s="188" t="s">
        <v>261</v>
      </c>
      <c r="AT259" s="188" t="s">
        <v>164</v>
      </c>
      <c r="AU259" s="188" t="s">
        <v>90</v>
      </c>
      <c r="AY259" s="18" t="s">
        <v>161</v>
      </c>
      <c r="BE259" s="189">
        <f>IF(N259="základní",J259,0)</f>
        <v>0</v>
      </c>
      <c r="BF259" s="189">
        <f>IF(N259="snížená",J259,0)</f>
        <v>0</v>
      </c>
      <c r="BG259" s="189">
        <f>IF(N259="zákl. přenesená",J259,0)</f>
        <v>0</v>
      </c>
      <c r="BH259" s="189">
        <f>IF(N259="sníž. přenesená",J259,0)</f>
        <v>0</v>
      </c>
      <c r="BI259" s="189">
        <f>IF(N259="nulová",J259,0)</f>
        <v>0</v>
      </c>
      <c r="BJ259" s="18" t="s">
        <v>88</v>
      </c>
      <c r="BK259" s="189">
        <f>ROUND(I259*H259,2)</f>
        <v>0</v>
      </c>
      <c r="BL259" s="18" t="s">
        <v>261</v>
      </c>
      <c r="BM259" s="188" t="s">
        <v>935</v>
      </c>
    </row>
    <row r="260" spans="1:65" s="2" customFormat="1" ht="11.25">
      <c r="A260" s="36"/>
      <c r="B260" s="37"/>
      <c r="C260" s="38"/>
      <c r="D260" s="190" t="s">
        <v>170</v>
      </c>
      <c r="E260" s="38"/>
      <c r="F260" s="191" t="s">
        <v>535</v>
      </c>
      <c r="G260" s="38"/>
      <c r="H260" s="38"/>
      <c r="I260" s="192"/>
      <c r="J260" s="38"/>
      <c r="K260" s="38"/>
      <c r="L260" s="41"/>
      <c r="M260" s="193"/>
      <c r="N260" s="194"/>
      <c r="O260" s="66"/>
      <c r="P260" s="66"/>
      <c r="Q260" s="66"/>
      <c r="R260" s="66"/>
      <c r="S260" s="66"/>
      <c r="T260" s="67"/>
      <c r="U260" s="36"/>
      <c r="V260" s="36"/>
      <c r="W260" s="36"/>
      <c r="X260" s="36"/>
      <c r="Y260" s="36"/>
      <c r="Z260" s="36"/>
      <c r="AA260" s="36"/>
      <c r="AB260" s="36"/>
      <c r="AC260" s="36"/>
      <c r="AD260" s="36"/>
      <c r="AE260" s="36"/>
      <c r="AT260" s="18" t="s">
        <v>170</v>
      </c>
      <c r="AU260" s="18" t="s">
        <v>90</v>
      </c>
    </row>
    <row r="261" spans="1:65" s="14" customFormat="1" ht="11.25">
      <c r="B261" s="206"/>
      <c r="C261" s="207"/>
      <c r="D261" s="197" t="s">
        <v>176</v>
      </c>
      <c r="E261" s="208" t="s">
        <v>35</v>
      </c>
      <c r="F261" s="209" t="s">
        <v>936</v>
      </c>
      <c r="G261" s="207"/>
      <c r="H261" s="210">
        <v>9.6</v>
      </c>
      <c r="I261" s="211"/>
      <c r="J261" s="207"/>
      <c r="K261" s="207"/>
      <c r="L261" s="212"/>
      <c r="M261" s="213"/>
      <c r="N261" s="214"/>
      <c r="O261" s="214"/>
      <c r="P261" s="214"/>
      <c r="Q261" s="214"/>
      <c r="R261" s="214"/>
      <c r="S261" s="214"/>
      <c r="T261" s="215"/>
      <c r="AT261" s="216" t="s">
        <v>176</v>
      </c>
      <c r="AU261" s="216" t="s">
        <v>90</v>
      </c>
      <c r="AV261" s="14" t="s">
        <v>90</v>
      </c>
      <c r="AW261" s="14" t="s">
        <v>41</v>
      </c>
      <c r="AX261" s="14" t="s">
        <v>88</v>
      </c>
      <c r="AY261" s="216" t="s">
        <v>161</v>
      </c>
    </row>
    <row r="262" spans="1:65" s="2" customFormat="1" ht="24.2" customHeight="1">
      <c r="A262" s="36"/>
      <c r="B262" s="37"/>
      <c r="C262" s="176" t="s">
        <v>520</v>
      </c>
      <c r="D262" s="176" t="s">
        <v>164</v>
      </c>
      <c r="E262" s="177" t="s">
        <v>538</v>
      </c>
      <c r="F262" s="178" t="s">
        <v>539</v>
      </c>
      <c r="G262" s="179" t="s">
        <v>480</v>
      </c>
      <c r="H262" s="180">
        <v>23.5</v>
      </c>
      <c r="I262" s="181"/>
      <c r="J262" s="182">
        <f>ROUND(I262*H262,2)</f>
        <v>0</v>
      </c>
      <c r="K262" s="183"/>
      <c r="L262" s="41"/>
      <c r="M262" s="184" t="s">
        <v>35</v>
      </c>
      <c r="N262" s="185" t="s">
        <v>51</v>
      </c>
      <c r="O262" s="66"/>
      <c r="P262" s="186">
        <f>O262*H262</f>
        <v>0</v>
      </c>
      <c r="Q262" s="186">
        <v>5.0000000000000001E-4</v>
      </c>
      <c r="R262" s="186">
        <f>Q262*H262</f>
        <v>1.175E-2</v>
      </c>
      <c r="S262" s="186">
        <v>0</v>
      </c>
      <c r="T262" s="187">
        <f>S262*H262</f>
        <v>0</v>
      </c>
      <c r="U262" s="36"/>
      <c r="V262" s="36"/>
      <c r="W262" s="36"/>
      <c r="X262" s="36"/>
      <c r="Y262" s="36"/>
      <c r="Z262" s="36"/>
      <c r="AA262" s="36"/>
      <c r="AB262" s="36"/>
      <c r="AC262" s="36"/>
      <c r="AD262" s="36"/>
      <c r="AE262" s="36"/>
      <c r="AR262" s="188" t="s">
        <v>261</v>
      </c>
      <c r="AT262" s="188" t="s">
        <v>164</v>
      </c>
      <c r="AU262" s="188" t="s">
        <v>90</v>
      </c>
      <c r="AY262" s="18" t="s">
        <v>161</v>
      </c>
      <c r="BE262" s="189">
        <f>IF(N262="základní",J262,0)</f>
        <v>0</v>
      </c>
      <c r="BF262" s="189">
        <f>IF(N262="snížená",J262,0)</f>
        <v>0</v>
      </c>
      <c r="BG262" s="189">
        <f>IF(N262="zákl. přenesená",J262,0)</f>
        <v>0</v>
      </c>
      <c r="BH262" s="189">
        <f>IF(N262="sníž. přenesená",J262,0)</f>
        <v>0</v>
      </c>
      <c r="BI262" s="189">
        <f>IF(N262="nulová",J262,0)</f>
        <v>0</v>
      </c>
      <c r="BJ262" s="18" t="s">
        <v>88</v>
      </c>
      <c r="BK262" s="189">
        <f>ROUND(I262*H262,2)</f>
        <v>0</v>
      </c>
      <c r="BL262" s="18" t="s">
        <v>261</v>
      </c>
      <c r="BM262" s="188" t="s">
        <v>937</v>
      </c>
    </row>
    <row r="263" spans="1:65" s="2" customFormat="1" ht="11.25">
      <c r="A263" s="36"/>
      <c r="B263" s="37"/>
      <c r="C263" s="38"/>
      <c r="D263" s="190" t="s">
        <v>170</v>
      </c>
      <c r="E263" s="38"/>
      <c r="F263" s="191" t="s">
        <v>541</v>
      </c>
      <c r="G263" s="38"/>
      <c r="H263" s="38"/>
      <c r="I263" s="192"/>
      <c r="J263" s="38"/>
      <c r="K263" s="38"/>
      <c r="L263" s="41"/>
      <c r="M263" s="193"/>
      <c r="N263" s="194"/>
      <c r="O263" s="66"/>
      <c r="P263" s="66"/>
      <c r="Q263" s="66"/>
      <c r="R263" s="66"/>
      <c r="S263" s="66"/>
      <c r="T263" s="67"/>
      <c r="U263" s="36"/>
      <c r="V263" s="36"/>
      <c r="W263" s="36"/>
      <c r="X263" s="36"/>
      <c r="Y263" s="36"/>
      <c r="Z263" s="36"/>
      <c r="AA263" s="36"/>
      <c r="AB263" s="36"/>
      <c r="AC263" s="36"/>
      <c r="AD263" s="36"/>
      <c r="AE263" s="36"/>
      <c r="AT263" s="18" t="s">
        <v>170</v>
      </c>
      <c r="AU263" s="18" t="s">
        <v>90</v>
      </c>
    </row>
    <row r="264" spans="1:65" s="14" customFormat="1" ht="11.25">
      <c r="B264" s="206"/>
      <c r="C264" s="207"/>
      <c r="D264" s="197" t="s">
        <v>176</v>
      </c>
      <c r="E264" s="208" t="s">
        <v>35</v>
      </c>
      <c r="F264" s="209" t="s">
        <v>542</v>
      </c>
      <c r="G264" s="207"/>
      <c r="H264" s="210">
        <v>23.5</v>
      </c>
      <c r="I264" s="211"/>
      <c r="J264" s="207"/>
      <c r="K264" s="207"/>
      <c r="L264" s="212"/>
      <c r="M264" s="213"/>
      <c r="N264" s="214"/>
      <c r="O264" s="214"/>
      <c r="P264" s="214"/>
      <c r="Q264" s="214"/>
      <c r="R264" s="214"/>
      <c r="S264" s="214"/>
      <c r="T264" s="215"/>
      <c r="AT264" s="216" t="s">
        <v>176</v>
      </c>
      <c r="AU264" s="216" t="s">
        <v>90</v>
      </c>
      <c r="AV264" s="14" t="s">
        <v>90</v>
      </c>
      <c r="AW264" s="14" t="s">
        <v>41</v>
      </c>
      <c r="AX264" s="14" t="s">
        <v>88</v>
      </c>
      <c r="AY264" s="216" t="s">
        <v>161</v>
      </c>
    </row>
    <row r="265" spans="1:65" s="2" customFormat="1" ht="44.25" customHeight="1">
      <c r="A265" s="36"/>
      <c r="B265" s="37"/>
      <c r="C265" s="176" t="s">
        <v>525</v>
      </c>
      <c r="D265" s="176" t="s">
        <v>164</v>
      </c>
      <c r="E265" s="177" t="s">
        <v>544</v>
      </c>
      <c r="F265" s="178" t="s">
        <v>545</v>
      </c>
      <c r="G265" s="179" t="s">
        <v>232</v>
      </c>
      <c r="H265" s="180">
        <v>1.24</v>
      </c>
      <c r="I265" s="181"/>
      <c r="J265" s="182">
        <f>ROUND(I265*H265,2)</f>
        <v>0</v>
      </c>
      <c r="K265" s="183"/>
      <c r="L265" s="41"/>
      <c r="M265" s="184" t="s">
        <v>35</v>
      </c>
      <c r="N265" s="185" t="s">
        <v>51</v>
      </c>
      <c r="O265" s="66"/>
      <c r="P265" s="186">
        <f>O265*H265</f>
        <v>0</v>
      </c>
      <c r="Q265" s="186">
        <v>0</v>
      </c>
      <c r="R265" s="186">
        <f>Q265*H265</f>
        <v>0</v>
      </c>
      <c r="S265" s="186">
        <v>0</v>
      </c>
      <c r="T265" s="187">
        <f>S265*H265</f>
        <v>0</v>
      </c>
      <c r="U265" s="36"/>
      <c r="V265" s="36"/>
      <c r="W265" s="36"/>
      <c r="X265" s="36"/>
      <c r="Y265" s="36"/>
      <c r="Z265" s="36"/>
      <c r="AA265" s="36"/>
      <c r="AB265" s="36"/>
      <c r="AC265" s="36"/>
      <c r="AD265" s="36"/>
      <c r="AE265" s="36"/>
      <c r="AR265" s="188" t="s">
        <v>261</v>
      </c>
      <c r="AT265" s="188" t="s">
        <v>164</v>
      </c>
      <c r="AU265" s="188" t="s">
        <v>90</v>
      </c>
      <c r="AY265" s="18" t="s">
        <v>161</v>
      </c>
      <c r="BE265" s="189">
        <f>IF(N265="základní",J265,0)</f>
        <v>0</v>
      </c>
      <c r="BF265" s="189">
        <f>IF(N265="snížená",J265,0)</f>
        <v>0</v>
      </c>
      <c r="BG265" s="189">
        <f>IF(N265="zákl. přenesená",J265,0)</f>
        <v>0</v>
      </c>
      <c r="BH265" s="189">
        <f>IF(N265="sníž. přenesená",J265,0)</f>
        <v>0</v>
      </c>
      <c r="BI265" s="189">
        <f>IF(N265="nulová",J265,0)</f>
        <v>0</v>
      </c>
      <c r="BJ265" s="18" t="s">
        <v>88</v>
      </c>
      <c r="BK265" s="189">
        <f>ROUND(I265*H265,2)</f>
        <v>0</v>
      </c>
      <c r="BL265" s="18" t="s">
        <v>261</v>
      </c>
      <c r="BM265" s="188" t="s">
        <v>938</v>
      </c>
    </row>
    <row r="266" spans="1:65" s="2" customFormat="1" ht="11.25">
      <c r="A266" s="36"/>
      <c r="B266" s="37"/>
      <c r="C266" s="38"/>
      <c r="D266" s="190" t="s">
        <v>170</v>
      </c>
      <c r="E266" s="38"/>
      <c r="F266" s="191" t="s">
        <v>547</v>
      </c>
      <c r="G266" s="38"/>
      <c r="H266" s="38"/>
      <c r="I266" s="192"/>
      <c r="J266" s="38"/>
      <c r="K266" s="38"/>
      <c r="L266" s="41"/>
      <c r="M266" s="193"/>
      <c r="N266" s="194"/>
      <c r="O266" s="66"/>
      <c r="P266" s="66"/>
      <c r="Q266" s="66"/>
      <c r="R266" s="66"/>
      <c r="S266" s="66"/>
      <c r="T266" s="67"/>
      <c r="U266" s="36"/>
      <c r="V266" s="36"/>
      <c r="W266" s="36"/>
      <c r="X266" s="36"/>
      <c r="Y266" s="36"/>
      <c r="Z266" s="36"/>
      <c r="AA266" s="36"/>
      <c r="AB266" s="36"/>
      <c r="AC266" s="36"/>
      <c r="AD266" s="36"/>
      <c r="AE266" s="36"/>
      <c r="AT266" s="18" t="s">
        <v>170</v>
      </c>
      <c r="AU266" s="18" t="s">
        <v>90</v>
      </c>
    </row>
    <row r="267" spans="1:65" s="2" customFormat="1" ht="49.15" customHeight="1">
      <c r="A267" s="36"/>
      <c r="B267" s="37"/>
      <c r="C267" s="176" t="s">
        <v>531</v>
      </c>
      <c r="D267" s="176" t="s">
        <v>164</v>
      </c>
      <c r="E267" s="177" t="s">
        <v>549</v>
      </c>
      <c r="F267" s="178" t="s">
        <v>550</v>
      </c>
      <c r="G267" s="179" t="s">
        <v>232</v>
      </c>
      <c r="H267" s="180">
        <v>1.24</v>
      </c>
      <c r="I267" s="181"/>
      <c r="J267" s="182">
        <f>ROUND(I267*H267,2)</f>
        <v>0</v>
      </c>
      <c r="K267" s="183"/>
      <c r="L267" s="41"/>
      <c r="M267" s="184" t="s">
        <v>35</v>
      </c>
      <c r="N267" s="185" t="s">
        <v>51</v>
      </c>
      <c r="O267" s="66"/>
      <c r="P267" s="186">
        <f>O267*H267</f>
        <v>0</v>
      </c>
      <c r="Q267" s="186">
        <v>0</v>
      </c>
      <c r="R267" s="186">
        <f>Q267*H267</f>
        <v>0</v>
      </c>
      <c r="S267" s="186">
        <v>0</v>
      </c>
      <c r="T267" s="187">
        <f>S267*H267</f>
        <v>0</v>
      </c>
      <c r="U267" s="36"/>
      <c r="V267" s="36"/>
      <c r="W267" s="36"/>
      <c r="X267" s="36"/>
      <c r="Y267" s="36"/>
      <c r="Z267" s="36"/>
      <c r="AA267" s="36"/>
      <c r="AB267" s="36"/>
      <c r="AC267" s="36"/>
      <c r="AD267" s="36"/>
      <c r="AE267" s="36"/>
      <c r="AR267" s="188" t="s">
        <v>261</v>
      </c>
      <c r="AT267" s="188" t="s">
        <v>164</v>
      </c>
      <c r="AU267" s="188" t="s">
        <v>90</v>
      </c>
      <c r="AY267" s="18" t="s">
        <v>161</v>
      </c>
      <c r="BE267" s="189">
        <f>IF(N267="základní",J267,0)</f>
        <v>0</v>
      </c>
      <c r="BF267" s="189">
        <f>IF(N267="snížená",J267,0)</f>
        <v>0</v>
      </c>
      <c r="BG267" s="189">
        <f>IF(N267="zákl. přenesená",J267,0)</f>
        <v>0</v>
      </c>
      <c r="BH267" s="189">
        <f>IF(N267="sníž. přenesená",J267,0)</f>
        <v>0</v>
      </c>
      <c r="BI267" s="189">
        <f>IF(N267="nulová",J267,0)</f>
        <v>0</v>
      </c>
      <c r="BJ267" s="18" t="s">
        <v>88</v>
      </c>
      <c r="BK267" s="189">
        <f>ROUND(I267*H267,2)</f>
        <v>0</v>
      </c>
      <c r="BL267" s="18" t="s">
        <v>261</v>
      </c>
      <c r="BM267" s="188" t="s">
        <v>939</v>
      </c>
    </row>
    <row r="268" spans="1:65" s="2" customFormat="1" ht="11.25">
      <c r="A268" s="36"/>
      <c r="B268" s="37"/>
      <c r="C268" s="38"/>
      <c r="D268" s="190" t="s">
        <v>170</v>
      </c>
      <c r="E268" s="38"/>
      <c r="F268" s="191" t="s">
        <v>552</v>
      </c>
      <c r="G268" s="38"/>
      <c r="H268" s="38"/>
      <c r="I268" s="192"/>
      <c r="J268" s="38"/>
      <c r="K268" s="38"/>
      <c r="L268" s="41"/>
      <c r="M268" s="193"/>
      <c r="N268" s="194"/>
      <c r="O268" s="66"/>
      <c r="P268" s="66"/>
      <c r="Q268" s="66"/>
      <c r="R268" s="66"/>
      <c r="S268" s="66"/>
      <c r="T268" s="67"/>
      <c r="U268" s="36"/>
      <c r="V268" s="36"/>
      <c r="W268" s="36"/>
      <c r="X268" s="36"/>
      <c r="Y268" s="36"/>
      <c r="Z268" s="36"/>
      <c r="AA268" s="36"/>
      <c r="AB268" s="36"/>
      <c r="AC268" s="36"/>
      <c r="AD268" s="36"/>
      <c r="AE268" s="36"/>
      <c r="AT268" s="18" t="s">
        <v>170</v>
      </c>
      <c r="AU268" s="18" t="s">
        <v>90</v>
      </c>
    </row>
    <row r="269" spans="1:65" s="12" customFormat="1" ht="22.9" customHeight="1">
      <c r="B269" s="160"/>
      <c r="C269" s="161"/>
      <c r="D269" s="162" t="s">
        <v>79</v>
      </c>
      <c r="E269" s="174" t="s">
        <v>553</v>
      </c>
      <c r="F269" s="174" t="s">
        <v>554</v>
      </c>
      <c r="G269" s="161"/>
      <c r="H269" s="161"/>
      <c r="I269" s="164"/>
      <c r="J269" s="175">
        <f>BK269</f>
        <v>0</v>
      </c>
      <c r="K269" s="161"/>
      <c r="L269" s="166"/>
      <c r="M269" s="167"/>
      <c r="N269" s="168"/>
      <c r="O269" s="168"/>
      <c r="P269" s="169">
        <f>SUM(P270:P276)</f>
        <v>0</v>
      </c>
      <c r="Q269" s="168"/>
      <c r="R269" s="169">
        <f>SUM(R270:R276)</f>
        <v>1.3395E-3</v>
      </c>
      <c r="S269" s="168"/>
      <c r="T269" s="170">
        <f>SUM(T270:T276)</f>
        <v>0</v>
      </c>
      <c r="AR269" s="171" t="s">
        <v>90</v>
      </c>
      <c r="AT269" s="172" t="s">
        <v>79</v>
      </c>
      <c r="AU269" s="172" t="s">
        <v>88</v>
      </c>
      <c r="AY269" s="171" t="s">
        <v>161</v>
      </c>
      <c r="BK269" s="173">
        <f>SUM(BK270:BK276)</f>
        <v>0</v>
      </c>
    </row>
    <row r="270" spans="1:65" s="2" customFormat="1" ht="24.2" customHeight="1">
      <c r="A270" s="36"/>
      <c r="B270" s="37"/>
      <c r="C270" s="176" t="s">
        <v>537</v>
      </c>
      <c r="D270" s="176" t="s">
        <v>164</v>
      </c>
      <c r="E270" s="177" t="s">
        <v>556</v>
      </c>
      <c r="F270" s="178" t="s">
        <v>557</v>
      </c>
      <c r="G270" s="179" t="s">
        <v>167</v>
      </c>
      <c r="H270" s="180">
        <v>3.5249999999999999</v>
      </c>
      <c r="I270" s="181"/>
      <c r="J270" s="182">
        <f>ROUND(I270*H270,2)</f>
        <v>0</v>
      </c>
      <c r="K270" s="183"/>
      <c r="L270" s="41"/>
      <c r="M270" s="184" t="s">
        <v>35</v>
      </c>
      <c r="N270" s="185" t="s">
        <v>51</v>
      </c>
      <c r="O270" s="66"/>
      <c r="P270" s="186">
        <f>O270*H270</f>
        <v>0</v>
      </c>
      <c r="Q270" s="186">
        <v>1.3999999999999999E-4</v>
      </c>
      <c r="R270" s="186">
        <f>Q270*H270</f>
        <v>4.9349999999999991E-4</v>
      </c>
      <c r="S270" s="186">
        <v>0</v>
      </c>
      <c r="T270" s="187">
        <f>S270*H270</f>
        <v>0</v>
      </c>
      <c r="U270" s="36"/>
      <c r="V270" s="36"/>
      <c r="W270" s="36"/>
      <c r="X270" s="36"/>
      <c r="Y270" s="36"/>
      <c r="Z270" s="36"/>
      <c r="AA270" s="36"/>
      <c r="AB270" s="36"/>
      <c r="AC270" s="36"/>
      <c r="AD270" s="36"/>
      <c r="AE270" s="36"/>
      <c r="AR270" s="188" t="s">
        <v>261</v>
      </c>
      <c r="AT270" s="188" t="s">
        <v>164</v>
      </c>
      <c r="AU270" s="188" t="s">
        <v>90</v>
      </c>
      <c r="AY270" s="18" t="s">
        <v>161</v>
      </c>
      <c r="BE270" s="189">
        <f>IF(N270="základní",J270,0)</f>
        <v>0</v>
      </c>
      <c r="BF270" s="189">
        <f>IF(N270="snížená",J270,0)</f>
        <v>0</v>
      </c>
      <c r="BG270" s="189">
        <f>IF(N270="zákl. přenesená",J270,0)</f>
        <v>0</v>
      </c>
      <c r="BH270" s="189">
        <f>IF(N270="sníž. přenesená",J270,0)</f>
        <v>0</v>
      </c>
      <c r="BI270" s="189">
        <f>IF(N270="nulová",J270,0)</f>
        <v>0</v>
      </c>
      <c r="BJ270" s="18" t="s">
        <v>88</v>
      </c>
      <c r="BK270" s="189">
        <f>ROUND(I270*H270,2)</f>
        <v>0</v>
      </c>
      <c r="BL270" s="18" t="s">
        <v>261</v>
      </c>
      <c r="BM270" s="188" t="s">
        <v>940</v>
      </c>
    </row>
    <row r="271" spans="1:65" s="2" customFormat="1" ht="11.25">
      <c r="A271" s="36"/>
      <c r="B271" s="37"/>
      <c r="C271" s="38"/>
      <c r="D271" s="190" t="s">
        <v>170</v>
      </c>
      <c r="E271" s="38"/>
      <c r="F271" s="191" t="s">
        <v>559</v>
      </c>
      <c r="G271" s="38"/>
      <c r="H271" s="38"/>
      <c r="I271" s="192"/>
      <c r="J271" s="38"/>
      <c r="K271" s="38"/>
      <c r="L271" s="41"/>
      <c r="M271" s="193"/>
      <c r="N271" s="194"/>
      <c r="O271" s="66"/>
      <c r="P271" s="66"/>
      <c r="Q271" s="66"/>
      <c r="R271" s="66"/>
      <c r="S271" s="66"/>
      <c r="T271" s="67"/>
      <c r="U271" s="36"/>
      <c r="V271" s="36"/>
      <c r="W271" s="36"/>
      <c r="X271" s="36"/>
      <c r="Y271" s="36"/>
      <c r="Z271" s="36"/>
      <c r="AA271" s="36"/>
      <c r="AB271" s="36"/>
      <c r="AC271" s="36"/>
      <c r="AD271" s="36"/>
      <c r="AE271" s="36"/>
      <c r="AT271" s="18" t="s">
        <v>170</v>
      </c>
      <c r="AU271" s="18" t="s">
        <v>90</v>
      </c>
    </row>
    <row r="272" spans="1:65" s="14" customFormat="1" ht="11.25">
      <c r="B272" s="206"/>
      <c r="C272" s="207"/>
      <c r="D272" s="197" t="s">
        <v>176</v>
      </c>
      <c r="E272" s="208" t="s">
        <v>35</v>
      </c>
      <c r="F272" s="209" t="s">
        <v>560</v>
      </c>
      <c r="G272" s="207"/>
      <c r="H272" s="210">
        <v>3.5249999999999999</v>
      </c>
      <c r="I272" s="211"/>
      <c r="J272" s="207"/>
      <c r="K272" s="207"/>
      <c r="L272" s="212"/>
      <c r="M272" s="213"/>
      <c r="N272" s="214"/>
      <c r="O272" s="214"/>
      <c r="P272" s="214"/>
      <c r="Q272" s="214"/>
      <c r="R272" s="214"/>
      <c r="S272" s="214"/>
      <c r="T272" s="215"/>
      <c r="AT272" s="216" t="s">
        <v>176</v>
      </c>
      <c r="AU272" s="216" t="s">
        <v>90</v>
      </c>
      <c r="AV272" s="14" t="s">
        <v>90</v>
      </c>
      <c r="AW272" s="14" t="s">
        <v>41</v>
      </c>
      <c r="AX272" s="14" t="s">
        <v>88</v>
      </c>
      <c r="AY272" s="216" t="s">
        <v>161</v>
      </c>
    </row>
    <row r="273" spans="1:65" s="2" customFormat="1" ht="24.2" customHeight="1">
      <c r="A273" s="36"/>
      <c r="B273" s="37"/>
      <c r="C273" s="176" t="s">
        <v>543</v>
      </c>
      <c r="D273" s="176" t="s">
        <v>164</v>
      </c>
      <c r="E273" s="177" t="s">
        <v>562</v>
      </c>
      <c r="F273" s="178" t="s">
        <v>563</v>
      </c>
      <c r="G273" s="179" t="s">
        <v>167</v>
      </c>
      <c r="H273" s="180">
        <v>3.5249999999999999</v>
      </c>
      <c r="I273" s="181"/>
      <c r="J273" s="182">
        <f>ROUND(I273*H273,2)</f>
        <v>0</v>
      </c>
      <c r="K273" s="183"/>
      <c r="L273" s="41"/>
      <c r="M273" s="184" t="s">
        <v>35</v>
      </c>
      <c r="N273" s="185" t="s">
        <v>51</v>
      </c>
      <c r="O273" s="66"/>
      <c r="P273" s="186">
        <f>O273*H273</f>
        <v>0</v>
      </c>
      <c r="Q273" s="186">
        <v>1.2E-4</v>
      </c>
      <c r="R273" s="186">
        <f>Q273*H273</f>
        <v>4.2299999999999998E-4</v>
      </c>
      <c r="S273" s="186">
        <v>0</v>
      </c>
      <c r="T273" s="187">
        <f>S273*H273</f>
        <v>0</v>
      </c>
      <c r="U273" s="36"/>
      <c r="V273" s="36"/>
      <c r="W273" s="36"/>
      <c r="X273" s="36"/>
      <c r="Y273" s="36"/>
      <c r="Z273" s="36"/>
      <c r="AA273" s="36"/>
      <c r="AB273" s="36"/>
      <c r="AC273" s="36"/>
      <c r="AD273" s="36"/>
      <c r="AE273" s="36"/>
      <c r="AR273" s="188" t="s">
        <v>261</v>
      </c>
      <c r="AT273" s="188" t="s">
        <v>164</v>
      </c>
      <c r="AU273" s="188" t="s">
        <v>90</v>
      </c>
      <c r="AY273" s="18" t="s">
        <v>161</v>
      </c>
      <c r="BE273" s="189">
        <f>IF(N273="základní",J273,0)</f>
        <v>0</v>
      </c>
      <c r="BF273" s="189">
        <f>IF(N273="snížená",J273,0)</f>
        <v>0</v>
      </c>
      <c r="BG273" s="189">
        <f>IF(N273="zákl. přenesená",J273,0)</f>
        <v>0</v>
      </c>
      <c r="BH273" s="189">
        <f>IF(N273="sníž. přenesená",J273,0)</f>
        <v>0</v>
      </c>
      <c r="BI273" s="189">
        <f>IF(N273="nulová",J273,0)</f>
        <v>0</v>
      </c>
      <c r="BJ273" s="18" t="s">
        <v>88</v>
      </c>
      <c r="BK273" s="189">
        <f>ROUND(I273*H273,2)</f>
        <v>0</v>
      </c>
      <c r="BL273" s="18" t="s">
        <v>261</v>
      </c>
      <c r="BM273" s="188" t="s">
        <v>941</v>
      </c>
    </row>
    <row r="274" spans="1:65" s="2" customFormat="1" ht="11.25">
      <c r="A274" s="36"/>
      <c r="B274" s="37"/>
      <c r="C274" s="38"/>
      <c r="D274" s="190" t="s">
        <v>170</v>
      </c>
      <c r="E274" s="38"/>
      <c r="F274" s="191" t="s">
        <v>565</v>
      </c>
      <c r="G274" s="38"/>
      <c r="H274" s="38"/>
      <c r="I274" s="192"/>
      <c r="J274" s="38"/>
      <c r="K274" s="38"/>
      <c r="L274" s="41"/>
      <c r="M274" s="193"/>
      <c r="N274" s="194"/>
      <c r="O274" s="66"/>
      <c r="P274" s="66"/>
      <c r="Q274" s="66"/>
      <c r="R274" s="66"/>
      <c r="S274" s="66"/>
      <c r="T274" s="67"/>
      <c r="U274" s="36"/>
      <c r="V274" s="36"/>
      <c r="W274" s="36"/>
      <c r="X274" s="36"/>
      <c r="Y274" s="36"/>
      <c r="Z274" s="36"/>
      <c r="AA274" s="36"/>
      <c r="AB274" s="36"/>
      <c r="AC274" s="36"/>
      <c r="AD274" s="36"/>
      <c r="AE274" s="36"/>
      <c r="AT274" s="18" t="s">
        <v>170</v>
      </c>
      <c r="AU274" s="18" t="s">
        <v>90</v>
      </c>
    </row>
    <row r="275" spans="1:65" s="2" customFormat="1" ht="24.2" customHeight="1">
      <c r="A275" s="36"/>
      <c r="B275" s="37"/>
      <c r="C275" s="176" t="s">
        <v>548</v>
      </c>
      <c r="D275" s="176" t="s">
        <v>164</v>
      </c>
      <c r="E275" s="177" t="s">
        <v>567</v>
      </c>
      <c r="F275" s="178" t="s">
        <v>568</v>
      </c>
      <c r="G275" s="179" t="s">
        <v>167</v>
      </c>
      <c r="H275" s="180">
        <v>3.5249999999999999</v>
      </c>
      <c r="I275" s="181"/>
      <c r="J275" s="182">
        <f>ROUND(I275*H275,2)</f>
        <v>0</v>
      </c>
      <c r="K275" s="183"/>
      <c r="L275" s="41"/>
      <c r="M275" s="184" t="s">
        <v>35</v>
      </c>
      <c r="N275" s="185" t="s">
        <v>51</v>
      </c>
      <c r="O275" s="66"/>
      <c r="P275" s="186">
        <f>O275*H275</f>
        <v>0</v>
      </c>
      <c r="Q275" s="186">
        <v>1.2E-4</v>
      </c>
      <c r="R275" s="186">
        <f>Q275*H275</f>
        <v>4.2299999999999998E-4</v>
      </c>
      <c r="S275" s="186">
        <v>0</v>
      </c>
      <c r="T275" s="187">
        <f>S275*H275</f>
        <v>0</v>
      </c>
      <c r="U275" s="36"/>
      <c r="V275" s="36"/>
      <c r="W275" s="36"/>
      <c r="X275" s="36"/>
      <c r="Y275" s="36"/>
      <c r="Z275" s="36"/>
      <c r="AA275" s="36"/>
      <c r="AB275" s="36"/>
      <c r="AC275" s="36"/>
      <c r="AD275" s="36"/>
      <c r="AE275" s="36"/>
      <c r="AR275" s="188" t="s">
        <v>261</v>
      </c>
      <c r="AT275" s="188" t="s">
        <v>164</v>
      </c>
      <c r="AU275" s="188" t="s">
        <v>90</v>
      </c>
      <c r="AY275" s="18" t="s">
        <v>161</v>
      </c>
      <c r="BE275" s="189">
        <f>IF(N275="základní",J275,0)</f>
        <v>0</v>
      </c>
      <c r="BF275" s="189">
        <f>IF(N275="snížená",J275,0)</f>
        <v>0</v>
      </c>
      <c r="BG275" s="189">
        <f>IF(N275="zákl. přenesená",J275,0)</f>
        <v>0</v>
      </c>
      <c r="BH275" s="189">
        <f>IF(N275="sníž. přenesená",J275,0)</f>
        <v>0</v>
      </c>
      <c r="BI275" s="189">
        <f>IF(N275="nulová",J275,0)</f>
        <v>0</v>
      </c>
      <c r="BJ275" s="18" t="s">
        <v>88</v>
      </c>
      <c r="BK275" s="189">
        <f>ROUND(I275*H275,2)</f>
        <v>0</v>
      </c>
      <c r="BL275" s="18" t="s">
        <v>261</v>
      </c>
      <c r="BM275" s="188" t="s">
        <v>942</v>
      </c>
    </row>
    <row r="276" spans="1:65" s="2" customFormat="1" ht="11.25">
      <c r="A276" s="36"/>
      <c r="B276" s="37"/>
      <c r="C276" s="38"/>
      <c r="D276" s="190" t="s">
        <v>170</v>
      </c>
      <c r="E276" s="38"/>
      <c r="F276" s="191" t="s">
        <v>570</v>
      </c>
      <c r="G276" s="38"/>
      <c r="H276" s="38"/>
      <c r="I276" s="192"/>
      <c r="J276" s="38"/>
      <c r="K276" s="38"/>
      <c r="L276" s="41"/>
      <c r="M276" s="193"/>
      <c r="N276" s="194"/>
      <c r="O276" s="66"/>
      <c r="P276" s="66"/>
      <c r="Q276" s="66"/>
      <c r="R276" s="66"/>
      <c r="S276" s="66"/>
      <c r="T276" s="67"/>
      <c r="U276" s="36"/>
      <c r="V276" s="36"/>
      <c r="W276" s="36"/>
      <c r="X276" s="36"/>
      <c r="Y276" s="36"/>
      <c r="Z276" s="36"/>
      <c r="AA276" s="36"/>
      <c r="AB276" s="36"/>
      <c r="AC276" s="36"/>
      <c r="AD276" s="36"/>
      <c r="AE276" s="36"/>
      <c r="AT276" s="18" t="s">
        <v>170</v>
      </c>
      <c r="AU276" s="18" t="s">
        <v>90</v>
      </c>
    </row>
    <row r="277" spans="1:65" s="12" customFormat="1" ht="25.9" customHeight="1">
      <c r="B277" s="160"/>
      <c r="C277" s="161"/>
      <c r="D277" s="162" t="s">
        <v>79</v>
      </c>
      <c r="E277" s="163" t="s">
        <v>571</v>
      </c>
      <c r="F277" s="163" t="s">
        <v>735</v>
      </c>
      <c r="G277" s="161"/>
      <c r="H277" s="161"/>
      <c r="I277" s="164"/>
      <c r="J277" s="165">
        <f>BK277</f>
        <v>0</v>
      </c>
      <c r="K277" s="161"/>
      <c r="L277" s="166"/>
      <c r="M277" s="167"/>
      <c r="N277" s="168"/>
      <c r="O277" s="168"/>
      <c r="P277" s="169">
        <f>P278+P281+P285+P290+P294</f>
        <v>0</v>
      </c>
      <c r="Q277" s="168"/>
      <c r="R277" s="169">
        <f>R278+R281+R285+R290+R294</f>
        <v>0</v>
      </c>
      <c r="S277" s="168"/>
      <c r="T277" s="170">
        <f>T278+T281+T285+T290+T294</f>
        <v>0</v>
      </c>
      <c r="AR277" s="171" t="s">
        <v>194</v>
      </c>
      <c r="AT277" s="172" t="s">
        <v>79</v>
      </c>
      <c r="AU277" s="172" t="s">
        <v>80</v>
      </c>
      <c r="AY277" s="171" t="s">
        <v>161</v>
      </c>
      <c r="BK277" s="173">
        <f>BK278+BK281+BK285+BK290+BK294</f>
        <v>0</v>
      </c>
    </row>
    <row r="278" spans="1:65" s="12" customFormat="1" ht="22.9" customHeight="1">
      <c r="B278" s="160"/>
      <c r="C278" s="161"/>
      <c r="D278" s="162" t="s">
        <v>79</v>
      </c>
      <c r="E278" s="174" t="s">
        <v>573</v>
      </c>
      <c r="F278" s="174" t="s">
        <v>574</v>
      </c>
      <c r="G278" s="161"/>
      <c r="H278" s="161"/>
      <c r="I278" s="164"/>
      <c r="J278" s="175">
        <f>BK278</f>
        <v>0</v>
      </c>
      <c r="K278" s="161"/>
      <c r="L278" s="166"/>
      <c r="M278" s="167"/>
      <c r="N278" s="168"/>
      <c r="O278" s="168"/>
      <c r="P278" s="169">
        <f>SUM(P279:P280)</f>
        <v>0</v>
      </c>
      <c r="Q278" s="168"/>
      <c r="R278" s="169">
        <f>SUM(R279:R280)</f>
        <v>0</v>
      </c>
      <c r="S278" s="168"/>
      <c r="T278" s="170">
        <f>SUM(T279:T280)</f>
        <v>0</v>
      </c>
      <c r="AR278" s="171" t="s">
        <v>88</v>
      </c>
      <c r="AT278" s="172" t="s">
        <v>79</v>
      </c>
      <c r="AU278" s="172" t="s">
        <v>88</v>
      </c>
      <c r="AY278" s="171" t="s">
        <v>161</v>
      </c>
      <c r="BK278" s="173">
        <f>SUM(BK279:BK280)</f>
        <v>0</v>
      </c>
    </row>
    <row r="279" spans="1:65" s="2" customFormat="1" ht="37.9" customHeight="1">
      <c r="A279" s="36"/>
      <c r="B279" s="37"/>
      <c r="C279" s="176" t="s">
        <v>555</v>
      </c>
      <c r="D279" s="176" t="s">
        <v>164</v>
      </c>
      <c r="E279" s="177" t="s">
        <v>576</v>
      </c>
      <c r="F279" s="178" t="s">
        <v>577</v>
      </c>
      <c r="G279" s="179" t="s">
        <v>276</v>
      </c>
      <c r="H279" s="180">
        <v>1</v>
      </c>
      <c r="I279" s="181"/>
      <c r="J279" s="182">
        <f>ROUND(I279*H279,2)</f>
        <v>0</v>
      </c>
      <c r="K279" s="183"/>
      <c r="L279" s="41"/>
      <c r="M279" s="184" t="s">
        <v>35</v>
      </c>
      <c r="N279" s="185" t="s">
        <v>51</v>
      </c>
      <c r="O279" s="66"/>
      <c r="P279" s="186">
        <f>O279*H279</f>
        <v>0</v>
      </c>
      <c r="Q279" s="186">
        <v>0</v>
      </c>
      <c r="R279" s="186">
        <f>Q279*H279</f>
        <v>0</v>
      </c>
      <c r="S279" s="186">
        <v>0</v>
      </c>
      <c r="T279" s="187">
        <f>S279*H279</f>
        <v>0</v>
      </c>
      <c r="U279" s="36"/>
      <c r="V279" s="36"/>
      <c r="W279" s="36"/>
      <c r="X279" s="36"/>
      <c r="Y279" s="36"/>
      <c r="Z279" s="36"/>
      <c r="AA279" s="36"/>
      <c r="AB279" s="36"/>
      <c r="AC279" s="36"/>
      <c r="AD279" s="36"/>
      <c r="AE279" s="36"/>
      <c r="AR279" s="188" t="s">
        <v>578</v>
      </c>
      <c r="AT279" s="188" t="s">
        <v>164</v>
      </c>
      <c r="AU279" s="188" t="s">
        <v>90</v>
      </c>
      <c r="AY279" s="18" t="s">
        <v>161</v>
      </c>
      <c r="BE279" s="189">
        <f>IF(N279="základní",J279,0)</f>
        <v>0</v>
      </c>
      <c r="BF279" s="189">
        <f>IF(N279="snížená",J279,0)</f>
        <v>0</v>
      </c>
      <c r="BG279" s="189">
        <f>IF(N279="zákl. přenesená",J279,0)</f>
        <v>0</v>
      </c>
      <c r="BH279" s="189">
        <f>IF(N279="sníž. přenesená",J279,0)</f>
        <v>0</v>
      </c>
      <c r="BI279" s="189">
        <f>IF(N279="nulová",J279,0)</f>
        <v>0</v>
      </c>
      <c r="BJ279" s="18" t="s">
        <v>88</v>
      </c>
      <c r="BK279" s="189">
        <f>ROUND(I279*H279,2)</f>
        <v>0</v>
      </c>
      <c r="BL279" s="18" t="s">
        <v>578</v>
      </c>
      <c r="BM279" s="188" t="s">
        <v>943</v>
      </c>
    </row>
    <row r="280" spans="1:65" s="2" customFormat="1" ht="39">
      <c r="A280" s="36"/>
      <c r="B280" s="37"/>
      <c r="C280" s="38"/>
      <c r="D280" s="197" t="s">
        <v>217</v>
      </c>
      <c r="E280" s="38"/>
      <c r="F280" s="239" t="s">
        <v>580</v>
      </c>
      <c r="G280" s="38"/>
      <c r="H280" s="38"/>
      <c r="I280" s="192"/>
      <c r="J280" s="38"/>
      <c r="K280" s="38"/>
      <c r="L280" s="41"/>
      <c r="M280" s="193"/>
      <c r="N280" s="194"/>
      <c r="O280" s="66"/>
      <c r="P280" s="66"/>
      <c r="Q280" s="66"/>
      <c r="R280" s="66"/>
      <c r="S280" s="66"/>
      <c r="T280" s="67"/>
      <c r="U280" s="36"/>
      <c r="V280" s="36"/>
      <c r="W280" s="36"/>
      <c r="X280" s="36"/>
      <c r="Y280" s="36"/>
      <c r="Z280" s="36"/>
      <c r="AA280" s="36"/>
      <c r="AB280" s="36"/>
      <c r="AC280" s="36"/>
      <c r="AD280" s="36"/>
      <c r="AE280" s="36"/>
      <c r="AT280" s="18" t="s">
        <v>217</v>
      </c>
      <c r="AU280" s="18" t="s">
        <v>90</v>
      </c>
    </row>
    <row r="281" spans="1:65" s="12" customFormat="1" ht="22.9" customHeight="1">
      <c r="B281" s="160"/>
      <c r="C281" s="161"/>
      <c r="D281" s="162" t="s">
        <v>79</v>
      </c>
      <c r="E281" s="174" t="s">
        <v>581</v>
      </c>
      <c r="F281" s="174" t="s">
        <v>582</v>
      </c>
      <c r="G281" s="161"/>
      <c r="H281" s="161"/>
      <c r="I281" s="164"/>
      <c r="J281" s="175">
        <f>BK281</f>
        <v>0</v>
      </c>
      <c r="K281" s="161"/>
      <c r="L281" s="166"/>
      <c r="M281" s="167"/>
      <c r="N281" s="168"/>
      <c r="O281" s="168"/>
      <c r="P281" s="169">
        <f>SUM(P282:P284)</f>
        <v>0</v>
      </c>
      <c r="Q281" s="168"/>
      <c r="R281" s="169">
        <f>SUM(R282:R284)</f>
        <v>0</v>
      </c>
      <c r="S281" s="168"/>
      <c r="T281" s="170">
        <f>SUM(T282:T284)</f>
        <v>0</v>
      </c>
      <c r="AR281" s="171" t="s">
        <v>88</v>
      </c>
      <c r="AT281" s="172" t="s">
        <v>79</v>
      </c>
      <c r="AU281" s="172" t="s">
        <v>88</v>
      </c>
      <c r="AY281" s="171" t="s">
        <v>161</v>
      </c>
      <c r="BK281" s="173">
        <f>SUM(BK282:BK284)</f>
        <v>0</v>
      </c>
    </row>
    <row r="282" spans="1:65" s="2" customFormat="1" ht="55.5" customHeight="1">
      <c r="A282" s="36"/>
      <c r="B282" s="37"/>
      <c r="C282" s="176" t="s">
        <v>561</v>
      </c>
      <c r="D282" s="176" t="s">
        <v>164</v>
      </c>
      <c r="E282" s="177" t="s">
        <v>584</v>
      </c>
      <c r="F282" s="178" t="s">
        <v>585</v>
      </c>
      <c r="G282" s="179" t="s">
        <v>276</v>
      </c>
      <c r="H282" s="180">
        <v>1</v>
      </c>
      <c r="I282" s="181"/>
      <c r="J282" s="182">
        <f>ROUND(I282*H282,2)</f>
        <v>0</v>
      </c>
      <c r="K282" s="183"/>
      <c r="L282" s="41"/>
      <c r="M282" s="184" t="s">
        <v>35</v>
      </c>
      <c r="N282" s="185" t="s">
        <v>51</v>
      </c>
      <c r="O282" s="66"/>
      <c r="P282" s="186">
        <f>O282*H282</f>
        <v>0</v>
      </c>
      <c r="Q282" s="186">
        <v>0</v>
      </c>
      <c r="R282" s="186">
        <f>Q282*H282</f>
        <v>0</v>
      </c>
      <c r="S282" s="186">
        <v>0</v>
      </c>
      <c r="T282" s="187">
        <f>S282*H282</f>
        <v>0</v>
      </c>
      <c r="U282" s="36"/>
      <c r="V282" s="36"/>
      <c r="W282" s="36"/>
      <c r="X282" s="36"/>
      <c r="Y282" s="36"/>
      <c r="Z282" s="36"/>
      <c r="AA282" s="36"/>
      <c r="AB282" s="36"/>
      <c r="AC282" s="36"/>
      <c r="AD282" s="36"/>
      <c r="AE282" s="36"/>
      <c r="AR282" s="188" t="s">
        <v>578</v>
      </c>
      <c r="AT282" s="188" t="s">
        <v>164</v>
      </c>
      <c r="AU282" s="188" t="s">
        <v>90</v>
      </c>
      <c r="AY282" s="18" t="s">
        <v>161</v>
      </c>
      <c r="BE282" s="189">
        <f>IF(N282="základní",J282,0)</f>
        <v>0</v>
      </c>
      <c r="BF282" s="189">
        <f>IF(N282="snížená",J282,0)</f>
        <v>0</v>
      </c>
      <c r="BG282" s="189">
        <f>IF(N282="zákl. přenesená",J282,0)</f>
        <v>0</v>
      </c>
      <c r="BH282" s="189">
        <f>IF(N282="sníž. přenesená",J282,0)</f>
        <v>0</v>
      </c>
      <c r="BI282" s="189">
        <f>IF(N282="nulová",J282,0)</f>
        <v>0</v>
      </c>
      <c r="BJ282" s="18" t="s">
        <v>88</v>
      </c>
      <c r="BK282" s="189">
        <f>ROUND(I282*H282,2)</f>
        <v>0</v>
      </c>
      <c r="BL282" s="18" t="s">
        <v>578</v>
      </c>
      <c r="BM282" s="188" t="s">
        <v>944</v>
      </c>
    </row>
    <row r="283" spans="1:65" s="2" customFormat="1" ht="33" customHeight="1">
      <c r="A283" s="36"/>
      <c r="B283" s="37"/>
      <c r="C283" s="176" t="s">
        <v>566</v>
      </c>
      <c r="D283" s="176" t="s">
        <v>164</v>
      </c>
      <c r="E283" s="177" t="s">
        <v>588</v>
      </c>
      <c r="F283" s="178" t="s">
        <v>589</v>
      </c>
      <c r="G283" s="179" t="s">
        <v>276</v>
      </c>
      <c r="H283" s="180">
        <v>1</v>
      </c>
      <c r="I283" s="181"/>
      <c r="J283" s="182">
        <f>ROUND(I283*H283,2)</f>
        <v>0</v>
      </c>
      <c r="K283" s="183"/>
      <c r="L283" s="41"/>
      <c r="M283" s="184" t="s">
        <v>35</v>
      </c>
      <c r="N283" s="185" t="s">
        <v>51</v>
      </c>
      <c r="O283" s="66"/>
      <c r="P283" s="186">
        <f>O283*H283</f>
        <v>0</v>
      </c>
      <c r="Q283" s="186">
        <v>0</v>
      </c>
      <c r="R283" s="186">
        <f>Q283*H283</f>
        <v>0</v>
      </c>
      <c r="S283" s="186">
        <v>0</v>
      </c>
      <c r="T283" s="187">
        <f>S283*H283</f>
        <v>0</v>
      </c>
      <c r="U283" s="36"/>
      <c r="V283" s="36"/>
      <c r="W283" s="36"/>
      <c r="X283" s="36"/>
      <c r="Y283" s="36"/>
      <c r="Z283" s="36"/>
      <c r="AA283" s="36"/>
      <c r="AB283" s="36"/>
      <c r="AC283" s="36"/>
      <c r="AD283" s="36"/>
      <c r="AE283" s="36"/>
      <c r="AR283" s="188" t="s">
        <v>578</v>
      </c>
      <c r="AT283" s="188" t="s">
        <v>164</v>
      </c>
      <c r="AU283" s="188" t="s">
        <v>90</v>
      </c>
      <c r="AY283" s="18" t="s">
        <v>161</v>
      </c>
      <c r="BE283" s="189">
        <f>IF(N283="základní",J283,0)</f>
        <v>0</v>
      </c>
      <c r="BF283" s="189">
        <f>IF(N283="snížená",J283,0)</f>
        <v>0</v>
      </c>
      <c r="BG283" s="189">
        <f>IF(N283="zákl. přenesená",J283,0)</f>
        <v>0</v>
      </c>
      <c r="BH283" s="189">
        <f>IF(N283="sníž. přenesená",J283,0)</f>
        <v>0</v>
      </c>
      <c r="BI283" s="189">
        <f>IF(N283="nulová",J283,0)</f>
        <v>0</v>
      </c>
      <c r="BJ283" s="18" t="s">
        <v>88</v>
      </c>
      <c r="BK283" s="189">
        <f>ROUND(I283*H283,2)</f>
        <v>0</v>
      </c>
      <c r="BL283" s="18" t="s">
        <v>578</v>
      </c>
      <c r="BM283" s="188" t="s">
        <v>945</v>
      </c>
    </row>
    <row r="284" spans="1:65" s="2" customFormat="1" ht="29.25">
      <c r="A284" s="36"/>
      <c r="B284" s="37"/>
      <c r="C284" s="38"/>
      <c r="D284" s="197" t="s">
        <v>217</v>
      </c>
      <c r="E284" s="38"/>
      <c r="F284" s="239" t="s">
        <v>591</v>
      </c>
      <c r="G284" s="38"/>
      <c r="H284" s="38"/>
      <c r="I284" s="192"/>
      <c r="J284" s="38"/>
      <c r="K284" s="38"/>
      <c r="L284" s="41"/>
      <c r="M284" s="193"/>
      <c r="N284" s="194"/>
      <c r="O284" s="66"/>
      <c r="P284" s="66"/>
      <c r="Q284" s="66"/>
      <c r="R284" s="66"/>
      <c r="S284" s="66"/>
      <c r="T284" s="67"/>
      <c r="U284" s="36"/>
      <c r="V284" s="36"/>
      <c r="W284" s="36"/>
      <c r="X284" s="36"/>
      <c r="Y284" s="36"/>
      <c r="Z284" s="36"/>
      <c r="AA284" s="36"/>
      <c r="AB284" s="36"/>
      <c r="AC284" s="36"/>
      <c r="AD284" s="36"/>
      <c r="AE284" s="36"/>
      <c r="AT284" s="18" t="s">
        <v>217</v>
      </c>
      <c r="AU284" s="18" t="s">
        <v>90</v>
      </c>
    </row>
    <row r="285" spans="1:65" s="12" customFormat="1" ht="22.9" customHeight="1">
      <c r="B285" s="160"/>
      <c r="C285" s="161"/>
      <c r="D285" s="162" t="s">
        <v>79</v>
      </c>
      <c r="E285" s="174" t="s">
        <v>592</v>
      </c>
      <c r="F285" s="174" t="s">
        <v>593</v>
      </c>
      <c r="G285" s="161"/>
      <c r="H285" s="161"/>
      <c r="I285" s="164"/>
      <c r="J285" s="175">
        <f>BK285</f>
        <v>0</v>
      </c>
      <c r="K285" s="161"/>
      <c r="L285" s="166"/>
      <c r="M285" s="167"/>
      <c r="N285" s="168"/>
      <c r="O285" s="168"/>
      <c r="P285" s="169">
        <f>SUM(P286:P289)</f>
        <v>0</v>
      </c>
      <c r="Q285" s="168"/>
      <c r="R285" s="169">
        <f>SUM(R286:R289)</f>
        <v>0</v>
      </c>
      <c r="S285" s="168"/>
      <c r="T285" s="170">
        <f>SUM(T286:T289)</f>
        <v>0</v>
      </c>
      <c r="AR285" s="171" t="s">
        <v>88</v>
      </c>
      <c r="AT285" s="172" t="s">
        <v>79</v>
      </c>
      <c r="AU285" s="172" t="s">
        <v>88</v>
      </c>
      <c r="AY285" s="171" t="s">
        <v>161</v>
      </c>
      <c r="BK285" s="173">
        <f>SUM(BK286:BK289)</f>
        <v>0</v>
      </c>
    </row>
    <row r="286" spans="1:65" s="2" customFormat="1" ht="49.15" customHeight="1">
      <c r="A286" s="36"/>
      <c r="B286" s="37"/>
      <c r="C286" s="176" t="s">
        <v>575</v>
      </c>
      <c r="D286" s="176" t="s">
        <v>164</v>
      </c>
      <c r="E286" s="177" t="s">
        <v>595</v>
      </c>
      <c r="F286" s="178" t="s">
        <v>596</v>
      </c>
      <c r="G286" s="179" t="s">
        <v>276</v>
      </c>
      <c r="H286" s="180">
        <v>1</v>
      </c>
      <c r="I286" s="181"/>
      <c r="J286" s="182">
        <f>ROUND(I286*H286,2)</f>
        <v>0</v>
      </c>
      <c r="K286" s="183"/>
      <c r="L286" s="41"/>
      <c r="M286" s="184" t="s">
        <v>35</v>
      </c>
      <c r="N286" s="185" t="s">
        <v>51</v>
      </c>
      <c r="O286" s="66"/>
      <c r="P286" s="186">
        <f>O286*H286</f>
        <v>0</v>
      </c>
      <c r="Q286" s="186">
        <v>0</v>
      </c>
      <c r="R286" s="186">
        <f>Q286*H286</f>
        <v>0</v>
      </c>
      <c r="S286" s="186">
        <v>0</v>
      </c>
      <c r="T286" s="187">
        <f>S286*H286</f>
        <v>0</v>
      </c>
      <c r="U286" s="36"/>
      <c r="V286" s="36"/>
      <c r="W286" s="36"/>
      <c r="X286" s="36"/>
      <c r="Y286" s="36"/>
      <c r="Z286" s="36"/>
      <c r="AA286" s="36"/>
      <c r="AB286" s="36"/>
      <c r="AC286" s="36"/>
      <c r="AD286" s="36"/>
      <c r="AE286" s="36"/>
      <c r="AR286" s="188" t="s">
        <v>578</v>
      </c>
      <c r="AT286" s="188" t="s">
        <v>164</v>
      </c>
      <c r="AU286" s="188" t="s">
        <v>90</v>
      </c>
      <c r="AY286" s="18" t="s">
        <v>161</v>
      </c>
      <c r="BE286" s="189">
        <f>IF(N286="základní",J286,0)</f>
        <v>0</v>
      </c>
      <c r="BF286" s="189">
        <f>IF(N286="snížená",J286,0)</f>
        <v>0</v>
      </c>
      <c r="BG286" s="189">
        <f>IF(N286="zákl. přenesená",J286,0)</f>
        <v>0</v>
      </c>
      <c r="BH286" s="189">
        <f>IF(N286="sníž. přenesená",J286,0)</f>
        <v>0</v>
      </c>
      <c r="BI286" s="189">
        <f>IF(N286="nulová",J286,0)</f>
        <v>0</v>
      </c>
      <c r="BJ286" s="18" t="s">
        <v>88</v>
      </c>
      <c r="BK286" s="189">
        <f>ROUND(I286*H286,2)</f>
        <v>0</v>
      </c>
      <c r="BL286" s="18" t="s">
        <v>578</v>
      </c>
      <c r="BM286" s="188" t="s">
        <v>946</v>
      </c>
    </row>
    <row r="287" spans="1:65" s="2" customFormat="1" ht="19.5">
      <c r="A287" s="36"/>
      <c r="B287" s="37"/>
      <c r="C287" s="38"/>
      <c r="D287" s="197" t="s">
        <v>217</v>
      </c>
      <c r="E287" s="38"/>
      <c r="F287" s="239" t="s">
        <v>598</v>
      </c>
      <c r="G287" s="38"/>
      <c r="H287" s="38"/>
      <c r="I287" s="192"/>
      <c r="J287" s="38"/>
      <c r="K287" s="38"/>
      <c r="L287" s="41"/>
      <c r="M287" s="193"/>
      <c r="N287" s="194"/>
      <c r="O287" s="66"/>
      <c r="P287" s="66"/>
      <c r="Q287" s="66"/>
      <c r="R287" s="66"/>
      <c r="S287" s="66"/>
      <c r="T287" s="67"/>
      <c r="U287" s="36"/>
      <c r="V287" s="36"/>
      <c r="W287" s="36"/>
      <c r="X287" s="36"/>
      <c r="Y287" s="36"/>
      <c r="Z287" s="36"/>
      <c r="AA287" s="36"/>
      <c r="AB287" s="36"/>
      <c r="AC287" s="36"/>
      <c r="AD287" s="36"/>
      <c r="AE287" s="36"/>
      <c r="AT287" s="18" t="s">
        <v>217</v>
      </c>
      <c r="AU287" s="18" t="s">
        <v>90</v>
      </c>
    </row>
    <row r="288" spans="1:65" s="2" customFormat="1" ht="49.15" customHeight="1">
      <c r="A288" s="36"/>
      <c r="B288" s="37"/>
      <c r="C288" s="176" t="s">
        <v>583</v>
      </c>
      <c r="D288" s="176" t="s">
        <v>164</v>
      </c>
      <c r="E288" s="177" t="s">
        <v>600</v>
      </c>
      <c r="F288" s="178" t="s">
        <v>601</v>
      </c>
      <c r="G288" s="179" t="s">
        <v>276</v>
      </c>
      <c r="H288" s="180">
        <v>1</v>
      </c>
      <c r="I288" s="181"/>
      <c r="J288" s="182">
        <f>ROUND(I288*H288,2)</f>
        <v>0</v>
      </c>
      <c r="K288" s="183"/>
      <c r="L288" s="41"/>
      <c r="M288" s="184" t="s">
        <v>35</v>
      </c>
      <c r="N288" s="185" t="s">
        <v>51</v>
      </c>
      <c r="O288" s="66"/>
      <c r="P288" s="186">
        <f>O288*H288</f>
        <v>0</v>
      </c>
      <c r="Q288" s="186">
        <v>0</v>
      </c>
      <c r="R288" s="186">
        <f>Q288*H288</f>
        <v>0</v>
      </c>
      <c r="S288" s="186">
        <v>0</v>
      </c>
      <c r="T288" s="187">
        <f>S288*H288</f>
        <v>0</v>
      </c>
      <c r="U288" s="36"/>
      <c r="V288" s="36"/>
      <c r="W288" s="36"/>
      <c r="X288" s="36"/>
      <c r="Y288" s="36"/>
      <c r="Z288" s="36"/>
      <c r="AA288" s="36"/>
      <c r="AB288" s="36"/>
      <c r="AC288" s="36"/>
      <c r="AD288" s="36"/>
      <c r="AE288" s="36"/>
      <c r="AR288" s="188" t="s">
        <v>578</v>
      </c>
      <c r="AT288" s="188" t="s">
        <v>164</v>
      </c>
      <c r="AU288" s="188" t="s">
        <v>90</v>
      </c>
      <c r="AY288" s="18" t="s">
        <v>161</v>
      </c>
      <c r="BE288" s="189">
        <f>IF(N288="základní",J288,0)</f>
        <v>0</v>
      </c>
      <c r="BF288" s="189">
        <f>IF(N288="snížená",J288,0)</f>
        <v>0</v>
      </c>
      <c r="BG288" s="189">
        <f>IF(N288="zákl. přenesená",J288,0)</f>
        <v>0</v>
      </c>
      <c r="BH288" s="189">
        <f>IF(N288="sníž. přenesená",J288,0)</f>
        <v>0</v>
      </c>
      <c r="BI288" s="189">
        <f>IF(N288="nulová",J288,0)</f>
        <v>0</v>
      </c>
      <c r="BJ288" s="18" t="s">
        <v>88</v>
      </c>
      <c r="BK288" s="189">
        <f>ROUND(I288*H288,2)</f>
        <v>0</v>
      </c>
      <c r="BL288" s="18" t="s">
        <v>578</v>
      </c>
      <c r="BM288" s="188" t="s">
        <v>947</v>
      </c>
    </row>
    <row r="289" spans="1:65" s="2" customFormat="1" ht="19.5">
      <c r="A289" s="36"/>
      <c r="B289" s="37"/>
      <c r="C289" s="38"/>
      <c r="D289" s="197" t="s">
        <v>217</v>
      </c>
      <c r="E289" s="38"/>
      <c r="F289" s="239" t="s">
        <v>603</v>
      </c>
      <c r="G289" s="38"/>
      <c r="H289" s="38"/>
      <c r="I289" s="192"/>
      <c r="J289" s="38"/>
      <c r="K289" s="38"/>
      <c r="L289" s="41"/>
      <c r="M289" s="193"/>
      <c r="N289" s="194"/>
      <c r="O289" s="66"/>
      <c r="P289" s="66"/>
      <c r="Q289" s="66"/>
      <c r="R289" s="66"/>
      <c r="S289" s="66"/>
      <c r="T289" s="67"/>
      <c r="U289" s="36"/>
      <c r="V289" s="36"/>
      <c r="W289" s="36"/>
      <c r="X289" s="36"/>
      <c r="Y289" s="36"/>
      <c r="Z289" s="36"/>
      <c r="AA289" s="36"/>
      <c r="AB289" s="36"/>
      <c r="AC289" s="36"/>
      <c r="AD289" s="36"/>
      <c r="AE289" s="36"/>
      <c r="AT289" s="18" t="s">
        <v>217</v>
      </c>
      <c r="AU289" s="18" t="s">
        <v>90</v>
      </c>
    </row>
    <row r="290" spans="1:65" s="12" customFormat="1" ht="22.9" customHeight="1">
      <c r="B290" s="160"/>
      <c r="C290" s="161"/>
      <c r="D290" s="162" t="s">
        <v>79</v>
      </c>
      <c r="E290" s="174" t="s">
        <v>604</v>
      </c>
      <c r="F290" s="174" t="s">
        <v>605</v>
      </c>
      <c r="G290" s="161"/>
      <c r="H290" s="161"/>
      <c r="I290" s="164"/>
      <c r="J290" s="175">
        <f>BK290</f>
        <v>0</v>
      </c>
      <c r="K290" s="161"/>
      <c r="L290" s="166"/>
      <c r="M290" s="167"/>
      <c r="N290" s="168"/>
      <c r="O290" s="168"/>
      <c r="P290" s="169">
        <f>SUM(P291:P293)</f>
        <v>0</v>
      </c>
      <c r="Q290" s="168"/>
      <c r="R290" s="169">
        <f>SUM(R291:R293)</f>
        <v>0</v>
      </c>
      <c r="S290" s="168"/>
      <c r="T290" s="170">
        <f>SUM(T291:T293)</f>
        <v>0</v>
      </c>
      <c r="AR290" s="171" t="s">
        <v>88</v>
      </c>
      <c r="AT290" s="172" t="s">
        <v>79</v>
      </c>
      <c r="AU290" s="172" t="s">
        <v>88</v>
      </c>
      <c r="AY290" s="171" t="s">
        <v>161</v>
      </c>
      <c r="BK290" s="173">
        <f>SUM(BK291:BK293)</f>
        <v>0</v>
      </c>
    </row>
    <row r="291" spans="1:65" s="2" customFormat="1" ht="37.9" customHeight="1">
      <c r="A291" s="36"/>
      <c r="B291" s="37"/>
      <c r="C291" s="176" t="s">
        <v>587</v>
      </c>
      <c r="D291" s="176" t="s">
        <v>164</v>
      </c>
      <c r="E291" s="177" t="s">
        <v>607</v>
      </c>
      <c r="F291" s="178" t="s">
        <v>608</v>
      </c>
      <c r="G291" s="179" t="s">
        <v>276</v>
      </c>
      <c r="H291" s="180">
        <v>1</v>
      </c>
      <c r="I291" s="181"/>
      <c r="J291" s="182">
        <f>ROUND(I291*H291,2)</f>
        <v>0</v>
      </c>
      <c r="K291" s="183"/>
      <c r="L291" s="41"/>
      <c r="M291" s="184" t="s">
        <v>35</v>
      </c>
      <c r="N291" s="185" t="s">
        <v>51</v>
      </c>
      <c r="O291" s="66"/>
      <c r="P291" s="186">
        <f>O291*H291</f>
        <v>0</v>
      </c>
      <c r="Q291" s="186">
        <v>0</v>
      </c>
      <c r="R291" s="186">
        <f>Q291*H291</f>
        <v>0</v>
      </c>
      <c r="S291" s="186">
        <v>0</v>
      </c>
      <c r="T291" s="187">
        <f>S291*H291</f>
        <v>0</v>
      </c>
      <c r="U291" s="36"/>
      <c r="V291" s="36"/>
      <c r="W291" s="36"/>
      <c r="X291" s="36"/>
      <c r="Y291" s="36"/>
      <c r="Z291" s="36"/>
      <c r="AA291" s="36"/>
      <c r="AB291" s="36"/>
      <c r="AC291" s="36"/>
      <c r="AD291" s="36"/>
      <c r="AE291" s="36"/>
      <c r="AR291" s="188" t="s">
        <v>578</v>
      </c>
      <c r="AT291" s="188" t="s">
        <v>164</v>
      </c>
      <c r="AU291" s="188" t="s">
        <v>90</v>
      </c>
      <c r="AY291" s="18" t="s">
        <v>161</v>
      </c>
      <c r="BE291" s="189">
        <f>IF(N291="základní",J291,0)</f>
        <v>0</v>
      </c>
      <c r="BF291" s="189">
        <f>IF(N291="snížená",J291,0)</f>
        <v>0</v>
      </c>
      <c r="BG291" s="189">
        <f>IF(N291="zákl. přenesená",J291,0)</f>
        <v>0</v>
      </c>
      <c r="BH291" s="189">
        <f>IF(N291="sníž. přenesená",J291,0)</f>
        <v>0</v>
      </c>
      <c r="BI291" s="189">
        <f>IF(N291="nulová",J291,0)</f>
        <v>0</v>
      </c>
      <c r="BJ291" s="18" t="s">
        <v>88</v>
      </c>
      <c r="BK291" s="189">
        <f>ROUND(I291*H291,2)</f>
        <v>0</v>
      </c>
      <c r="BL291" s="18" t="s">
        <v>578</v>
      </c>
      <c r="BM291" s="188" t="s">
        <v>948</v>
      </c>
    </row>
    <row r="292" spans="1:65" s="2" customFormat="1" ht="29.25">
      <c r="A292" s="36"/>
      <c r="B292" s="37"/>
      <c r="C292" s="38"/>
      <c r="D292" s="197" t="s">
        <v>217</v>
      </c>
      <c r="E292" s="38"/>
      <c r="F292" s="239" t="s">
        <v>610</v>
      </c>
      <c r="G292" s="38"/>
      <c r="H292" s="38"/>
      <c r="I292" s="192"/>
      <c r="J292" s="38"/>
      <c r="K292" s="38"/>
      <c r="L292" s="41"/>
      <c r="M292" s="193"/>
      <c r="N292" s="194"/>
      <c r="O292" s="66"/>
      <c r="P292" s="66"/>
      <c r="Q292" s="66"/>
      <c r="R292" s="66"/>
      <c r="S292" s="66"/>
      <c r="T292" s="67"/>
      <c r="U292" s="36"/>
      <c r="V292" s="36"/>
      <c r="W292" s="36"/>
      <c r="X292" s="36"/>
      <c r="Y292" s="36"/>
      <c r="Z292" s="36"/>
      <c r="AA292" s="36"/>
      <c r="AB292" s="36"/>
      <c r="AC292" s="36"/>
      <c r="AD292" s="36"/>
      <c r="AE292" s="36"/>
      <c r="AT292" s="18" t="s">
        <v>217</v>
      </c>
      <c r="AU292" s="18" t="s">
        <v>90</v>
      </c>
    </row>
    <row r="293" spans="1:65" s="2" customFormat="1" ht="24.2" customHeight="1">
      <c r="A293" s="36"/>
      <c r="B293" s="37"/>
      <c r="C293" s="176" t="s">
        <v>594</v>
      </c>
      <c r="D293" s="176" t="s">
        <v>164</v>
      </c>
      <c r="E293" s="177" t="s">
        <v>612</v>
      </c>
      <c r="F293" s="178" t="s">
        <v>613</v>
      </c>
      <c r="G293" s="179" t="s">
        <v>276</v>
      </c>
      <c r="H293" s="180">
        <v>1</v>
      </c>
      <c r="I293" s="181"/>
      <c r="J293" s="182">
        <f>ROUND(I293*H293,2)</f>
        <v>0</v>
      </c>
      <c r="K293" s="183"/>
      <c r="L293" s="41"/>
      <c r="M293" s="184" t="s">
        <v>35</v>
      </c>
      <c r="N293" s="185" t="s">
        <v>51</v>
      </c>
      <c r="O293" s="66"/>
      <c r="P293" s="186">
        <f>O293*H293</f>
        <v>0</v>
      </c>
      <c r="Q293" s="186">
        <v>0</v>
      </c>
      <c r="R293" s="186">
        <f>Q293*H293</f>
        <v>0</v>
      </c>
      <c r="S293" s="186">
        <v>0</v>
      </c>
      <c r="T293" s="187">
        <f>S293*H293</f>
        <v>0</v>
      </c>
      <c r="U293" s="36"/>
      <c r="V293" s="36"/>
      <c r="W293" s="36"/>
      <c r="X293" s="36"/>
      <c r="Y293" s="36"/>
      <c r="Z293" s="36"/>
      <c r="AA293" s="36"/>
      <c r="AB293" s="36"/>
      <c r="AC293" s="36"/>
      <c r="AD293" s="36"/>
      <c r="AE293" s="36"/>
      <c r="AR293" s="188" t="s">
        <v>578</v>
      </c>
      <c r="AT293" s="188" t="s">
        <v>164</v>
      </c>
      <c r="AU293" s="188" t="s">
        <v>90</v>
      </c>
      <c r="AY293" s="18" t="s">
        <v>161</v>
      </c>
      <c r="BE293" s="189">
        <f>IF(N293="základní",J293,0)</f>
        <v>0</v>
      </c>
      <c r="BF293" s="189">
        <f>IF(N293="snížená",J293,0)</f>
        <v>0</v>
      </c>
      <c r="BG293" s="189">
        <f>IF(N293="zákl. přenesená",J293,0)</f>
        <v>0</v>
      </c>
      <c r="BH293" s="189">
        <f>IF(N293="sníž. přenesená",J293,0)</f>
        <v>0</v>
      </c>
      <c r="BI293" s="189">
        <f>IF(N293="nulová",J293,0)</f>
        <v>0</v>
      </c>
      <c r="BJ293" s="18" t="s">
        <v>88</v>
      </c>
      <c r="BK293" s="189">
        <f>ROUND(I293*H293,2)</f>
        <v>0</v>
      </c>
      <c r="BL293" s="18" t="s">
        <v>578</v>
      </c>
      <c r="BM293" s="188" t="s">
        <v>949</v>
      </c>
    </row>
    <row r="294" spans="1:65" s="12" customFormat="1" ht="22.9" customHeight="1">
      <c r="B294" s="160"/>
      <c r="C294" s="161"/>
      <c r="D294" s="162" t="s">
        <v>79</v>
      </c>
      <c r="E294" s="174" t="s">
        <v>615</v>
      </c>
      <c r="F294" s="174" t="s">
        <v>616</v>
      </c>
      <c r="G294" s="161"/>
      <c r="H294" s="161"/>
      <c r="I294" s="164"/>
      <c r="J294" s="175">
        <f>BK294</f>
        <v>0</v>
      </c>
      <c r="K294" s="161"/>
      <c r="L294" s="166"/>
      <c r="M294" s="167"/>
      <c r="N294" s="168"/>
      <c r="O294" s="168"/>
      <c r="P294" s="169">
        <f>SUM(P295:P297)</f>
        <v>0</v>
      </c>
      <c r="Q294" s="168"/>
      <c r="R294" s="169">
        <f>SUM(R295:R297)</f>
        <v>0</v>
      </c>
      <c r="S294" s="168"/>
      <c r="T294" s="170">
        <f>SUM(T295:T297)</f>
        <v>0</v>
      </c>
      <c r="AR294" s="171" t="s">
        <v>88</v>
      </c>
      <c r="AT294" s="172" t="s">
        <v>79</v>
      </c>
      <c r="AU294" s="172" t="s">
        <v>88</v>
      </c>
      <c r="AY294" s="171" t="s">
        <v>161</v>
      </c>
      <c r="BK294" s="173">
        <f>SUM(BK295:BK297)</f>
        <v>0</v>
      </c>
    </row>
    <row r="295" spans="1:65" s="2" customFormat="1" ht="66.75" customHeight="1">
      <c r="A295" s="36"/>
      <c r="B295" s="37"/>
      <c r="C295" s="176" t="s">
        <v>599</v>
      </c>
      <c r="D295" s="176" t="s">
        <v>164</v>
      </c>
      <c r="E295" s="177" t="s">
        <v>618</v>
      </c>
      <c r="F295" s="178" t="s">
        <v>619</v>
      </c>
      <c r="G295" s="179" t="s">
        <v>276</v>
      </c>
      <c r="H295" s="180">
        <v>1</v>
      </c>
      <c r="I295" s="181"/>
      <c r="J295" s="182">
        <f>ROUND(I295*H295,2)</f>
        <v>0</v>
      </c>
      <c r="K295" s="183"/>
      <c r="L295" s="41"/>
      <c r="M295" s="184" t="s">
        <v>35</v>
      </c>
      <c r="N295" s="185" t="s">
        <v>51</v>
      </c>
      <c r="O295" s="66"/>
      <c r="P295" s="186">
        <f>O295*H295</f>
        <v>0</v>
      </c>
      <c r="Q295" s="186">
        <v>0</v>
      </c>
      <c r="R295" s="186">
        <f>Q295*H295</f>
        <v>0</v>
      </c>
      <c r="S295" s="186">
        <v>0</v>
      </c>
      <c r="T295" s="187">
        <f>S295*H295</f>
        <v>0</v>
      </c>
      <c r="U295" s="36"/>
      <c r="V295" s="36"/>
      <c r="W295" s="36"/>
      <c r="X295" s="36"/>
      <c r="Y295" s="36"/>
      <c r="Z295" s="36"/>
      <c r="AA295" s="36"/>
      <c r="AB295" s="36"/>
      <c r="AC295" s="36"/>
      <c r="AD295" s="36"/>
      <c r="AE295" s="36"/>
      <c r="AR295" s="188" t="s">
        <v>578</v>
      </c>
      <c r="AT295" s="188" t="s">
        <v>164</v>
      </c>
      <c r="AU295" s="188" t="s">
        <v>90</v>
      </c>
      <c r="AY295" s="18" t="s">
        <v>161</v>
      </c>
      <c r="BE295" s="189">
        <f>IF(N295="základní",J295,0)</f>
        <v>0</v>
      </c>
      <c r="BF295" s="189">
        <f>IF(N295="snížená",J295,0)</f>
        <v>0</v>
      </c>
      <c r="BG295" s="189">
        <f>IF(N295="zákl. přenesená",J295,0)</f>
        <v>0</v>
      </c>
      <c r="BH295" s="189">
        <f>IF(N295="sníž. přenesená",J295,0)</f>
        <v>0</v>
      </c>
      <c r="BI295" s="189">
        <f>IF(N295="nulová",J295,0)</f>
        <v>0</v>
      </c>
      <c r="BJ295" s="18" t="s">
        <v>88</v>
      </c>
      <c r="BK295" s="189">
        <f>ROUND(I295*H295,2)</f>
        <v>0</v>
      </c>
      <c r="BL295" s="18" t="s">
        <v>578</v>
      </c>
      <c r="BM295" s="188" t="s">
        <v>950</v>
      </c>
    </row>
    <row r="296" spans="1:65" s="2" customFormat="1" ht="78" customHeight="1">
      <c r="A296" s="36"/>
      <c r="B296" s="37"/>
      <c r="C296" s="176" t="s">
        <v>606</v>
      </c>
      <c r="D296" s="176" t="s">
        <v>164</v>
      </c>
      <c r="E296" s="177" t="s">
        <v>622</v>
      </c>
      <c r="F296" s="178" t="s">
        <v>623</v>
      </c>
      <c r="G296" s="179" t="s">
        <v>276</v>
      </c>
      <c r="H296" s="180">
        <v>1</v>
      </c>
      <c r="I296" s="181"/>
      <c r="J296" s="182">
        <f>ROUND(I296*H296,2)</f>
        <v>0</v>
      </c>
      <c r="K296" s="183"/>
      <c r="L296" s="41"/>
      <c r="M296" s="184" t="s">
        <v>35</v>
      </c>
      <c r="N296" s="185" t="s">
        <v>51</v>
      </c>
      <c r="O296" s="66"/>
      <c r="P296" s="186">
        <f>O296*H296</f>
        <v>0</v>
      </c>
      <c r="Q296" s="186">
        <v>0</v>
      </c>
      <c r="R296" s="186">
        <f>Q296*H296</f>
        <v>0</v>
      </c>
      <c r="S296" s="186">
        <v>0</v>
      </c>
      <c r="T296" s="187">
        <f>S296*H296</f>
        <v>0</v>
      </c>
      <c r="U296" s="36"/>
      <c r="V296" s="36"/>
      <c r="W296" s="36"/>
      <c r="X296" s="36"/>
      <c r="Y296" s="36"/>
      <c r="Z296" s="36"/>
      <c r="AA296" s="36"/>
      <c r="AB296" s="36"/>
      <c r="AC296" s="36"/>
      <c r="AD296" s="36"/>
      <c r="AE296" s="36"/>
      <c r="AR296" s="188" t="s">
        <v>578</v>
      </c>
      <c r="AT296" s="188" t="s">
        <v>164</v>
      </c>
      <c r="AU296" s="188" t="s">
        <v>90</v>
      </c>
      <c r="AY296" s="18" t="s">
        <v>161</v>
      </c>
      <c r="BE296" s="189">
        <f>IF(N296="základní",J296,0)</f>
        <v>0</v>
      </c>
      <c r="BF296" s="189">
        <f>IF(N296="snížená",J296,0)</f>
        <v>0</v>
      </c>
      <c r="BG296" s="189">
        <f>IF(N296="zákl. přenesená",J296,0)</f>
        <v>0</v>
      </c>
      <c r="BH296" s="189">
        <f>IF(N296="sníž. přenesená",J296,0)</f>
        <v>0</v>
      </c>
      <c r="BI296" s="189">
        <f>IF(N296="nulová",J296,0)</f>
        <v>0</v>
      </c>
      <c r="BJ296" s="18" t="s">
        <v>88</v>
      </c>
      <c r="BK296" s="189">
        <f>ROUND(I296*H296,2)</f>
        <v>0</v>
      </c>
      <c r="BL296" s="18" t="s">
        <v>578</v>
      </c>
      <c r="BM296" s="188" t="s">
        <v>951</v>
      </c>
    </row>
    <row r="297" spans="1:65" s="2" customFormat="1" ht="29.25">
      <c r="A297" s="36"/>
      <c r="B297" s="37"/>
      <c r="C297" s="38"/>
      <c r="D297" s="197" t="s">
        <v>217</v>
      </c>
      <c r="E297" s="38"/>
      <c r="F297" s="239" t="s">
        <v>625</v>
      </c>
      <c r="G297" s="38"/>
      <c r="H297" s="38"/>
      <c r="I297" s="192"/>
      <c r="J297" s="38"/>
      <c r="K297" s="38"/>
      <c r="L297" s="41"/>
      <c r="M297" s="240"/>
      <c r="N297" s="241"/>
      <c r="O297" s="242"/>
      <c r="P297" s="242"/>
      <c r="Q297" s="242"/>
      <c r="R297" s="242"/>
      <c r="S297" s="242"/>
      <c r="T297" s="243"/>
      <c r="U297" s="36"/>
      <c r="V297" s="36"/>
      <c r="W297" s="36"/>
      <c r="X297" s="36"/>
      <c r="Y297" s="36"/>
      <c r="Z297" s="36"/>
      <c r="AA297" s="36"/>
      <c r="AB297" s="36"/>
      <c r="AC297" s="36"/>
      <c r="AD297" s="36"/>
      <c r="AE297" s="36"/>
      <c r="AT297" s="18" t="s">
        <v>217</v>
      </c>
      <c r="AU297" s="18" t="s">
        <v>90</v>
      </c>
    </row>
    <row r="298" spans="1:65" s="2" customFormat="1" ht="6.95" customHeight="1">
      <c r="A298" s="36"/>
      <c r="B298" s="49"/>
      <c r="C298" s="50"/>
      <c r="D298" s="50"/>
      <c r="E298" s="50"/>
      <c r="F298" s="50"/>
      <c r="G298" s="50"/>
      <c r="H298" s="50"/>
      <c r="I298" s="50"/>
      <c r="J298" s="50"/>
      <c r="K298" s="50"/>
      <c r="L298" s="41"/>
      <c r="M298" s="36"/>
      <c r="O298" s="36"/>
      <c r="P298" s="36"/>
      <c r="Q298" s="36"/>
      <c r="R298" s="36"/>
      <c r="S298" s="36"/>
      <c r="T298" s="36"/>
      <c r="U298" s="36"/>
      <c r="V298" s="36"/>
      <c r="W298" s="36"/>
      <c r="X298" s="36"/>
      <c r="Y298" s="36"/>
      <c r="Z298" s="36"/>
      <c r="AA298" s="36"/>
      <c r="AB298" s="36"/>
      <c r="AC298" s="36"/>
      <c r="AD298" s="36"/>
      <c r="AE298" s="36"/>
    </row>
  </sheetData>
  <sheetProtection algorithmName="SHA-512" hashValue="2V0D3fEJiWBmE/kS9uvY6F/REJFNYoHihw5YwdpEVOhxCbE319XvVnmFHCoX80GitPCMcurFrXbKdx+ijLsjqQ==" saltValue="m4LoDrAWbtIGVLTW0zalVh+n3RjotsoFgJ/mhxFHWfdfRkxRZKHbt5r+wKEnLgkYR0ZMryc5wElPcK5CcXMtMg==" spinCount="100000" sheet="1" objects="1" scenarios="1" formatColumns="0" formatRows="0" autoFilter="0"/>
  <autoFilter ref="C99:K297" xr:uid="{00000000-0009-0000-0000-000004000000}"/>
  <mergeCells count="9">
    <mergeCell ref="E50:H50"/>
    <mergeCell ref="E90:H90"/>
    <mergeCell ref="E92:H92"/>
    <mergeCell ref="L2:V2"/>
    <mergeCell ref="E7:H7"/>
    <mergeCell ref="E9:H9"/>
    <mergeCell ref="E18:H18"/>
    <mergeCell ref="E27:H27"/>
    <mergeCell ref="E48:H48"/>
  </mergeCells>
  <hyperlinks>
    <hyperlink ref="F104" r:id="rId1" xr:uid="{00000000-0004-0000-0400-000000000000}"/>
    <hyperlink ref="F106" r:id="rId2" xr:uid="{00000000-0004-0000-0400-000001000000}"/>
    <hyperlink ref="F113" r:id="rId3" xr:uid="{00000000-0004-0000-0400-000002000000}"/>
    <hyperlink ref="F115" r:id="rId4" xr:uid="{00000000-0004-0000-0400-000003000000}"/>
    <hyperlink ref="F118" r:id="rId5" xr:uid="{00000000-0004-0000-0400-000004000000}"/>
    <hyperlink ref="F121" r:id="rId6" xr:uid="{00000000-0004-0000-0400-000005000000}"/>
    <hyperlink ref="F123" r:id="rId7" xr:uid="{00000000-0004-0000-0400-000006000000}"/>
    <hyperlink ref="F125" r:id="rId8" xr:uid="{00000000-0004-0000-0400-000007000000}"/>
    <hyperlink ref="F128" r:id="rId9" xr:uid="{00000000-0004-0000-0400-000008000000}"/>
    <hyperlink ref="F135" r:id="rId10" xr:uid="{00000000-0004-0000-0400-000009000000}"/>
    <hyperlink ref="F137" r:id="rId11" xr:uid="{00000000-0004-0000-0400-00000A000000}"/>
    <hyperlink ref="F139" r:id="rId12" xr:uid="{00000000-0004-0000-0400-00000B000000}"/>
    <hyperlink ref="F142" r:id="rId13" xr:uid="{00000000-0004-0000-0400-00000C000000}"/>
    <hyperlink ref="F145" r:id="rId14" xr:uid="{00000000-0004-0000-0400-00000D000000}"/>
    <hyperlink ref="F151" r:id="rId15" xr:uid="{00000000-0004-0000-0400-00000E000000}"/>
    <hyperlink ref="F153" r:id="rId16" xr:uid="{00000000-0004-0000-0400-00000F000000}"/>
    <hyperlink ref="F160" r:id="rId17" xr:uid="{00000000-0004-0000-0400-000010000000}"/>
    <hyperlink ref="F162" r:id="rId18" xr:uid="{00000000-0004-0000-0400-000011000000}"/>
    <hyperlink ref="F169" r:id="rId19" xr:uid="{00000000-0004-0000-0400-000012000000}"/>
    <hyperlink ref="F172" r:id="rId20" xr:uid="{00000000-0004-0000-0400-000013000000}"/>
    <hyperlink ref="F175" r:id="rId21" xr:uid="{00000000-0004-0000-0400-000014000000}"/>
    <hyperlink ref="F178" r:id="rId22" xr:uid="{00000000-0004-0000-0400-000015000000}"/>
    <hyperlink ref="F180" r:id="rId23" xr:uid="{00000000-0004-0000-0400-000016000000}"/>
    <hyperlink ref="F182" r:id="rId24" xr:uid="{00000000-0004-0000-0400-000017000000}"/>
    <hyperlink ref="F185" r:id="rId25" xr:uid="{00000000-0004-0000-0400-000018000000}"/>
    <hyperlink ref="F187" r:id="rId26" xr:uid="{00000000-0004-0000-0400-000019000000}"/>
    <hyperlink ref="F190" r:id="rId27" xr:uid="{00000000-0004-0000-0400-00001A000000}"/>
    <hyperlink ref="F196" r:id="rId28" xr:uid="{00000000-0004-0000-0400-00001B000000}"/>
    <hyperlink ref="F198" r:id="rId29" xr:uid="{00000000-0004-0000-0400-00001C000000}"/>
    <hyperlink ref="F204" r:id="rId30" xr:uid="{00000000-0004-0000-0400-00001D000000}"/>
    <hyperlink ref="F207" r:id="rId31" xr:uid="{00000000-0004-0000-0400-00001E000000}"/>
    <hyperlink ref="F209" r:id="rId32" xr:uid="{00000000-0004-0000-0400-00001F000000}"/>
    <hyperlink ref="F211" r:id="rId33" xr:uid="{00000000-0004-0000-0400-000020000000}"/>
    <hyperlink ref="F213" r:id="rId34" xr:uid="{00000000-0004-0000-0400-000021000000}"/>
    <hyperlink ref="F215" r:id="rId35" xr:uid="{00000000-0004-0000-0400-000022000000}"/>
    <hyperlink ref="F218" r:id="rId36" xr:uid="{00000000-0004-0000-0400-000023000000}"/>
    <hyperlink ref="F221" r:id="rId37" xr:uid="{00000000-0004-0000-0400-000024000000}"/>
    <hyperlink ref="F224" r:id="rId38" xr:uid="{00000000-0004-0000-0400-000025000000}"/>
    <hyperlink ref="F229" r:id="rId39" xr:uid="{00000000-0004-0000-0400-000026000000}"/>
    <hyperlink ref="F236" r:id="rId40" xr:uid="{00000000-0004-0000-0400-000027000000}"/>
    <hyperlink ref="F238" r:id="rId41" xr:uid="{00000000-0004-0000-0400-000028000000}"/>
    <hyperlink ref="F241" r:id="rId42" xr:uid="{00000000-0004-0000-0400-000029000000}"/>
    <hyperlink ref="F243" r:id="rId43" xr:uid="{00000000-0004-0000-0400-00002A000000}"/>
    <hyperlink ref="F245" r:id="rId44" xr:uid="{00000000-0004-0000-0400-00002B000000}"/>
    <hyperlink ref="F251" r:id="rId45" xr:uid="{00000000-0004-0000-0400-00002C000000}"/>
    <hyperlink ref="F257" r:id="rId46" xr:uid="{00000000-0004-0000-0400-00002D000000}"/>
    <hyperlink ref="F260" r:id="rId47" xr:uid="{00000000-0004-0000-0400-00002E000000}"/>
    <hyperlink ref="F263" r:id="rId48" xr:uid="{00000000-0004-0000-0400-00002F000000}"/>
    <hyperlink ref="F266" r:id="rId49" xr:uid="{00000000-0004-0000-0400-000030000000}"/>
    <hyperlink ref="F268" r:id="rId50" xr:uid="{00000000-0004-0000-0400-000031000000}"/>
    <hyperlink ref="F271" r:id="rId51" xr:uid="{00000000-0004-0000-0400-000032000000}"/>
    <hyperlink ref="F274" r:id="rId52" xr:uid="{00000000-0004-0000-0400-000033000000}"/>
    <hyperlink ref="F276" r:id="rId53" xr:uid="{00000000-0004-0000-0400-000034000000}"/>
  </hyperlinks>
  <pageMargins left="0.39370078740157483" right="0.39370078740157483" top="0.39370078740157483" bottom="0.39370078740157483" header="0" footer="0"/>
  <pageSetup paperSize="9" scale="88" fitToHeight="100" orientation="portrait" r:id="rId54"/>
  <headerFooter>
    <oddFooter>&amp;CStrana &amp;P z &amp;N</oddFooter>
  </headerFooter>
  <drawing r:id="rId5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BM305"/>
  <sheetViews>
    <sheetView showGridLines="0" workbookViewId="0"/>
  </sheetViews>
  <sheetFormatPr defaultRowHeight="16.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51"/>
      <c r="M2" s="351"/>
      <c r="N2" s="351"/>
      <c r="O2" s="351"/>
      <c r="P2" s="351"/>
      <c r="Q2" s="351"/>
      <c r="R2" s="351"/>
      <c r="S2" s="351"/>
      <c r="T2" s="351"/>
      <c r="U2" s="351"/>
      <c r="V2" s="351"/>
      <c r="AT2" s="18" t="s">
        <v>102</v>
      </c>
    </row>
    <row r="3" spans="1:46" s="1" customFormat="1" ht="6.95" customHeight="1">
      <c r="B3" s="103"/>
      <c r="C3" s="104"/>
      <c r="D3" s="104"/>
      <c r="E3" s="104"/>
      <c r="F3" s="104"/>
      <c r="G3" s="104"/>
      <c r="H3" s="104"/>
      <c r="I3" s="104"/>
      <c r="J3" s="104"/>
      <c r="K3" s="104"/>
      <c r="L3" s="21"/>
      <c r="AT3" s="18" t="s">
        <v>90</v>
      </c>
    </row>
    <row r="4" spans="1:46" s="1" customFormat="1" ht="24.95" customHeight="1">
      <c r="B4" s="21"/>
      <c r="D4" s="105" t="s">
        <v>118</v>
      </c>
      <c r="L4" s="21"/>
      <c r="M4" s="106" t="s">
        <v>10</v>
      </c>
      <c r="AT4" s="18" t="s">
        <v>4</v>
      </c>
    </row>
    <row r="5" spans="1:46" s="1" customFormat="1" ht="6.95" customHeight="1">
      <c r="B5" s="21"/>
      <c r="L5" s="21"/>
    </row>
    <row r="6" spans="1:46" s="1" customFormat="1" ht="12" customHeight="1">
      <c r="B6" s="21"/>
      <c r="D6" s="107" t="s">
        <v>16</v>
      </c>
      <c r="L6" s="21"/>
    </row>
    <row r="7" spans="1:46" s="1" customFormat="1" ht="16.5" customHeight="1">
      <c r="B7" s="21"/>
      <c r="E7" s="365" t="str">
        <f>'Rekapitulace stavby'!K6</f>
        <v>Oprava sociálního zařízení v objektu Polikliniky</v>
      </c>
      <c r="F7" s="366"/>
      <c r="G7" s="366"/>
      <c r="H7" s="366"/>
      <c r="L7" s="21"/>
    </row>
    <row r="8" spans="1:46" s="2" customFormat="1" ht="12" customHeight="1">
      <c r="A8" s="36"/>
      <c r="B8" s="41"/>
      <c r="C8" s="36"/>
      <c r="D8" s="107" t="s">
        <v>119</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67" t="s">
        <v>952</v>
      </c>
      <c r="F9" s="368"/>
      <c r="G9" s="368"/>
      <c r="H9" s="368"/>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35</v>
      </c>
      <c r="G11" s="36"/>
      <c r="H11" s="36"/>
      <c r="I11" s="107" t="s">
        <v>20</v>
      </c>
      <c r="J11" s="109" t="s">
        <v>35</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22</v>
      </c>
      <c r="E12" s="36"/>
      <c r="F12" s="109" t="s">
        <v>23</v>
      </c>
      <c r="G12" s="36"/>
      <c r="H12" s="36"/>
      <c r="I12" s="107" t="s">
        <v>24</v>
      </c>
      <c r="J12" s="110" t="str">
        <f>'Rekapitulace stavby'!AN8</f>
        <v>7. 10. 2021</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30</v>
      </c>
      <c r="E14" s="36"/>
      <c r="F14" s="36"/>
      <c r="G14" s="36"/>
      <c r="H14" s="36"/>
      <c r="I14" s="107" t="s">
        <v>31</v>
      </c>
      <c r="J14" s="109" t="s">
        <v>32</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33</v>
      </c>
      <c r="F15" s="36"/>
      <c r="G15" s="36"/>
      <c r="H15" s="36"/>
      <c r="I15" s="107" t="s">
        <v>34</v>
      </c>
      <c r="J15" s="109" t="s">
        <v>35</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36</v>
      </c>
      <c r="E17" s="36"/>
      <c r="F17" s="36"/>
      <c r="G17" s="36"/>
      <c r="H17" s="36"/>
      <c r="I17" s="107" t="s">
        <v>31</v>
      </c>
      <c r="J17" s="31"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69" t="str">
        <f>'Rekapitulace stavby'!E14</f>
        <v>Vyplň údaj</v>
      </c>
      <c r="F18" s="370"/>
      <c r="G18" s="370"/>
      <c r="H18" s="370"/>
      <c r="I18" s="107" t="s">
        <v>34</v>
      </c>
      <c r="J18" s="31"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38</v>
      </c>
      <c r="E20" s="36"/>
      <c r="F20" s="36"/>
      <c r="G20" s="36"/>
      <c r="H20" s="36"/>
      <c r="I20" s="107" t="s">
        <v>31</v>
      </c>
      <c r="J20" s="109" t="s">
        <v>39</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40</v>
      </c>
      <c r="F21" s="36"/>
      <c r="G21" s="36"/>
      <c r="H21" s="36"/>
      <c r="I21" s="107" t="s">
        <v>34</v>
      </c>
      <c r="J21" s="109" t="s">
        <v>35</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42</v>
      </c>
      <c r="E23" s="36"/>
      <c r="F23" s="36"/>
      <c r="G23" s="36"/>
      <c r="H23" s="36"/>
      <c r="I23" s="107" t="s">
        <v>31</v>
      </c>
      <c r="J23" s="109" t="s">
        <v>35</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43</v>
      </c>
      <c r="F24" s="36"/>
      <c r="G24" s="36"/>
      <c r="H24" s="36"/>
      <c r="I24" s="107" t="s">
        <v>34</v>
      </c>
      <c r="J24" s="109" t="s">
        <v>35</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44</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16.5" customHeight="1">
      <c r="A27" s="111"/>
      <c r="B27" s="112"/>
      <c r="C27" s="111"/>
      <c r="D27" s="111"/>
      <c r="E27" s="371" t="s">
        <v>35</v>
      </c>
      <c r="F27" s="371"/>
      <c r="G27" s="371"/>
      <c r="H27" s="371"/>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46</v>
      </c>
      <c r="E30" s="36"/>
      <c r="F30" s="36"/>
      <c r="G30" s="36"/>
      <c r="H30" s="36"/>
      <c r="I30" s="36"/>
      <c r="J30" s="116">
        <f>ROUND(J100,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48</v>
      </c>
      <c r="G32" s="36"/>
      <c r="H32" s="36"/>
      <c r="I32" s="117" t="s">
        <v>47</v>
      </c>
      <c r="J32" s="117" t="s">
        <v>49</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50</v>
      </c>
      <c r="E33" s="107" t="s">
        <v>51</v>
      </c>
      <c r="F33" s="119">
        <f>ROUND((SUM(BE100:BE304)),  2)</f>
        <v>0</v>
      </c>
      <c r="G33" s="36"/>
      <c r="H33" s="36"/>
      <c r="I33" s="120">
        <v>0.21</v>
      </c>
      <c r="J33" s="119">
        <f>ROUND(((SUM(BE100:BE304))*I33),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52</v>
      </c>
      <c r="F34" s="119">
        <f>ROUND((SUM(BF100:BF304)),  2)</f>
        <v>0</v>
      </c>
      <c r="G34" s="36"/>
      <c r="H34" s="36"/>
      <c r="I34" s="120">
        <v>0.15</v>
      </c>
      <c r="J34" s="119">
        <f>ROUND(((SUM(BF100:BF304))*I34),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53</v>
      </c>
      <c r="F35" s="119">
        <f>ROUND((SUM(BG100:BG304)),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54</v>
      </c>
      <c r="F36" s="119">
        <f>ROUND((SUM(BH100:BH304)),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55</v>
      </c>
      <c r="F37" s="119">
        <f>ROUND((SUM(BI100:BI304)),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56</v>
      </c>
      <c r="E39" s="123"/>
      <c r="F39" s="123"/>
      <c r="G39" s="124" t="s">
        <v>57</v>
      </c>
      <c r="H39" s="125" t="s">
        <v>58</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customHeight="1">
      <c r="A45" s="36"/>
      <c r="B45" s="37"/>
      <c r="C45" s="24" t="s">
        <v>121</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customHeight="1">
      <c r="A47" s="36"/>
      <c r="B47" s="37"/>
      <c r="C47" s="30"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16.5" customHeight="1">
      <c r="A48" s="36"/>
      <c r="B48" s="37"/>
      <c r="C48" s="38"/>
      <c r="D48" s="38"/>
      <c r="E48" s="372" t="str">
        <f>E7</f>
        <v>Oprava sociálního zařízení v objektu Polikliniky</v>
      </c>
      <c r="F48" s="373"/>
      <c r="G48" s="373"/>
      <c r="H48" s="373"/>
      <c r="I48" s="38"/>
      <c r="J48" s="38"/>
      <c r="K48" s="38"/>
      <c r="L48" s="108"/>
      <c r="S48" s="36"/>
      <c r="T48" s="36"/>
      <c r="U48" s="36"/>
      <c r="V48" s="36"/>
      <c r="W48" s="36"/>
      <c r="X48" s="36"/>
      <c r="Y48" s="36"/>
      <c r="Z48" s="36"/>
      <c r="AA48" s="36"/>
      <c r="AB48" s="36"/>
      <c r="AC48" s="36"/>
      <c r="AD48" s="36"/>
      <c r="AE48" s="36"/>
    </row>
    <row r="49" spans="1:47" s="2" customFormat="1" ht="12" customHeight="1">
      <c r="A49" s="36"/>
      <c r="B49" s="37"/>
      <c r="C49" s="30" t="s">
        <v>119</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customHeight="1">
      <c r="A50" s="36"/>
      <c r="B50" s="37"/>
      <c r="C50" s="38"/>
      <c r="D50" s="38"/>
      <c r="E50" s="329" t="str">
        <f>E9</f>
        <v>3.NP - M - 3.NP - sociální zázemí - muži</v>
      </c>
      <c r="F50" s="374"/>
      <c r="G50" s="374"/>
      <c r="H50" s="374"/>
      <c r="I50" s="38"/>
      <c r="J50" s="38"/>
      <c r="K50" s="38"/>
      <c r="L50" s="108"/>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customHeight="1">
      <c r="A52" s="36"/>
      <c r="B52" s="37"/>
      <c r="C52" s="30" t="s">
        <v>22</v>
      </c>
      <c r="D52" s="38"/>
      <c r="E52" s="38"/>
      <c r="F52" s="28" t="str">
        <f>F12</f>
        <v>Objekt Polikliniky</v>
      </c>
      <c r="G52" s="38"/>
      <c r="H52" s="38"/>
      <c r="I52" s="30" t="s">
        <v>24</v>
      </c>
      <c r="J52" s="61" t="str">
        <f>IF(J12="","",J12)</f>
        <v>7. 10. 2021</v>
      </c>
      <c r="K52" s="38"/>
      <c r="L52" s="108"/>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15.2" customHeight="1">
      <c r="A54" s="36"/>
      <c r="B54" s="37"/>
      <c r="C54" s="30" t="s">
        <v>30</v>
      </c>
      <c r="D54" s="38"/>
      <c r="E54" s="38"/>
      <c r="F54" s="28" t="str">
        <f>E15</f>
        <v>Nemocnice s poliklinikou Česká Lípa,a.s.,Purkyňova</v>
      </c>
      <c r="G54" s="38"/>
      <c r="H54" s="38"/>
      <c r="I54" s="30" t="s">
        <v>38</v>
      </c>
      <c r="J54" s="34" t="str">
        <f>E21</f>
        <v>STORING spol. s r.o.</v>
      </c>
      <c r="K54" s="38"/>
      <c r="L54" s="108"/>
      <c r="S54" s="36"/>
      <c r="T54" s="36"/>
      <c r="U54" s="36"/>
      <c r="V54" s="36"/>
      <c r="W54" s="36"/>
      <c r="X54" s="36"/>
      <c r="Y54" s="36"/>
      <c r="Z54" s="36"/>
      <c r="AA54" s="36"/>
      <c r="AB54" s="36"/>
      <c r="AC54" s="36"/>
      <c r="AD54" s="36"/>
      <c r="AE54" s="36"/>
    </row>
    <row r="55" spans="1:47" s="2" customFormat="1" ht="15.2" customHeight="1">
      <c r="A55" s="36"/>
      <c r="B55" s="37"/>
      <c r="C55" s="30" t="s">
        <v>36</v>
      </c>
      <c r="D55" s="38"/>
      <c r="E55" s="38"/>
      <c r="F55" s="28" t="str">
        <f>IF(E18="","",E18)</f>
        <v>Vyplň údaj</v>
      </c>
      <c r="G55" s="38"/>
      <c r="H55" s="38"/>
      <c r="I55" s="30" t="s">
        <v>42</v>
      </c>
      <c r="J55" s="34" t="str">
        <f>E24</f>
        <v>Zuzana Morávková</v>
      </c>
      <c r="K55" s="38"/>
      <c r="L55" s="108"/>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customHeight="1">
      <c r="A57" s="36"/>
      <c r="B57" s="37"/>
      <c r="C57" s="132" t="s">
        <v>122</v>
      </c>
      <c r="D57" s="133"/>
      <c r="E57" s="133"/>
      <c r="F57" s="133"/>
      <c r="G57" s="133"/>
      <c r="H57" s="133"/>
      <c r="I57" s="133"/>
      <c r="J57" s="134" t="s">
        <v>123</v>
      </c>
      <c r="K57" s="133"/>
      <c r="L57" s="108"/>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customHeight="1">
      <c r="A59" s="36"/>
      <c r="B59" s="37"/>
      <c r="C59" s="135" t="s">
        <v>78</v>
      </c>
      <c r="D59" s="38"/>
      <c r="E59" s="38"/>
      <c r="F59" s="38"/>
      <c r="G59" s="38"/>
      <c r="H59" s="38"/>
      <c r="I59" s="38"/>
      <c r="J59" s="79">
        <f>J100</f>
        <v>0</v>
      </c>
      <c r="K59" s="38"/>
      <c r="L59" s="108"/>
      <c r="S59" s="36"/>
      <c r="T59" s="36"/>
      <c r="U59" s="36"/>
      <c r="V59" s="36"/>
      <c r="W59" s="36"/>
      <c r="X59" s="36"/>
      <c r="Y59" s="36"/>
      <c r="Z59" s="36"/>
      <c r="AA59" s="36"/>
      <c r="AB59" s="36"/>
      <c r="AC59" s="36"/>
      <c r="AD59" s="36"/>
      <c r="AE59" s="36"/>
      <c r="AU59" s="18" t="s">
        <v>124</v>
      </c>
    </row>
    <row r="60" spans="1:47" s="9" customFormat="1" ht="24.95" customHeight="1">
      <c r="B60" s="136"/>
      <c r="C60" s="137"/>
      <c r="D60" s="138" t="s">
        <v>125</v>
      </c>
      <c r="E60" s="139"/>
      <c r="F60" s="139"/>
      <c r="G60" s="139"/>
      <c r="H60" s="139"/>
      <c r="I60" s="139"/>
      <c r="J60" s="140">
        <f>J101</f>
        <v>0</v>
      </c>
      <c r="K60" s="137"/>
      <c r="L60" s="141"/>
    </row>
    <row r="61" spans="1:47" s="10" customFormat="1" ht="19.899999999999999" customHeight="1">
      <c r="B61" s="142"/>
      <c r="C61" s="143"/>
      <c r="D61" s="144" t="s">
        <v>126</v>
      </c>
      <c r="E61" s="145"/>
      <c r="F61" s="145"/>
      <c r="G61" s="145"/>
      <c r="H61" s="145"/>
      <c r="I61" s="145"/>
      <c r="J61" s="146">
        <f>J102</f>
        <v>0</v>
      </c>
      <c r="K61" s="143"/>
      <c r="L61" s="147"/>
    </row>
    <row r="62" spans="1:47" s="10" customFormat="1" ht="19.899999999999999" customHeight="1">
      <c r="B62" s="142"/>
      <c r="C62" s="143"/>
      <c r="D62" s="144" t="s">
        <v>127</v>
      </c>
      <c r="E62" s="145"/>
      <c r="F62" s="145"/>
      <c r="G62" s="145"/>
      <c r="H62" s="145"/>
      <c r="I62" s="145"/>
      <c r="J62" s="146">
        <f>J119</f>
        <v>0</v>
      </c>
      <c r="K62" s="143"/>
      <c r="L62" s="147"/>
    </row>
    <row r="63" spans="1:47" s="10" customFormat="1" ht="19.899999999999999" customHeight="1">
      <c r="B63" s="142"/>
      <c r="C63" s="143"/>
      <c r="D63" s="144" t="s">
        <v>128</v>
      </c>
      <c r="E63" s="145"/>
      <c r="F63" s="145"/>
      <c r="G63" s="145"/>
      <c r="H63" s="145"/>
      <c r="I63" s="145"/>
      <c r="J63" s="146">
        <f>J133</f>
        <v>0</v>
      </c>
      <c r="K63" s="143"/>
      <c r="L63" s="147"/>
    </row>
    <row r="64" spans="1:47" s="10" customFormat="1" ht="19.899999999999999" customHeight="1">
      <c r="B64" s="142"/>
      <c r="C64" s="143"/>
      <c r="D64" s="144" t="s">
        <v>129</v>
      </c>
      <c r="E64" s="145"/>
      <c r="F64" s="145"/>
      <c r="G64" s="145"/>
      <c r="H64" s="145"/>
      <c r="I64" s="145"/>
      <c r="J64" s="146">
        <f>J143</f>
        <v>0</v>
      </c>
      <c r="K64" s="143"/>
      <c r="L64" s="147"/>
    </row>
    <row r="65" spans="2:12" s="9" customFormat="1" ht="24.95" customHeight="1">
      <c r="B65" s="136"/>
      <c r="C65" s="137"/>
      <c r="D65" s="138" t="s">
        <v>130</v>
      </c>
      <c r="E65" s="139"/>
      <c r="F65" s="139"/>
      <c r="G65" s="139"/>
      <c r="H65" s="139"/>
      <c r="I65" s="139"/>
      <c r="J65" s="140">
        <f>J146</f>
        <v>0</v>
      </c>
      <c r="K65" s="137"/>
      <c r="L65" s="141"/>
    </row>
    <row r="66" spans="2:12" s="10" customFormat="1" ht="19.899999999999999" customHeight="1">
      <c r="B66" s="142"/>
      <c r="C66" s="143"/>
      <c r="D66" s="144" t="s">
        <v>131</v>
      </c>
      <c r="E66" s="145"/>
      <c r="F66" s="145"/>
      <c r="G66" s="145"/>
      <c r="H66" s="145"/>
      <c r="I66" s="145"/>
      <c r="J66" s="146">
        <f>J147</f>
        <v>0</v>
      </c>
      <c r="K66" s="143"/>
      <c r="L66" s="147"/>
    </row>
    <row r="67" spans="2:12" s="10" customFormat="1" ht="19.899999999999999" customHeight="1">
      <c r="B67" s="142"/>
      <c r="C67" s="143"/>
      <c r="D67" s="144" t="s">
        <v>132</v>
      </c>
      <c r="E67" s="145"/>
      <c r="F67" s="145"/>
      <c r="G67" s="145"/>
      <c r="H67" s="145"/>
      <c r="I67" s="145"/>
      <c r="J67" s="146">
        <f>J166</f>
        <v>0</v>
      </c>
      <c r="K67" s="143"/>
      <c r="L67" s="147"/>
    </row>
    <row r="68" spans="2:12" s="10" customFormat="1" ht="19.899999999999999" customHeight="1">
      <c r="B68" s="142"/>
      <c r="C68" s="143"/>
      <c r="D68" s="144" t="s">
        <v>133</v>
      </c>
      <c r="E68" s="145"/>
      <c r="F68" s="145"/>
      <c r="G68" s="145"/>
      <c r="H68" s="145"/>
      <c r="I68" s="145"/>
      <c r="J68" s="146">
        <f>J173</f>
        <v>0</v>
      </c>
      <c r="K68" s="143"/>
      <c r="L68" s="147"/>
    </row>
    <row r="69" spans="2:12" s="10" customFormat="1" ht="19.899999999999999" customHeight="1">
      <c r="B69" s="142"/>
      <c r="C69" s="143"/>
      <c r="D69" s="144" t="s">
        <v>134</v>
      </c>
      <c r="E69" s="145"/>
      <c r="F69" s="145"/>
      <c r="G69" s="145"/>
      <c r="H69" s="145"/>
      <c r="I69" s="145"/>
      <c r="J69" s="146">
        <f>J176</f>
        <v>0</v>
      </c>
      <c r="K69" s="143"/>
      <c r="L69" s="147"/>
    </row>
    <row r="70" spans="2:12" s="10" customFormat="1" ht="19.899999999999999" customHeight="1">
      <c r="B70" s="142"/>
      <c r="C70" s="143"/>
      <c r="D70" s="144" t="s">
        <v>135</v>
      </c>
      <c r="E70" s="145"/>
      <c r="F70" s="145"/>
      <c r="G70" s="145"/>
      <c r="H70" s="145"/>
      <c r="I70" s="145"/>
      <c r="J70" s="146">
        <f>J193</f>
        <v>0</v>
      </c>
      <c r="K70" s="143"/>
      <c r="L70" s="147"/>
    </row>
    <row r="71" spans="2:12" s="10" customFormat="1" ht="19.899999999999999" customHeight="1">
      <c r="B71" s="142"/>
      <c r="C71" s="143"/>
      <c r="D71" s="144" t="s">
        <v>136</v>
      </c>
      <c r="E71" s="145"/>
      <c r="F71" s="145"/>
      <c r="G71" s="145"/>
      <c r="H71" s="145"/>
      <c r="I71" s="145"/>
      <c r="J71" s="146">
        <f>J206</f>
        <v>0</v>
      </c>
      <c r="K71" s="143"/>
      <c r="L71" s="147"/>
    </row>
    <row r="72" spans="2:12" s="10" customFormat="1" ht="19.899999999999999" customHeight="1">
      <c r="B72" s="142"/>
      <c r="C72" s="143"/>
      <c r="D72" s="144" t="s">
        <v>137</v>
      </c>
      <c r="E72" s="145"/>
      <c r="F72" s="145"/>
      <c r="G72" s="145"/>
      <c r="H72" s="145"/>
      <c r="I72" s="145"/>
      <c r="J72" s="146">
        <f>J212</f>
        <v>0</v>
      </c>
      <c r="K72" s="143"/>
      <c r="L72" s="147"/>
    </row>
    <row r="73" spans="2:12" s="10" customFormat="1" ht="19.899999999999999" customHeight="1">
      <c r="B73" s="142"/>
      <c r="C73" s="143"/>
      <c r="D73" s="144" t="s">
        <v>138</v>
      </c>
      <c r="E73" s="145"/>
      <c r="F73" s="145"/>
      <c r="G73" s="145"/>
      <c r="H73" s="145"/>
      <c r="I73" s="145"/>
      <c r="J73" s="146">
        <f>J246</f>
        <v>0</v>
      </c>
      <c r="K73" s="143"/>
      <c r="L73" s="147"/>
    </row>
    <row r="74" spans="2:12" s="10" customFormat="1" ht="19.899999999999999" customHeight="1">
      <c r="B74" s="142"/>
      <c r="C74" s="143"/>
      <c r="D74" s="144" t="s">
        <v>139</v>
      </c>
      <c r="E74" s="145"/>
      <c r="F74" s="145"/>
      <c r="G74" s="145"/>
      <c r="H74" s="145"/>
      <c r="I74" s="145"/>
      <c r="J74" s="146">
        <f>J276</f>
        <v>0</v>
      </c>
      <c r="K74" s="143"/>
      <c r="L74" s="147"/>
    </row>
    <row r="75" spans="2:12" s="9" customFormat="1" ht="24.95" customHeight="1">
      <c r="B75" s="136"/>
      <c r="C75" s="137"/>
      <c r="D75" s="138" t="s">
        <v>627</v>
      </c>
      <c r="E75" s="139"/>
      <c r="F75" s="139"/>
      <c r="G75" s="139"/>
      <c r="H75" s="139"/>
      <c r="I75" s="139"/>
      <c r="J75" s="140">
        <f>J284</f>
        <v>0</v>
      </c>
      <c r="K75" s="137"/>
      <c r="L75" s="141"/>
    </row>
    <row r="76" spans="2:12" s="10" customFormat="1" ht="19.899999999999999" customHeight="1">
      <c r="B76" s="142"/>
      <c r="C76" s="143"/>
      <c r="D76" s="144" t="s">
        <v>141</v>
      </c>
      <c r="E76" s="145"/>
      <c r="F76" s="145"/>
      <c r="G76" s="145"/>
      <c r="H76" s="145"/>
      <c r="I76" s="145"/>
      <c r="J76" s="146">
        <f>J285</f>
        <v>0</v>
      </c>
      <c r="K76" s="143"/>
      <c r="L76" s="147"/>
    </row>
    <row r="77" spans="2:12" s="10" customFormat="1" ht="19.899999999999999" customHeight="1">
      <c r="B77" s="142"/>
      <c r="C77" s="143"/>
      <c r="D77" s="144" t="s">
        <v>142</v>
      </c>
      <c r="E77" s="145"/>
      <c r="F77" s="145"/>
      <c r="G77" s="145"/>
      <c r="H77" s="145"/>
      <c r="I77" s="145"/>
      <c r="J77" s="146">
        <f>J288</f>
        <v>0</v>
      </c>
      <c r="K77" s="143"/>
      <c r="L77" s="147"/>
    </row>
    <row r="78" spans="2:12" s="10" customFormat="1" ht="19.899999999999999" customHeight="1">
      <c r="B78" s="142"/>
      <c r="C78" s="143"/>
      <c r="D78" s="144" t="s">
        <v>143</v>
      </c>
      <c r="E78" s="145"/>
      <c r="F78" s="145"/>
      <c r="G78" s="145"/>
      <c r="H78" s="145"/>
      <c r="I78" s="145"/>
      <c r="J78" s="146">
        <f>J292</f>
        <v>0</v>
      </c>
      <c r="K78" s="143"/>
      <c r="L78" s="147"/>
    </row>
    <row r="79" spans="2:12" s="10" customFormat="1" ht="19.899999999999999" customHeight="1">
      <c r="B79" s="142"/>
      <c r="C79" s="143"/>
      <c r="D79" s="144" t="s">
        <v>144</v>
      </c>
      <c r="E79" s="145"/>
      <c r="F79" s="145"/>
      <c r="G79" s="145"/>
      <c r="H79" s="145"/>
      <c r="I79" s="145"/>
      <c r="J79" s="146">
        <f>J297</f>
        <v>0</v>
      </c>
      <c r="K79" s="143"/>
      <c r="L79" s="147"/>
    </row>
    <row r="80" spans="2:12" s="10" customFormat="1" ht="19.899999999999999" customHeight="1">
      <c r="B80" s="142"/>
      <c r="C80" s="143"/>
      <c r="D80" s="144" t="s">
        <v>145</v>
      </c>
      <c r="E80" s="145"/>
      <c r="F80" s="145"/>
      <c r="G80" s="145"/>
      <c r="H80" s="145"/>
      <c r="I80" s="145"/>
      <c r="J80" s="146">
        <f>J301</f>
        <v>0</v>
      </c>
      <c r="K80" s="143"/>
      <c r="L80" s="147"/>
    </row>
    <row r="81" spans="1:31" s="2" customFormat="1" ht="21.75" customHeight="1">
      <c r="A81" s="36"/>
      <c r="B81" s="37"/>
      <c r="C81" s="38"/>
      <c r="D81" s="38"/>
      <c r="E81" s="38"/>
      <c r="F81" s="38"/>
      <c r="G81" s="38"/>
      <c r="H81" s="38"/>
      <c r="I81" s="38"/>
      <c r="J81" s="38"/>
      <c r="K81" s="38"/>
      <c r="L81" s="108"/>
      <c r="S81" s="36"/>
      <c r="T81" s="36"/>
      <c r="U81" s="36"/>
      <c r="V81" s="36"/>
      <c r="W81" s="36"/>
      <c r="X81" s="36"/>
      <c r="Y81" s="36"/>
      <c r="Z81" s="36"/>
      <c r="AA81" s="36"/>
      <c r="AB81" s="36"/>
      <c r="AC81" s="36"/>
      <c r="AD81" s="36"/>
      <c r="AE81" s="36"/>
    </row>
    <row r="82" spans="1:31" s="2" customFormat="1" ht="6.95" customHeight="1">
      <c r="A82" s="36"/>
      <c r="B82" s="49"/>
      <c r="C82" s="50"/>
      <c r="D82" s="50"/>
      <c r="E82" s="50"/>
      <c r="F82" s="50"/>
      <c r="G82" s="50"/>
      <c r="H82" s="50"/>
      <c r="I82" s="50"/>
      <c r="J82" s="50"/>
      <c r="K82" s="50"/>
      <c r="L82" s="108"/>
      <c r="S82" s="36"/>
      <c r="T82" s="36"/>
      <c r="U82" s="36"/>
      <c r="V82" s="36"/>
      <c r="W82" s="36"/>
      <c r="X82" s="36"/>
      <c r="Y82" s="36"/>
      <c r="Z82" s="36"/>
      <c r="AA82" s="36"/>
      <c r="AB82" s="36"/>
      <c r="AC82" s="36"/>
      <c r="AD82" s="36"/>
      <c r="AE82" s="36"/>
    </row>
    <row r="86" spans="1:31" s="2" customFormat="1" ht="6.95" customHeight="1">
      <c r="A86" s="36"/>
      <c r="B86" s="51"/>
      <c r="C86" s="52"/>
      <c r="D86" s="52"/>
      <c r="E86" s="52"/>
      <c r="F86" s="52"/>
      <c r="G86" s="52"/>
      <c r="H86" s="52"/>
      <c r="I86" s="52"/>
      <c r="J86" s="52"/>
      <c r="K86" s="52"/>
      <c r="L86" s="108"/>
      <c r="S86" s="36"/>
      <c r="T86" s="36"/>
      <c r="U86" s="36"/>
      <c r="V86" s="36"/>
      <c r="W86" s="36"/>
      <c r="X86" s="36"/>
      <c r="Y86" s="36"/>
      <c r="Z86" s="36"/>
      <c r="AA86" s="36"/>
      <c r="AB86" s="36"/>
      <c r="AC86" s="36"/>
      <c r="AD86" s="36"/>
      <c r="AE86" s="36"/>
    </row>
    <row r="87" spans="1:31" s="2" customFormat="1" ht="24.95" customHeight="1">
      <c r="A87" s="36"/>
      <c r="B87" s="37"/>
      <c r="C87" s="24" t="s">
        <v>146</v>
      </c>
      <c r="D87" s="38"/>
      <c r="E87" s="38"/>
      <c r="F87" s="38"/>
      <c r="G87" s="38"/>
      <c r="H87" s="38"/>
      <c r="I87" s="38"/>
      <c r="J87" s="38"/>
      <c r="K87" s="38"/>
      <c r="L87" s="108"/>
      <c r="S87" s="36"/>
      <c r="T87" s="36"/>
      <c r="U87" s="36"/>
      <c r="V87" s="36"/>
      <c r="W87" s="36"/>
      <c r="X87" s="36"/>
      <c r="Y87" s="36"/>
      <c r="Z87" s="36"/>
      <c r="AA87" s="36"/>
      <c r="AB87" s="36"/>
      <c r="AC87" s="36"/>
      <c r="AD87" s="36"/>
      <c r="AE87" s="36"/>
    </row>
    <row r="88" spans="1:31" s="2" customFormat="1" ht="6.95" customHeight="1">
      <c r="A88" s="36"/>
      <c r="B88" s="37"/>
      <c r="C88" s="38"/>
      <c r="D88" s="38"/>
      <c r="E88" s="38"/>
      <c r="F88" s="38"/>
      <c r="G88" s="38"/>
      <c r="H88" s="38"/>
      <c r="I88" s="38"/>
      <c r="J88" s="38"/>
      <c r="K88" s="38"/>
      <c r="L88" s="108"/>
      <c r="S88" s="36"/>
      <c r="T88" s="36"/>
      <c r="U88" s="36"/>
      <c r="V88" s="36"/>
      <c r="W88" s="36"/>
      <c r="X88" s="36"/>
      <c r="Y88" s="36"/>
      <c r="Z88" s="36"/>
      <c r="AA88" s="36"/>
      <c r="AB88" s="36"/>
      <c r="AC88" s="36"/>
      <c r="AD88" s="36"/>
      <c r="AE88" s="36"/>
    </row>
    <row r="89" spans="1:31" s="2" customFormat="1" ht="12" customHeight="1">
      <c r="A89" s="36"/>
      <c r="B89" s="37"/>
      <c r="C89" s="30" t="s">
        <v>16</v>
      </c>
      <c r="D89" s="38"/>
      <c r="E89" s="38"/>
      <c r="F89" s="38"/>
      <c r="G89" s="38"/>
      <c r="H89" s="38"/>
      <c r="I89" s="38"/>
      <c r="J89" s="38"/>
      <c r="K89" s="38"/>
      <c r="L89" s="108"/>
      <c r="S89" s="36"/>
      <c r="T89" s="36"/>
      <c r="U89" s="36"/>
      <c r="V89" s="36"/>
      <c r="W89" s="36"/>
      <c r="X89" s="36"/>
      <c r="Y89" s="36"/>
      <c r="Z89" s="36"/>
      <c r="AA89" s="36"/>
      <c r="AB89" s="36"/>
      <c r="AC89" s="36"/>
      <c r="AD89" s="36"/>
      <c r="AE89" s="36"/>
    </row>
    <row r="90" spans="1:31" s="2" customFormat="1" ht="16.5" customHeight="1">
      <c r="A90" s="36"/>
      <c r="B90" s="37"/>
      <c r="C90" s="38"/>
      <c r="D90" s="38"/>
      <c r="E90" s="372" t="str">
        <f>E7</f>
        <v>Oprava sociálního zařízení v objektu Polikliniky</v>
      </c>
      <c r="F90" s="373"/>
      <c r="G90" s="373"/>
      <c r="H90" s="373"/>
      <c r="I90" s="38"/>
      <c r="J90" s="38"/>
      <c r="K90" s="38"/>
      <c r="L90" s="108"/>
      <c r="S90" s="36"/>
      <c r="T90" s="36"/>
      <c r="U90" s="36"/>
      <c r="V90" s="36"/>
      <c r="W90" s="36"/>
      <c r="X90" s="36"/>
      <c r="Y90" s="36"/>
      <c r="Z90" s="36"/>
      <c r="AA90" s="36"/>
      <c r="AB90" s="36"/>
      <c r="AC90" s="36"/>
      <c r="AD90" s="36"/>
      <c r="AE90" s="36"/>
    </row>
    <row r="91" spans="1:31" s="2" customFormat="1" ht="12" customHeight="1">
      <c r="A91" s="36"/>
      <c r="B91" s="37"/>
      <c r="C91" s="30" t="s">
        <v>119</v>
      </c>
      <c r="D91" s="38"/>
      <c r="E91" s="38"/>
      <c r="F91" s="38"/>
      <c r="G91" s="38"/>
      <c r="H91" s="38"/>
      <c r="I91" s="38"/>
      <c r="J91" s="38"/>
      <c r="K91" s="38"/>
      <c r="L91" s="108"/>
      <c r="S91" s="36"/>
      <c r="T91" s="36"/>
      <c r="U91" s="36"/>
      <c r="V91" s="36"/>
      <c r="W91" s="36"/>
      <c r="X91" s="36"/>
      <c r="Y91" s="36"/>
      <c r="Z91" s="36"/>
      <c r="AA91" s="36"/>
      <c r="AB91" s="36"/>
      <c r="AC91" s="36"/>
      <c r="AD91" s="36"/>
      <c r="AE91" s="36"/>
    </row>
    <row r="92" spans="1:31" s="2" customFormat="1" ht="16.5" customHeight="1">
      <c r="A92" s="36"/>
      <c r="B92" s="37"/>
      <c r="C92" s="38"/>
      <c r="D92" s="38"/>
      <c r="E92" s="329" t="str">
        <f>E9</f>
        <v>3.NP - M - 3.NP - sociální zázemí - muži</v>
      </c>
      <c r="F92" s="374"/>
      <c r="G92" s="374"/>
      <c r="H92" s="374"/>
      <c r="I92" s="38"/>
      <c r="J92" s="38"/>
      <c r="K92" s="38"/>
      <c r="L92" s="108"/>
      <c r="S92" s="36"/>
      <c r="T92" s="36"/>
      <c r="U92" s="36"/>
      <c r="V92" s="36"/>
      <c r="W92" s="36"/>
      <c r="X92" s="36"/>
      <c r="Y92" s="36"/>
      <c r="Z92" s="36"/>
      <c r="AA92" s="36"/>
      <c r="AB92" s="36"/>
      <c r="AC92" s="36"/>
      <c r="AD92" s="36"/>
      <c r="AE92" s="36"/>
    </row>
    <row r="93" spans="1:31" s="2" customFormat="1" ht="6.95" customHeight="1">
      <c r="A93" s="36"/>
      <c r="B93" s="37"/>
      <c r="C93" s="38"/>
      <c r="D93" s="38"/>
      <c r="E93" s="38"/>
      <c r="F93" s="38"/>
      <c r="G93" s="38"/>
      <c r="H93" s="38"/>
      <c r="I93" s="38"/>
      <c r="J93" s="38"/>
      <c r="K93" s="38"/>
      <c r="L93" s="108"/>
      <c r="S93" s="36"/>
      <c r="T93" s="36"/>
      <c r="U93" s="36"/>
      <c r="V93" s="36"/>
      <c r="W93" s="36"/>
      <c r="X93" s="36"/>
      <c r="Y93" s="36"/>
      <c r="Z93" s="36"/>
      <c r="AA93" s="36"/>
      <c r="AB93" s="36"/>
      <c r="AC93" s="36"/>
      <c r="AD93" s="36"/>
      <c r="AE93" s="36"/>
    </row>
    <row r="94" spans="1:31" s="2" customFormat="1" ht="12" customHeight="1">
      <c r="A94" s="36"/>
      <c r="B94" s="37"/>
      <c r="C94" s="30" t="s">
        <v>22</v>
      </c>
      <c r="D94" s="38"/>
      <c r="E94" s="38"/>
      <c r="F94" s="28" t="str">
        <f>F12</f>
        <v>Objekt Polikliniky</v>
      </c>
      <c r="G94" s="38"/>
      <c r="H94" s="38"/>
      <c r="I94" s="30" t="s">
        <v>24</v>
      </c>
      <c r="J94" s="61" t="str">
        <f>IF(J12="","",J12)</f>
        <v>7. 10. 2021</v>
      </c>
      <c r="K94" s="38"/>
      <c r="L94" s="108"/>
      <c r="S94" s="36"/>
      <c r="T94" s="36"/>
      <c r="U94" s="36"/>
      <c r="V94" s="36"/>
      <c r="W94" s="36"/>
      <c r="X94" s="36"/>
      <c r="Y94" s="36"/>
      <c r="Z94" s="36"/>
      <c r="AA94" s="36"/>
      <c r="AB94" s="36"/>
      <c r="AC94" s="36"/>
      <c r="AD94" s="36"/>
      <c r="AE94" s="36"/>
    </row>
    <row r="95" spans="1:31" s="2" customFormat="1" ht="6.95" customHeight="1">
      <c r="A95" s="36"/>
      <c r="B95" s="37"/>
      <c r="C95" s="38"/>
      <c r="D95" s="38"/>
      <c r="E95" s="38"/>
      <c r="F95" s="38"/>
      <c r="G95" s="38"/>
      <c r="H95" s="38"/>
      <c r="I95" s="38"/>
      <c r="J95" s="38"/>
      <c r="K95" s="38"/>
      <c r="L95" s="108"/>
      <c r="S95" s="36"/>
      <c r="T95" s="36"/>
      <c r="U95" s="36"/>
      <c r="V95" s="36"/>
      <c r="W95" s="36"/>
      <c r="X95" s="36"/>
      <c r="Y95" s="36"/>
      <c r="Z95" s="36"/>
      <c r="AA95" s="36"/>
      <c r="AB95" s="36"/>
      <c r="AC95" s="36"/>
      <c r="AD95" s="36"/>
      <c r="AE95" s="36"/>
    </row>
    <row r="96" spans="1:31" s="2" customFormat="1" ht="15.2" customHeight="1">
      <c r="A96" s="36"/>
      <c r="B96" s="37"/>
      <c r="C96" s="30" t="s">
        <v>30</v>
      </c>
      <c r="D96" s="38"/>
      <c r="E96" s="38"/>
      <c r="F96" s="28" t="str">
        <f>E15</f>
        <v>Nemocnice s poliklinikou Česká Lípa,a.s.,Purkyňova</v>
      </c>
      <c r="G96" s="38"/>
      <c r="H96" s="38"/>
      <c r="I96" s="30" t="s">
        <v>38</v>
      </c>
      <c r="J96" s="34" t="str">
        <f>E21</f>
        <v>STORING spol. s r.o.</v>
      </c>
      <c r="K96" s="38"/>
      <c r="L96" s="108"/>
      <c r="S96" s="36"/>
      <c r="T96" s="36"/>
      <c r="U96" s="36"/>
      <c r="V96" s="36"/>
      <c r="W96" s="36"/>
      <c r="X96" s="36"/>
      <c r="Y96" s="36"/>
      <c r="Z96" s="36"/>
      <c r="AA96" s="36"/>
      <c r="AB96" s="36"/>
      <c r="AC96" s="36"/>
      <c r="AD96" s="36"/>
      <c r="AE96" s="36"/>
    </row>
    <row r="97" spans="1:65" s="2" customFormat="1" ht="15.2" customHeight="1">
      <c r="A97" s="36"/>
      <c r="B97" s="37"/>
      <c r="C97" s="30" t="s">
        <v>36</v>
      </c>
      <c r="D97" s="38"/>
      <c r="E97" s="38"/>
      <c r="F97" s="28" t="str">
        <f>IF(E18="","",E18)</f>
        <v>Vyplň údaj</v>
      </c>
      <c r="G97" s="38"/>
      <c r="H97" s="38"/>
      <c r="I97" s="30" t="s">
        <v>42</v>
      </c>
      <c r="J97" s="34" t="str">
        <f>E24</f>
        <v>Zuzana Morávková</v>
      </c>
      <c r="K97" s="38"/>
      <c r="L97" s="108"/>
      <c r="S97" s="36"/>
      <c r="T97" s="36"/>
      <c r="U97" s="36"/>
      <c r="V97" s="36"/>
      <c r="W97" s="36"/>
      <c r="X97" s="36"/>
      <c r="Y97" s="36"/>
      <c r="Z97" s="36"/>
      <c r="AA97" s="36"/>
      <c r="AB97" s="36"/>
      <c r="AC97" s="36"/>
      <c r="AD97" s="36"/>
      <c r="AE97" s="36"/>
    </row>
    <row r="98" spans="1:65" s="2" customFormat="1" ht="10.35" customHeight="1">
      <c r="A98" s="36"/>
      <c r="B98" s="37"/>
      <c r="C98" s="38"/>
      <c r="D98" s="38"/>
      <c r="E98" s="38"/>
      <c r="F98" s="38"/>
      <c r="G98" s="38"/>
      <c r="H98" s="38"/>
      <c r="I98" s="38"/>
      <c r="J98" s="38"/>
      <c r="K98" s="38"/>
      <c r="L98" s="108"/>
      <c r="S98" s="36"/>
      <c r="T98" s="36"/>
      <c r="U98" s="36"/>
      <c r="V98" s="36"/>
      <c r="W98" s="36"/>
      <c r="X98" s="36"/>
      <c r="Y98" s="36"/>
      <c r="Z98" s="36"/>
      <c r="AA98" s="36"/>
      <c r="AB98" s="36"/>
      <c r="AC98" s="36"/>
      <c r="AD98" s="36"/>
      <c r="AE98" s="36"/>
    </row>
    <row r="99" spans="1:65" s="11" customFormat="1" ht="29.25" customHeight="1">
      <c r="A99" s="148"/>
      <c r="B99" s="149"/>
      <c r="C99" s="150" t="s">
        <v>147</v>
      </c>
      <c r="D99" s="151" t="s">
        <v>65</v>
      </c>
      <c r="E99" s="151" t="s">
        <v>61</v>
      </c>
      <c r="F99" s="151" t="s">
        <v>62</v>
      </c>
      <c r="G99" s="151" t="s">
        <v>148</v>
      </c>
      <c r="H99" s="151" t="s">
        <v>149</v>
      </c>
      <c r="I99" s="151" t="s">
        <v>150</v>
      </c>
      <c r="J99" s="152" t="s">
        <v>123</v>
      </c>
      <c r="K99" s="153" t="s">
        <v>151</v>
      </c>
      <c r="L99" s="154"/>
      <c r="M99" s="70" t="s">
        <v>35</v>
      </c>
      <c r="N99" s="71" t="s">
        <v>50</v>
      </c>
      <c r="O99" s="71" t="s">
        <v>152</v>
      </c>
      <c r="P99" s="71" t="s">
        <v>153</v>
      </c>
      <c r="Q99" s="71" t="s">
        <v>154</v>
      </c>
      <c r="R99" s="71" t="s">
        <v>155</v>
      </c>
      <c r="S99" s="71" t="s">
        <v>156</v>
      </c>
      <c r="T99" s="72" t="s">
        <v>157</v>
      </c>
      <c r="U99" s="148"/>
      <c r="V99" s="148"/>
      <c r="W99" s="148"/>
      <c r="X99" s="148"/>
      <c r="Y99" s="148"/>
      <c r="Z99" s="148"/>
      <c r="AA99" s="148"/>
      <c r="AB99" s="148"/>
      <c r="AC99" s="148"/>
      <c r="AD99" s="148"/>
      <c r="AE99" s="148"/>
    </row>
    <row r="100" spans="1:65" s="2" customFormat="1" ht="22.9" customHeight="1">
      <c r="A100" s="36"/>
      <c r="B100" s="37"/>
      <c r="C100" s="77" t="s">
        <v>158</v>
      </c>
      <c r="D100" s="38"/>
      <c r="E100" s="38"/>
      <c r="F100" s="38"/>
      <c r="G100" s="38"/>
      <c r="H100" s="38"/>
      <c r="I100" s="38"/>
      <c r="J100" s="155">
        <f>BK100</f>
        <v>0</v>
      </c>
      <c r="K100" s="38"/>
      <c r="L100" s="41"/>
      <c r="M100" s="73"/>
      <c r="N100" s="156"/>
      <c r="O100" s="74"/>
      <c r="P100" s="157">
        <f>P101+P146+P284</f>
        <v>0</v>
      </c>
      <c r="Q100" s="74"/>
      <c r="R100" s="157">
        <f>R101+R146+R284</f>
        <v>3.7795914399999999</v>
      </c>
      <c r="S100" s="74"/>
      <c r="T100" s="158">
        <f>T101+T146+T284</f>
        <v>5.6938525999999996</v>
      </c>
      <c r="U100" s="36"/>
      <c r="V100" s="36"/>
      <c r="W100" s="36"/>
      <c r="X100" s="36"/>
      <c r="Y100" s="36"/>
      <c r="Z100" s="36"/>
      <c r="AA100" s="36"/>
      <c r="AB100" s="36"/>
      <c r="AC100" s="36"/>
      <c r="AD100" s="36"/>
      <c r="AE100" s="36"/>
      <c r="AT100" s="18" t="s">
        <v>79</v>
      </c>
      <c r="AU100" s="18" t="s">
        <v>124</v>
      </c>
      <c r="BK100" s="159">
        <f>BK101+BK146+BK284</f>
        <v>0</v>
      </c>
    </row>
    <row r="101" spans="1:65" s="12" customFormat="1" ht="25.9" customHeight="1">
      <c r="B101" s="160"/>
      <c r="C101" s="161"/>
      <c r="D101" s="162" t="s">
        <v>79</v>
      </c>
      <c r="E101" s="163" t="s">
        <v>159</v>
      </c>
      <c r="F101" s="163" t="s">
        <v>160</v>
      </c>
      <c r="G101" s="161"/>
      <c r="H101" s="161"/>
      <c r="I101" s="164"/>
      <c r="J101" s="165">
        <f>BK101</f>
        <v>0</v>
      </c>
      <c r="K101" s="161"/>
      <c r="L101" s="166"/>
      <c r="M101" s="167"/>
      <c r="N101" s="168"/>
      <c r="O101" s="168"/>
      <c r="P101" s="169">
        <f>P102+P119+P133+P143</f>
        <v>0</v>
      </c>
      <c r="Q101" s="168"/>
      <c r="R101" s="169">
        <f>R102+R119+R133+R143</f>
        <v>1.8265357499999999</v>
      </c>
      <c r="S101" s="168"/>
      <c r="T101" s="170">
        <f>T102+T119+T133+T143</f>
        <v>0.96550999999999987</v>
      </c>
      <c r="AR101" s="171" t="s">
        <v>88</v>
      </c>
      <c r="AT101" s="172" t="s">
        <v>79</v>
      </c>
      <c r="AU101" s="172" t="s">
        <v>80</v>
      </c>
      <c r="AY101" s="171" t="s">
        <v>161</v>
      </c>
      <c r="BK101" s="173">
        <f>BK102+BK119+BK133+BK143</f>
        <v>0</v>
      </c>
    </row>
    <row r="102" spans="1:65" s="12" customFormat="1" ht="22.9" customHeight="1">
      <c r="B102" s="160"/>
      <c r="C102" s="161"/>
      <c r="D102" s="162" t="s">
        <v>79</v>
      </c>
      <c r="E102" s="174" t="s">
        <v>162</v>
      </c>
      <c r="F102" s="174" t="s">
        <v>163</v>
      </c>
      <c r="G102" s="161"/>
      <c r="H102" s="161"/>
      <c r="I102" s="164"/>
      <c r="J102" s="175">
        <f>BK102</f>
        <v>0</v>
      </c>
      <c r="K102" s="161"/>
      <c r="L102" s="166"/>
      <c r="M102" s="167"/>
      <c r="N102" s="168"/>
      <c r="O102" s="168"/>
      <c r="P102" s="169">
        <f>SUM(P103:P118)</f>
        <v>0</v>
      </c>
      <c r="Q102" s="168"/>
      <c r="R102" s="169">
        <f>SUM(R103:R118)</f>
        <v>1.82573575</v>
      </c>
      <c r="S102" s="168"/>
      <c r="T102" s="170">
        <f>SUM(T103:T118)</f>
        <v>0</v>
      </c>
      <c r="AR102" s="171" t="s">
        <v>88</v>
      </c>
      <c r="AT102" s="172" t="s">
        <v>79</v>
      </c>
      <c r="AU102" s="172" t="s">
        <v>88</v>
      </c>
      <c r="AY102" s="171" t="s">
        <v>161</v>
      </c>
      <c r="BK102" s="173">
        <f>SUM(BK103:BK118)</f>
        <v>0</v>
      </c>
    </row>
    <row r="103" spans="1:65" s="2" customFormat="1" ht="33" customHeight="1">
      <c r="A103" s="36"/>
      <c r="B103" s="37"/>
      <c r="C103" s="176" t="s">
        <v>88</v>
      </c>
      <c r="D103" s="176" t="s">
        <v>164</v>
      </c>
      <c r="E103" s="177" t="s">
        <v>165</v>
      </c>
      <c r="F103" s="178" t="s">
        <v>166</v>
      </c>
      <c r="G103" s="179" t="s">
        <v>167</v>
      </c>
      <c r="H103" s="180">
        <v>57.844999999999999</v>
      </c>
      <c r="I103" s="181"/>
      <c r="J103" s="182">
        <f>ROUND(I103*H103,2)</f>
        <v>0</v>
      </c>
      <c r="K103" s="183"/>
      <c r="L103" s="41"/>
      <c r="M103" s="184" t="s">
        <v>35</v>
      </c>
      <c r="N103" s="185" t="s">
        <v>51</v>
      </c>
      <c r="O103" s="66"/>
      <c r="P103" s="186">
        <f>O103*H103</f>
        <v>0</v>
      </c>
      <c r="Q103" s="186">
        <v>7.3499999999999998E-3</v>
      </c>
      <c r="R103" s="186">
        <f>Q103*H103</f>
        <v>0.42516074999999998</v>
      </c>
      <c r="S103" s="186">
        <v>0</v>
      </c>
      <c r="T103" s="187">
        <f>S103*H103</f>
        <v>0</v>
      </c>
      <c r="U103" s="36"/>
      <c r="V103" s="36"/>
      <c r="W103" s="36"/>
      <c r="X103" s="36"/>
      <c r="Y103" s="36"/>
      <c r="Z103" s="36"/>
      <c r="AA103" s="36"/>
      <c r="AB103" s="36"/>
      <c r="AC103" s="36"/>
      <c r="AD103" s="36"/>
      <c r="AE103" s="36"/>
      <c r="AR103" s="188" t="s">
        <v>168</v>
      </c>
      <c r="AT103" s="188" t="s">
        <v>164</v>
      </c>
      <c r="AU103" s="188" t="s">
        <v>90</v>
      </c>
      <c r="AY103" s="18" t="s">
        <v>161</v>
      </c>
      <c r="BE103" s="189">
        <f>IF(N103="základní",J103,0)</f>
        <v>0</v>
      </c>
      <c r="BF103" s="189">
        <f>IF(N103="snížená",J103,0)</f>
        <v>0</v>
      </c>
      <c r="BG103" s="189">
        <f>IF(N103="zákl. přenesená",J103,0)</f>
        <v>0</v>
      </c>
      <c r="BH103" s="189">
        <f>IF(N103="sníž. přenesená",J103,0)</f>
        <v>0</v>
      </c>
      <c r="BI103" s="189">
        <f>IF(N103="nulová",J103,0)</f>
        <v>0</v>
      </c>
      <c r="BJ103" s="18" t="s">
        <v>88</v>
      </c>
      <c r="BK103" s="189">
        <f>ROUND(I103*H103,2)</f>
        <v>0</v>
      </c>
      <c r="BL103" s="18" t="s">
        <v>168</v>
      </c>
      <c r="BM103" s="188" t="s">
        <v>953</v>
      </c>
    </row>
    <row r="104" spans="1:65" s="2" customFormat="1" ht="11.25">
      <c r="A104" s="36"/>
      <c r="B104" s="37"/>
      <c r="C104" s="38"/>
      <c r="D104" s="190" t="s">
        <v>170</v>
      </c>
      <c r="E104" s="38"/>
      <c r="F104" s="191" t="s">
        <v>171</v>
      </c>
      <c r="G104" s="38"/>
      <c r="H104" s="38"/>
      <c r="I104" s="192"/>
      <c r="J104" s="38"/>
      <c r="K104" s="38"/>
      <c r="L104" s="41"/>
      <c r="M104" s="193"/>
      <c r="N104" s="194"/>
      <c r="O104" s="66"/>
      <c r="P104" s="66"/>
      <c r="Q104" s="66"/>
      <c r="R104" s="66"/>
      <c r="S104" s="66"/>
      <c r="T104" s="67"/>
      <c r="U104" s="36"/>
      <c r="V104" s="36"/>
      <c r="W104" s="36"/>
      <c r="X104" s="36"/>
      <c r="Y104" s="36"/>
      <c r="Z104" s="36"/>
      <c r="AA104" s="36"/>
      <c r="AB104" s="36"/>
      <c r="AC104" s="36"/>
      <c r="AD104" s="36"/>
      <c r="AE104" s="36"/>
      <c r="AT104" s="18" t="s">
        <v>170</v>
      </c>
      <c r="AU104" s="18" t="s">
        <v>90</v>
      </c>
    </row>
    <row r="105" spans="1:65" s="2" customFormat="1" ht="24.2" customHeight="1">
      <c r="A105" s="36"/>
      <c r="B105" s="37"/>
      <c r="C105" s="176" t="s">
        <v>90</v>
      </c>
      <c r="D105" s="176" t="s">
        <v>164</v>
      </c>
      <c r="E105" s="177" t="s">
        <v>172</v>
      </c>
      <c r="F105" s="178" t="s">
        <v>173</v>
      </c>
      <c r="G105" s="179" t="s">
        <v>167</v>
      </c>
      <c r="H105" s="180">
        <v>57.844999999999999</v>
      </c>
      <c r="I105" s="181"/>
      <c r="J105" s="182">
        <f>ROUND(I105*H105,2)</f>
        <v>0</v>
      </c>
      <c r="K105" s="183"/>
      <c r="L105" s="41"/>
      <c r="M105" s="184" t="s">
        <v>35</v>
      </c>
      <c r="N105" s="185" t="s">
        <v>51</v>
      </c>
      <c r="O105" s="66"/>
      <c r="P105" s="186">
        <f>O105*H105</f>
        <v>0</v>
      </c>
      <c r="Q105" s="186">
        <v>2.1000000000000001E-2</v>
      </c>
      <c r="R105" s="186">
        <f>Q105*H105</f>
        <v>1.214745</v>
      </c>
      <c r="S105" s="186">
        <v>0</v>
      </c>
      <c r="T105" s="187">
        <f>S105*H105</f>
        <v>0</v>
      </c>
      <c r="U105" s="36"/>
      <c r="V105" s="36"/>
      <c r="W105" s="36"/>
      <c r="X105" s="36"/>
      <c r="Y105" s="36"/>
      <c r="Z105" s="36"/>
      <c r="AA105" s="36"/>
      <c r="AB105" s="36"/>
      <c r="AC105" s="36"/>
      <c r="AD105" s="36"/>
      <c r="AE105" s="36"/>
      <c r="AR105" s="188" t="s">
        <v>168</v>
      </c>
      <c r="AT105" s="188" t="s">
        <v>164</v>
      </c>
      <c r="AU105" s="188" t="s">
        <v>90</v>
      </c>
      <c r="AY105" s="18" t="s">
        <v>161</v>
      </c>
      <c r="BE105" s="189">
        <f>IF(N105="základní",J105,0)</f>
        <v>0</v>
      </c>
      <c r="BF105" s="189">
        <f>IF(N105="snížená",J105,0)</f>
        <v>0</v>
      </c>
      <c r="BG105" s="189">
        <f>IF(N105="zákl. přenesená",J105,0)</f>
        <v>0</v>
      </c>
      <c r="BH105" s="189">
        <f>IF(N105="sníž. přenesená",J105,0)</f>
        <v>0</v>
      </c>
      <c r="BI105" s="189">
        <f>IF(N105="nulová",J105,0)</f>
        <v>0</v>
      </c>
      <c r="BJ105" s="18" t="s">
        <v>88</v>
      </c>
      <c r="BK105" s="189">
        <f>ROUND(I105*H105,2)</f>
        <v>0</v>
      </c>
      <c r="BL105" s="18" t="s">
        <v>168</v>
      </c>
      <c r="BM105" s="188" t="s">
        <v>954</v>
      </c>
    </row>
    <row r="106" spans="1:65" s="2" customFormat="1" ht="11.25">
      <c r="A106" s="36"/>
      <c r="B106" s="37"/>
      <c r="C106" s="38"/>
      <c r="D106" s="190" t="s">
        <v>170</v>
      </c>
      <c r="E106" s="38"/>
      <c r="F106" s="191" t="s">
        <v>175</v>
      </c>
      <c r="G106" s="38"/>
      <c r="H106" s="38"/>
      <c r="I106" s="192"/>
      <c r="J106" s="38"/>
      <c r="K106" s="38"/>
      <c r="L106" s="41"/>
      <c r="M106" s="193"/>
      <c r="N106" s="194"/>
      <c r="O106" s="66"/>
      <c r="P106" s="66"/>
      <c r="Q106" s="66"/>
      <c r="R106" s="66"/>
      <c r="S106" s="66"/>
      <c r="T106" s="67"/>
      <c r="U106" s="36"/>
      <c r="V106" s="36"/>
      <c r="W106" s="36"/>
      <c r="X106" s="36"/>
      <c r="Y106" s="36"/>
      <c r="Z106" s="36"/>
      <c r="AA106" s="36"/>
      <c r="AB106" s="36"/>
      <c r="AC106" s="36"/>
      <c r="AD106" s="36"/>
      <c r="AE106" s="36"/>
      <c r="AT106" s="18" t="s">
        <v>170</v>
      </c>
      <c r="AU106" s="18" t="s">
        <v>90</v>
      </c>
    </row>
    <row r="107" spans="1:65" s="13" customFormat="1" ht="11.25">
      <c r="B107" s="195"/>
      <c r="C107" s="196"/>
      <c r="D107" s="197" t="s">
        <v>176</v>
      </c>
      <c r="E107" s="198" t="s">
        <v>35</v>
      </c>
      <c r="F107" s="199" t="s">
        <v>177</v>
      </c>
      <c r="G107" s="196"/>
      <c r="H107" s="198" t="s">
        <v>35</v>
      </c>
      <c r="I107" s="200"/>
      <c r="J107" s="196"/>
      <c r="K107" s="196"/>
      <c r="L107" s="201"/>
      <c r="M107" s="202"/>
      <c r="N107" s="203"/>
      <c r="O107" s="203"/>
      <c r="P107" s="203"/>
      <c r="Q107" s="203"/>
      <c r="R107" s="203"/>
      <c r="S107" s="203"/>
      <c r="T107" s="204"/>
      <c r="AT107" s="205" t="s">
        <v>176</v>
      </c>
      <c r="AU107" s="205" t="s">
        <v>90</v>
      </c>
      <c r="AV107" s="13" t="s">
        <v>88</v>
      </c>
      <c r="AW107" s="13" t="s">
        <v>41</v>
      </c>
      <c r="AX107" s="13" t="s">
        <v>80</v>
      </c>
      <c r="AY107" s="205" t="s">
        <v>161</v>
      </c>
    </row>
    <row r="108" spans="1:65" s="14" customFormat="1" ht="11.25">
      <c r="B108" s="206"/>
      <c r="C108" s="207"/>
      <c r="D108" s="197" t="s">
        <v>176</v>
      </c>
      <c r="E108" s="208" t="s">
        <v>35</v>
      </c>
      <c r="F108" s="209" t="s">
        <v>748</v>
      </c>
      <c r="G108" s="207"/>
      <c r="H108" s="210">
        <v>21.942</v>
      </c>
      <c r="I108" s="211"/>
      <c r="J108" s="207"/>
      <c r="K108" s="207"/>
      <c r="L108" s="212"/>
      <c r="M108" s="213"/>
      <c r="N108" s="214"/>
      <c r="O108" s="214"/>
      <c r="P108" s="214"/>
      <c r="Q108" s="214"/>
      <c r="R108" s="214"/>
      <c r="S108" s="214"/>
      <c r="T108" s="215"/>
      <c r="AT108" s="216" t="s">
        <v>176</v>
      </c>
      <c r="AU108" s="216" t="s">
        <v>90</v>
      </c>
      <c r="AV108" s="14" t="s">
        <v>90</v>
      </c>
      <c r="AW108" s="14" t="s">
        <v>41</v>
      </c>
      <c r="AX108" s="14" t="s">
        <v>80</v>
      </c>
      <c r="AY108" s="216" t="s">
        <v>161</v>
      </c>
    </row>
    <row r="109" spans="1:65" s="14" customFormat="1" ht="11.25">
      <c r="B109" s="206"/>
      <c r="C109" s="207"/>
      <c r="D109" s="197" t="s">
        <v>176</v>
      </c>
      <c r="E109" s="208" t="s">
        <v>35</v>
      </c>
      <c r="F109" s="209" t="s">
        <v>955</v>
      </c>
      <c r="G109" s="207"/>
      <c r="H109" s="210">
        <v>21.838000000000001</v>
      </c>
      <c r="I109" s="211"/>
      <c r="J109" s="207"/>
      <c r="K109" s="207"/>
      <c r="L109" s="212"/>
      <c r="M109" s="213"/>
      <c r="N109" s="214"/>
      <c r="O109" s="214"/>
      <c r="P109" s="214"/>
      <c r="Q109" s="214"/>
      <c r="R109" s="214"/>
      <c r="S109" s="214"/>
      <c r="T109" s="215"/>
      <c r="AT109" s="216" t="s">
        <v>176</v>
      </c>
      <c r="AU109" s="216" t="s">
        <v>90</v>
      </c>
      <c r="AV109" s="14" t="s">
        <v>90</v>
      </c>
      <c r="AW109" s="14" t="s">
        <v>41</v>
      </c>
      <c r="AX109" s="14" t="s">
        <v>80</v>
      </c>
      <c r="AY109" s="216" t="s">
        <v>161</v>
      </c>
    </row>
    <row r="110" spans="1:65" s="14" customFormat="1" ht="11.25">
      <c r="B110" s="206"/>
      <c r="C110" s="207"/>
      <c r="D110" s="197" t="s">
        <v>176</v>
      </c>
      <c r="E110" s="208" t="s">
        <v>35</v>
      </c>
      <c r="F110" s="209" t="s">
        <v>750</v>
      </c>
      <c r="G110" s="207"/>
      <c r="H110" s="210">
        <v>14.065</v>
      </c>
      <c r="I110" s="211"/>
      <c r="J110" s="207"/>
      <c r="K110" s="207"/>
      <c r="L110" s="212"/>
      <c r="M110" s="213"/>
      <c r="N110" s="214"/>
      <c r="O110" s="214"/>
      <c r="P110" s="214"/>
      <c r="Q110" s="214"/>
      <c r="R110" s="214"/>
      <c r="S110" s="214"/>
      <c r="T110" s="215"/>
      <c r="AT110" s="216" t="s">
        <v>176</v>
      </c>
      <c r="AU110" s="216" t="s">
        <v>90</v>
      </c>
      <c r="AV110" s="14" t="s">
        <v>90</v>
      </c>
      <c r="AW110" s="14" t="s">
        <v>41</v>
      </c>
      <c r="AX110" s="14" t="s">
        <v>80</v>
      </c>
      <c r="AY110" s="216" t="s">
        <v>161</v>
      </c>
    </row>
    <row r="111" spans="1:65" s="15" customFormat="1" ht="11.25">
      <c r="B111" s="217"/>
      <c r="C111" s="218"/>
      <c r="D111" s="197" t="s">
        <v>176</v>
      </c>
      <c r="E111" s="219" t="s">
        <v>35</v>
      </c>
      <c r="F111" s="220" t="s">
        <v>181</v>
      </c>
      <c r="G111" s="218"/>
      <c r="H111" s="221">
        <v>57.844999999999999</v>
      </c>
      <c r="I111" s="222"/>
      <c r="J111" s="218"/>
      <c r="K111" s="218"/>
      <c r="L111" s="223"/>
      <c r="M111" s="224"/>
      <c r="N111" s="225"/>
      <c r="O111" s="225"/>
      <c r="P111" s="225"/>
      <c r="Q111" s="225"/>
      <c r="R111" s="225"/>
      <c r="S111" s="225"/>
      <c r="T111" s="226"/>
      <c r="AT111" s="227" t="s">
        <v>176</v>
      </c>
      <c r="AU111" s="227" t="s">
        <v>90</v>
      </c>
      <c r="AV111" s="15" t="s">
        <v>168</v>
      </c>
      <c r="AW111" s="15" t="s">
        <v>41</v>
      </c>
      <c r="AX111" s="15" t="s">
        <v>88</v>
      </c>
      <c r="AY111" s="227" t="s">
        <v>161</v>
      </c>
    </row>
    <row r="112" spans="1:65" s="2" customFormat="1" ht="37.9" customHeight="1">
      <c r="A112" s="36"/>
      <c r="B112" s="37"/>
      <c r="C112" s="176" t="s">
        <v>182</v>
      </c>
      <c r="D112" s="176" t="s">
        <v>164</v>
      </c>
      <c r="E112" s="177" t="s">
        <v>183</v>
      </c>
      <c r="F112" s="178" t="s">
        <v>184</v>
      </c>
      <c r="G112" s="179" t="s">
        <v>185</v>
      </c>
      <c r="H112" s="180">
        <v>3</v>
      </c>
      <c r="I112" s="181"/>
      <c r="J112" s="182">
        <f>ROUND(I112*H112,2)</f>
        <v>0</v>
      </c>
      <c r="K112" s="183"/>
      <c r="L112" s="41"/>
      <c r="M112" s="184" t="s">
        <v>35</v>
      </c>
      <c r="N112" s="185" t="s">
        <v>51</v>
      </c>
      <c r="O112" s="66"/>
      <c r="P112" s="186">
        <f>O112*H112</f>
        <v>0</v>
      </c>
      <c r="Q112" s="186">
        <v>4.684E-2</v>
      </c>
      <c r="R112" s="186">
        <f>Q112*H112</f>
        <v>0.14052000000000001</v>
      </c>
      <c r="S112" s="186">
        <v>0</v>
      </c>
      <c r="T112" s="187">
        <f>S112*H112</f>
        <v>0</v>
      </c>
      <c r="U112" s="36"/>
      <c r="V112" s="36"/>
      <c r="W112" s="36"/>
      <c r="X112" s="36"/>
      <c r="Y112" s="36"/>
      <c r="Z112" s="36"/>
      <c r="AA112" s="36"/>
      <c r="AB112" s="36"/>
      <c r="AC112" s="36"/>
      <c r="AD112" s="36"/>
      <c r="AE112" s="36"/>
      <c r="AR112" s="188" t="s">
        <v>168</v>
      </c>
      <c r="AT112" s="188" t="s">
        <v>164</v>
      </c>
      <c r="AU112" s="188" t="s">
        <v>90</v>
      </c>
      <c r="AY112" s="18" t="s">
        <v>161</v>
      </c>
      <c r="BE112" s="189">
        <f>IF(N112="základní",J112,0)</f>
        <v>0</v>
      </c>
      <c r="BF112" s="189">
        <f>IF(N112="snížená",J112,0)</f>
        <v>0</v>
      </c>
      <c r="BG112" s="189">
        <f>IF(N112="zákl. přenesená",J112,0)</f>
        <v>0</v>
      </c>
      <c r="BH112" s="189">
        <f>IF(N112="sníž. přenesená",J112,0)</f>
        <v>0</v>
      </c>
      <c r="BI112" s="189">
        <f>IF(N112="nulová",J112,0)</f>
        <v>0</v>
      </c>
      <c r="BJ112" s="18" t="s">
        <v>88</v>
      </c>
      <c r="BK112" s="189">
        <f>ROUND(I112*H112,2)</f>
        <v>0</v>
      </c>
      <c r="BL112" s="18" t="s">
        <v>168</v>
      </c>
      <c r="BM112" s="188" t="s">
        <v>956</v>
      </c>
    </row>
    <row r="113" spans="1:65" s="2" customFormat="1" ht="11.25">
      <c r="A113" s="36"/>
      <c r="B113" s="37"/>
      <c r="C113" s="38"/>
      <c r="D113" s="190" t="s">
        <v>170</v>
      </c>
      <c r="E113" s="38"/>
      <c r="F113" s="191" t="s">
        <v>187</v>
      </c>
      <c r="G113" s="38"/>
      <c r="H113" s="38"/>
      <c r="I113" s="192"/>
      <c r="J113" s="38"/>
      <c r="K113" s="38"/>
      <c r="L113" s="41"/>
      <c r="M113" s="193"/>
      <c r="N113" s="194"/>
      <c r="O113" s="66"/>
      <c r="P113" s="66"/>
      <c r="Q113" s="66"/>
      <c r="R113" s="66"/>
      <c r="S113" s="66"/>
      <c r="T113" s="67"/>
      <c r="U113" s="36"/>
      <c r="V113" s="36"/>
      <c r="W113" s="36"/>
      <c r="X113" s="36"/>
      <c r="Y113" s="36"/>
      <c r="Z113" s="36"/>
      <c r="AA113" s="36"/>
      <c r="AB113" s="36"/>
      <c r="AC113" s="36"/>
      <c r="AD113" s="36"/>
      <c r="AE113" s="36"/>
      <c r="AT113" s="18" t="s">
        <v>170</v>
      </c>
      <c r="AU113" s="18" t="s">
        <v>90</v>
      </c>
    </row>
    <row r="114" spans="1:65" s="2" customFormat="1" ht="24.2" customHeight="1">
      <c r="A114" s="36"/>
      <c r="B114" s="37"/>
      <c r="C114" s="228" t="s">
        <v>168</v>
      </c>
      <c r="D114" s="228" t="s">
        <v>188</v>
      </c>
      <c r="E114" s="229" t="s">
        <v>189</v>
      </c>
      <c r="F114" s="230" t="s">
        <v>190</v>
      </c>
      <c r="G114" s="231" t="s">
        <v>185</v>
      </c>
      <c r="H114" s="232">
        <v>2</v>
      </c>
      <c r="I114" s="233"/>
      <c r="J114" s="234">
        <f>ROUND(I114*H114,2)</f>
        <v>0</v>
      </c>
      <c r="K114" s="235"/>
      <c r="L114" s="236"/>
      <c r="M114" s="237" t="s">
        <v>35</v>
      </c>
      <c r="N114" s="238" t="s">
        <v>51</v>
      </c>
      <c r="O114" s="66"/>
      <c r="P114" s="186">
        <f>O114*H114</f>
        <v>0</v>
      </c>
      <c r="Q114" s="186">
        <v>1.489E-2</v>
      </c>
      <c r="R114" s="186">
        <f>Q114*H114</f>
        <v>2.9780000000000001E-2</v>
      </c>
      <c r="S114" s="186">
        <v>0</v>
      </c>
      <c r="T114" s="187">
        <f>S114*H114</f>
        <v>0</v>
      </c>
      <c r="U114" s="36"/>
      <c r="V114" s="36"/>
      <c r="W114" s="36"/>
      <c r="X114" s="36"/>
      <c r="Y114" s="36"/>
      <c r="Z114" s="36"/>
      <c r="AA114" s="36"/>
      <c r="AB114" s="36"/>
      <c r="AC114" s="36"/>
      <c r="AD114" s="36"/>
      <c r="AE114" s="36"/>
      <c r="AR114" s="188" t="s">
        <v>191</v>
      </c>
      <c r="AT114" s="188" t="s">
        <v>188</v>
      </c>
      <c r="AU114" s="188" t="s">
        <v>90</v>
      </c>
      <c r="AY114" s="18" t="s">
        <v>161</v>
      </c>
      <c r="BE114" s="189">
        <f>IF(N114="základní",J114,0)</f>
        <v>0</v>
      </c>
      <c r="BF114" s="189">
        <f>IF(N114="snížená",J114,0)</f>
        <v>0</v>
      </c>
      <c r="BG114" s="189">
        <f>IF(N114="zákl. přenesená",J114,0)</f>
        <v>0</v>
      </c>
      <c r="BH114" s="189">
        <f>IF(N114="sníž. přenesená",J114,0)</f>
        <v>0</v>
      </c>
      <c r="BI114" s="189">
        <f>IF(N114="nulová",J114,0)</f>
        <v>0</v>
      </c>
      <c r="BJ114" s="18" t="s">
        <v>88</v>
      </c>
      <c r="BK114" s="189">
        <f>ROUND(I114*H114,2)</f>
        <v>0</v>
      </c>
      <c r="BL114" s="18" t="s">
        <v>168</v>
      </c>
      <c r="BM114" s="188" t="s">
        <v>957</v>
      </c>
    </row>
    <row r="115" spans="1:65" s="2" customFormat="1" ht="11.25">
      <c r="A115" s="36"/>
      <c r="B115" s="37"/>
      <c r="C115" s="38"/>
      <c r="D115" s="190" t="s">
        <v>170</v>
      </c>
      <c r="E115" s="38"/>
      <c r="F115" s="191" t="s">
        <v>193</v>
      </c>
      <c r="G115" s="38"/>
      <c r="H115" s="38"/>
      <c r="I115" s="192"/>
      <c r="J115" s="38"/>
      <c r="K115" s="38"/>
      <c r="L115" s="41"/>
      <c r="M115" s="193"/>
      <c r="N115" s="194"/>
      <c r="O115" s="66"/>
      <c r="P115" s="66"/>
      <c r="Q115" s="66"/>
      <c r="R115" s="66"/>
      <c r="S115" s="66"/>
      <c r="T115" s="67"/>
      <c r="U115" s="36"/>
      <c r="V115" s="36"/>
      <c r="W115" s="36"/>
      <c r="X115" s="36"/>
      <c r="Y115" s="36"/>
      <c r="Z115" s="36"/>
      <c r="AA115" s="36"/>
      <c r="AB115" s="36"/>
      <c r="AC115" s="36"/>
      <c r="AD115" s="36"/>
      <c r="AE115" s="36"/>
      <c r="AT115" s="18" t="s">
        <v>170</v>
      </c>
      <c r="AU115" s="18" t="s">
        <v>90</v>
      </c>
    </row>
    <row r="116" spans="1:65" s="2" customFormat="1" ht="33" customHeight="1">
      <c r="A116" s="36"/>
      <c r="B116" s="37"/>
      <c r="C116" s="228" t="s">
        <v>194</v>
      </c>
      <c r="D116" s="228" t="s">
        <v>188</v>
      </c>
      <c r="E116" s="229" t="s">
        <v>195</v>
      </c>
      <c r="F116" s="230" t="s">
        <v>196</v>
      </c>
      <c r="G116" s="231" t="s">
        <v>185</v>
      </c>
      <c r="H116" s="232">
        <v>1</v>
      </c>
      <c r="I116" s="233"/>
      <c r="J116" s="234">
        <f>ROUND(I116*H116,2)</f>
        <v>0</v>
      </c>
      <c r="K116" s="235"/>
      <c r="L116" s="236"/>
      <c r="M116" s="237" t="s">
        <v>35</v>
      </c>
      <c r="N116" s="238" t="s">
        <v>51</v>
      </c>
      <c r="O116" s="66"/>
      <c r="P116" s="186">
        <f>O116*H116</f>
        <v>0</v>
      </c>
      <c r="Q116" s="186">
        <v>1.489E-2</v>
      </c>
      <c r="R116" s="186">
        <f>Q116*H116</f>
        <v>1.489E-2</v>
      </c>
      <c r="S116" s="186">
        <v>0</v>
      </c>
      <c r="T116" s="187">
        <f>S116*H116</f>
        <v>0</v>
      </c>
      <c r="U116" s="36"/>
      <c r="V116" s="36"/>
      <c r="W116" s="36"/>
      <c r="X116" s="36"/>
      <c r="Y116" s="36"/>
      <c r="Z116" s="36"/>
      <c r="AA116" s="36"/>
      <c r="AB116" s="36"/>
      <c r="AC116" s="36"/>
      <c r="AD116" s="36"/>
      <c r="AE116" s="36"/>
      <c r="AR116" s="188" t="s">
        <v>191</v>
      </c>
      <c r="AT116" s="188" t="s">
        <v>188</v>
      </c>
      <c r="AU116" s="188" t="s">
        <v>90</v>
      </c>
      <c r="AY116" s="18" t="s">
        <v>161</v>
      </c>
      <c r="BE116" s="189">
        <f>IF(N116="základní",J116,0)</f>
        <v>0</v>
      </c>
      <c r="BF116" s="189">
        <f>IF(N116="snížená",J116,0)</f>
        <v>0</v>
      </c>
      <c r="BG116" s="189">
        <f>IF(N116="zákl. přenesená",J116,0)</f>
        <v>0</v>
      </c>
      <c r="BH116" s="189">
        <f>IF(N116="sníž. přenesená",J116,0)</f>
        <v>0</v>
      </c>
      <c r="BI116" s="189">
        <f>IF(N116="nulová",J116,0)</f>
        <v>0</v>
      </c>
      <c r="BJ116" s="18" t="s">
        <v>88</v>
      </c>
      <c r="BK116" s="189">
        <f>ROUND(I116*H116,2)</f>
        <v>0</v>
      </c>
      <c r="BL116" s="18" t="s">
        <v>168</v>
      </c>
      <c r="BM116" s="188" t="s">
        <v>958</v>
      </c>
    </row>
    <row r="117" spans="1:65" s="2" customFormat="1" ht="33" customHeight="1">
      <c r="A117" s="36"/>
      <c r="B117" s="37"/>
      <c r="C117" s="176" t="s">
        <v>162</v>
      </c>
      <c r="D117" s="176" t="s">
        <v>164</v>
      </c>
      <c r="E117" s="177" t="s">
        <v>198</v>
      </c>
      <c r="F117" s="178" t="s">
        <v>199</v>
      </c>
      <c r="G117" s="179" t="s">
        <v>185</v>
      </c>
      <c r="H117" s="180">
        <v>1</v>
      </c>
      <c r="I117" s="181"/>
      <c r="J117" s="182">
        <f>ROUND(I117*H117,2)</f>
        <v>0</v>
      </c>
      <c r="K117" s="183"/>
      <c r="L117" s="41"/>
      <c r="M117" s="184" t="s">
        <v>35</v>
      </c>
      <c r="N117" s="185" t="s">
        <v>51</v>
      </c>
      <c r="O117" s="66"/>
      <c r="P117" s="186">
        <f>O117*H117</f>
        <v>0</v>
      </c>
      <c r="Q117" s="186">
        <v>6.4000000000000005E-4</v>
      </c>
      <c r="R117" s="186">
        <f>Q117*H117</f>
        <v>6.4000000000000005E-4</v>
      </c>
      <c r="S117" s="186">
        <v>0</v>
      </c>
      <c r="T117" s="187">
        <f>S117*H117</f>
        <v>0</v>
      </c>
      <c r="U117" s="36"/>
      <c r="V117" s="36"/>
      <c r="W117" s="36"/>
      <c r="X117" s="36"/>
      <c r="Y117" s="36"/>
      <c r="Z117" s="36"/>
      <c r="AA117" s="36"/>
      <c r="AB117" s="36"/>
      <c r="AC117" s="36"/>
      <c r="AD117" s="36"/>
      <c r="AE117" s="36"/>
      <c r="AR117" s="188" t="s">
        <v>168</v>
      </c>
      <c r="AT117" s="188" t="s">
        <v>164</v>
      </c>
      <c r="AU117" s="188" t="s">
        <v>90</v>
      </c>
      <c r="AY117" s="18" t="s">
        <v>161</v>
      </c>
      <c r="BE117" s="189">
        <f>IF(N117="základní",J117,0)</f>
        <v>0</v>
      </c>
      <c r="BF117" s="189">
        <f>IF(N117="snížená",J117,0)</f>
        <v>0</v>
      </c>
      <c r="BG117" s="189">
        <f>IF(N117="zákl. přenesená",J117,0)</f>
        <v>0</v>
      </c>
      <c r="BH117" s="189">
        <f>IF(N117="sníž. přenesená",J117,0)</f>
        <v>0</v>
      </c>
      <c r="BI117" s="189">
        <f>IF(N117="nulová",J117,0)</f>
        <v>0</v>
      </c>
      <c r="BJ117" s="18" t="s">
        <v>88</v>
      </c>
      <c r="BK117" s="189">
        <f>ROUND(I117*H117,2)</f>
        <v>0</v>
      </c>
      <c r="BL117" s="18" t="s">
        <v>168</v>
      </c>
      <c r="BM117" s="188" t="s">
        <v>959</v>
      </c>
    </row>
    <row r="118" spans="1:65" s="2" customFormat="1" ht="11.25">
      <c r="A118" s="36"/>
      <c r="B118" s="37"/>
      <c r="C118" s="38"/>
      <c r="D118" s="190" t="s">
        <v>170</v>
      </c>
      <c r="E118" s="38"/>
      <c r="F118" s="191" t="s">
        <v>201</v>
      </c>
      <c r="G118" s="38"/>
      <c r="H118" s="38"/>
      <c r="I118" s="192"/>
      <c r="J118" s="38"/>
      <c r="K118" s="38"/>
      <c r="L118" s="41"/>
      <c r="M118" s="193"/>
      <c r="N118" s="194"/>
      <c r="O118" s="66"/>
      <c r="P118" s="66"/>
      <c r="Q118" s="66"/>
      <c r="R118" s="66"/>
      <c r="S118" s="66"/>
      <c r="T118" s="67"/>
      <c r="U118" s="36"/>
      <c r="V118" s="36"/>
      <c r="W118" s="36"/>
      <c r="X118" s="36"/>
      <c r="Y118" s="36"/>
      <c r="Z118" s="36"/>
      <c r="AA118" s="36"/>
      <c r="AB118" s="36"/>
      <c r="AC118" s="36"/>
      <c r="AD118" s="36"/>
      <c r="AE118" s="36"/>
      <c r="AT118" s="18" t="s">
        <v>170</v>
      </c>
      <c r="AU118" s="18" t="s">
        <v>90</v>
      </c>
    </row>
    <row r="119" spans="1:65" s="12" customFormat="1" ht="22.9" customHeight="1">
      <c r="B119" s="160"/>
      <c r="C119" s="161"/>
      <c r="D119" s="162" t="s">
        <v>79</v>
      </c>
      <c r="E119" s="174" t="s">
        <v>202</v>
      </c>
      <c r="F119" s="174" t="s">
        <v>203</v>
      </c>
      <c r="G119" s="161"/>
      <c r="H119" s="161"/>
      <c r="I119" s="164"/>
      <c r="J119" s="175">
        <f>BK119</f>
        <v>0</v>
      </c>
      <c r="K119" s="161"/>
      <c r="L119" s="166"/>
      <c r="M119" s="167"/>
      <c r="N119" s="168"/>
      <c r="O119" s="168"/>
      <c r="P119" s="169">
        <f>SUM(P120:P132)</f>
        <v>0</v>
      </c>
      <c r="Q119" s="168"/>
      <c r="R119" s="169">
        <f>SUM(R120:R132)</f>
        <v>8.0000000000000004E-4</v>
      </c>
      <c r="S119" s="168"/>
      <c r="T119" s="170">
        <f>SUM(T120:T132)</f>
        <v>0.96550999999999987</v>
      </c>
      <c r="AR119" s="171" t="s">
        <v>88</v>
      </c>
      <c r="AT119" s="172" t="s">
        <v>79</v>
      </c>
      <c r="AU119" s="172" t="s">
        <v>88</v>
      </c>
      <c r="AY119" s="171" t="s">
        <v>161</v>
      </c>
      <c r="BK119" s="173">
        <f>SUM(BK120:BK132)</f>
        <v>0</v>
      </c>
    </row>
    <row r="120" spans="1:65" s="2" customFormat="1" ht="37.9" customHeight="1">
      <c r="A120" s="36"/>
      <c r="B120" s="37"/>
      <c r="C120" s="176" t="s">
        <v>204</v>
      </c>
      <c r="D120" s="176" t="s">
        <v>164</v>
      </c>
      <c r="E120" s="177" t="s">
        <v>205</v>
      </c>
      <c r="F120" s="178" t="s">
        <v>206</v>
      </c>
      <c r="G120" s="179" t="s">
        <v>167</v>
      </c>
      <c r="H120" s="180">
        <v>20</v>
      </c>
      <c r="I120" s="181"/>
      <c r="J120" s="182">
        <f>ROUND(I120*H120,2)</f>
        <v>0</v>
      </c>
      <c r="K120" s="183"/>
      <c r="L120" s="41"/>
      <c r="M120" s="184" t="s">
        <v>35</v>
      </c>
      <c r="N120" s="185" t="s">
        <v>51</v>
      </c>
      <c r="O120" s="66"/>
      <c r="P120" s="186">
        <f>O120*H120</f>
        <v>0</v>
      </c>
      <c r="Q120" s="186">
        <v>4.0000000000000003E-5</v>
      </c>
      <c r="R120" s="186">
        <f>Q120*H120</f>
        <v>8.0000000000000004E-4</v>
      </c>
      <c r="S120" s="186">
        <v>0</v>
      </c>
      <c r="T120" s="187">
        <f>S120*H120</f>
        <v>0</v>
      </c>
      <c r="U120" s="36"/>
      <c r="V120" s="36"/>
      <c r="W120" s="36"/>
      <c r="X120" s="36"/>
      <c r="Y120" s="36"/>
      <c r="Z120" s="36"/>
      <c r="AA120" s="36"/>
      <c r="AB120" s="36"/>
      <c r="AC120" s="36"/>
      <c r="AD120" s="36"/>
      <c r="AE120" s="36"/>
      <c r="AR120" s="188" t="s">
        <v>168</v>
      </c>
      <c r="AT120" s="188" t="s">
        <v>164</v>
      </c>
      <c r="AU120" s="188" t="s">
        <v>90</v>
      </c>
      <c r="AY120" s="18" t="s">
        <v>161</v>
      </c>
      <c r="BE120" s="189">
        <f>IF(N120="základní",J120,0)</f>
        <v>0</v>
      </c>
      <c r="BF120" s="189">
        <f>IF(N120="snížená",J120,0)</f>
        <v>0</v>
      </c>
      <c r="BG120" s="189">
        <f>IF(N120="zákl. přenesená",J120,0)</f>
        <v>0</v>
      </c>
      <c r="BH120" s="189">
        <f>IF(N120="sníž. přenesená",J120,0)</f>
        <v>0</v>
      </c>
      <c r="BI120" s="189">
        <f>IF(N120="nulová",J120,0)</f>
        <v>0</v>
      </c>
      <c r="BJ120" s="18" t="s">
        <v>88</v>
      </c>
      <c r="BK120" s="189">
        <f>ROUND(I120*H120,2)</f>
        <v>0</v>
      </c>
      <c r="BL120" s="18" t="s">
        <v>168</v>
      </c>
      <c r="BM120" s="188" t="s">
        <v>960</v>
      </c>
    </row>
    <row r="121" spans="1:65" s="2" customFormat="1" ht="11.25">
      <c r="A121" s="36"/>
      <c r="B121" s="37"/>
      <c r="C121" s="38"/>
      <c r="D121" s="190" t="s">
        <v>170</v>
      </c>
      <c r="E121" s="38"/>
      <c r="F121" s="191" t="s">
        <v>208</v>
      </c>
      <c r="G121" s="38"/>
      <c r="H121" s="38"/>
      <c r="I121" s="192"/>
      <c r="J121" s="38"/>
      <c r="K121" s="38"/>
      <c r="L121" s="41"/>
      <c r="M121" s="193"/>
      <c r="N121" s="194"/>
      <c r="O121" s="66"/>
      <c r="P121" s="66"/>
      <c r="Q121" s="66"/>
      <c r="R121" s="66"/>
      <c r="S121" s="66"/>
      <c r="T121" s="67"/>
      <c r="U121" s="36"/>
      <c r="V121" s="36"/>
      <c r="W121" s="36"/>
      <c r="X121" s="36"/>
      <c r="Y121" s="36"/>
      <c r="Z121" s="36"/>
      <c r="AA121" s="36"/>
      <c r="AB121" s="36"/>
      <c r="AC121" s="36"/>
      <c r="AD121" s="36"/>
      <c r="AE121" s="36"/>
      <c r="AT121" s="18" t="s">
        <v>170</v>
      </c>
      <c r="AU121" s="18" t="s">
        <v>90</v>
      </c>
    </row>
    <row r="122" spans="1:65" s="2" customFormat="1" ht="37.9" customHeight="1">
      <c r="A122" s="36"/>
      <c r="B122" s="37"/>
      <c r="C122" s="176" t="s">
        <v>191</v>
      </c>
      <c r="D122" s="176" t="s">
        <v>164</v>
      </c>
      <c r="E122" s="177" t="s">
        <v>209</v>
      </c>
      <c r="F122" s="178" t="s">
        <v>210</v>
      </c>
      <c r="G122" s="179" t="s">
        <v>167</v>
      </c>
      <c r="H122" s="180">
        <v>2</v>
      </c>
      <c r="I122" s="181"/>
      <c r="J122" s="182">
        <f>ROUND(I122*H122,2)</f>
        <v>0</v>
      </c>
      <c r="K122" s="183"/>
      <c r="L122" s="41"/>
      <c r="M122" s="184" t="s">
        <v>35</v>
      </c>
      <c r="N122" s="185" t="s">
        <v>51</v>
      </c>
      <c r="O122" s="66"/>
      <c r="P122" s="186">
        <f>O122*H122</f>
        <v>0</v>
      </c>
      <c r="Q122" s="186">
        <v>0</v>
      </c>
      <c r="R122" s="186">
        <f>Q122*H122</f>
        <v>0</v>
      </c>
      <c r="S122" s="186">
        <v>7.5999999999999998E-2</v>
      </c>
      <c r="T122" s="187">
        <f>S122*H122</f>
        <v>0.152</v>
      </c>
      <c r="U122" s="36"/>
      <c r="V122" s="36"/>
      <c r="W122" s="36"/>
      <c r="X122" s="36"/>
      <c r="Y122" s="36"/>
      <c r="Z122" s="36"/>
      <c r="AA122" s="36"/>
      <c r="AB122" s="36"/>
      <c r="AC122" s="36"/>
      <c r="AD122" s="36"/>
      <c r="AE122" s="36"/>
      <c r="AR122" s="188" t="s">
        <v>168</v>
      </c>
      <c r="AT122" s="188" t="s">
        <v>164</v>
      </c>
      <c r="AU122" s="188" t="s">
        <v>90</v>
      </c>
      <c r="AY122" s="18" t="s">
        <v>161</v>
      </c>
      <c r="BE122" s="189">
        <f>IF(N122="základní",J122,0)</f>
        <v>0</v>
      </c>
      <c r="BF122" s="189">
        <f>IF(N122="snížená",J122,0)</f>
        <v>0</v>
      </c>
      <c r="BG122" s="189">
        <f>IF(N122="zákl. přenesená",J122,0)</f>
        <v>0</v>
      </c>
      <c r="BH122" s="189">
        <f>IF(N122="sníž. přenesená",J122,0)</f>
        <v>0</v>
      </c>
      <c r="BI122" s="189">
        <f>IF(N122="nulová",J122,0)</f>
        <v>0</v>
      </c>
      <c r="BJ122" s="18" t="s">
        <v>88</v>
      </c>
      <c r="BK122" s="189">
        <f>ROUND(I122*H122,2)</f>
        <v>0</v>
      </c>
      <c r="BL122" s="18" t="s">
        <v>168</v>
      </c>
      <c r="BM122" s="188" t="s">
        <v>961</v>
      </c>
    </row>
    <row r="123" spans="1:65" s="2" customFormat="1" ht="11.25">
      <c r="A123" s="36"/>
      <c r="B123" s="37"/>
      <c r="C123" s="38"/>
      <c r="D123" s="190" t="s">
        <v>170</v>
      </c>
      <c r="E123" s="38"/>
      <c r="F123" s="191" t="s">
        <v>212</v>
      </c>
      <c r="G123" s="38"/>
      <c r="H123" s="38"/>
      <c r="I123" s="192"/>
      <c r="J123" s="38"/>
      <c r="K123" s="38"/>
      <c r="L123" s="41"/>
      <c r="M123" s="193"/>
      <c r="N123" s="194"/>
      <c r="O123" s="66"/>
      <c r="P123" s="66"/>
      <c r="Q123" s="66"/>
      <c r="R123" s="66"/>
      <c r="S123" s="66"/>
      <c r="T123" s="67"/>
      <c r="U123" s="36"/>
      <c r="V123" s="36"/>
      <c r="W123" s="36"/>
      <c r="X123" s="36"/>
      <c r="Y123" s="36"/>
      <c r="Z123" s="36"/>
      <c r="AA123" s="36"/>
      <c r="AB123" s="36"/>
      <c r="AC123" s="36"/>
      <c r="AD123" s="36"/>
      <c r="AE123" s="36"/>
      <c r="AT123" s="18" t="s">
        <v>170</v>
      </c>
      <c r="AU123" s="18" t="s">
        <v>90</v>
      </c>
    </row>
    <row r="124" spans="1:65" s="2" customFormat="1" ht="49.15" customHeight="1">
      <c r="A124" s="36"/>
      <c r="B124" s="37"/>
      <c r="C124" s="176" t="s">
        <v>202</v>
      </c>
      <c r="D124" s="176" t="s">
        <v>164</v>
      </c>
      <c r="E124" s="177" t="s">
        <v>213</v>
      </c>
      <c r="F124" s="178" t="s">
        <v>214</v>
      </c>
      <c r="G124" s="179" t="s">
        <v>185</v>
      </c>
      <c r="H124" s="180">
        <v>1</v>
      </c>
      <c r="I124" s="181"/>
      <c r="J124" s="182">
        <f>ROUND(I124*H124,2)</f>
        <v>0</v>
      </c>
      <c r="K124" s="183"/>
      <c r="L124" s="41"/>
      <c r="M124" s="184" t="s">
        <v>35</v>
      </c>
      <c r="N124" s="185" t="s">
        <v>51</v>
      </c>
      <c r="O124" s="66"/>
      <c r="P124" s="186">
        <f>O124*H124</f>
        <v>0</v>
      </c>
      <c r="Q124" s="186">
        <v>0</v>
      </c>
      <c r="R124" s="186">
        <f>Q124*H124</f>
        <v>0</v>
      </c>
      <c r="S124" s="186">
        <v>6.9000000000000006E-2</v>
      </c>
      <c r="T124" s="187">
        <f>S124*H124</f>
        <v>6.9000000000000006E-2</v>
      </c>
      <c r="U124" s="36"/>
      <c r="V124" s="36"/>
      <c r="W124" s="36"/>
      <c r="X124" s="36"/>
      <c r="Y124" s="36"/>
      <c r="Z124" s="36"/>
      <c r="AA124" s="36"/>
      <c r="AB124" s="36"/>
      <c r="AC124" s="36"/>
      <c r="AD124" s="36"/>
      <c r="AE124" s="36"/>
      <c r="AR124" s="188" t="s">
        <v>168</v>
      </c>
      <c r="AT124" s="188" t="s">
        <v>164</v>
      </c>
      <c r="AU124" s="188" t="s">
        <v>90</v>
      </c>
      <c r="AY124" s="18" t="s">
        <v>161</v>
      </c>
      <c r="BE124" s="189">
        <f>IF(N124="základní",J124,0)</f>
        <v>0</v>
      </c>
      <c r="BF124" s="189">
        <f>IF(N124="snížená",J124,0)</f>
        <v>0</v>
      </c>
      <c r="BG124" s="189">
        <f>IF(N124="zákl. přenesená",J124,0)</f>
        <v>0</v>
      </c>
      <c r="BH124" s="189">
        <f>IF(N124="sníž. přenesená",J124,0)</f>
        <v>0</v>
      </c>
      <c r="BI124" s="189">
        <f>IF(N124="nulová",J124,0)</f>
        <v>0</v>
      </c>
      <c r="BJ124" s="18" t="s">
        <v>88</v>
      </c>
      <c r="BK124" s="189">
        <f>ROUND(I124*H124,2)</f>
        <v>0</v>
      </c>
      <c r="BL124" s="18" t="s">
        <v>168</v>
      </c>
      <c r="BM124" s="188" t="s">
        <v>962</v>
      </c>
    </row>
    <row r="125" spans="1:65" s="2" customFormat="1" ht="11.25">
      <c r="A125" s="36"/>
      <c r="B125" s="37"/>
      <c r="C125" s="38"/>
      <c r="D125" s="190" t="s">
        <v>170</v>
      </c>
      <c r="E125" s="38"/>
      <c r="F125" s="191" t="s">
        <v>216</v>
      </c>
      <c r="G125" s="38"/>
      <c r="H125" s="38"/>
      <c r="I125" s="192"/>
      <c r="J125" s="38"/>
      <c r="K125" s="38"/>
      <c r="L125" s="41"/>
      <c r="M125" s="193"/>
      <c r="N125" s="194"/>
      <c r="O125" s="66"/>
      <c r="P125" s="66"/>
      <c r="Q125" s="66"/>
      <c r="R125" s="66"/>
      <c r="S125" s="66"/>
      <c r="T125" s="67"/>
      <c r="U125" s="36"/>
      <c r="V125" s="36"/>
      <c r="W125" s="36"/>
      <c r="X125" s="36"/>
      <c r="Y125" s="36"/>
      <c r="Z125" s="36"/>
      <c r="AA125" s="36"/>
      <c r="AB125" s="36"/>
      <c r="AC125" s="36"/>
      <c r="AD125" s="36"/>
      <c r="AE125" s="36"/>
      <c r="AT125" s="18" t="s">
        <v>170</v>
      </c>
      <c r="AU125" s="18" t="s">
        <v>90</v>
      </c>
    </row>
    <row r="126" spans="1:65" s="2" customFormat="1" ht="19.5">
      <c r="A126" s="36"/>
      <c r="B126" s="37"/>
      <c r="C126" s="38"/>
      <c r="D126" s="197" t="s">
        <v>217</v>
      </c>
      <c r="E126" s="38"/>
      <c r="F126" s="239" t="s">
        <v>218</v>
      </c>
      <c r="G126" s="38"/>
      <c r="H126" s="38"/>
      <c r="I126" s="192"/>
      <c r="J126" s="38"/>
      <c r="K126" s="38"/>
      <c r="L126" s="41"/>
      <c r="M126" s="193"/>
      <c r="N126" s="194"/>
      <c r="O126" s="66"/>
      <c r="P126" s="66"/>
      <c r="Q126" s="66"/>
      <c r="R126" s="66"/>
      <c r="S126" s="66"/>
      <c r="T126" s="67"/>
      <c r="U126" s="36"/>
      <c r="V126" s="36"/>
      <c r="W126" s="36"/>
      <c r="X126" s="36"/>
      <c r="Y126" s="36"/>
      <c r="Z126" s="36"/>
      <c r="AA126" s="36"/>
      <c r="AB126" s="36"/>
      <c r="AC126" s="36"/>
      <c r="AD126" s="36"/>
      <c r="AE126" s="36"/>
      <c r="AT126" s="18" t="s">
        <v>217</v>
      </c>
      <c r="AU126" s="18" t="s">
        <v>90</v>
      </c>
    </row>
    <row r="127" spans="1:65" s="2" customFormat="1" ht="37.9" customHeight="1">
      <c r="A127" s="36"/>
      <c r="B127" s="37"/>
      <c r="C127" s="176" t="s">
        <v>219</v>
      </c>
      <c r="D127" s="176" t="s">
        <v>164</v>
      </c>
      <c r="E127" s="177" t="s">
        <v>220</v>
      </c>
      <c r="F127" s="178" t="s">
        <v>221</v>
      </c>
      <c r="G127" s="179" t="s">
        <v>167</v>
      </c>
      <c r="H127" s="180">
        <v>16.184999999999999</v>
      </c>
      <c r="I127" s="181"/>
      <c r="J127" s="182">
        <f>ROUND(I127*H127,2)</f>
        <v>0</v>
      </c>
      <c r="K127" s="183"/>
      <c r="L127" s="41"/>
      <c r="M127" s="184" t="s">
        <v>35</v>
      </c>
      <c r="N127" s="185" t="s">
        <v>51</v>
      </c>
      <c r="O127" s="66"/>
      <c r="P127" s="186">
        <f>O127*H127</f>
        <v>0</v>
      </c>
      <c r="Q127" s="186">
        <v>0</v>
      </c>
      <c r="R127" s="186">
        <f>Q127*H127</f>
        <v>0</v>
      </c>
      <c r="S127" s="186">
        <v>4.5999999999999999E-2</v>
      </c>
      <c r="T127" s="187">
        <f>S127*H127</f>
        <v>0.74450999999999989</v>
      </c>
      <c r="U127" s="36"/>
      <c r="V127" s="36"/>
      <c r="W127" s="36"/>
      <c r="X127" s="36"/>
      <c r="Y127" s="36"/>
      <c r="Z127" s="36"/>
      <c r="AA127" s="36"/>
      <c r="AB127" s="36"/>
      <c r="AC127" s="36"/>
      <c r="AD127" s="36"/>
      <c r="AE127" s="36"/>
      <c r="AR127" s="188" t="s">
        <v>168</v>
      </c>
      <c r="AT127" s="188" t="s">
        <v>164</v>
      </c>
      <c r="AU127" s="188" t="s">
        <v>90</v>
      </c>
      <c r="AY127" s="18" t="s">
        <v>161</v>
      </c>
      <c r="BE127" s="189">
        <f>IF(N127="základní",J127,0)</f>
        <v>0</v>
      </c>
      <c r="BF127" s="189">
        <f>IF(N127="snížená",J127,0)</f>
        <v>0</v>
      </c>
      <c r="BG127" s="189">
        <f>IF(N127="zákl. přenesená",J127,0)</f>
        <v>0</v>
      </c>
      <c r="BH127" s="189">
        <f>IF(N127="sníž. přenesená",J127,0)</f>
        <v>0</v>
      </c>
      <c r="BI127" s="189">
        <f>IF(N127="nulová",J127,0)</f>
        <v>0</v>
      </c>
      <c r="BJ127" s="18" t="s">
        <v>88</v>
      </c>
      <c r="BK127" s="189">
        <f>ROUND(I127*H127,2)</f>
        <v>0</v>
      </c>
      <c r="BL127" s="18" t="s">
        <v>168</v>
      </c>
      <c r="BM127" s="188" t="s">
        <v>963</v>
      </c>
    </row>
    <row r="128" spans="1:65" s="2" customFormat="1" ht="11.25">
      <c r="A128" s="36"/>
      <c r="B128" s="37"/>
      <c r="C128" s="38"/>
      <c r="D128" s="190" t="s">
        <v>170</v>
      </c>
      <c r="E128" s="38"/>
      <c r="F128" s="191" t="s">
        <v>223</v>
      </c>
      <c r="G128" s="38"/>
      <c r="H128" s="38"/>
      <c r="I128" s="192"/>
      <c r="J128" s="38"/>
      <c r="K128" s="38"/>
      <c r="L128" s="41"/>
      <c r="M128" s="193"/>
      <c r="N128" s="194"/>
      <c r="O128" s="66"/>
      <c r="P128" s="66"/>
      <c r="Q128" s="66"/>
      <c r="R128" s="66"/>
      <c r="S128" s="66"/>
      <c r="T128" s="67"/>
      <c r="U128" s="36"/>
      <c r="V128" s="36"/>
      <c r="W128" s="36"/>
      <c r="X128" s="36"/>
      <c r="Y128" s="36"/>
      <c r="Z128" s="36"/>
      <c r="AA128" s="36"/>
      <c r="AB128" s="36"/>
      <c r="AC128" s="36"/>
      <c r="AD128" s="36"/>
      <c r="AE128" s="36"/>
      <c r="AT128" s="18" t="s">
        <v>170</v>
      </c>
      <c r="AU128" s="18" t="s">
        <v>90</v>
      </c>
    </row>
    <row r="129" spans="1:65" s="14" customFormat="1" ht="11.25">
      <c r="B129" s="206"/>
      <c r="C129" s="207"/>
      <c r="D129" s="197" t="s">
        <v>176</v>
      </c>
      <c r="E129" s="208" t="s">
        <v>35</v>
      </c>
      <c r="F129" s="209" t="s">
        <v>964</v>
      </c>
      <c r="G129" s="207"/>
      <c r="H129" s="210">
        <v>6.1749999999999998</v>
      </c>
      <c r="I129" s="211"/>
      <c r="J129" s="207"/>
      <c r="K129" s="207"/>
      <c r="L129" s="212"/>
      <c r="M129" s="213"/>
      <c r="N129" s="214"/>
      <c r="O129" s="214"/>
      <c r="P129" s="214"/>
      <c r="Q129" s="214"/>
      <c r="R129" s="214"/>
      <c r="S129" s="214"/>
      <c r="T129" s="215"/>
      <c r="AT129" s="216" t="s">
        <v>176</v>
      </c>
      <c r="AU129" s="216" t="s">
        <v>90</v>
      </c>
      <c r="AV129" s="14" t="s">
        <v>90</v>
      </c>
      <c r="AW129" s="14" t="s">
        <v>41</v>
      </c>
      <c r="AX129" s="14" t="s">
        <v>80</v>
      </c>
      <c r="AY129" s="216" t="s">
        <v>161</v>
      </c>
    </row>
    <row r="130" spans="1:65" s="14" customFormat="1" ht="11.25">
      <c r="B130" s="206"/>
      <c r="C130" s="207"/>
      <c r="D130" s="197" t="s">
        <v>176</v>
      </c>
      <c r="E130" s="208" t="s">
        <v>35</v>
      </c>
      <c r="F130" s="209" t="s">
        <v>965</v>
      </c>
      <c r="G130" s="207"/>
      <c r="H130" s="210">
        <v>6.149</v>
      </c>
      <c r="I130" s="211"/>
      <c r="J130" s="207"/>
      <c r="K130" s="207"/>
      <c r="L130" s="212"/>
      <c r="M130" s="213"/>
      <c r="N130" s="214"/>
      <c r="O130" s="214"/>
      <c r="P130" s="214"/>
      <c r="Q130" s="214"/>
      <c r="R130" s="214"/>
      <c r="S130" s="214"/>
      <c r="T130" s="215"/>
      <c r="AT130" s="216" t="s">
        <v>176</v>
      </c>
      <c r="AU130" s="216" t="s">
        <v>90</v>
      </c>
      <c r="AV130" s="14" t="s">
        <v>90</v>
      </c>
      <c r="AW130" s="14" t="s">
        <v>41</v>
      </c>
      <c r="AX130" s="14" t="s">
        <v>80</v>
      </c>
      <c r="AY130" s="216" t="s">
        <v>161</v>
      </c>
    </row>
    <row r="131" spans="1:65" s="14" customFormat="1" ht="11.25">
      <c r="B131" s="206"/>
      <c r="C131" s="207"/>
      <c r="D131" s="197" t="s">
        <v>176</v>
      </c>
      <c r="E131" s="208" t="s">
        <v>35</v>
      </c>
      <c r="F131" s="209" t="s">
        <v>966</v>
      </c>
      <c r="G131" s="207"/>
      <c r="H131" s="210">
        <v>3.8610000000000002</v>
      </c>
      <c r="I131" s="211"/>
      <c r="J131" s="207"/>
      <c r="K131" s="207"/>
      <c r="L131" s="212"/>
      <c r="M131" s="213"/>
      <c r="N131" s="214"/>
      <c r="O131" s="214"/>
      <c r="P131" s="214"/>
      <c r="Q131" s="214"/>
      <c r="R131" s="214"/>
      <c r="S131" s="214"/>
      <c r="T131" s="215"/>
      <c r="AT131" s="216" t="s">
        <v>176</v>
      </c>
      <c r="AU131" s="216" t="s">
        <v>90</v>
      </c>
      <c r="AV131" s="14" t="s">
        <v>90</v>
      </c>
      <c r="AW131" s="14" t="s">
        <v>41</v>
      </c>
      <c r="AX131" s="14" t="s">
        <v>80</v>
      </c>
      <c r="AY131" s="216" t="s">
        <v>161</v>
      </c>
    </row>
    <row r="132" spans="1:65" s="15" customFormat="1" ht="11.25">
      <c r="B132" s="217"/>
      <c r="C132" s="218"/>
      <c r="D132" s="197" t="s">
        <v>176</v>
      </c>
      <c r="E132" s="219" t="s">
        <v>35</v>
      </c>
      <c r="F132" s="220" t="s">
        <v>181</v>
      </c>
      <c r="G132" s="218"/>
      <c r="H132" s="221">
        <v>16.184999999999999</v>
      </c>
      <c r="I132" s="222"/>
      <c r="J132" s="218"/>
      <c r="K132" s="218"/>
      <c r="L132" s="223"/>
      <c r="M132" s="224"/>
      <c r="N132" s="225"/>
      <c r="O132" s="225"/>
      <c r="P132" s="225"/>
      <c r="Q132" s="225"/>
      <c r="R132" s="225"/>
      <c r="S132" s="225"/>
      <c r="T132" s="226"/>
      <c r="AT132" s="227" t="s">
        <v>176</v>
      </c>
      <c r="AU132" s="227" t="s">
        <v>90</v>
      </c>
      <c r="AV132" s="15" t="s">
        <v>168</v>
      </c>
      <c r="AW132" s="15" t="s">
        <v>41</v>
      </c>
      <c r="AX132" s="15" t="s">
        <v>88</v>
      </c>
      <c r="AY132" s="227" t="s">
        <v>161</v>
      </c>
    </row>
    <row r="133" spans="1:65" s="12" customFormat="1" ht="22.9" customHeight="1">
      <c r="B133" s="160"/>
      <c r="C133" s="161"/>
      <c r="D133" s="162" t="s">
        <v>79</v>
      </c>
      <c r="E133" s="174" t="s">
        <v>227</v>
      </c>
      <c r="F133" s="174" t="s">
        <v>228</v>
      </c>
      <c r="G133" s="161"/>
      <c r="H133" s="161"/>
      <c r="I133" s="164"/>
      <c r="J133" s="175">
        <f>BK133</f>
        <v>0</v>
      </c>
      <c r="K133" s="161"/>
      <c r="L133" s="166"/>
      <c r="M133" s="167"/>
      <c r="N133" s="168"/>
      <c r="O133" s="168"/>
      <c r="P133" s="169">
        <f>SUM(P134:P142)</f>
        <v>0</v>
      </c>
      <c r="Q133" s="168"/>
      <c r="R133" s="169">
        <f>SUM(R134:R142)</f>
        <v>0</v>
      </c>
      <c r="S133" s="168"/>
      <c r="T133" s="170">
        <f>SUM(T134:T142)</f>
        <v>0</v>
      </c>
      <c r="AR133" s="171" t="s">
        <v>88</v>
      </c>
      <c r="AT133" s="172" t="s">
        <v>79</v>
      </c>
      <c r="AU133" s="172" t="s">
        <v>88</v>
      </c>
      <c r="AY133" s="171" t="s">
        <v>161</v>
      </c>
      <c r="BK133" s="173">
        <f>SUM(BK134:BK142)</f>
        <v>0</v>
      </c>
    </row>
    <row r="134" spans="1:65" s="2" customFormat="1" ht="44.25" customHeight="1">
      <c r="A134" s="36"/>
      <c r="B134" s="37"/>
      <c r="C134" s="176" t="s">
        <v>229</v>
      </c>
      <c r="D134" s="176" t="s">
        <v>164</v>
      </c>
      <c r="E134" s="177" t="s">
        <v>967</v>
      </c>
      <c r="F134" s="178" t="s">
        <v>968</v>
      </c>
      <c r="G134" s="179" t="s">
        <v>232</v>
      </c>
      <c r="H134" s="180">
        <v>5.694</v>
      </c>
      <c r="I134" s="181"/>
      <c r="J134" s="182">
        <f>ROUND(I134*H134,2)</f>
        <v>0</v>
      </c>
      <c r="K134" s="183"/>
      <c r="L134" s="41"/>
      <c r="M134" s="184" t="s">
        <v>35</v>
      </c>
      <c r="N134" s="185" t="s">
        <v>51</v>
      </c>
      <c r="O134" s="66"/>
      <c r="P134" s="186">
        <f>O134*H134</f>
        <v>0</v>
      </c>
      <c r="Q134" s="186">
        <v>0</v>
      </c>
      <c r="R134" s="186">
        <f>Q134*H134</f>
        <v>0</v>
      </c>
      <c r="S134" s="186">
        <v>0</v>
      </c>
      <c r="T134" s="187">
        <f>S134*H134</f>
        <v>0</v>
      </c>
      <c r="U134" s="36"/>
      <c r="V134" s="36"/>
      <c r="W134" s="36"/>
      <c r="X134" s="36"/>
      <c r="Y134" s="36"/>
      <c r="Z134" s="36"/>
      <c r="AA134" s="36"/>
      <c r="AB134" s="36"/>
      <c r="AC134" s="36"/>
      <c r="AD134" s="36"/>
      <c r="AE134" s="36"/>
      <c r="AR134" s="188" t="s">
        <v>168</v>
      </c>
      <c r="AT134" s="188" t="s">
        <v>164</v>
      </c>
      <c r="AU134" s="188" t="s">
        <v>90</v>
      </c>
      <c r="AY134" s="18" t="s">
        <v>161</v>
      </c>
      <c r="BE134" s="189">
        <f>IF(N134="základní",J134,0)</f>
        <v>0</v>
      </c>
      <c r="BF134" s="189">
        <f>IF(N134="snížená",J134,0)</f>
        <v>0</v>
      </c>
      <c r="BG134" s="189">
        <f>IF(N134="zákl. přenesená",J134,0)</f>
        <v>0</v>
      </c>
      <c r="BH134" s="189">
        <f>IF(N134="sníž. přenesená",J134,0)</f>
        <v>0</v>
      </c>
      <c r="BI134" s="189">
        <f>IF(N134="nulová",J134,0)</f>
        <v>0</v>
      </c>
      <c r="BJ134" s="18" t="s">
        <v>88</v>
      </c>
      <c r="BK134" s="189">
        <f>ROUND(I134*H134,2)</f>
        <v>0</v>
      </c>
      <c r="BL134" s="18" t="s">
        <v>168</v>
      </c>
      <c r="BM134" s="188" t="s">
        <v>969</v>
      </c>
    </row>
    <row r="135" spans="1:65" s="2" customFormat="1" ht="11.25">
      <c r="A135" s="36"/>
      <c r="B135" s="37"/>
      <c r="C135" s="38"/>
      <c r="D135" s="190" t="s">
        <v>170</v>
      </c>
      <c r="E135" s="38"/>
      <c r="F135" s="191" t="s">
        <v>970</v>
      </c>
      <c r="G135" s="38"/>
      <c r="H135" s="38"/>
      <c r="I135" s="192"/>
      <c r="J135" s="38"/>
      <c r="K135" s="38"/>
      <c r="L135" s="41"/>
      <c r="M135" s="193"/>
      <c r="N135" s="194"/>
      <c r="O135" s="66"/>
      <c r="P135" s="66"/>
      <c r="Q135" s="66"/>
      <c r="R135" s="66"/>
      <c r="S135" s="66"/>
      <c r="T135" s="67"/>
      <c r="U135" s="36"/>
      <c r="V135" s="36"/>
      <c r="W135" s="36"/>
      <c r="X135" s="36"/>
      <c r="Y135" s="36"/>
      <c r="Z135" s="36"/>
      <c r="AA135" s="36"/>
      <c r="AB135" s="36"/>
      <c r="AC135" s="36"/>
      <c r="AD135" s="36"/>
      <c r="AE135" s="36"/>
      <c r="AT135" s="18" t="s">
        <v>170</v>
      </c>
      <c r="AU135" s="18" t="s">
        <v>90</v>
      </c>
    </row>
    <row r="136" spans="1:65" s="2" customFormat="1" ht="33" customHeight="1">
      <c r="A136" s="36"/>
      <c r="B136" s="37"/>
      <c r="C136" s="176" t="s">
        <v>235</v>
      </c>
      <c r="D136" s="176" t="s">
        <v>164</v>
      </c>
      <c r="E136" s="177" t="s">
        <v>236</v>
      </c>
      <c r="F136" s="178" t="s">
        <v>237</v>
      </c>
      <c r="G136" s="179" t="s">
        <v>232</v>
      </c>
      <c r="H136" s="180">
        <v>5.694</v>
      </c>
      <c r="I136" s="181"/>
      <c r="J136" s="182">
        <f>ROUND(I136*H136,2)</f>
        <v>0</v>
      </c>
      <c r="K136" s="183"/>
      <c r="L136" s="41"/>
      <c r="M136" s="184" t="s">
        <v>35</v>
      </c>
      <c r="N136" s="185" t="s">
        <v>51</v>
      </c>
      <c r="O136" s="66"/>
      <c r="P136" s="186">
        <f>O136*H136</f>
        <v>0</v>
      </c>
      <c r="Q136" s="186">
        <v>0</v>
      </c>
      <c r="R136" s="186">
        <f>Q136*H136</f>
        <v>0</v>
      </c>
      <c r="S136" s="186">
        <v>0</v>
      </c>
      <c r="T136" s="187">
        <f>S136*H136</f>
        <v>0</v>
      </c>
      <c r="U136" s="36"/>
      <c r="V136" s="36"/>
      <c r="W136" s="36"/>
      <c r="X136" s="36"/>
      <c r="Y136" s="36"/>
      <c r="Z136" s="36"/>
      <c r="AA136" s="36"/>
      <c r="AB136" s="36"/>
      <c r="AC136" s="36"/>
      <c r="AD136" s="36"/>
      <c r="AE136" s="36"/>
      <c r="AR136" s="188" t="s">
        <v>168</v>
      </c>
      <c r="AT136" s="188" t="s">
        <v>164</v>
      </c>
      <c r="AU136" s="188" t="s">
        <v>90</v>
      </c>
      <c r="AY136" s="18" t="s">
        <v>161</v>
      </c>
      <c r="BE136" s="189">
        <f>IF(N136="základní",J136,0)</f>
        <v>0</v>
      </c>
      <c r="BF136" s="189">
        <f>IF(N136="snížená",J136,0)</f>
        <v>0</v>
      </c>
      <c r="BG136" s="189">
        <f>IF(N136="zákl. přenesená",J136,0)</f>
        <v>0</v>
      </c>
      <c r="BH136" s="189">
        <f>IF(N136="sníž. přenesená",J136,0)</f>
        <v>0</v>
      </c>
      <c r="BI136" s="189">
        <f>IF(N136="nulová",J136,0)</f>
        <v>0</v>
      </c>
      <c r="BJ136" s="18" t="s">
        <v>88</v>
      </c>
      <c r="BK136" s="189">
        <f>ROUND(I136*H136,2)</f>
        <v>0</v>
      </c>
      <c r="BL136" s="18" t="s">
        <v>168</v>
      </c>
      <c r="BM136" s="188" t="s">
        <v>971</v>
      </c>
    </row>
    <row r="137" spans="1:65" s="2" customFormat="1" ht="11.25">
      <c r="A137" s="36"/>
      <c r="B137" s="37"/>
      <c r="C137" s="38"/>
      <c r="D137" s="190" t="s">
        <v>170</v>
      </c>
      <c r="E137" s="38"/>
      <c r="F137" s="191" t="s">
        <v>239</v>
      </c>
      <c r="G137" s="38"/>
      <c r="H137" s="38"/>
      <c r="I137" s="192"/>
      <c r="J137" s="38"/>
      <c r="K137" s="38"/>
      <c r="L137" s="41"/>
      <c r="M137" s="193"/>
      <c r="N137" s="194"/>
      <c r="O137" s="66"/>
      <c r="P137" s="66"/>
      <c r="Q137" s="66"/>
      <c r="R137" s="66"/>
      <c r="S137" s="66"/>
      <c r="T137" s="67"/>
      <c r="U137" s="36"/>
      <c r="V137" s="36"/>
      <c r="W137" s="36"/>
      <c r="X137" s="36"/>
      <c r="Y137" s="36"/>
      <c r="Z137" s="36"/>
      <c r="AA137" s="36"/>
      <c r="AB137" s="36"/>
      <c r="AC137" s="36"/>
      <c r="AD137" s="36"/>
      <c r="AE137" s="36"/>
      <c r="AT137" s="18" t="s">
        <v>170</v>
      </c>
      <c r="AU137" s="18" t="s">
        <v>90</v>
      </c>
    </row>
    <row r="138" spans="1:65" s="2" customFormat="1" ht="44.25" customHeight="1">
      <c r="A138" s="36"/>
      <c r="B138" s="37"/>
      <c r="C138" s="176" t="s">
        <v>240</v>
      </c>
      <c r="D138" s="176" t="s">
        <v>164</v>
      </c>
      <c r="E138" s="177" t="s">
        <v>241</v>
      </c>
      <c r="F138" s="178" t="s">
        <v>242</v>
      </c>
      <c r="G138" s="179" t="s">
        <v>232</v>
      </c>
      <c r="H138" s="180">
        <v>54.68</v>
      </c>
      <c r="I138" s="181"/>
      <c r="J138" s="182">
        <f>ROUND(I138*H138,2)</f>
        <v>0</v>
      </c>
      <c r="K138" s="183"/>
      <c r="L138" s="41"/>
      <c r="M138" s="184" t="s">
        <v>35</v>
      </c>
      <c r="N138" s="185" t="s">
        <v>51</v>
      </c>
      <c r="O138" s="66"/>
      <c r="P138" s="186">
        <f>O138*H138</f>
        <v>0</v>
      </c>
      <c r="Q138" s="186">
        <v>0</v>
      </c>
      <c r="R138" s="186">
        <f>Q138*H138</f>
        <v>0</v>
      </c>
      <c r="S138" s="186">
        <v>0</v>
      </c>
      <c r="T138" s="187">
        <f>S138*H138</f>
        <v>0</v>
      </c>
      <c r="U138" s="36"/>
      <c r="V138" s="36"/>
      <c r="W138" s="36"/>
      <c r="X138" s="36"/>
      <c r="Y138" s="36"/>
      <c r="Z138" s="36"/>
      <c r="AA138" s="36"/>
      <c r="AB138" s="36"/>
      <c r="AC138" s="36"/>
      <c r="AD138" s="36"/>
      <c r="AE138" s="36"/>
      <c r="AR138" s="188" t="s">
        <v>168</v>
      </c>
      <c r="AT138" s="188" t="s">
        <v>164</v>
      </c>
      <c r="AU138" s="188" t="s">
        <v>90</v>
      </c>
      <c r="AY138" s="18" t="s">
        <v>161</v>
      </c>
      <c r="BE138" s="189">
        <f>IF(N138="základní",J138,0)</f>
        <v>0</v>
      </c>
      <c r="BF138" s="189">
        <f>IF(N138="snížená",J138,0)</f>
        <v>0</v>
      </c>
      <c r="BG138" s="189">
        <f>IF(N138="zákl. přenesená",J138,0)</f>
        <v>0</v>
      </c>
      <c r="BH138" s="189">
        <f>IF(N138="sníž. přenesená",J138,0)</f>
        <v>0</v>
      </c>
      <c r="BI138" s="189">
        <f>IF(N138="nulová",J138,0)</f>
        <v>0</v>
      </c>
      <c r="BJ138" s="18" t="s">
        <v>88</v>
      </c>
      <c r="BK138" s="189">
        <f>ROUND(I138*H138,2)</f>
        <v>0</v>
      </c>
      <c r="BL138" s="18" t="s">
        <v>168</v>
      </c>
      <c r="BM138" s="188" t="s">
        <v>972</v>
      </c>
    </row>
    <row r="139" spans="1:65" s="2" customFormat="1" ht="11.25">
      <c r="A139" s="36"/>
      <c r="B139" s="37"/>
      <c r="C139" s="38"/>
      <c r="D139" s="190" t="s">
        <v>170</v>
      </c>
      <c r="E139" s="38"/>
      <c r="F139" s="191" t="s">
        <v>244</v>
      </c>
      <c r="G139" s="38"/>
      <c r="H139" s="38"/>
      <c r="I139" s="192"/>
      <c r="J139" s="38"/>
      <c r="K139" s="38"/>
      <c r="L139" s="41"/>
      <c r="M139" s="193"/>
      <c r="N139" s="194"/>
      <c r="O139" s="66"/>
      <c r="P139" s="66"/>
      <c r="Q139" s="66"/>
      <c r="R139" s="66"/>
      <c r="S139" s="66"/>
      <c r="T139" s="67"/>
      <c r="U139" s="36"/>
      <c r="V139" s="36"/>
      <c r="W139" s="36"/>
      <c r="X139" s="36"/>
      <c r="Y139" s="36"/>
      <c r="Z139" s="36"/>
      <c r="AA139" s="36"/>
      <c r="AB139" s="36"/>
      <c r="AC139" s="36"/>
      <c r="AD139" s="36"/>
      <c r="AE139" s="36"/>
      <c r="AT139" s="18" t="s">
        <v>170</v>
      </c>
      <c r="AU139" s="18" t="s">
        <v>90</v>
      </c>
    </row>
    <row r="140" spans="1:65" s="14" customFormat="1" ht="11.25">
      <c r="B140" s="206"/>
      <c r="C140" s="207"/>
      <c r="D140" s="197" t="s">
        <v>176</v>
      </c>
      <c r="E140" s="208" t="s">
        <v>35</v>
      </c>
      <c r="F140" s="209" t="s">
        <v>973</v>
      </c>
      <c r="G140" s="207"/>
      <c r="H140" s="210">
        <v>54.68</v>
      </c>
      <c r="I140" s="211"/>
      <c r="J140" s="207"/>
      <c r="K140" s="207"/>
      <c r="L140" s="212"/>
      <c r="M140" s="213"/>
      <c r="N140" s="214"/>
      <c r="O140" s="214"/>
      <c r="P140" s="214"/>
      <c r="Q140" s="214"/>
      <c r="R140" s="214"/>
      <c r="S140" s="214"/>
      <c r="T140" s="215"/>
      <c r="AT140" s="216" t="s">
        <v>176</v>
      </c>
      <c r="AU140" s="216" t="s">
        <v>90</v>
      </c>
      <c r="AV140" s="14" t="s">
        <v>90</v>
      </c>
      <c r="AW140" s="14" t="s">
        <v>41</v>
      </c>
      <c r="AX140" s="14" t="s">
        <v>88</v>
      </c>
      <c r="AY140" s="216" t="s">
        <v>161</v>
      </c>
    </row>
    <row r="141" spans="1:65" s="2" customFormat="1" ht="44.25" customHeight="1">
      <c r="A141" s="36"/>
      <c r="B141" s="37"/>
      <c r="C141" s="176" t="s">
        <v>246</v>
      </c>
      <c r="D141" s="176" t="s">
        <v>164</v>
      </c>
      <c r="E141" s="177" t="s">
        <v>247</v>
      </c>
      <c r="F141" s="178" t="s">
        <v>248</v>
      </c>
      <c r="G141" s="179" t="s">
        <v>232</v>
      </c>
      <c r="H141" s="180">
        <v>5.694</v>
      </c>
      <c r="I141" s="181"/>
      <c r="J141" s="182">
        <f>ROUND(I141*H141,2)</f>
        <v>0</v>
      </c>
      <c r="K141" s="183"/>
      <c r="L141" s="41"/>
      <c r="M141" s="184" t="s">
        <v>35</v>
      </c>
      <c r="N141" s="185" t="s">
        <v>51</v>
      </c>
      <c r="O141" s="66"/>
      <c r="P141" s="186">
        <f>O141*H141</f>
        <v>0</v>
      </c>
      <c r="Q141" s="186">
        <v>0</v>
      </c>
      <c r="R141" s="186">
        <f>Q141*H141</f>
        <v>0</v>
      </c>
      <c r="S141" s="186">
        <v>0</v>
      </c>
      <c r="T141" s="187">
        <f>S141*H141</f>
        <v>0</v>
      </c>
      <c r="U141" s="36"/>
      <c r="V141" s="36"/>
      <c r="W141" s="36"/>
      <c r="X141" s="36"/>
      <c r="Y141" s="36"/>
      <c r="Z141" s="36"/>
      <c r="AA141" s="36"/>
      <c r="AB141" s="36"/>
      <c r="AC141" s="36"/>
      <c r="AD141" s="36"/>
      <c r="AE141" s="36"/>
      <c r="AR141" s="188" t="s">
        <v>168</v>
      </c>
      <c r="AT141" s="188" t="s">
        <v>164</v>
      </c>
      <c r="AU141" s="188" t="s">
        <v>90</v>
      </c>
      <c r="AY141" s="18" t="s">
        <v>161</v>
      </c>
      <c r="BE141" s="189">
        <f>IF(N141="základní",J141,0)</f>
        <v>0</v>
      </c>
      <c r="BF141" s="189">
        <f>IF(N141="snížená",J141,0)</f>
        <v>0</v>
      </c>
      <c r="BG141" s="189">
        <f>IF(N141="zákl. přenesená",J141,0)</f>
        <v>0</v>
      </c>
      <c r="BH141" s="189">
        <f>IF(N141="sníž. přenesená",J141,0)</f>
        <v>0</v>
      </c>
      <c r="BI141" s="189">
        <f>IF(N141="nulová",J141,0)</f>
        <v>0</v>
      </c>
      <c r="BJ141" s="18" t="s">
        <v>88</v>
      </c>
      <c r="BK141" s="189">
        <f>ROUND(I141*H141,2)</f>
        <v>0</v>
      </c>
      <c r="BL141" s="18" t="s">
        <v>168</v>
      </c>
      <c r="BM141" s="188" t="s">
        <v>974</v>
      </c>
    </row>
    <row r="142" spans="1:65" s="2" customFormat="1" ht="11.25">
      <c r="A142" s="36"/>
      <c r="B142" s="37"/>
      <c r="C142" s="38"/>
      <c r="D142" s="190" t="s">
        <v>170</v>
      </c>
      <c r="E142" s="38"/>
      <c r="F142" s="191" t="s">
        <v>250</v>
      </c>
      <c r="G142" s="38"/>
      <c r="H142" s="38"/>
      <c r="I142" s="192"/>
      <c r="J142" s="38"/>
      <c r="K142" s="38"/>
      <c r="L142" s="41"/>
      <c r="M142" s="193"/>
      <c r="N142" s="194"/>
      <c r="O142" s="66"/>
      <c r="P142" s="66"/>
      <c r="Q142" s="66"/>
      <c r="R142" s="66"/>
      <c r="S142" s="66"/>
      <c r="T142" s="67"/>
      <c r="U142" s="36"/>
      <c r="V142" s="36"/>
      <c r="W142" s="36"/>
      <c r="X142" s="36"/>
      <c r="Y142" s="36"/>
      <c r="Z142" s="36"/>
      <c r="AA142" s="36"/>
      <c r="AB142" s="36"/>
      <c r="AC142" s="36"/>
      <c r="AD142" s="36"/>
      <c r="AE142" s="36"/>
      <c r="AT142" s="18" t="s">
        <v>170</v>
      </c>
      <c r="AU142" s="18" t="s">
        <v>90</v>
      </c>
    </row>
    <row r="143" spans="1:65" s="12" customFormat="1" ht="22.9" customHeight="1">
      <c r="B143" s="160"/>
      <c r="C143" s="161"/>
      <c r="D143" s="162" t="s">
        <v>79</v>
      </c>
      <c r="E143" s="174" t="s">
        <v>251</v>
      </c>
      <c r="F143" s="174" t="s">
        <v>252</v>
      </c>
      <c r="G143" s="161"/>
      <c r="H143" s="161"/>
      <c r="I143" s="164"/>
      <c r="J143" s="175">
        <f>BK143</f>
        <v>0</v>
      </c>
      <c r="K143" s="161"/>
      <c r="L143" s="166"/>
      <c r="M143" s="167"/>
      <c r="N143" s="168"/>
      <c r="O143" s="168"/>
      <c r="P143" s="169">
        <f>SUM(P144:P145)</f>
        <v>0</v>
      </c>
      <c r="Q143" s="168"/>
      <c r="R143" s="169">
        <f>SUM(R144:R145)</f>
        <v>0</v>
      </c>
      <c r="S143" s="168"/>
      <c r="T143" s="170">
        <f>SUM(T144:T145)</f>
        <v>0</v>
      </c>
      <c r="AR143" s="171" t="s">
        <v>88</v>
      </c>
      <c r="AT143" s="172" t="s">
        <v>79</v>
      </c>
      <c r="AU143" s="172" t="s">
        <v>88</v>
      </c>
      <c r="AY143" s="171" t="s">
        <v>161</v>
      </c>
      <c r="BK143" s="173">
        <f>SUM(BK144:BK145)</f>
        <v>0</v>
      </c>
    </row>
    <row r="144" spans="1:65" s="2" customFormat="1" ht="55.5" customHeight="1">
      <c r="A144" s="36"/>
      <c r="B144" s="37"/>
      <c r="C144" s="176" t="s">
        <v>8</v>
      </c>
      <c r="D144" s="176" t="s">
        <v>164</v>
      </c>
      <c r="E144" s="177" t="s">
        <v>975</v>
      </c>
      <c r="F144" s="178" t="s">
        <v>976</v>
      </c>
      <c r="G144" s="179" t="s">
        <v>232</v>
      </c>
      <c r="H144" s="180">
        <v>1.827</v>
      </c>
      <c r="I144" s="181"/>
      <c r="J144" s="182">
        <f>ROUND(I144*H144,2)</f>
        <v>0</v>
      </c>
      <c r="K144" s="183"/>
      <c r="L144" s="41"/>
      <c r="M144" s="184" t="s">
        <v>35</v>
      </c>
      <c r="N144" s="185" t="s">
        <v>51</v>
      </c>
      <c r="O144" s="66"/>
      <c r="P144" s="186">
        <f>O144*H144</f>
        <v>0</v>
      </c>
      <c r="Q144" s="186">
        <v>0</v>
      </c>
      <c r="R144" s="186">
        <f>Q144*H144</f>
        <v>0</v>
      </c>
      <c r="S144" s="186">
        <v>0</v>
      </c>
      <c r="T144" s="187">
        <f>S144*H144</f>
        <v>0</v>
      </c>
      <c r="U144" s="36"/>
      <c r="V144" s="36"/>
      <c r="W144" s="36"/>
      <c r="X144" s="36"/>
      <c r="Y144" s="36"/>
      <c r="Z144" s="36"/>
      <c r="AA144" s="36"/>
      <c r="AB144" s="36"/>
      <c r="AC144" s="36"/>
      <c r="AD144" s="36"/>
      <c r="AE144" s="36"/>
      <c r="AR144" s="188" t="s">
        <v>168</v>
      </c>
      <c r="AT144" s="188" t="s">
        <v>164</v>
      </c>
      <c r="AU144" s="188" t="s">
        <v>90</v>
      </c>
      <c r="AY144" s="18" t="s">
        <v>161</v>
      </c>
      <c r="BE144" s="189">
        <f>IF(N144="základní",J144,0)</f>
        <v>0</v>
      </c>
      <c r="BF144" s="189">
        <f>IF(N144="snížená",J144,0)</f>
        <v>0</v>
      </c>
      <c r="BG144" s="189">
        <f>IF(N144="zákl. přenesená",J144,0)</f>
        <v>0</v>
      </c>
      <c r="BH144" s="189">
        <f>IF(N144="sníž. přenesená",J144,0)</f>
        <v>0</v>
      </c>
      <c r="BI144" s="189">
        <f>IF(N144="nulová",J144,0)</f>
        <v>0</v>
      </c>
      <c r="BJ144" s="18" t="s">
        <v>88</v>
      </c>
      <c r="BK144" s="189">
        <f>ROUND(I144*H144,2)</f>
        <v>0</v>
      </c>
      <c r="BL144" s="18" t="s">
        <v>168</v>
      </c>
      <c r="BM144" s="188" t="s">
        <v>977</v>
      </c>
    </row>
    <row r="145" spans="1:65" s="2" customFormat="1" ht="11.25">
      <c r="A145" s="36"/>
      <c r="B145" s="37"/>
      <c r="C145" s="38"/>
      <c r="D145" s="190" t="s">
        <v>170</v>
      </c>
      <c r="E145" s="38"/>
      <c r="F145" s="191" t="s">
        <v>978</v>
      </c>
      <c r="G145" s="38"/>
      <c r="H145" s="38"/>
      <c r="I145" s="192"/>
      <c r="J145" s="38"/>
      <c r="K145" s="38"/>
      <c r="L145" s="41"/>
      <c r="M145" s="193"/>
      <c r="N145" s="194"/>
      <c r="O145" s="66"/>
      <c r="P145" s="66"/>
      <c r="Q145" s="66"/>
      <c r="R145" s="66"/>
      <c r="S145" s="66"/>
      <c r="T145" s="67"/>
      <c r="U145" s="36"/>
      <c r="V145" s="36"/>
      <c r="W145" s="36"/>
      <c r="X145" s="36"/>
      <c r="Y145" s="36"/>
      <c r="Z145" s="36"/>
      <c r="AA145" s="36"/>
      <c r="AB145" s="36"/>
      <c r="AC145" s="36"/>
      <c r="AD145" s="36"/>
      <c r="AE145" s="36"/>
      <c r="AT145" s="18" t="s">
        <v>170</v>
      </c>
      <c r="AU145" s="18" t="s">
        <v>90</v>
      </c>
    </row>
    <row r="146" spans="1:65" s="12" customFormat="1" ht="25.9" customHeight="1">
      <c r="B146" s="160"/>
      <c r="C146" s="161"/>
      <c r="D146" s="162" t="s">
        <v>79</v>
      </c>
      <c r="E146" s="163" t="s">
        <v>257</v>
      </c>
      <c r="F146" s="163" t="s">
        <v>258</v>
      </c>
      <c r="G146" s="161"/>
      <c r="H146" s="161"/>
      <c r="I146" s="164"/>
      <c r="J146" s="165">
        <f>BK146</f>
        <v>0</v>
      </c>
      <c r="K146" s="161"/>
      <c r="L146" s="166"/>
      <c r="M146" s="167"/>
      <c r="N146" s="168"/>
      <c r="O146" s="168"/>
      <c r="P146" s="169">
        <f>P147+P166+P173+P176+P193+P206+P212+P246+P276</f>
        <v>0</v>
      </c>
      <c r="Q146" s="168"/>
      <c r="R146" s="169">
        <f>R147+R166+R173+R176+R193+R206+R212+R246+R276</f>
        <v>1.9530556900000002</v>
      </c>
      <c r="S146" s="168"/>
      <c r="T146" s="170">
        <f>T147+T166+T173+T176+T193+T206+T212+T246+T276</f>
        <v>4.7283425999999995</v>
      </c>
      <c r="AR146" s="171" t="s">
        <v>90</v>
      </c>
      <c r="AT146" s="172" t="s">
        <v>79</v>
      </c>
      <c r="AU146" s="172" t="s">
        <v>80</v>
      </c>
      <c r="AY146" s="171" t="s">
        <v>161</v>
      </c>
      <c r="BK146" s="173">
        <f>BK147+BK166+BK173+BK176+BK193+BK206+BK212+BK246+BK276</f>
        <v>0</v>
      </c>
    </row>
    <row r="147" spans="1:65" s="12" customFormat="1" ht="22.9" customHeight="1">
      <c r="B147" s="160"/>
      <c r="C147" s="161"/>
      <c r="D147" s="162" t="s">
        <v>79</v>
      </c>
      <c r="E147" s="174" t="s">
        <v>259</v>
      </c>
      <c r="F147" s="174" t="s">
        <v>260</v>
      </c>
      <c r="G147" s="161"/>
      <c r="H147" s="161"/>
      <c r="I147" s="164"/>
      <c r="J147" s="175">
        <f>BK147</f>
        <v>0</v>
      </c>
      <c r="K147" s="161"/>
      <c r="L147" s="166"/>
      <c r="M147" s="167"/>
      <c r="N147" s="168"/>
      <c r="O147" s="168"/>
      <c r="P147" s="169">
        <f>SUM(P148:P165)</f>
        <v>0</v>
      </c>
      <c r="Q147" s="168"/>
      <c r="R147" s="169">
        <f>SUM(R148:R165)</f>
        <v>3.8999999999999998E-3</v>
      </c>
      <c r="S147" s="168"/>
      <c r="T147" s="170">
        <f>SUM(T148:T165)</f>
        <v>6.0929999999999998E-2</v>
      </c>
      <c r="AR147" s="171" t="s">
        <v>90</v>
      </c>
      <c r="AT147" s="172" t="s">
        <v>79</v>
      </c>
      <c r="AU147" s="172" t="s">
        <v>88</v>
      </c>
      <c r="AY147" s="171" t="s">
        <v>161</v>
      </c>
      <c r="BK147" s="173">
        <f>SUM(BK148:BK165)</f>
        <v>0</v>
      </c>
    </row>
    <row r="148" spans="1:65" s="2" customFormat="1" ht="33" customHeight="1">
      <c r="A148" s="36"/>
      <c r="B148" s="37"/>
      <c r="C148" s="176" t="s">
        <v>261</v>
      </c>
      <c r="D148" s="176" t="s">
        <v>164</v>
      </c>
      <c r="E148" s="177" t="s">
        <v>262</v>
      </c>
      <c r="F148" s="178" t="s">
        <v>263</v>
      </c>
      <c r="G148" s="179" t="s">
        <v>185</v>
      </c>
      <c r="H148" s="180">
        <v>1</v>
      </c>
      <c r="I148" s="181"/>
      <c r="J148" s="182">
        <f>ROUND(I148*H148,2)</f>
        <v>0</v>
      </c>
      <c r="K148" s="183"/>
      <c r="L148" s="41"/>
      <c r="M148" s="184" t="s">
        <v>35</v>
      </c>
      <c r="N148" s="185" t="s">
        <v>51</v>
      </c>
      <c r="O148" s="66"/>
      <c r="P148" s="186">
        <f>O148*H148</f>
        <v>0</v>
      </c>
      <c r="Q148" s="186">
        <v>0</v>
      </c>
      <c r="R148" s="186">
        <f>Q148*H148</f>
        <v>0</v>
      </c>
      <c r="S148" s="186">
        <v>0</v>
      </c>
      <c r="T148" s="187">
        <f>S148*H148</f>
        <v>0</v>
      </c>
      <c r="U148" s="36"/>
      <c r="V148" s="36"/>
      <c r="W148" s="36"/>
      <c r="X148" s="36"/>
      <c r="Y148" s="36"/>
      <c r="Z148" s="36"/>
      <c r="AA148" s="36"/>
      <c r="AB148" s="36"/>
      <c r="AC148" s="36"/>
      <c r="AD148" s="36"/>
      <c r="AE148" s="36"/>
      <c r="AR148" s="188" t="s">
        <v>261</v>
      </c>
      <c r="AT148" s="188" t="s">
        <v>164</v>
      </c>
      <c r="AU148" s="188" t="s">
        <v>90</v>
      </c>
      <c r="AY148" s="18" t="s">
        <v>161</v>
      </c>
      <c r="BE148" s="189">
        <f>IF(N148="základní",J148,0)</f>
        <v>0</v>
      </c>
      <c r="BF148" s="189">
        <f>IF(N148="snížená",J148,0)</f>
        <v>0</v>
      </c>
      <c r="BG148" s="189">
        <f>IF(N148="zákl. přenesená",J148,0)</f>
        <v>0</v>
      </c>
      <c r="BH148" s="189">
        <f>IF(N148="sníž. přenesená",J148,0)</f>
        <v>0</v>
      </c>
      <c r="BI148" s="189">
        <f>IF(N148="nulová",J148,0)</f>
        <v>0</v>
      </c>
      <c r="BJ148" s="18" t="s">
        <v>88</v>
      </c>
      <c r="BK148" s="189">
        <f>ROUND(I148*H148,2)</f>
        <v>0</v>
      </c>
      <c r="BL148" s="18" t="s">
        <v>261</v>
      </c>
      <c r="BM148" s="188" t="s">
        <v>979</v>
      </c>
    </row>
    <row r="149" spans="1:65" s="2" customFormat="1" ht="24.2" customHeight="1">
      <c r="A149" s="36"/>
      <c r="B149" s="37"/>
      <c r="C149" s="176" t="s">
        <v>265</v>
      </c>
      <c r="D149" s="176" t="s">
        <v>164</v>
      </c>
      <c r="E149" s="177" t="s">
        <v>266</v>
      </c>
      <c r="F149" s="178" t="s">
        <v>267</v>
      </c>
      <c r="G149" s="179" t="s">
        <v>185</v>
      </c>
      <c r="H149" s="180">
        <v>1</v>
      </c>
      <c r="I149" s="181"/>
      <c r="J149" s="182">
        <f>ROUND(I149*H149,2)</f>
        <v>0</v>
      </c>
      <c r="K149" s="183"/>
      <c r="L149" s="41"/>
      <c r="M149" s="184" t="s">
        <v>35</v>
      </c>
      <c r="N149" s="185" t="s">
        <v>51</v>
      </c>
      <c r="O149" s="66"/>
      <c r="P149" s="186">
        <f>O149*H149</f>
        <v>0</v>
      </c>
      <c r="Q149" s="186">
        <v>0</v>
      </c>
      <c r="R149" s="186">
        <f>Q149*H149</f>
        <v>0</v>
      </c>
      <c r="S149" s="186">
        <v>0</v>
      </c>
      <c r="T149" s="187">
        <f>S149*H149</f>
        <v>0</v>
      </c>
      <c r="U149" s="36"/>
      <c r="V149" s="36"/>
      <c r="W149" s="36"/>
      <c r="X149" s="36"/>
      <c r="Y149" s="36"/>
      <c r="Z149" s="36"/>
      <c r="AA149" s="36"/>
      <c r="AB149" s="36"/>
      <c r="AC149" s="36"/>
      <c r="AD149" s="36"/>
      <c r="AE149" s="36"/>
      <c r="AR149" s="188" t="s">
        <v>261</v>
      </c>
      <c r="AT149" s="188" t="s">
        <v>164</v>
      </c>
      <c r="AU149" s="188" t="s">
        <v>90</v>
      </c>
      <c r="AY149" s="18" t="s">
        <v>161</v>
      </c>
      <c r="BE149" s="189">
        <f>IF(N149="základní",J149,0)</f>
        <v>0</v>
      </c>
      <c r="BF149" s="189">
        <f>IF(N149="snížená",J149,0)</f>
        <v>0</v>
      </c>
      <c r="BG149" s="189">
        <f>IF(N149="zákl. přenesená",J149,0)</f>
        <v>0</v>
      </c>
      <c r="BH149" s="189">
        <f>IF(N149="sníž. přenesená",J149,0)</f>
        <v>0</v>
      </c>
      <c r="BI149" s="189">
        <f>IF(N149="nulová",J149,0)</f>
        <v>0</v>
      </c>
      <c r="BJ149" s="18" t="s">
        <v>88</v>
      </c>
      <c r="BK149" s="189">
        <f>ROUND(I149*H149,2)</f>
        <v>0</v>
      </c>
      <c r="BL149" s="18" t="s">
        <v>261</v>
      </c>
      <c r="BM149" s="188" t="s">
        <v>980</v>
      </c>
    </row>
    <row r="150" spans="1:65" s="2" customFormat="1" ht="24.2" customHeight="1">
      <c r="A150" s="36"/>
      <c r="B150" s="37"/>
      <c r="C150" s="176" t="s">
        <v>269</v>
      </c>
      <c r="D150" s="176" t="s">
        <v>164</v>
      </c>
      <c r="E150" s="177" t="s">
        <v>270</v>
      </c>
      <c r="F150" s="178" t="s">
        <v>271</v>
      </c>
      <c r="G150" s="179" t="s">
        <v>185</v>
      </c>
      <c r="H150" s="180">
        <v>2</v>
      </c>
      <c r="I150" s="181"/>
      <c r="J150" s="182">
        <f>ROUND(I150*H150,2)</f>
        <v>0</v>
      </c>
      <c r="K150" s="183"/>
      <c r="L150" s="41"/>
      <c r="M150" s="184" t="s">
        <v>35</v>
      </c>
      <c r="N150" s="185" t="s">
        <v>51</v>
      </c>
      <c r="O150" s="66"/>
      <c r="P150" s="186">
        <f>O150*H150</f>
        <v>0</v>
      </c>
      <c r="Q150" s="186">
        <v>0</v>
      </c>
      <c r="R150" s="186">
        <f>Q150*H150</f>
        <v>0</v>
      </c>
      <c r="S150" s="186">
        <v>0</v>
      </c>
      <c r="T150" s="187">
        <f>S150*H150</f>
        <v>0</v>
      </c>
      <c r="U150" s="36"/>
      <c r="V150" s="36"/>
      <c r="W150" s="36"/>
      <c r="X150" s="36"/>
      <c r="Y150" s="36"/>
      <c r="Z150" s="36"/>
      <c r="AA150" s="36"/>
      <c r="AB150" s="36"/>
      <c r="AC150" s="36"/>
      <c r="AD150" s="36"/>
      <c r="AE150" s="36"/>
      <c r="AR150" s="188" t="s">
        <v>261</v>
      </c>
      <c r="AT150" s="188" t="s">
        <v>164</v>
      </c>
      <c r="AU150" s="188" t="s">
        <v>90</v>
      </c>
      <c r="AY150" s="18" t="s">
        <v>161</v>
      </c>
      <c r="BE150" s="189">
        <f>IF(N150="základní",J150,0)</f>
        <v>0</v>
      </c>
      <c r="BF150" s="189">
        <f>IF(N150="snížená",J150,0)</f>
        <v>0</v>
      </c>
      <c r="BG150" s="189">
        <f>IF(N150="zákl. přenesená",J150,0)</f>
        <v>0</v>
      </c>
      <c r="BH150" s="189">
        <f>IF(N150="sníž. přenesená",J150,0)</f>
        <v>0</v>
      </c>
      <c r="BI150" s="189">
        <f>IF(N150="nulová",J150,0)</f>
        <v>0</v>
      </c>
      <c r="BJ150" s="18" t="s">
        <v>88</v>
      </c>
      <c r="BK150" s="189">
        <f>ROUND(I150*H150,2)</f>
        <v>0</v>
      </c>
      <c r="BL150" s="18" t="s">
        <v>261</v>
      </c>
      <c r="BM150" s="188" t="s">
        <v>981</v>
      </c>
    </row>
    <row r="151" spans="1:65" s="2" customFormat="1" ht="16.5" customHeight="1">
      <c r="A151" s="36"/>
      <c r="B151" s="37"/>
      <c r="C151" s="176" t="s">
        <v>273</v>
      </c>
      <c r="D151" s="176" t="s">
        <v>164</v>
      </c>
      <c r="E151" s="177" t="s">
        <v>274</v>
      </c>
      <c r="F151" s="178" t="s">
        <v>275</v>
      </c>
      <c r="G151" s="179" t="s">
        <v>276</v>
      </c>
      <c r="H151" s="180">
        <v>1</v>
      </c>
      <c r="I151" s="181"/>
      <c r="J151" s="182">
        <f>ROUND(I151*H151,2)</f>
        <v>0</v>
      </c>
      <c r="K151" s="183"/>
      <c r="L151" s="41"/>
      <c r="M151" s="184" t="s">
        <v>35</v>
      </c>
      <c r="N151" s="185" t="s">
        <v>51</v>
      </c>
      <c r="O151" s="66"/>
      <c r="P151" s="186">
        <f>O151*H151</f>
        <v>0</v>
      </c>
      <c r="Q151" s="186">
        <v>0</v>
      </c>
      <c r="R151" s="186">
        <f>Q151*H151</f>
        <v>0</v>
      </c>
      <c r="S151" s="186">
        <v>1.933E-2</v>
      </c>
      <c r="T151" s="187">
        <f>S151*H151</f>
        <v>1.933E-2</v>
      </c>
      <c r="U151" s="36"/>
      <c r="V151" s="36"/>
      <c r="W151" s="36"/>
      <c r="X151" s="36"/>
      <c r="Y151" s="36"/>
      <c r="Z151" s="36"/>
      <c r="AA151" s="36"/>
      <c r="AB151" s="36"/>
      <c r="AC151" s="36"/>
      <c r="AD151" s="36"/>
      <c r="AE151" s="36"/>
      <c r="AR151" s="188" t="s">
        <v>261</v>
      </c>
      <c r="AT151" s="188" t="s">
        <v>164</v>
      </c>
      <c r="AU151" s="188" t="s">
        <v>90</v>
      </c>
      <c r="AY151" s="18" t="s">
        <v>161</v>
      </c>
      <c r="BE151" s="189">
        <f>IF(N151="základní",J151,0)</f>
        <v>0</v>
      </c>
      <c r="BF151" s="189">
        <f>IF(N151="snížená",J151,0)</f>
        <v>0</v>
      </c>
      <c r="BG151" s="189">
        <f>IF(N151="zákl. přenesená",J151,0)</f>
        <v>0</v>
      </c>
      <c r="BH151" s="189">
        <f>IF(N151="sníž. přenesená",J151,0)</f>
        <v>0</v>
      </c>
      <c r="BI151" s="189">
        <f>IF(N151="nulová",J151,0)</f>
        <v>0</v>
      </c>
      <c r="BJ151" s="18" t="s">
        <v>88</v>
      </c>
      <c r="BK151" s="189">
        <f>ROUND(I151*H151,2)</f>
        <v>0</v>
      </c>
      <c r="BL151" s="18" t="s">
        <v>261</v>
      </c>
      <c r="BM151" s="188" t="s">
        <v>982</v>
      </c>
    </row>
    <row r="152" spans="1:65" s="2" customFormat="1" ht="11.25">
      <c r="A152" s="36"/>
      <c r="B152" s="37"/>
      <c r="C152" s="38"/>
      <c r="D152" s="190" t="s">
        <v>170</v>
      </c>
      <c r="E152" s="38"/>
      <c r="F152" s="191" t="s">
        <v>278</v>
      </c>
      <c r="G152" s="38"/>
      <c r="H152" s="38"/>
      <c r="I152" s="192"/>
      <c r="J152" s="38"/>
      <c r="K152" s="38"/>
      <c r="L152" s="41"/>
      <c r="M152" s="193"/>
      <c r="N152" s="194"/>
      <c r="O152" s="66"/>
      <c r="P152" s="66"/>
      <c r="Q152" s="66"/>
      <c r="R152" s="66"/>
      <c r="S152" s="66"/>
      <c r="T152" s="67"/>
      <c r="U152" s="36"/>
      <c r="V152" s="36"/>
      <c r="W152" s="36"/>
      <c r="X152" s="36"/>
      <c r="Y152" s="36"/>
      <c r="Z152" s="36"/>
      <c r="AA152" s="36"/>
      <c r="AB152" s="36"/>
      <c r="AC152" s="36"/>
      <c r="AD152" s="36"/>
      <c r="AE152" s="36"/>
      <c r="AT152" s="18" t="s">
        <v>170</v>
      </c>
      <c r="AU152" s="18" t="s">
        <v>90</v>
      </c>
    </row>
    <row r="153" spans="1:65" s="2" customFormat="1" ht="24.2" customHeight="1">
      <c r="A153" s="36"/>
      <c r="B153" s="37"/>
      <c r="C153" s="176" t="s">
        <v>279</v>
      </c>
      <c r="D153" s="176" t="s">
        <v>164</v>
      </c>
      <c r="E153" s="177" t="s">
        <v>280</v>
      </c>
      <c r="F153" s="178" t="s">
        <v>281</v>
      </c>
      <c r="G153" s="179" t="s">
        <v>276</v>
      </c>
      <c r="H153" s="180">
        <v>2</v>
      </c>
      <c r="I153" s="181"/>
      <c r="J153" s="182">
        <f>ROUND(I153*H153,2)</f>
        <v>0</v>
      </c>
      <c r="K153" s="183"/>
      <c r="L153" s="41"/>
      <c r="M153" s="184" t="s">
        <v>35</v>
      </c>
      <c r="N153" s="185" t="s">
        <v>51</v>
      </c>
      <c r="O153" s="66"/>
      <c r="P153" s="186">
        <f>O153*H153</f>
        <v>0</v>
      </c>
      <c r="Q153" s="186">
        <v>0</v>
      </c>
      <c r="R153" s="186">
        <f>Q153*H153</f>
        <v>0</v>
      </c>
      <c r="S153" s="186">
        <v>1.107E-2</v>
      </c>
      <c r="T153" s="187">
        <f>S153*H153</f>
        <v>2.214E-2</v>
      </c>
      <c r="U153" s="36"/>
      <c r="V153" s="36"/>
      <c r="W153" s="36"/>
      <c r="X153" s="36"/>
      <c r="Y153" s="36"/>
      <c r="Z153" s="36"/>
      <c r="AA153" s="36"/>
      <c r="AB153" s="36"/>
      <c r="AC153" s="36"/>
      <c r="AD153" s="36"/>
      <c r="AE153" s="36"/>
      <c r="AR153" s="188" t="s">
        <v>261</v>
      </c>
      <c r="AT153" s="188" t="s">
        <v>164</v>
      </c>
      <c r="AU153" s="188" t="s">
        <v>90</v>
      </c>
      <c r="AY153" s="18" t="s">
        <v>161</v>
      </c>
      <c r="BE153" s="189">
        <f>IF(N153="základní",J153,0)</f>
        <v>0</v>
      </c>
      <c r="BF153" s="189">
        <f>IF(N153="snížená",J153,0)</f>
        <v>0</v>
      </c>
      <c r="BG153" s="189">
        <f>IF(N153="zákl. přenesená",J153,0)</f>
        <v>0</v>
      </c>
      <c r="BH153" s="189">
        <f>IF(N153="sníž. přenesená",J153,0)</f>
        <v>0</v>
      </c>
      <c r="BI153" s="189">
        <f>IF(N153="nulová",J153,0)</f>
        <v>0</v>
      </c>
      <c r="BJ153" s="18" t="s">
        <v>88</v>
      </c>
      <c r="BK153" s="189">
        <f>ROUND(I153*H153,2)</f>
        <v>0</v>
      </c>
      <c r="BL153" s="18" t="s">
        <v>261</v>
      </c>
      <c r="BM153" s="188" t="s">
        <v>983</v>
      </c>
    </row>
    <row r="154" spans="1:65" s="2" customFormat="1" ht="11.25">
      <c r="A154" s="36"/>
      <c r="B154" s="37"/>
      <c r="C154" s="38"/>
      <c r="D154" s="190" t="s">
        <v>170</v>
      </c>
      <c r="E154" s="38"/>
      <c r="F154" s="191" t="s">
        <v>283</v>
      </c>
      <c r="G154" s="38"/>
      <c r="H154" s="38"/>
      <c r="I154" s="192"/>
      <c r="J154" s="38"/>
      <c r="K154" s="38"/>
      <c r="L154" s="41"/>
      <c r="M154" s="193"/>
      <c r="N154" s="194"/>
      <c r="O154" s="66"/>
      <c r="P154" s="66"/>
      <c r="Q154" s="66"/>
      <c r="R154" s="66"/>
      <c r="S154" s="66"/>
      <c r="T154" s="67"/>
      <c r="U154" s="36"/>
      <c r="V154" s="36"/>
      <c r="W154" s="36"/>
      <c r="X154" s="36"/>
      <c r="Y154" s="36"/>
      <c r="Z154" s="36"/>
      <c r="AA154" s="36"/>
      <c r="AB154" s="36"/>
      <c r="AC154" s="36"/>
      <c r="AD154" s="36"/>
      <c r="AE154" s="36"/>
      <c r="AT154" s="18" t="s">
        <v>170</v>
      </c>
      <c r="AU154" s="18" t="s">
        <v>90</v>
      </c>
    </row>
    <row r="155" spans="1:65" s="2" customFormat="1" ht="16.5" customHeight="1">
      <c r="A155" s="36"/>
      <c r="B155" s="37"/>
      <c r="C155" s="176" t="s">
        <v>7</v>
      </c>
      <c r="D155" s="176" t="s">
        <v>164</v>
      </c>
      <c r="E155" s="177" t="s">
        <v>284</v>
      </c>
      <c r="F155" s="178" t="s">
        <v>285</v>
      </c>
      <c r="G155" s="179" t="s">
        <v>276</v>
      </c>
      <c r="H155" s="180">
        <v>1</v>
      </c>
      <c r="I155" s="181"/>
      <c r="J155" s="182">
        <f>ROUND(I155*H155,2)</f>
        <v>0</v>
      </c>
      <c r="K155" s="183"/>
      <c r="L155" s="41"/>
      <c r="M155" s="184" t="s">
        <v>35</v>
      </c>
      <c r="N155" s="185" t="s">
        <v>51</v>
      </c>
      <c r="O155" s="66"/>
      <c r="P155" s="186">
        <f>O155*H155</f>
        <v>0</v>
      </c>
      <c r="Q155" s="186">
        <v>0</v>
      </c>
      <c r="R155" s="186">
        <f>Q155*H155</f>
        <v>0</v>
      </c>
      <c r="S155" s="186">
        <v>1.9460000000000002E-2</v>
      </c>
      <c r="T155" s="187">
        <f>S155*H155</f>
        <v>1.9460000000000002E-2</v>
      </c>
      <c r="U155" s="36"/>
      <c r="V155" s="36"/>
      <c r="W155" s="36"/>
      <c r="X155" s="36"/>
      <c r="Y155" s="36"/>
      <c r="Z155" s="36"/>
      <c r="AA155" s="36"/>
      <c r="AB155" s="36"/>
      <c r="AC155" s="36"/>
      <c r="AD155" s="36"/>
      <c r="AE155" s="36"/>
      <c r="AR155" s="188" t="s">
        <v>261</v>
      </c>
      <c r="AT155" s="188" t="s">
        <v>164</v>
      </c>
      <c r="AU155" s="188" t="s">
        <v>90</v>
      </c>
      <c r="AY155" s="18" t="s">
        <v>161</v>
      </c>
      <c r="BE155" s="189">
        <f>IF(N155="základní",J155,0)</f>
        <v>0</v>
      </c>
      <c r="BF155" s="189">
        <f>IF(N155="snížená",J155,0)</f>
        <v>0</v>
      </c>
      <c r="BG155" s="189">
        <f>IF(N155="zákl. přenesená",J155,0)</f>
        <v>0</v>
      </c>
      <c r="BH155" s="189">
        <f>IF(N155="sníž. přenesená",J155,0)</f>
        <v>0</v>
      </c>
      <c r="BI155" s="189">
        <f>IF(N155="nulová",J155,0)</f>
        <v>0</v>
      </c>
      <c r="BJ155" s="18" t="s">
        <v>88</v>
      </c>
      <c r="BK155" s="189">
        <f>ROUND(I155*H155,2)</f>
        <v>0</v>
      </c>
      <c r="BL155" s="18" t="s">
        <v>261</v>
      </c>
      <c r="BM155" s="188" t="s">
        <v>984</v>
      </c>
    </row>
    <row r="156" spans="1:65" s="2" customFormat="1" ht="11.25">
      <c r="A156" s="36"/>
      <c r="B156" s="37"/>
      <c r="C156" s="38"/>
      <c r="D156" s="190" t="s">
        <v>170</v>
      </c>
      <c r="E156" s="38"/>
      <c r="F156" s="191" t="s">
        <v>287</v>
      </c>
      <c r="G156" s="38"/>
      <c r="H156" s="38"/>
      <c r="I156" s="192"/>
      <c r="J156" s="38"/>
      <c r="K156" s="38"/>
      <c r="L156" s="41"/>
      <c r="M156" s="193"/>
      <c r="N156" s="194"/>
      <c r="O156" s="66"/>
      <c r="P156" s="66"/>
      <c r="Q156" s="66"/>
      <c r="R156" s="66"/>
      <c r="S156" s="66"/>
      <c r="T156" s="67"/>
      <c r="U156" s="36"/>
      <c r="V156" s="36"/>
      <c r="W156" s="36"/>
      <c r="X156" s="36"/>
      <c r="Y156" s="36"/>
      <c r="Z156" s="36"/>
      <c r="AA156" s="36"/>
      <c r="AB156" s="36"/>
      <c r="AC156" s="36"/>
      <c r="AD156" s="36"/>
      <c r="AE156" s="36"/>
      <c r="AT156" s="18" t="s">
        <v>170</v>
      </c>
      <c r="AU156" s="18" t="s">
        <v>90</v>
      </c>
    </row>
    <row r="157" spans="1:65" s="2" customFormat="1" ht="16.5" customHeight="1">
      <c r="A157" s="36"/>
      <c r="B157" s="37"/>
      <c r="C157" s="176" t="s">
        <v>288</v>
      </c>
      <c r="D157" s="176" t="s">
        <v>164</v>
      </c>
      <c r="E157" s="177" t="s">
        <v>289</v>
      </c>
      <c r="F157" s="178" t="s">
        <v>290</v>
      </c>
      <c r="G157" s="179" t="s">
        <v>185</v>
      </c>
      <c r="H157" s="180">
        <v>1</v>
      </c>
      <c r="I157" s="181"/>
      <c r="J157" s="182">
        <f t="shared" ref="J157:J162" si="0">ROUND(I157*H157,2)</f>
        <v>0</v>
      </c>
      <c r="K157" s="183"/>
      <c r="L157" s="41"/>
      <c r="M157" s="184" t="s">
        <v>35</v>
      </c>
      <c r="N157" s="185" t="s">
        <v>51</v>
      </c>
      <c r="O157" s="66"/>
      <c r="P157" s="186">
        <f t="shared" ref="P157:P162" si="1">O157*H157</f>
        <v>0</v>
      </c>
      <c r="Q157" s="186">
        <v>0</v>
      </c>
      <c r="R157" s="186">
        <f t="shared" ref="R157:R162" si="2">Q157*H157</f>
        <v>0</v>
      </c>
      <c r="S157" s="186">
        <v>0</v>
      </c>
      <c r="T157" s="187">
        <f t="shared" ref="T157:T162" si="3">S157*H157</f>
        <v>0</v>
      </c>
      <c r="U157" s="36"/>
      <c r="V157" s="36"/>
      <c r="W157" s="36"/>
      <c r="X157" s="36"/>
      <c r="Y157" s="36"/>
      <c r="Z157" s="36"/>
      <c r="AA157" s="36"/>
      <c r="AB157" s="36"/>
      <c r="AC157" s="36"/>
      <c r="AD157" s="36"/>
      <c r="AE157" s="36"/>
      <c r="AR157" s="188" t="s">
        <v>261</v>
      </c>
      <c r="AT157" s="188" t="s">
        <v>164</v>
      </c>
      <c r="AU157" s="188" t="s">
        <v>90</v>
      </c>
      <c r="AY157" s="18" t="s">
        <v>161</v>
      </c>
      <c r="BE157" s="189">
        <f t="shared" ref="BE157:BE162" si="4">IF(N157="základní",J157,0)</f>
        <v>0</v>
      </c>
      <c r="BF157" s="189">
        <f t="shared" ref="BF157:BF162" si="5">IF(N157="snížená",J157,0)</f>
        <v>0</v>
      </c>
      <c r="BG157" s="189">
        <f t="shared" ref="BG157:BG162" si="6">IF(N157="zákl. přenesená",J157,0)</f>
        <v>0</v>
      </c>
      <c r="BH157" s="189">
        <f t="shared" ref="BH157:BH162" si="7">IF(N157="sníž. přenesená",J157,0)</f>
        <v>0</v>
      </c>
      <c r="BI157" s="189">
        <f t="shared" ref="BI157:BI162" si="8">IF(N157="nulová",J157,0)</f>
        <v>0</v>
      </c>
      <c r="BJ157" s="18" t="s">
        <v>88</v>
      </c>
      <c r="BK157" s="189">
        <f t="shared" ref="BK157:BK162" si="9">ROUND(I157*H157,2)</f>
        <v>0</v>
      </c>
      <c r="BL157" s="18" t="s">
        <v>261</v>
      </c>
      <c r="BM157" s="188" t="s">
        <v>985</v>
      </c>
    </row>
    <row r="158" spans="1:65" s="2" customFormat="1" ht="16.5" customHeight="1">
      <c r="A158" s="36"/>
      <c r="B158" s="37"/>
      <c r="C158" s="176" t="s">
        <v>292</v>
      </c>
      <c r="D158" s="176" t="s">
        <v>164</v>
      </c>
      <c r="E158" s="177" t="s">
        <v>293</v>
      </c>
      <c r="F158" s="178" t="s">
        <v>294</v>
      </c>
      <c r="G158" s="179" t="s">
        <v>185</v>
      </c>
      <c r="H158" s="180">
        <v>1</v>
      </c>
      <c r="I158" s="181"/>
      <c r="J158" s="182">
        <f t="shared" si="0"/>
        <v>0</v>
      </c>
      <c r="K158" s="183"/>
      <c r="L158" s="41"/>
      <c r="M158" s="184" t="s">
        <v>35</v>
      </c>
      <c r="N158" s="185" t="s">
        <v>51</v>
      </c>
      <c r="O158" s="66"/>
      <c r="P158" s="186">
        <f t="shared" si="1"/>
        <v>0</v>
      </c>
      <c r="Q158" s="186">
        <v>0</v>
      </c>
      <c r="R158" s="186">
        <f t="shared" si="2"/>
        <v>0</v>
      </c>
      <c r="S158" s="186">
        <v>0</v>
      </c>
      <c r="T158" s="187">
        <f t="shared" si="3"/>
        <v>0</v>
      </c>
      <c r="U158" s="36"/>
      <c r="V158" s="36"/>
      <c r="W158" s="36"/>
      <c r="X158" s="36"/>
      <c r="Y158" s="36"/>
      <c r="Z158" s="36"/>
      <c r="AA158" s="36"/>
      <c r="AB158" s="36"/>
      <c r="AC158" s="36"/>
      <c r="AD158" s="36"/>
      <c r="AE158" s="36"/>
      <c r="AR158" s="188" t="s">
        <v>261</v>
      </c>
      <c r="AT158" s="188" t="s">
        <v>164</v>
      </c>
      <c r="AU158" s="188" t="s">
        <v>90</v>
      </c>
      <c r="AY158" s="18" t="s">
        <v>161</v>
      </c>
      <c r="BE158" s="189">
        <f t="shared" si="4"/>
        <v>0</v>
      </c>
      <c r="BF158" s="189">
        <f t="shared" si="5"/>
        <v>0</v>
      </c>
      <c r="BG158" s="189">
        <f t="shared" si="6"/>
        <v>0</v>
      </c>
      <c r="BH158" s="189">
        <f t="shared" si="7"/>
        <v>0</v>
      </c>
      <c r="BI158" s="189">
        <f t="shared" si="8"/>
        <v>0</v>
      </c>
      <c r="BJ158" s="18" t="s">
        <v>88</v>
      </c>
      <c r="BK158" s="189">
        <f t="shared" si="9"/>
        <v>0</v>
      </c>
      <c r="BL158" s="18" t="s">
        <v>261</v>
      </c>
      <c r="BM158" s="188" t="s">
        <v>986</v>
      </c>
    </row>
    <row r="159" spans="1:65" s="2" customFormat="1" ht="16.5" customHeight="1">
      <c r="A159" s="36"/>
      <c r="B159" s="37"/>
      <c r="C159" s="176" t="s">
        <v>296</v>
      </c>
      <c r="D159" s="176" t="s">
        <v>164</v>
      </c>
      <c r="E159" s="177" t="s">
        <v>297</v>
      </c>
      <c r="F159" s="178" t="s">
        <v>298</v>
      </c>
      <c r="G159" s="179" t="s">
        <v>185</v>
      </c>
      <c r="H159" s="180">
        <v>1</v>
      </c>
      <c r="I159" s="181"/>
      <c r="J159" s="182">
        <f t="shared" si="0"/>
        <v>0</v>
      </c>
      <c r="K159" s="183"/>
      <c r="L159" s="41"/>
      <c r="M159" s="184" t="s">
        <v>35</v>
      </c>
      <c r="N159" s="185" t="s">
        <v>51</v>
      </c>
      <c r="O159" s="66"/>
      <c r="P159" s="186">
        <f t="shared" si="1"/>
        <v>0</v>
      </c>
      <c r="Q159" s="186">
        <v>0</v>
      </c>
      <c r="R159" s="186">
        <f t="shared" si="2"/>
        <v>0</v>
      </c>
      <c r="S159" s="186">
        <v>0</v>
      </c>
      <c r="T159" s="187">
        <f t="shared" si="3"/>
        <v>0</v>
      </c>
      <c r="U159" s="36"/>
      <c r="V159" s="36"/>
      <c r="W159" s="36"/>
      <c r="X159" s="36"/>
      <c r="Y159" s="36"/>
      <c r="Z159" s="36"/>
      <c r="AA159" s="36"/>
      <c r="AB159" s="36"/>
      <c r="AC159" s="36"/>
      <c r="AD159" s="36"/>
      <c r="AE159" s="36"/>
      <c r="AR159" s="188" t="s">
        <v>261</v>
      </c>
      <c r="AT159" s="188" t="s">
        <v>164</v>
      </c>
      <c r="AU159" s="188" t="s">
        <v>90</v>
      </c>
      <c r="AY159" s="18" t="s">
        <v>161</v>
      </c>
      <c r="BE159" s="189">
        <f t="shared" si="4"/>
        <v>0</v>
      </c>
      <c r="BF159" s="189">
        <f t="shared" si="5"/>
        <v>0</v>
      </c>
      <c r="BG159" s="189">
        <f t="shared" si="6"/>
        <v>0</v>
      </c>
      <c r="BH159" s="189">
        <f t="shared" si="7"/>
        <v>0</v>
      </c>
      <c r="BI159" s="189">
        <f t="shared" si="8"/>
        <v>0</v>
      </c>
      <c r="BJ159" s="18" t="s">
        <v>88</v>
      </c>
      <c r="BK159" s="189">
        <f t="shared" si="9"/>
        <v>0</v>
      </c>
      <c r="BL159" s="18" t="s">
        <v>261</v>
      </c>
      <c r="BM159" s="188" t="s">
        <v>987</v>
      </c>
    </row>
    <row r="160" spans="1:65" s="2" customFormat="1" ht="16.5" customHeight="1">
      <c r="A160" s="36"/>
      <c r="B160" s="37"/>
      <c r="C160" s="176" t="s">
        <v>300</v>
      </c>
      <c r="D160" s="176" t="s">
        <v>164</v>
      </c>
      <c r="E160" s="177" t="s">
        <v>301</v>
      </c>
      <c r="F160" s="178" t="s">
        <v>302</v>
      </c>
      <c r="G160" s="179" t="s">
        <v>185</v>
      </c>
      <c r="H160" s="180">
        <v>1</v>
      </c>
      <c r="I160" s="181"/>
      <c r="J160" s="182">
        <f t="shared" si="0"/>
        <v>0</v>
      </c>
      <c r="K160" s="183"/>
      <c r="L160" s="41"/>
      <c r="M160" s="184" t="s">
        <v>35</v>
      </c>
      <c r="N160" s="185" t="s">
        <v>51</v>
      </c>
      <c r="O160" s="66"/>
      <c r="P160" s="186">
        <f t="shared" si="1"/>
        <v>0</v>
      </c>
      <c r="Q160" s="186">
        <v>0</v>
      </c>
      <c r="R160" s="186">
        <f t="shared" si="2"/>
        <v>0</v>
      </c>
      <c r="S160" s="186">
        <v>0</v>
      </c>
      <c r="T160" s="187">
        <f t="shared" si="3"/>
        <v>0</v>
      </c>
      <c r="U160" s="36"/>
      <c r="V160" s="36"/>
      <c r="W160" s="36"/>
      <c r="X160" s="36"/>
      <c r="Y160" s="36"/>
      <c r="Z160" s="36"/>
      <c r="AA160" s="36"/>
      <c r="AB160" s="36"/>
      <c r="AC160" s="36"/>
      <c r="AD160" s="36"/>
      <c r="AE160" s="36"/>
      <c r="AR160" s="188" t="s">
        <v>261</v>
      </c>
      <c r="AT160" s="188" t="s">
        <v>164</v>
      </c>
      <c r="AU160" s="188" t="s">
        <v>90</v>
      </c>
      <c r="AY160" s="18" t="s">
        <v>161</v>
      </c>
      <c r="BE160" s="189">
        <f t="shared" si="4"/>
        <v>0</v>
      </c>
      <c r="BF160" s="189">
        <f t="shared" si="5"/>
        <v>0</v>
      </c>
      <c r="BG160" s="189">
        <f t="shared" si="6"/>
        <v>0</v>
      </c>
      <c r="BH160" s="189">
        <f t="shared" si="7"/>
        <v>0</v>
      </c>
      <c r="BI160" s="189">
        <f t="shared" si="8"/>
        <v>0</v>
      </c>
      <c r="BJ160" s="18" t="s">
        <v>88</v>
      </c>
      <c r="BK160" s="189">
        <f t="shared" si="9"/>
        <v>0</v>
      </c>
      <c r="BL160" s="18" t="s">
        <v>261</v>
      </c>
      <c r="BM160" s="188" t="s">
        <v>988</v>
      </c>
    </row>
    <row r="161" spans="1:65" s="2" customFormat="1" ht="16.5" customHeight="1">
      <c r="A161" s="36"/>
      <c r="B161" s="37"/>
      <c r="C161" s="176" t="s">
        <v>304</v>
      </c>
      <c r="D161" s="176" t="s">
        <v>164</v>
      </c>
      <c r="E161" s="177" t="s">
        <v>305</v>
      </c>
      <c r="F161" s="178" t="s">
        <v>306</v>
      </c>
      <c r="G161" s="179" t="s">
        <v>185</v>
      </c>
      <c r="H161" s="180">
        <v>1</v>
      </c>
      <c r="I161" s="181"/>
      <c r="J161" s="182">
        <f t="shared" si="0"/>
        <v>0</v>
      </c>
      <c r="K161" s="183"/>
      <c r="L161" s="41"/>
      <c r="M161" s="184" t="s">
        <v>35</v>
      </c>
      <c r="N161" s="185" t="s">
        <v>51</v>
      </c>
      <c r="O161" s="66"/>
      <c r="P161" s="186">
        <f t="shared" si="1"/>
        <v>0</v>
      </c>
      <c r="Q161" s="186">
        <v>0</v>
      </c>
      <c r="R161" s="186">
        <f t="shared" si="2"/>
        <v>0</v>
      </c>
      <c r="S161" s="186">
        <v>0</v>
      </c>
      <c r="T161" s="187">
        <f t="shared" si="3"/>
        <v>0</v>
      </c>
      <c r="U161" s="36"/>
      <c r="V161" s="36"/>
      <c r="W161" s="36"/>
      <c r="X161" s="36"/>
      <c r="Y161" s="36"/>
      <c r="Z161" s="36"/>
      <c r="AA161" s="36"/>
      <c r="AB161" s="36"/>
      <c r="AC161" s="36"/>
      <c r="AD161" s="36"/>
      <c r="AE161" s="36"/>
      <c r="AR161" s="188" t="s">
        <v>261</v>
      </c>
      <c r="AT161" s="188" t="s">
        <v>164</v>
      </c>
      <c r="AU161" s="188" t="s">
        <v>90</v>
      </c>
      <c r="AY161" s="18" t="s">
        <v>161</v>
      </c>
      <c r="BE161" s="189">
        <f t="shared" si="4"/>
        <v>0</v>
      </c>
      <c r="BF161" s="189">
        <f t="shared" si="5"/>
        <v>0</v>
      </c>
      <c r="BG161" s="189">
        <f t="shared" si="6"/>
        <v>0</v>
      </c>
      <c r="BH161" s="189">
        <f t="shared" si="7"/>
        <v>0</v>
      </c>
      <c r="BI161" s="189">
        <f t="shared" si="8"/>
        <v>0</v>
      </c>
      <c r="BJ161" s="18" t="s">
        <v>88</v>
      </c>
      <c r="BK161" s="189">
        <f t="shared" si="9"/>
        <v>0</v>
      </c>
      <c r="BL161" s="18" t="s">
        <v>261</v>
      </c>
      <c r="BM161" s="188" t="s">
        <v>989</v>
      </c>
    </row>
    <row r="162" spans="1:65" s="2" customFormat="1" ht="33" customHeight="1">
      <c r="A162" s="36"/>
      <c r="B162" s="37"/>
      <c r="C162" s="176" t="s">
        <v>308</v>
      </c>
      <c r="D162" s="176" t="s">
        <v>164</v>
      </c>
      <c r="E162" s="177" t="s">
        <v>309</v>
      </c>
      <c r="F162" s="178" t="s">
        <v>310</v>
      </c>
      <c r="G162" s="179" t="s">
        <v>185</v>
      </c>
      <c r="H162" s="180">
        <v>4</v>
      </c>
      <c r="I162" s="181"/>
      <c r="J162" s="182">
        <f t="shared" si="0"/>
        <v>0</v>
      </c>
      <c r="K162" s="183"/>
      <c r="L162" s="41"/>
      <c r="M162" s="184" t="s">
        <v>35</v>
      </c>
      <c r="N162" s="185" t="s">
        <v>51</v>
      </c>
      <c r="O162" s="66"/>
      <c r="P162" s="186">
        <f t="shared" si="1"/>
        <v>0</v>
      </c>
      <c r="Q162" s="186">
        <v>6.8999999999999997E-4</v>
      </c>
      <c r="R162" s="186">
        <f t="shared" si="2"/>
        <v>2.7599999999999999E-3</v>
      </c>
      <c r="S162" s="186">
        <v>0</v>
      </c>
      <c r="T162" s="187">
        <f t="shared" si="3"/>
        <v>0</v>
      </c>
      <c r="U162" s="36"/>
      <c r="V162" s="36"/>
      <c r="W162" s="36"/>
      <c r="X162" s="36"/>
      <c r="Y162" s="36"/>
      <c r="Z162" s="36"/>
      <c r="AA162" s="36"/>
      <c r="AB162" s="36"/>
      <c r="AC162" s="36"/>
      <c r="AD162" s="36"/>
      <c r="AE162" s="36"/>
      <c r="AR162" s="188" t="s">
        <v>261</v>
      </c>
      <c r="AT162" s="188" t="s">
        <v>164</v>
      </c>
      <c r="AU162" s="188" t="s">
        <v>90</v>
      </c>
      <c r="AY162" s="18" t="s">
        <v>161</v>
      </c>
      <c r="BE162" s="189">
        <f t="shared" si="4"/>
        <v>0</v>
      </c>
      <c r="BF162" s="189">
        <f t="shared" si="5"/>
        <v>0</v>
      </c>
      <c r="BG162" s="189">
        <f t="shared" si="6"/>
        <v>0</v>
      </c>
      <c r="BH162" s="189">
        <f t="shared" si="7"/>
        <v>0</v>
      </c>
      <c r="BI162" s="189">
        <f t="shared" si="8"/>
        <v>0</v>
      </c>
      <c r="BJ162" s="18" t="s">
        <v>88</v>
      </c>
      <c r="BK162" s="189">
        <f t="shared" si="9"/>
        <v>0</v>
      </c>
      <c r="BL162" s="18" t="s">
        <v>261</v>
      </c>
      <c r="BM162" s="188" t="s">
        <v>990</v>
      </c>
    </row>
    <row r="163" spans="1:65" s="2" customFormat="1" ht="11.25">
      <c r="A163" s="36"/>
      <c r="B163" s="37"/>
      <c r="C163" s="38"/>
      <c r="D163" s="190" t="s">
        <v>170</v>
      </c>
      <c r="E163" s="38"/>
      <c r="F163" s="191" t="s">
        <v>312</v>
      </c>
      <c r="G163" s="38"/>
      <c r="H163" s="38"/>
      <c r="I163" s="192"/>
      <c r="J163" s="38"/>
      <c r="K163" s="38"/>
      <c r="L163" s="41"/>
      <c r="M163" s="193"/>
      <c r="N163" s="194"/>
      <c r="O163" s="66"/>
      <c r="P163" s="66"/>
      <c r="Q163" s="66"/>
      <c r="R163" s="66"/>
      <c r="S163" s="66"/>
      <c r="T163" s="67"/>
      <c r="U163" s="36"/>
      <c r="V163" s="36"/>
      <c r="W163" s="36"/>
      <c r="X163" s="36"/>
      <c r="Y163" s="36"/>
      <c r="Z163" s="36"/>
      <c r="AA163" s="36"/>
      <c r="AB163" s="36"/>
      <c r="AC163" s="36"/>
      <c r="AD163" s="36"/>
      <c r="AE163" s="36"/>
      <c r="AT163" s="18" t="s">
        <v>170</v>
      </c>
      <c r="AU163" s="18" t="s">
        <v>90</v>
      </c>
    </row>
    <row r="164" spans="1:65" s="2" customFormat="1" ht="24.2" customHeight="1">
      <c r="A164" s="36"/>
      <c r="B164" s="37"/>
      <c r="C164" s="176" t="s">
        <v>313</v>
      </c>
      <c r="D164" s="176" t="s">
        <v>164</v>
      </c>
      <c r="E164" s="177" t="s">
        <v>314</v>
      </c>
      <c r="F164" s="178" t="s">
        <v>315</v>
      </c>
      <c r="G164" s="179" t="s">
        <v>185</v>
      </c>
      <c r="H164" s="180">
        <v>2</v>
      </c>
      <c r="I164" s="181"/>
      <c r="J164" s="182">
        <f>ROUND(I164*H164,2)</f>
        <v>0</v>
      </c>
      <c r="K164" s="183"/>
      <c r="L164" s="41"/>
      <c r="M164" s="184" t="s">
        <v>35</v>
      </c>
      <c r="N164" s="185" t="s">
        <v>51</v>
      </c>
      <c r="O164" s="66"/>
      <c r="P164" s="186">
        <f>O164*H164</f>
        <v>0</v>
      </c>
      <c r="Q164" s="186">
        <v>5.6999999999999998E-4</v>
      </c>
      <c r="R164" s="186">
        <f>Q164*H164</f>
        <v>1.14E-3</v>
      </c>
      <c r="S164" s="186">
        <v>0</v>
      </c>
      <c r="T164" s="187">
        <f>S164*H164</f>
        <v>0</v>
      </c>
      <c r="U164" s="36"/>
      <c r="V164" s="36"/>
      <c r="W164" s="36"/>
      <c r="X164" s="36"/>
      <c r="Y164" s="36"/>
      <c r="Z164" s="36"/>
      <c r="AA164" s="36"/>
      <c r="AB164" s="36"/>
      <c r="AC164" s="36"/>
      <c r="AD164" s="36"/>
      <c r="AE164" s="36"/>
      <c r="AR164" s="188" t="s">
        <v>261</v>
      </c>
      <c r="AT164" s="188" t="s">
        <v>164</v>
      </c>
      <c r="AU164" s="188" t="s">
        <v>90</v>
      </c>
      <c r="AY164" s="18" t="s">
        <v>161</v>
      </c>
      <c r="BE164" s="189">
        <f>IF(N164="základní",J164,0)</f>
        <v>0</v>
      </c>
      <c r="BF164" s="189">
        <f>IF(N164="snížená",J164,0)</f>
        <v>0</v>
      </c>
      <c r="BG164" s="189">
        <f>IF(N164="zákl. přenesená",J164,0)</f>
        <v>0</v>
      </c>
      <c r="BH164" s="189">
        <f>IF(N164="sníž. přenesená",J164,0)</f>
        <v>0</v>
      </c>
      <c r="BI164" s="189">
        <f>IF(N164="nulová",J164,0)</f>
        <v>0</v>
      </c>
      <c r="BJ164" s="18" t="s">
        <v>88</v>
      </c>
      <c r="BK164" s="189">
        <f>ROUND(I164*H164,2)</f>
        <v>0</v>
      </c>
      <c r="BL164" s="18" t="s">
        <v>261</v>
      </c>
      <c r="BM164" s="188" t="s">
        <v>991</v>
      </c>
    </row>
    <row r="165" spans="1:65" s="2" customFormat="1" ht="11.25">
      <c r="A165" s="36"/>
      <c r="B165" s="37"/>
      <c r="C165" s="38"/>
      <c r="D165" s="190" t="s">
        <v>170</v>
      </c>
      <c r="E165" s="38"/>
      <c r="F165" s="191" t="s">
        <v>317</v>
      </c>
      <c r="G165" s="38"/>
      <c r="H165" s="38"/>
      <c r="I165" s="192"/>
      <c r="J165" s="38"/>
      <c r="K165" s="38"/>
      <c r="L165" s="41"/>
      <c r="M165" s="193"/>
      <c r="N165" s="194"/>
      <c r="O165" s="66"/>
      <c r="P165" s="66"/>
      <c r="Q165" s="66"/>
      <c r="R165" s="66"/>
      <c r="S165" s="66"/>
      <c r="T165" s="67"/>
      <c r="U165" s="36"/>
      <c r="V165" s="36"/>
      <c r="W165" s="36"/>
      <c r="X165" s="36"/>
      <c r="Y165" s="36"/>
      <c r="Z165" s="36"/>
      <c r="AA165" s="36"/>
      <c r="AB165" s="36"/>
      <c r="AC165" s="36"/>
      <c r="AD165" s="36"/>
      <c r="AE165" s="36"/>
      <c r="AT165" s="18" t="s">
        <v>170</v>
      </c>
      <c r="AU165" s="18" t="s">
        <v>90</v>
      </c>
    </row>
    <row r="166" spans="1:65" s="12" customFormat="1" ht="22.9" customHeight="1">
      <c r="B166" s="160"/>
      <c r="C166" s="161"/>
      <c r="D166" s="162" t="s">
        <v>79</v>
      </c>
      <c r="E166" s="174" t="s">
        <v>318</v>
      </c>
      <c r="F166" s="174" t="s">
        <v>319</v>
      </c>
      <c r="G166" s="161"/>
      <c r="H166" s="161"/>
      <c r="I166" s="164"/>
      <c r="J166" s="175">
        <f>BK166</f>
        <v>0</v>
      </c>
      <c r="K166" s="161"/>
      <c r="L166" s="166"/>
      <c r="M166" s="167"/>
      <c r="N166" s="168"/>
      <c r="O166" s="168"/>
      <c r="P166" s="169">
        <f>SUM(P167:P172)</f>
        <v>0</v>
      </c>
      <c r="Q166" s="168"/>
      <c r="R166" s="169">
        <f>SUM(R167:R172)</f>
        <v>1.16E-3</v>
      </c>
      <c r="S166" s="168"/>
      <c r="T166" s="170">
        <f>SUM(T167:T172)</f>
        <v>0</v>
      </c>
      <c r="AR166" s="171" t="s">
        <v>90</v>
      </c>
      <c r="AT166" s="172" t="s">
        <v>79</v>
      </c>
      <c r="AU166" s="172" t="s">
        <v>88</v>
      </c>
      <c r="AY166" s="171" t="s">
        <v>161</v>
      </c>
      <c r="BK166" s="173">
        <f>SUM(BK167:BK172)</f>
        <v>0</v>
      </c>
    </row>
    <row r="167" spans="1:65" s="2" customFormat="1" ht="16.5" customHeight="1">
      <c r="A167" s="36"/>
      <c r="B167" s="37"/>
      <c r="C167" s="176" t="s">
        <v>320</v>
      </c>
      <c r="D167" s="176" t="s">
        <v>164</v>
      </c>
      <c r="E167" s="177" t="s">
        <v>321</v>
      </c>
      <c r="F167" s="178" t="s">
        <v>322</v>
      </c>
      <c r="G167" s="179" t="s">
        <v>185</v>
      </c>
      <c r="H167" s="180">
        <v>1</v>
      </c>
      <c r="I167" s="181"/>
      <c r="J167" s="182">
        <f>ROUND(I167*H167,2)</f>
        <v>0</v>
      </c>
      <c r="K167" s="183"/>
      <c r="L167" s="41"/>
      <c r="M167" s="184" t="s">
        <v>35</v>
      </c>
      <c r="N167" s="185" t="s">
        <v>51</v>
      </c>
      <c r="O167" s="66"/>
      <c r="P167" s="186">
        <f>O167*H167</f>
        <v>0</v>
      </c>
      <c r="Q167" s="186">
        <v>0</v>
      </c>
      <c r="R167" s="186">
        <f>Q167*H167</f>
        <v>0</v>
      </c>
      <c r="S167" s="186">
        <v>0</v>
      </c>
      <c r="T167" s="187">
        <f>S167*H167</f>
        <v>0</v>
      </c>
      <c r="U167" s="36"/>
      <c r="V167" s="36"/>
      <c r="W167" s="36"/>
      <c r="X167" s="36"/>
      <c r="Y167" s="36"/>
      <c r="Z167" s="36"/>
      <c r="AA167" s="36"/>
      <c r="AB167" s="36"/>
      <c r="AC167" s="36"/>
      <c r="AD167" s="36"/>
      <c r="AE167" s="36"/>
      <c r="AR167" s="188" t="s">
        <v>261</v>
      </c>
      <c r="AT167" s="188" t="s">
        <v>164</v>
      </c>
      <c r="AU167" s="188" t="s">
        <v>90</v>
      </c>
      <c r="AY167" s="18" t="s">
        <v>161</v>
      </c>
      <c r="BE167" s="189">
        <f>IF(N167="základní",J167,0)</f>
        <v>0</v>
      </c>
      <c r="BF167" s="189">
        <f>IF(N167="snížená",J167,0)</f>
        <v>0</v>
      </c>
      <c r="BG167" s="189">
        <f>IF(N167="zákl. přenesená",J167,0)</f>
        <v>0</v>
      </c>
      <c r="BH167" s="189">
        <f>IF(N167="sníž. přenesená",J167,0)</f>
        <v>0</v>
      </c>
      <c r="BI167" s="189">
        <f>IF(N167="nulová",J167,0)</f>
        <v>0</v>
      </c>
      <c r="BJ167" s="18" t="s">
        <v>88</v>
      </c>
      <c r="BK167" s="189">
        <f>ROUND(I167*H167,2)</f>
        <v>0</v>
      </c>
      <c r="BL167" s="18" t="s">
        <v>261</v>
      </c>
      <c r="BM167" s="188" t="s">
        <v>992</v>
      </c>
    </row>
    <row r="168" spans="1:65" s="2" customFormat="1" ht="24.2" customHeight="1">
      <c r="A168" s="36"/>
      <c r="B168" s="37"/>
      <c r="C168" s="176" t="s">
        <v>324</v>
      </c>
      <c r="D168" s="176" t="s">
        <v>164</v>
      </c>
      <c r="E168" s="177" t="s">
        <v>325</v>
      </c>
      <c r="F168" s="178" t="s">
        <v>326</v>
      </c>
      <c r="G168" s="179" t="s">
        <v>327</v>
      </c>
      <c r="H168" s="180">
        <v>1</v>
      </c>
      <c r="I168" s="181"/>
      <c r="J168" s="182">
        <f>ROUND(I168*H168,2)</f>
        <v>0</v>
      </c>
      <c r="K168" s="183"/>
      <c r="L168" s="41"/>
      <c r="M168" s="184" t="s">
        <v>35</v>
      </c>
      <c r="N168" s="185" t="s">
        <v>51</v>
      </c>
      <c r="O168" s="66"/>
      <c r="P168" s="186">
        <f>O168*H168</f>
        <v>0</v>
      </c>
      <c r="Q168" s="186">
        <v>0</v>
      </c>
      <c r="R168" s="186">
        <f>Q168*H168</f>
        <v>0</v>
      </c>
      <c r="S168" s="186">
        <v>0</v>
      </c>
      <c r="T168" s="187">
        <f>S168*H168</f>
        <v>0</v>
      </c>
      <c r="U168" s="36"/>
      <c r="V168" s="36"/>
      <c r="W168" s="36"/>
      <c r="X168" s="36"/>
      <c r="Y168" s="36"/>
      <c r="Z168" s="36"/>
      <c r="AA168" s="36"/>
      <c r="AB168" s="36"/>
      <c r="AC168" s="36"/>
      <c r="AD168" s="36"/>
      <c r="AE168" s="36"/>
      <c r="AR168" s="188" t="s">
        <v>261</v>
      </c>
      <c r="AT168" s="188" t="s">
        <v>164</v>
      </c>
      <c r="AU168" s="188" t="s">
        <v>90</v>
      </c>
      <c r="AY168" s="18" t="s">
        <v>161</v>
      </c>
      <c r="BE168" s="189">
        <f>IF(N168="základní",J168,0)</f>
        <v>0</v>
      </c>
      <c r="BF168" s="189">
        <f>IF(N168="snížená",J168,0)</f>
        <v>0</v>
      </c>
      <c r="BG168" s="189">
        <f>IF(N168="zákl. přenesená",J168,0)</f>
        <v>0</v>
      </c>
      <c r="BH168" s="189">
        <f>IF(N168="sníž. přenesená",J168,0)</f>
        <v>0</v>
      </c>
      <c r="BI168" s="189">
        <f>IF(N168="nulová",J168,0)</f>
        <v>0</v>
      </c>
      <c r="BJ168" s="18" t="s">
        <v>88</v>
      </c>
      <c r="BK168" s="189">
        <f>ROUND(I168*H168,2)</f>
        <v>0</v>
      </c>
      <c r="BL168" s="18" t="s">
        <v>261</v>
      </c>
      <c r="BM168" s="188" t="s">
        <v>993</v>
      </c>
    </row>
    <row r="169" spans="1:65" s="2" customFormat="1" ht="16.5" customHeight="1">
      <c r="A169" s="36"/>
      <c r="B169" s="37"/>
      <c r="C169" s="176" t="s">
        <v>329</v>
      </c>
      <c r="D169" s="176" t="s">
        <v>164</v>
      </c>
      <c r="E169" s="177" t="s">
        <v>330</v>
      </c>
      <c r="F169" s="178" t="s">
        <v>331</v>
      </c>
      <c r="G169" s="179" t="s">
        <v>185</v>
      </c>
      <c r="H169" s="180">
        <v>5</v>
      </c>
      <c r="I169" s="181"/>
      <c r="J169" s="182">
        <f>ROUND(I169*H169,2)</f>
        <v>0</v>
      </c>
      <c r="K169" s="183"/>
      <c r="L169" s="41"/>
      <c r="M169" s="184" t="s">
        <v>35</v>
      </c>
      <c r="N169" s="185" t="s">
        <v>51</v>
      </c>
      <c r="O169" s="66"/>
      <c r="P169" s="186">
        <f>O169*H169</f>
        <v>0</v>
      </c>
      <c r="Q169" s="186">
        <v>0</v>
      </c>
      <c r="R169" s="186">
        <f>Q169*H169</f>
        <v>0</v>
      </c>
      <c r="S169" s="186">
        <v>0</v>
      </c>
      <c r="T169" s="187">
        <f>S169*H169</f>
        <v>0</v>
      </c>
      <c r="U169" s="36"/>
      <c r="V169" s="36"/>
      <c r="W169" s="36"/>
      <c r="X169" s="36"/>
      <c r="Y169" s="36"/>
      <c r="Z169" s="36"/>
      <c r="AA169" s="36"/>
      <c r="AB169" s="36"/>
      <c r="AC169" s="36"/>
      <c r="AD169" s="36"/>
      <c r="AE169" s="36"/>
      <c r="AR169" s="188" t="s">
        <v>261</v>
      </c>
      <c r="AT169" s="188" t="s">
        <v>164</v>
      </c>
      <c r="AU169" s="188" t="s">
        <v>90</v>
      </c>
      <c r="AY169" s="18" t="s">
        <v>161</v>
      </c>
      <c r="BE169" s="189">
        <f>IF(N169="základní",J169,0)</f>
        <v>0</v>
      </c>
      <c r="BF169" s="189">
        <f>IF(N169="snížená",J169,0)</f>
        <v>0</v>
      </c>
      <c r="BG169" s="189">
        <f>IF(N169="zákl. přenesená",J169,0)</f>
        <v>0</v>
      </c>
      <c r="BH169" s="189">
        <f>IF(N169="sníž. přenesená",J169,0)</f>
        <v>0</v>
      </c>
      <c r="BI169" s="189">
        <f>IF(N169="nulová",J169,0)</f>
        <v>0</v>
      </c>
      <c r="BJ169" s="18" t="s">
        <v>88</v>
      </c>
      <c r="BK169" s="189">
        <f>ROUND(I169*H169,2)</f>
        <v>0</v>
      </c>
      <c r="BL169" s="18" t="s">
        <v>261</v>
      </c>
      <c r="BM169" s="188" t="s">
        <v>994</v>
      </c>
    </row>
    <row r="170" spans="1:65" s="2" customFormat="1" ht="16.5" customHeight="1">
      <c r="A170" s="36"/>
      <c r="B170" s="37"/>
      <c r="C170" s="176" t="s">
        <v>333</v>
      </c>
      <c r="D170" s="176" t="s">
        <v>164</v>
      </c>
      <c r="E170" s="177" t="s">
        <v>334</v>
      </c>
      <c r="F170" s="178" t="s">
        <v>335</v>
      </c>
      <c r="G170" s="179" t="s">
        <v>327</v>
      </c>
      <c r="H170" s="180">
        <v>1</v>
      </c>
      <c r="I170" s="181"/>
      <c r="J170" s="182">
        <f>ROUND(I170*H170,2)</f>
        <v>0</v>
      </c>
      <c r="K170" s="183"/>
      <c r="L170" s="41"/>
      <c r="M170" s="184" t="s">
        <v>35</v>
      </c>
      <c r="N170" s="185" t="s">
        <v>51</v>
      </c>
      <c r="O170" s="66"/>
      <c r="P170" s="186">
        <f>O170*H170</f>
        <v>0</v>
      </c>
      <c r="Q170" s="186">
        <v>0</v>
      </c>
      <c r="R170" s="186">
        <f>Q170*H170</f>
        <v>0</v>
      </c>
      <c r="S170" s="186">
        <v>0</v>
      </c>
      <c r="T170" s="187">
        <f>S170*H170</f>
        <v>0</v>
      </c>
      <c r="U170" s="36"/>
      <c r="V170" s="36"/>
      <c r="W170" s="36"/>
      <c r="X170" s="36"/>
      <c r="Y170" s="36"/>
      <c r="Z170" s="36"/>
      <c r="AA170" s="36"/>
      <c r="AB170" s="36"/>
      <c r="AC170" s="36"/>
      <c r="AD170" s="36"/>
      <c r="AE170" s="36"/>
      <c r="AR170" s="188" t="s">
        <v>261</v>
      </c>
      <c r="AT170" s="188" t="s">
        <v>164</v>
      </c>
      <c r="AU170" s="188" t="s">
        <v>90</v>
      </c>
      <c r="AY170" s="18" t="s">
        <v>161</v>
      </c>
      <c r="BE170" s="189">
        <f>IF(N170="základní",J170,0)</f>
        <v>0</v>
      </c>
      <c r="BF170" s="189">
        <f>IF(N170="snížená",J170,0)</f>
        <v>0</v>
      </c>
      <c r="BG170" s="189">
        <f>IF(N170="zákl. přenesená",J170,0)</f>
        <v>0</v>
      </c>
      <c r="BH170" s="189">
        <f>IF(N170="sníž. přenesená",J170,0)</f>
        <v>0</v>
      </c>
      <c r="BI170" s="189">
        <f>IF(N170="nulová",J170,0)</f>
        <v>0</v>
      </c>
      <c r="BJ170" s="18" t="s">
        <v>88</v>
      </c>
      <c r="BK170" s="189">
        <f>ROUND(I170*H170,2)</f>
        <v>0</v>
      </c>
      <c r="BL170" s="18" t="s">
        <v>261</v>
      </c>
      <c r="BM170" s="188" t="s">
        <v>995</v>
      </c>
    </row>
    <row r="171" spans="1:65" s="2" customFormat="1" ht="24.2" customHeight="1">
      <c r="A171" s="36"/>
      <c r="B171" s="37"/>
      <c r="C171" s="176" t="s">
        <v>337</v>
      </c>
      <c r="D171" s="176" t="s">
        <v>164</v>
      </c>
      <c r="E171" s="177" t="s">
        <v>338</v>
      </c>
      <c r="F171" s="178" t="s">
        <v>339</v>
      </c>
      <c r="G171" s="179" t="s">
        <v>185</v>
      </c>
      <c r="H171" s="180">
        <v>2</v>
      </c>
      <c r="I171" s="181"/>
      <c r="J171" s="182">
        <f>ROUND(I171*H171,2)</f>
        <v>0</v>
      </c>
      <c r="K171" s="183"/>
      <c r="L171" s="41"/>
      <c r="M171" s="184" t="s">
        <v>35</v>
      </c>
      <c r="N171" s="185" t="s">
        <v>51</v>
      </c>
      <c r="O171" s="66"/>
      <c r="P171" s="186">
        <f>O171*H171</f>
        <v>0</v>
      </c>
      <c r="Q171" s="186">
        <v>5.8E-4</v>
      </c>
      <c r="R171" s="186">
        <f>Q171*H171</f>
        <v>1.16E-3</v>
      </c>
      <c r="S171" s="186">
        <v>0</v>
      </c>
      <c r="T171" s="187">
        <f>S171*H171</f>
        <v>0</v>
      </c>
      <c r="U171" s="36"/>
      <c r="V171" s="36"/>
      <c r="W171" s="36"/>
      <c r="X171" s="36"/>
      <c r="Y171" s="36"/>
      <c r="Z171" s="36"/>
      <c r="AA171" s="36"/>
      <c r="AB171" s="36"/>
      <c r="AC171" s="36"/>
      <c r="AD171" s="36"/>
      <c r="AE171" s="36"/>
      <c r="AR171" s="188" t="s">
        <v>261</v>
      </c>
      <c r="AT171" s="188" t="s">
        <v>164</v>
      </c>
      <c r="AU171" s="188" t="s">
        <v>90</v>
      </c>
      <c r="AY171" s="18" t="s">
        <v>161</v>
      </c>
      <c r="BE171" s="189">
        <f>IF(N171="základní",J171,0)</f>
        <v>0</v>
      </c>
      <c r="BF171" s="189">
        <f>IF(N171="snížená",J171,0)</f>
        <v>0</v>
      </c>
      <c r="BG171" s="189">
        <f>IF(N171="zákl. přenesená",J171,0)</f>
        <v>0</v>
      </c>
      <c r="BH171" s="189">
        <f>IF(N171="sníž. přenesená",J171,0)</f>
        <v>0</v>
      </c>
      <c r="BI171" s="189">
        <f>IF(N171="nulová",J171,0)</f>
        <v>0</v>
      </c>
      <c r="BJ171" s="18" t="s">
        <v>88</v>
      </c>
      <c r="BK171" s="189">
        <f>ROUND(I171*H171,2)</f>
        <v>0</v>
      </c>
      <c r="BL171" s="18" t="s">
        <v>261</v>
      </c>
      <c r="BM171" s="188" t="s">
        <v>996</v>
      </c>
    </row>
    <row r="172" spans="1:65" s="2" customFormat="1" ht="11.25">
      <c r="A172" s="36"/>
      <c r="B172" s="37"/>
      <c r="C172" s="38"/>
      <c r="D172" s="190" t="s">
        <v>170</v>
      </c>
      <c r="E172" s="38"/>
      <c r="F172" s="191" t="s">
        <v>341</v>
      </c>
      <c r="G172" s="38"/>
      <c r="H172" s="38"/>
      <c r="I172" s="192"/>
      <c r="J172" s="38"/>
      <c r="K172" s="38"/>
      <c r="L172" s="41"/>
      <c r="M172" s="193"/>
      <c r="N172" s="194"/>
      <c r="O172" s="66"/>
      <c r="P172" s="66"/>
      <c r="Q172" s="66"/>
      <c r="R172" s="66"/>
      <c r="S172" s="66"/>
      <c r="T172" s="67"/>
      <c r="U172" s="36"/>
      <c r="V172" s="36"/>
      <c r="W172" s="36"/>
      <c r="X172" s="36"/>
      <c r="Y172" s="36"/>
      <c r="Z172" s="36"/>
      <c r="AA172" s="36"/>
      <c r="AB172" s="36"/>
      <c r="AC172" s="36"/>
      <c r="AD172" s="36"/>
      <c r="AE172" s="36"/>
      <c r="AT172" s="18" t="s">
        <v>170</v>
      </c>
      <c r="AU172" s="18" t="s">
        <v>90</v>
      </c>
    </row>
    <row r="173" spans="1:65" s="12" customFormat="1" ht="22.9" customHeight="1">
      <c r="B173" s="160"/>
      <c r="C173" s="161"/>
      <c r="D173" s="162" t="s">
        <v>79</v>
      </c>
      <c r="E173" s="174" t="s">
        <v>342</v>
      </c>
      <c r="F173" s="174" t="s">
        <v>343</v>
      </c>
      <c r="G173" s="161"/>
      <c r="H173" s="161"/>
      <c r="I173" s="164"/>
      <c r="J173" s="175">
        <f>BK173</f>
        <v>0</v>
      </c>
      <c r="K173" s="161"/>
      <c r="L173" s="166"/>
      <c r="M173" s="167"/>
      <c r="N173" s="168"/>
      <c r="O173" s="168"/>
      <c r="P173" s="169">
        <f>SUM(P174:P175)</f>
        <v>0</v>
      </c>
      <c r="Q173" s="168"/>
      <c r="R173" s="169">
        <f>SUM(R174:R175)</f>
        <v>0</v>
      </c>
      <c r="S173" s="168"/>
      <c r="T173" s="170">
        <f>SUM(T174:T175)</f>
        <v>0</v>
      </c>
      <c r="AR173" s="171" t="s">
        <v>90</v>
      </c>
      <c r="AT173" s="172" t="s">
        <v>79</v>
      </c>
      <c r="AU173" s="172" t="s">
        <v>88</v>
      </c>
      <c r="AY173" s="171" t="s">
        <v>161</v>
      </c>
      <c r="BK173" s="173">
        <f>SUM(BK174:BK175)</f>
        <v>0</v>
      </c>
    </row>
    <row r="174" spans="1:65" s="2" customFormat="1" ht="55.5" customHeight="1">
      <c r="A174" s="36"/>
      <c r="B174" s="37"/>
      <c r="C174" s="176" t="s">
        <v>344</v>
      </c>
      <c r="D174" s="176" t="s">
        <v>164</v>
      </c>
      <c r="E174" s="177" t="s">
        <v>345</v>
      </c>
      <c r="F174" s="178" t="s">
        <v>346</v>
      </c>
      <c r="G174" s="179" t="s">
        <v>185</v>
      </c>
      <c r="H174" s="180">
        <v>1</v>
      </c>
      <c r="I174" s="181"/>
      <c r="J174" s="182">
        <f>ROUND(I174*H174,2)</f>
        <v>0</v>
      </c>
      <c r="K174" s="183"/>
      <c r="L174" s="41"/>
      <c r="M174" s="184" t="s">
        <v>35</v>
      </c>
      <c r="N174" s="185" t="s">
        <v>51</v>
      </c>
      <c r="O174" s="66"/>
      <c r="P174" s="186">
        <f>O174*H174</f>
        <v>0</v>
      </c>
      <c r="Q174" s="186">
        <v>0</v>
      </c>
      <c r="R174" s="186">
        <f>Q174*H174</f>
        <v>0</v>
      </c>
      <c r="S174" s="186">
        <v>0</v>
      </c>
      <c r="T174" s="187">
        <f>S174*H174</f>
        <v>0</v>
      </c>
      <c r="U174" s="36"/>
      <c r="V174" s="36"/>
      <c r="W174" s="36"/>
      <c r="X174" s="36"/>
      <c r="Y174" s="36"/>
      <c r="Z174" s="36"/>
      <c r="AA174" s="36"/>
      <c r="AB174" s="36"/>
      <c r="AC174" s="36"/>
      <c r="AD174" s="36"/>
      <c r="AE174" s="36"/>
      <c r="AR174" s="188" t="s">
        <v>261</v>
      </c>
      <c r="AT174" s="188" t="s">
        <v>164</v>
      </c>
      <c r="AU174" s="188" t="s">
        <v>90</v>
      </c>
      <c r="AY174" s="18" t="s">
        <v>161</v>
      </c>
      <c r="BE174" s="189">
        <f>IF(N174="základní",J174,0)</f>
        <v>0</v>
      </c>
      <c r="BF174" s="189">
        <f>IF(N174="snížená",J174,0)</f>
        <v>0</v>
      </c>
      <c r="BG174" s="189">
        <f>IF(N174="zákl. přenesená",J174,0)</f>
        <v>0</v>
      </c>
      <c r="BH174" s="189">
        <f>IF(N174="sníž. přenesená",J174,0)</f>
        <v>0</v>
      </c>
      <c r="BI174" s="189">
        <f>IF(N174="nulová",J174,0)</f>
        <v>0</v>
      </c>
      <c r="BJ174" s="18" t="s">
        <v>88</v>
      </c>
      <c r="BK174" s="189">
        <f>ROUND(I174*H174,2)</f>
        <v>0</v>
      </c>
      <c r="BL174" s="18" t="s">
        <v>261</v>
      </c>
      <c r="BM174" s="188" t="s">
        <v>997</v>
      </c>
    </row>
    <row r="175" spans="1:65" s="2" customFormat="1" ht="11.25">
      <c r="A175" s="36"/>
      <c r="B175" s="37"/>
      <c r="C175" s="38"/>
      <c r="D175" s="190" t="s">
        <v>170</v>
      </c>
      <c r="E175" s="38"/>
      <c r="F175" s="191" t="s">
        <v>348</v>
      </c>
      <c r="G175" s="38"/>
      <c r="H175" s="38"/>
      <c r="I175" s="192"/>
      <c r="J175" s="38"/>
      <c r="K175" s="38"/>
      <c r="L175" s="41"/>
      <c r="M175" s="193"/>
      <c r="N175" s="194"/>
      <c r="O175" s="66"/>
      <c r="P175" s="66"/>
      <c r="Q175" s="66"/>
      <c r="R175" s="66"/>
      <c r="S175" s="66"/>
      <c r="T175" s="67"/>
      <c r="U175" s="36"/>
      <c r="V175" s="36"/>
      <c r="W175" s="36"/>
      <c r="X175" s="36"/>
      <c r="Y175" s="36"/>
      <c r="Z175" s="36"/>
      <c r="AA175" s="36"/>
      <c r="AB175" s="36"/>
      <c r="AC175" s="36"/>
      <c r="AD175" s="36"/>
      <c r="AE175" s="36"/>
      <c r="AT175" s="18" t="s">
        <v>170</v>
      </c>
      <c r="AU175" s="18" t="s">
        <v>90</v>
      </c>
    </row>
    <row r="176" spans="1:65" s="12" customFormat="1" ht="22.9" customHeight="1">
      <c r="B176" s="160"/>
      <c r="C176" s="161"/>
      <c r="D176" s="162" t="s">
        <v>79</v>
      </c>
      <c r="E176" s="174" t="s">
        <v>349</v>
      </c>
      <c r="F176" s="174" t="s">
        <v>350</v>
      </c>
      <c r="G176" s="161"/>
      <c r="H176" s="161"/>
      <c r="I176" s="164"/>
      <c r="J176" s="175">
        <f>BK176</f>
        <v>0</v>
      </c>
      <c r="K176" s="161"/>
      <c r="L176" s="166"/>
      <c r="M176" s="167"/>
      <c r="N176" s="168"/>
      <c r="O176" s="168"/>
      <c r="P176" s="169">
        <f>SUM(P177:P192)</f>
        <v>0</v>
      </c>
      <c r="Q176" s="168"/>
      <c r="R176" s="169">
        <f>SUM(R177:R192)</f>
        <v>0.15171948999999998</v>
      </c>
      <c r="S176" s="168"/>
      <c r="T176" s="170">
        <f>SUM(T177:T192)</f>
        <v>0</v>
      </c>
      <c r="AR176" s="171" t="s">
        <v>90</v>
      </c>
      <c r="AT176" s="172" t="s">
        <v>79</v>
      </c>
      <c r="AU176" s="172" t="s">
        <v>88</v>
      </c>
      <c r="AY176" s="171" t="s">
        <v>161</v>
      </c>
      <c r="BK176" s="173">
        <f>SUM(BK177:BK192)</f>
        <v>0</v>
      </c>
    </row>
    <row r="177" spans="1:65" s="2" customFormat="1" ht="55.5" customHeight="1">
      <c r="A177" s="36"/>
      <c r="B177" s="37"/>
      <c r="C177" s="176" t="s">
        <v>351</v>
      </c>
      <c r="D177" s="176" t="s">
        <v>164</v>
      </c>
      <c r="E177" s="177" t="s">
        <v>352</v>
      </c>
      <c r="F177" s="178" t="s">
        <v>353</v>
      </c>
      <c r="G177" s="179" t="s">
        <v>167</v>
      </c>
      <c r="H177" s="180">
        <v>2.9129999999999998</v>
      </c>
      <c r="I177" s="181"/>
      <c r="J177" s="182">
        <f>ROUND(I177*H177,2)</f>
        <v>0</v>
      </c>
      <c r="K177" s="183"/>
      <c r="L177" s="41"/>
      <c r="M177" s="184" t="s">
        <v>35</v>
      </c>
      <c r="N177" s="185" t="s">
        <v>51</v>
      </c>
      <c r="O177" s="66"/>
      <c r="P177" s="186">
        <f>O177*H177</f>
        <v>0</v>
      </c>
      <c r="Q177" s="186">
        <v>1.213E-2</v>
      </c>
      <c r="R177" s="186">
        <f>Q177*H177</f>
        <v>3.5334689999999995E-2</v>
      </c>
      <c r="S177" s="186">
        <v>0</v>
      </c>
      <c r="T177" s="187">
        <f>S177*H177</f>
        <v>0</v>
      </c>
      <c r="U177" s="36"/>
      <c r="V177" s="36"/>
      <c r="W177" s="36"/>
      <c r="X177" s="36"/>
      <c r="Y177" s="36"/>
      <c r="Z177" s="36"/>
      <c r="AA177" s="36"/>
      <c r="AB177" s="36"/>
      <c r="AC177" s="36"/>
      <c r="AD177" s="36"/>
      <c r="AE177" s="36"/>
      <c r="AR177" s="188" t="s">
        <v>261</v>
      </c>
      <c r="AT177" s="188" t="s">
        <v>164</v>
      </c>
      <c r="AU177" s="188" t="s">
        <v>90</v>
      </c>
      <c r="AY177" s="18" t="s">
        <v>161</v>
      </c>
      <c r="BE177" s="189">
        <f>IF(N177="základní",J177,0)</f>
        <v>0</v>
      </c>
      <c r="BF177" s="189">
        <f>IF(N177="snížená",J177,0)</f>
        <v>0</v>
      </c>
      <c r="BG177" s="189">
        <f>IF(N177="zákl. přenesená",J177,0)</f>
        <v>0</v>
      </c>
      <c r="BH177" s="189">
        <f>IF(N177="sníž. přenesená",J177,0)</f>
        <v>0</v>
      </c>
      <c r="BI177" s="189">
        <f>IF(N177="nulová",J177,0)</f>
        <v>0</v>
      </c>
      <c r="BJ177" s="18" t="s">
        <v>88</v>
      </c>
      <c r="BK177" s="189">
        <f>ROUND(I177*H177,2)</f>
        <v>0</v>
      </c>
      <c r="BL177" s="18" t="s">
        <v>261</v>
      </c>
      <c r="BM177" s="188" t="s">
        <v>998</v>
      </c>
    </row>
    <row r="178" spans="1:65" s="2" customFormat="1" ht="11.25">
      <c r="A178" s="36"/>
      <c r="B178" s="37"/>
      <c r="C178" s="38"/>
      <c r="D178" s="190" t="s">
        <v>170</v>
      </c>
      <c r="E178" s="38"/>
      <c r="F178" s="191" t="s">
        <v>355</v>
      </c>
      <c r="G178" s="38"/>
      <c r="H178" s="38"/>
      <c r="I178" s="192"/>
      <c r="J178" s="38"/>
      <c r="K178" s="38"/>
      <c r="L178" s="41"/>
      <c r="M178" s="193"/>
      <c r="N178" s="194"/>
      <c r="O178" s="66"/>
      <c r="P178" s="66"/>
      <c r="Q178" s="66"/>
      <c r="R178" s="66"/>
      <c r="S178" s="66"/>
      <c r="T178" s="67"/>
      <c r="U178" s="36"/>
      <c r="V178" s="36"/>
      <c r="W178" s="36"/>
      <c r="X178" s="36"/>
      <c r="Y178" s="36"/>
      <c r="Z178" s="36"/>
      <c r="AA178" s="36"/>
      <c r="AB178" s="36"/>
      <c r="AC178" s="36"/>
      <c r="AD178" s="36"/>
      <c r="AE178" s="36"/>
      <c r="AT178" s="18" t="s">
        <v>170</v>
      </c>
      <c r="AU178" s="18" t="s">
        <v>90</v>
      </c>
    </row>
    <row r="179" spans="1:65" s="14" customFormat="1" ht="11.25">
      <c r="B179" s="206"/>
      <c r="C179" s="207"/>
      <c r="D179" s="197" t="s">
        <v>176</v>
      </c>
      <c r="E179" s="208" t="s">
        <v>35</v>
      </c>
      <c r="F179" s="209" t="s">
        <v>999</v>
      </c>
      <c r="G179" s="207"/>
      <c r="H179" s="210">
        <v>1.63</v>
      </c>
      <c r="I179" s="211"/>
      <c r="J179" s="207"/>
      <c r="K179" s="207"/>
      <c r="L179" s="212"/>
      <c r="M179" s="213"/>
      <c r="N179" s="214"/>
      <c r="O179" s="214"/>
      <c r="P179" s="214"/>
      <c r="Q179" s="214"/>
      <c r="R179" s="214"/>
      <c r="S179" s="214"/>
      <c r="T179" s="215"/>
      <c r="AT179" s="216" t="s">
        <v>176</v>
      </c>
      <c r="AU179" s="216" t="s">
        <v>90</v>
      </c>
      <c r="AV179" s="14" t="s">
        <v>90</v>
      </c>
      <c r="AW179" s="14" t="s">
        <v>41</v>
      </c>
      <c r="AX179" s="14" t="s">
        <v>80</v>
      </c>
      <c r="AY179" s="216" t="s">
        <v>161</v>
      </c>
    </row>
    <row r="180" spans="1:65" s="14" customFormat="1" ht="11.25">
      <c r="B180" s="206"/>
      <c r="C180" s="207"/>
      <c r="D180" s="197" t="s">
        <v>176</v>
      </c>
      <c r="E180" s="208" t="s">
        <v>35</v>
      </c>
      <c r="F180" s="209" t="s">
        <v>356</v>
      </c>
      <c r="G180" s="207"/>
      <c r="H180" s="210">
        <v>1.2829999999999999</v>
      </c>
      <c r="I180" s="211"/>
      <c r="J180" s="207"/>
      <c r="K180" s="207"/>
      <c r="L180" s="212"/>
      <c r="M180" s="213"/>
      <c r="N180" s="214"/>
      <c r="O180" s="214"/>
      <c r="P180" s="214"/>
      <c r="Q180" s="214"/>
      <c r="R180" s="214"/>
      <c r="S180" s="214"/>
      <c r="T180" s="215"/>
      <c r="AT180" s="216" t="s">
        <v>176</v>
      </c>
      <c r="AU180" s="216" t="s">
        <v>90</v>
      </c>
      <c r="AV180" s="14" t="s">
        <v>90</v>
      </c>
      <c r="AW180" s="14" t="s">
        <v>41</v>
      </c>
      <c r="AX180" s="14" t="s">
        <v>80</v>
      </c>
      <c r="AY180" s="216" t="s">
        <v>161</v>
      </c>
    </row>
    <row r="181" spans="1:65" s="15" customFormat="1" ht="11.25">
      <c r="B181" s="217"/>
      <c r="C181" s="218"/>
      <c r="D181" s="197" t="s">
        <v>176</v>
      </c>
      <c r="E181" s="219" t="s">
        <v>35</v>
      </c>
      <c r="F181" s="220" t="s">
        <v>181</v>
      </c>
      <c r="G181" s="218"/>
      <c r="H181" s="221">
        <v>2.9129999999999998</v>
      </c>
      <c r="I181" s="222"/>
      <c r="J181" s="218"/>
      <c r="K181" s="218"/>
      <c r="L181" s="223"/>
      <c r="M181" s="224"/>
      <c r="N181" s="225"/>
      <c r="O181" s="225"/>
      <c r="P181" s="225"/>
      <c r="Q181" s="225"/>
      <c r="R181" s="225"/>
      <c r="S181" s="225"/>
      <c r="T181" s="226"/>
      <c r="AT181" s="227" t="s">
        <v>176</v>
      </c>
      <c r="AU181" s="227" t="s">
        <v>90</v>
      </c>
      <c r="AV181" s="15" t="s">
        <v>168</v>
      </c>
      <c r="AW181" s="15" t="s">
        <v>41</v>
      </c>
      <c r="AX181" s="15" t="s">
        <v>88</v>
      </c>
      <c r="AY181" s="227" t="s">
        <v>161</v>
      </c>
    </row>
    <row r="182" spans="1:65" s="2" customFormat="1" ht="44.25" customHeight="1">
      <c r="A182" s="36"/>
      <c r="B182" s="37"/>
      <c r="C182" s="176" t="s">
        <v>357</v>
      </c>
      <c r="D182" s="176" t="s">
        <v>164</v>
      </c>
      <c r="E182" s="177" t="s">
        <v>358</v>
      </c>
      <c r="F182" s="178" t="s">
        <v>359</v>
      </c>
      <c r="G182" s="179" t="s">
        <v>167</v>
      </c>
      <c r="H182" s="180">
        <v>2.9129999999999998</v>
      </c>
      <c r="I182" s="181"/>
      <c r="J182" s="182">
        <f>ROUND(I182*H182,2)</f>
        <v>0</v>
      </c>
      <c r="K182" s="183"/>
      <c r="L182" s="41"/>
      <c r="M182" s="184" t="s">
        <v>35</v>
      </c>
      <c r="N182" s="185" t="s">
        <v>51</v>
      </c>
      <c r="O182" s="66"/>
      <c r="P182" s="186">
        <f>O182*H182</f>
        <v>0</v>
      </c>
      <c r="Q182" s="186">
        <v>1E-4</v>
      </c>
      <c r="R182" s="186">
        <f>Q182*H182</f>
        <v>2.9129999999999998E-4</v>
      </c>
      <c r="S182" s="186">
        <v>0</v>
      </c>
      <c r="T182" s="187">
        <f>S182*H182</f>
        <v>0</v>
      </c>
      <c r="U182" s="36"/>
      <c r="V182" s="36"/>
      <c r="W182" s="36"/>
      <c r="X182" s="36"/>
      <c r="Y182" s="36"/>
      <c r="Z182" s="36"/>
      <c r="AA182" s="36"/>
      <c r="AB182" s="36"/>
      <c r="AC182" s="36"/>
      <c r="AD182" s="36"/>
      <c r="AE182" s="36"/>
      <c r="AR182" s="188" t="s">
        <v>261</v>
      </c>
      <c r="AT182" s="188" t="s">
        <v>164</v>
      </c>
      <c r="AU182" s="188" t="s">
        <v>90</v>
      </c>
      <c r="AY182" s="18" t="s">
        <v>161</v>
      </c>
      <c r="BE182" s="189">
        <f>IF(N182="základní",J182,0)</f>
        <v>0</v>
      </c>
      <c r="BF182" s="189">
        <f>IF(N182="snížená",J182,0)</f>
        <v>0</v>
      </c>
      <c r="BG182" s="189">
        <f>IF(N182="zákl. přenesená",J182,0)</f>
        <v>0</v>
      </c>
      <c r="BH182" s="189">
        <f>IF(N182="sníž. přenesená",J182,0)</f>
        <v>0</v>
      </c>
      <c r="BI182" s="189">
        <f>IF(N182="nulová",J182,0)</f>
        <v>0</v>
      </c>
      <c r="BJ182" s="18" t="s">
        <v>88</v>
      </c>
      <c r="BK182" s="189">
        <f>ROUND(I182*H182,2)</f>
        <v>0</v>
      </c>
      <c r="BL182" s="18" t="s">
        <v>261</v>
      </c>
      <c r="BM182" s="188" t="s">
        <v>1000</v>
      </c>
    </row>
    <row r="183" spans="1:65" s="2" customFormat="1" ht="11.25">
      <c r="A183" s="36"/>
      <c r="B183" s="37"/>
      <c r="C183" s="38"/>
      <c r="D183" s="190" t="s">
        <v>170</v>
      </c>
      <c r="E183" s="38"/>
      <c r="F183" s="191" t="s">
        <v>361</v>
      </c>
      <c r="G183" s="38"/>
      <c r="H183" s="38"/>
      <c r="I183" s="192"/>
      <c r="J183" s="38"/>
      <c r="K183" s="38"/>
      <c r="L183" s="41"/>
      <c r="M183" s="193"/>
      <c r="N183" s="194"/>
      <c r="O183" s="66"/>
      <c r="P183" s="66"/>
      <c r="Q183" s="66"/>
      <c r="R183" s="66"/>
      <c r="S183" s="66"/>
      <c r="T183" s="67"/>
      <c r="U183" s="36"/>
      <c r="V183" s="36"/>
      <c r="W183" s="36"/>
      <c r="X183" s="36"/>
      <c r="Y183" s="36"/>
      <c r="Z183" s="36"/>
      <c r="AA183" s="36"/>
      <c r="AB183" s="36"/>
      <c r="AC183" s="36"/>
      <c r="AD183" s="36"/>
      <c r="AE183" s="36"/>
      <c r="AT183" s="18" t="s">
        <v>170</v>
      </c>
      <c r="AU183" s="18" t="s">
        <v>90</v>
      </c>
    </row>
    <row r="184" spans="1:65" s="2" customFormat="1" ht="37.9" customHeight="1">
      <c r="A184" s="36"/>
      <c r="B184" s="37"/>
      <c r="C184" s="176" t="s">
        <v>362</v>
      </c>
      <c r="D184" s="176" t="s">
        <v>164</v>
      </c>
      <c r="E184" s="177" t="s">
        <v>363</v>
      </c>
      <c r="F184" s="178" t="s">
        <v>364</v>
      </c>
      <c r="G184" s="179" t="s">
        <v>167</v>
      </c>
      <c r="H184" s="180">
        <v>12.03</v>
      </c>
      <c r="I184" s="181"/>
      <c r="J184" s="182">
        <f>ROUND(I184*H184,2)</f>
        <v>0</v>
      </c>
      <c r="K184" s="183"/>
      <c r="L184" s="41"/>
      <c r="M184" s="184" t="s">
        <v>35</v>
      </c>
      <c r="N184" s="185" t="s">
        <v>51</v>
      </c>
      <c r="O184" s="66"/>
      <c r="P184" s="186">
        <f>O184*H184</f>
        <v>0</v>
      </c>
      <c r="Q184" s="186">
        <v>1.25E-3</v>
      </c>
      <c r="R184" s="186">
        <f>Q184*H184</f>
        <v>1.5037499999999999E-2</v>
      </c>
      <c r="S184" s="186">
        <v>0</v>
      </c>
      <c r="T184" s="187">
        <f>S184*H184</f>
        <v>0</v>
      </c>
      <c r="U184" s="36"/>
      <c r="V184" s="36"/>
      <c r="W184" s="36"/>
      <c r="X184" s="36"/>
      <c r="Y184" s="36"/>
      <c r="Z184" s="36"/>
      <c r="AA184" s="36"/>
      <c r="AB184" s="36"/>
      <c r="AC184" s="36"/>
      <c r="AD184" s="36"/>
      <c r="AE184" s="36"/>
      <c r="AR184" s="188" t="s">
        <v>261</v>
      </c>
      <c r="AT184" s="188" t="s">
        <v>164</v>
      </c>
      <c r="AU184" s="188" t="s">
        <v>90</v>
      </c>
      <c r="AY184" s="18" t="s">
        <v>161</v>
      </c>
      <c r="BE184" s="189">
        <f>IF(N184="základní",J184,0)</f>
        <v>0</v>
      </c>
      <c r="BF184" s="189">
        <f>IF(N184="snížená",J184,0)</f>
        <v>0</v>
      </c>
      <c r="BG184" s="189">
        <f>IF(N184="zákl. přenesená",J184,0)</f>
        <v>0</v>
      </c>
      <c r="BH184" s="189">
        <f>IF(N184="sníž. přenesená",J184,0)</f>
        <v>0</v>
      </c>
      <c r="BI184" s="189">
        <f>IF(N184="nulová",J184,0)</f>
        <v>0</v>
      </c>
      <c r="BJ184" s="18" t="s">
        <v>88</v>
      </c>
      <c r="BK184" s="189">
        <f>ROUND(I184*H184,2)</f>
        <v>0</v>
      </c>
      <c r="BL184" s="18" t="s">
        <v>261</v>
      </c>
      <c r="BM184" s="188" t="s">
        <v>1001</v>
      </c>
    </row>
    <row r="185" spans="1:65" s="2" customFormat="1" ht="11.25">
      <c r="A185" s="36"/>
      <c r="B185" s="37"/>
      <c r="C185" s="38"/>
      <c r="D185" s="190" t="s">
        <v>170</v>
      </c>
      <c r="E185" s="38"/>
      <c r="F185" s="191" t="s">
        <v>366</v>
      </c>
      <c r="G185" s="38"/>
      <c r="H185" s="38"/>
      <c r="I185" s="192"/>
      <c r="J185" s="38"/>
      <c r="K185" s="38"/>
      <c r="L185" s="41"/>
      <c r="M185" s="193"/>
      <c r="N185" s="194"/>
      <c r="O185" s="66"/>
      <c r="P185" s="66"/>
      <c r="Q185" s="66"/>
      <c r="R185" s="66"/>
      <c r="S185" s="66"/>
      <c r="T185" s="67"/>
      <c r="U185" s="36"/>
      <c r="V185" s="36"/>
      <c r="W185" s="36"/>
      <c r="X185" s="36"/>
      <c r="Y185" s="36"/>
      <c r="Z185" s="36"/>
      <c r="AA185" s="36"/>
      <c r="AB185" s="36"/>
      <c r="AC185" s="36"/>
      <c r="AD185" s="36"/>
      <c r="AE185" s="36"/>
      <c r="AT185" s="18" t="s">
        <v>170</v>
      </c>
      <c r="AU185" s="18" t="s">
        <v>90</v>
      </c>
    </row>
    <row r="186" spans="1:65" s="2" customFormat="1" ht="24.2" customHeight="1">
      <c r="A186" s="36"/>
      <c r="B186" s="37"/>
      <c r="C186" s="228" t="s">
        <v>367</v>
      </c>
      <c r="D186" s="228" t="s">
        <v>188</v>
      </c>
      <c r="E186" s="229" t="s">
        <v>368</v>
      </c>
      <c r="F186" s="230" t="s">
        <v>369</v>
      </c>
      <c r="G186" s="231" t="s">
        <v>167</v>
      </c>
      <c r="H186" s="232">
        <v>12.632</v>
      </c>
      <c r="I186" s="233"/>
      <c r="J186" s="234">
        <f>ROUND(I186*H186,2)</f>
        <v>0</v>
      </c>
      <c r="K186" s="235"/>
      <c r="L186" s="236"/>
      <c r="M186" s="237" t="s">
        <v>35</v>
      </c>
      <c r="N186" s="238" t="s">
        <v>51</v>
      </c>
      <c r="O186" s="66"/>
      <c r="P186" s="186">
        <f>O186*H186</f>
        <v>0</v>
      </c>
      <c r="Q186" s="186">
        <v>8.0000000000000002E-3</v>
      </c>
      <c r="R186" s="186">
        <f>Q186*H186</f>
        <v>0.10105599999999999</v>
      </c>
      <c r="S186" s="186">
        <v>0</v>
      </c>
      <c r="T186" s="187">
        <f>S186*H186</f>
        <v>0</v>
      </c>
      <c r="U186" s="36"/>
      <c r="V186" s="36"/>
      <c r="W186" s="36"/>
      <c r="X186" s="36"/>
      <c r="Y186" s="36"/>
      <c r="Z186" s="36"/>
      <c r="AA186" s="36"/>
      <c r="AB186" s="36"/>
      <c r="AC186" s="36"/>
      <c r="AD186" s="36"/>
      <c r="AE186" s="36"/>
      <c r="AR186" s="188" t="s">
        <v>333</v>
      </c>
      <c r="AT186" s="188" t="s">
        <v>188</v>
      </c>
      <c r="AU186" s="188" t="s">
        <v>90</v>
      </c>
      <c r="AY186" s="18" t="s">
        <v>161</v>
      </c>
      <c r="BE186" s="189">
        <f>IF(N186="základní",J186,0)</f>
        <v>0</v>
      </c>
      <c r="BF186" s="189">
        <f>IF(N186="snížená",J186,0)</f>
        <v>0</v>
      </c>
      <c r="BG186" s="189">
        <f>IF(N186="zákl. přenesená",J186,0)</f>
        <v>0</v>
      </c>
      <c r="BH186" s="189">
        <f>IF(N186="sníž. přenesená",J186,0)</f>
        <v>0</v>
      </c>
      <c r="BI186" s="189">
        <f>IF(N186="nulová",J186,0)</f>
        <v>0</v>
      </c>
      <c r="BJ186" s="18" t="s">
        <v>88</v>
      </c>
      <c r="BK186" s="189">
        <f>ROUND(I186*H186,2)</f>
        <v>0</v>
      </c>
      <c r="BL186" s="18" t="s">
        <v>261</v>
      </c>
      <c r="BM186" s="188" t="s">
        <v>1002</v>
      </c>
    </row>
    <row r="187" spans="1:65" s="2" customFormat="1" ht="11.25">
      <c r="A187" s="36"/>
      <c r="B187" s="37"/>
      <c r="C187" s="38"/>
      <c r="D187" s="190" t="s">
        <v>170</v>
      </c>
      <c r="E187" s="38"/>
      <c r="F187" s="191" t="s">
        <v>371</v>
      </c>
      <c r="G187" s="38"/>
      <c r="H187" s="38"/>
      <c r="I187" s="192"/>
      <c r="J187" s="38"/>
      <c r="K187" s="38"/>
      <c r="L187" s="41"/>
      <c r="M187" s="193"/>
      <c r="N187" s="194"/>
      <c r="O187" s="66"/>
      <c r="P187" s="66"/>
      <c r="Q187" s="66"/>
      <c r="R187" s="66"/>
      <c r="S187" s="66"/>
      <c r="T187" s="67"/>
      <c r="U187" s="36"/>
      <c r="V187" s="36"/>
      <c r="W187" s="36"/>
      <c r="X187" s="36"/>
      <c r="Y187" s="36"/>
      <c r="Z187" s="36"/>
      <c r="AA187" s="36"/>
      <c r="AB187" s="36"/>
      <c r="AC187" s="36"/>
      <c r="AD187" s="36"/>
      <c r="AE187" s="36"/>
      <c r="AT187" s="18" t="s">
        <v>170</v>
      </c>
      <c r="AU187" s="18" t="s">
        <v>90</v>
      </c>
    </row>
    <row r="188" spans="1:65" s="14" customFormat="1" ht="11.25">
      <c r="B188" s="206"/>
      <c r="C188" s="207"/>
      <c r="D188" s="197" t="s">
        <v>176</v>
      </c>
      <c r="E188" s="207"/>
      <c r="F188" s="209" t="s">
        <v>1003</v>
      </c>
      <c r="G188" s="207"/>
      <c r="H188" s="210">
        <v>12.632</v>
      </c>
      <c r="I188" s="211"/>
      <c r="J188" s="207"/>
      <c r="K188" s="207"/>
      <c r="L188" s="212"/>
      <c r="M188" s="213"/>
      <c r="N188" s="214"/>
      <c r="O188" s="214"/>
      <c r="P188" s="214"/>
      <c r="Q188" s="214"/>
      <c r="R188" s="214"/>
      <c r="S188" s="214"/>
      <c r="T188" s="215"/>
      <c r="AT188" s="216" t="s">
        <v>176</v>
      </c>
      <c r="AU188" s="216" t="s">
        <v>90</v>
      </c>
      <c r="AV188" s="14" t="s">
        <v>90</v>
      </c>
      <c r="AW188" s="14" t="s">
        <v>4</v>
      </c>
      <c r="AX188" s="14" t="s">
        <v>88</v>
      </c>
      <c r="AY188" s="216" t="s">
        <v>161</v>
      </c>
    </row>
    <row r="189" spans="1:65" s="2" customFormat="1" ht="44.25" customHeight="1">
      <c r="A189" s="36"/>
      <c r="B189" s="37"/>
      <c r="C189" s="176" t="s">
        <v>373</v>
      </c>
      <c r="D189" s="176" t="s">
        <v>164</v>
      </c>
      <c r="E189" s="177" t="s">
        <v>1004</v>
      </c>
      <c r="F189" s="178" t="s">
        <v>1005</v>
      </c>
      <c r="G189" s="179" t="s">
        <v>232</v>
      </c>
      <c r="H189" s="180">
        <v>0.152</v>
      </c>
      <c r="I189" s="181"/>
      <c r="J189" s="182">
        <f>ROUND(I189*H189,2)</f>
        <v>0</v>
      </c>
      <c r="K189" s="183"/>
      <c r="L189" s="41"/>
      <c r="M189" s="184" t="s">
        <v>35</v>
      </c>
      <c r="N189" s="185" t="s">
        <v>51</v>
      </c>
      <c r="O189" s="66"/>
      <c r="P189" s="186">
        <f>O189*H189</f>
        <v>0</v>
      </c>
      <c r="Q189" s="186">
        <v>0</v>
      </c>
      <c r="R189" s="186">
        <f>Q189*H189</f>
        <v>0</v>
      </c>
      <c r="S189" s="186">
        <v>0</v>
      </c>
      <c r="T189" s="187">
        <f>S189*H189</f>
        <v>0</v>
      </c>
      <c r="U189" s="36"/>
      <c r="V189" s="36"/>
      <c r="W189" s="36"/>
      <c r="X189" s="36"/>
      <c r="Y189" s="36"/>
      <c r="Z189" s="36"/>
      <c r="AA189" s="36"/>
      <c r="AB189" s="36"/>
      <c r="AC189" s="36"/>
      <c r="AD189" s="36"/>
      <c r="AE189" s="36"/>
      <c r="AR189" s="188" t="s">
        <v>261</v>
      </c>
      <c r="AT189" s="188" t="s">
        <v>164</v>
      </c>
      <c r="AU189" s="188" t="s">
        <v>90</v>
      </c>
      <c r="AY189" s="18" t="s">
        <v>161</v>
      </c>
      <c r="BE189" s="189">
        <f>IF(N189="základní",J189,0)</f>
        <v>0</v>
      </c>
      <c r="BF189" s="189">
        <f>IF(N189="snížená",J189,0)</f>
        <v>0</v>
      </c>
      <c r="BG189" s="189">
        <f>IF(N189="zákl. přenesená",J189,0)</f>
        <v>0</v>
      </c>
      <c r="BH189" s="189">
        <f>IF(N189="sníž. přenesená",J189,0)</f>
        <v>0</v>
      </c>
      <c r="BI189" s="189">
        <f>IF(N189="nulová",J189,0)</f>
        <v>0</v>
      </c>
      <c r="BJ189" s="18" t="s">
        <v>88</v>
      </c>
      <c r="BK189" s="189">
        <f>ROUND(I189*H189,2)</f>
        <v>0</v>
      </c>
      <c r="BL189" s="18" t="s">
        <v>261</v>
      </c>
      <c r="BM189" s="188" t="s">
        <v>1006</v>
      </c>
    </row>
    <row r="190" spans="1:65" s="2" customFormat="1" ht="11.25">
      <c r="A190" s="36"/>
      <c r="B190" s="37"/>
      <c r="C190" s="38"/>
      <c r="D190" s="190" t="s">
        <v>170</v>
      </c>
      <c r="E190" s="38"/>
      <c r="F190" s="191" t="s">
        <v>1007</v>
      </c>
      <c r="G190" s="38"/>
      <c r="H190" s="38"/>
      <c r="I190" s="192"/>
      <c r="J190" s="38"/>
      <c r="K190" s="38"/>
      <c r="L190" s="41"/>
      <c r="M190" s="193"/>
      <c r="N190" s="194"/>
      <c r="O190" s="66"/>
      <c r="P190" s="66"/>
      <c r="Q190" s="66"/>
      <c r="R190" s="66"/>
      <c r="S190" s="66"/>
      <c r="T190" s="67"/>
      <c r="U190" s="36"/>
      <c r="V190" s="36"/>
      <c r="W190" s="36"/>
      <c r="X190" s="36"/>
      <c r="Y190" s="36"/>
      <c r="Z190" s="36"/>
      <c r="AA190" s="36"/>
      <c r="AB190" s="36"/>
      <c r="AC190" s="36"/>
      <c r="AD190" s="36"/>
      <c r="AE190" s="36"/>
      <c r="AT190" s="18" t="s">
        <v>170</v>
      </c>
      <c r="AU190" s="18" t="s">
        <v>90</v>
      </c>
    </row>
    <row r="191" spans="1:65" s="2" customFormat="1" ht="49.15" customHeight="1">
      <c r="A191" s="36"/>
      <c r="B191" s="37"/>
      <c r="C191" s="176" t="s">
        <v>378</v>
      </c>
      <c r="D191" s="176" t="s">
        <v>164</v>
      </c>
      <c r="E191" s="177" t="s">
        <v>379</v>
      </c>
      <c r="F191" s="178" t="s">
        <v>380</v>
      </c>
      <c r="G191" s="179" t="s">
        <v>232</v>
      </c>
      <c r="H191" s="180">
        <v>0.152</v>
      </c>
      <c r="I191" s="181"/>
      <c r="J191" s="182">
        <f>ROUND(I191*H191,2)</f>
        <v>0</v>
      </c>
      <c r="K191" s="183"/>
      <c r="L191" s="41"/>
      <c r="M191" s="184" t="s">
        <v>35</v>
      </c>
      <c r="N191" s="185" t="s">
        <v>51</v>
      </c>
      <c r="O191" s="66"/>
      <c r="P191" s="186">
        <f>O191*H191</f>
        <v>0</v>
      </c>
      <c r="Q191" s="186">
        <v>0</v>
      </c>
      <c r="R191" s="186">
        <f>Q191*H191</f>
        <v>0</v>
      </c>
      <c r="S191" s="186">
        <v>0</v>
      </c>
      <c r="T191" s="187">
        <f>S191*H191</f>
        <v>0</v>
      </c>
      <c r="U191" s="36"/>
      <c r="V191" s="36"/>
      <c r="W191" s="36"/>
      <c r="X191" s="36"/>
      <c r="Y191" s="36"/>
      <c r="Z191" s="36"/>
      <c r="AA191" s="36"/>
      <c r="AB191" s="36"/>
      <c r="AC191" s="36"/>
      <c r="AD191" s="36"/>
      <c r="AE191" s="36"/>
      <c r="AR191" s="188" t="s">
        <v>261</v>
      </c>
      <c r="AT191" s="188" t="s">
        <v>164</v>
      </c>
      <c r="AU191" s="188" t="s">
        <v>90</v>
      </c>
      <c r="AY191" s="18" t="s">
        <v>161</v>
      </c>
      <c r="BE191" s="189">
        <f>IF(N191="základní",J191,0)</f>
        <v>0</v>
      </c>
      <c r="BF191" s="189">
        <f>IF(N191="snížená",J191,0)</f>
        <v>0</v>
      </c>
      <c r="BG191" s="189">
        <f>IF(N191="zákl. přenesená",J191,0)</f>
        <v>0</v>
      </c>
      <c r="BH191" s="189">
        <f>IF(N191="sníž. přenesená",J191,0)</f>
        <v>0</v>
      </c>
      <c r="BI191" s="189">
        <f>IF(N191="nulová",J191,0)</f>
        <v>0</v>
      </c>
      <c r="BJ191" s="18" t="s">
        <v>88</v>
      </c>
      <c r="BK191" s="189">
        <f>ROUND(I191*H191,2)</f>
        <v>0</v>
      </c>
      <c r="BL191" s="18" t="s">
        <v>261</v>
      </c>
      <c r="BM191" s="188" t="s">
        <v>1008</v>
      </c>
    </row>
    <row r="192" spans="1:65" s="2" customFormat="1" ht="11.25">
      <c r="A192" s="36"/>
      <c r="B192" s="37"/>
      <c r="C192" s="38"/>
      <c r="D192" s="190" t="s">
        <v>170</v>
      </c>
      <c r="E192" s="38"/>
      <c r="F192" s="191" t="s">
        <v>382</v>
      </c>
      <c r="G192" s="38"/>
      <c r="H192" s="38"/>
      <c r="I192" s="192"/>
      <c r="J192" s="38"/>
      <c r="K192" s="38"/>
      <c r="L192" s="41"/>
      <c r="M192" s="193"/>
      <c r="N192" s="194"/>
      <c r="O192" s="66"/>
      <c r="P192" s="66"/>
      <c r="Q192" s="66"/>
      <c r="R192" s="66"/>
      <c r="S192" s="66"/>
      <c r="T192" s="67"/>
      <c r="U192" s="36"/>
      <c r="V192" s="36"/>
      <c r="W192" s="36"/>
      <c r="X192" s="36"/>
      <c r="Y192" s="36"/>
      <c r="Z192" s="36"/>
      <c r="AA192" s="36"/>
      <c r="AB192" s="36"/>
      <c r="AC192" s="36"/>
      <c r="AD192" s="36"/>
      <c r="AE192" s="36"/>
      <c r="AT192" s="18" t="s">
        <v>170</v>
      </c>
      <c r="AU192" s="18" t="s">
        <v>90</v>
      </c>
    </row>
    <row r="193" spans="1:65" s="12" customFormat="1" ht="22.9" customHeight="1">
      <c r="B193" s="160"/>
      <c r="C193" s="161"/>
      <c r="D193" s="162" t="s">
        <v>79</v>
      </c>
      <c r="E193" s="174" t="s">
        <v>383</v>
      </c>
      <c r="F193" s="174" t="s">
        <v>384</v>
      </c>
      <c r="G193" s="161"/>
      <c r="H193" s="161"/>
      <c r="I193" s="164"/>
      <c r="J193" s="175">
        <f>BK193</f>
        <v>0</v>
      </c>
      <c r="K193" s="161"/>
      <c r="L193" s="166"/>
      <c r="M193" s="167"/>
      <c r="N193" s="168"/>
      <c r="O193" s="168"/>
      <c r="P193" s="169">
        <f>SUM(P194:P205)</f>
        <v>0</v>
      </c>
      <c r="Q193" s="168"/>
      <c r="R193" s="169">
        <f>SUM(R194:R205)</f>
        <v>4.8000000000000001E-2</v>
      </c>
      <c r="S193" s="168"/>
      <c r="T193" s="170">
        <f>SUM(T194:T205)</f>
        <v>7.2000000000000008E-2</v>
      </c>
      <c r="AR193" s="171" t="s">
        <v>90</v>
      </c>
      <c r="AT193" s="172" t="s">
        <v>79</v>
      </c>
      <c r="AU193" s="172" t="s">
        <v>88</v>
      </c>
      <c r="AY193" s="171" t="s">
        <v>161</v>
      </c>
      <c r="BK193" s="173">
        <f>SUM(BK194:BK205)</f>
        <v>0</v>
      </c>
    </row>
    <row r="194" spans="1:65" s="2" customFormat="1" ht="49.15" customHeight="1">
      <c r="A194" s="36"/>
      <c r="B194" s="37"/>
      <c r="C194" s="176" t="s">
        <v>385</v>
      </c>
      <c r="D194" s="176" t="s">
        <v>164</v>
      </c>
      <c r="E194" s="177" t="s">
        <v>386</v>
      </c>
      <c r="F194" s="178" t="s">
        <v>387</v>
      </c>
      <c r="G194" s="179" t="s">
        <v>185</v>
      </c>
      <c r="H194" s="180">
        <v>3</v>
      </c>
      <c r="I194" s="181"/>
      <c r="J194" s="182">
        <f>ROUND(I194*H194,2)</f>
        <v>0</v>
      </c>
      <c r="K194" s="183"/>
      <c r="L194" s="41"/>
      <c r="M194" s="184" t="s">
        <v>35</v>
      </c>
      <c r="N194" s="185" t="s">
        <v>51</v>
      </c>
      <c r="O194" s="66"/>
      <c r="P194" s="186">
        <f>O194*H194</f>
        <v>0</v>
      </c>
      <c r="Q194" s="186">
        <v>0</v>
      </c>
      <c r="R194" s="186">
        <f>Q194*H194</f>
        <v>0</v>
      </c>
      <c r="S194" s="186">
        <v>2.4E-2</v>
      </c>
      <c r="T194" s="187">
        <f>S194*H194</f>
        <v>7.2000000000000008E-2</v>
      </c>
      <c r="U194" s="36"/>
      <c r="V194" s="36"/>
      <c r="W194" s="36"/>
      <c r="X194" s="36"/>
      <c r="Y194" s="36"/>
      <c r="Z194" s="36"/>
      <c r="AA194" s="36"/>
      <c r="AB194" s="36"/>
      <c r="AC194" s="36"/>
      <c r="AD194" s="36"/>
      <c r="AE194" s="36"/>
      <c r="AR194" s="188" t="s">
        <v>261</v>
      </c>
      <c r="AT194" s="188" t="s">
        <v>164</v>
      </c>
      <c r="AU194" s="188" t="s">
        <v>90</v>
      </c>
      <c r="AY194" s="18" t="s">
        <v>161</v>
      </c>
      <c r="BE194" s="189">
        <f>IF(N194="základní",J194,0)</f>
        <v>0</v>
      </c>
      <c r="BF194" s="189">
        <f>IF(N194="snížená",J194,0)</f>
        <v>0</v>
      </c>
      <c r="BG194" s="189">
        <f>IF(N194="zákl. přenesená",J194,0)</f>
        <v>0</v>
      </c>
      <c r="BH194" s="189">
        <f>IF(N194="sníž. přenesená",J194,0)</f>
        <v>0</v>
      </c>
      <c r="BI194" s="189">
        <f>IF(N194="nulová",J194,0)</f>
        <v>0</v>
      </c>
      <c r="BJ194" s="18" t="s">
        <v>88</v>
      </c>
      <c r="BK194" s="189">
        <f>ROUND(I194*H194,2)</f>
        <v>0</v>
      </c>
      <c r="BL194" s="18" t="s">
        <v>261</v>
      </c>
      <c r="BM194" s="188" t="s">
        <v>1009</v>
      </c>
    </row>
    <row r="195" spans="1:65" s="2" customFormat="1" ht="11.25">
      <c r="A195" s="36"/>
      <c r="B195" s="37"/>
      <c r="C195" s="38"/>
      <c r="D195" s="190" t="s">
        <v>170</v>
      </c>
      <c r="E195" s="38"/>
      <c r="F195" s="191" t="s">
        <v>389</v>
      </c>
      <c r="G195" s="38"/>
      <c r="H195" s="38"/>
      <c r="I195" s="192"/>
      <c r="J195" s="38"/>
      <c r="K195" s="38"/>
      <c r="L195" s="41"/>
      <c r="M195" s="193"/>
      <c r="N195" s="194"/>
      <c r="O195" s="66"/>
      <c r="P195" s="66"/>
      <c r="Q195" s="66"/>
      <c r="R195" s="66"/>
      <c r="S195" s="66"/>
      <c r="T195" s="67"/>
      <c r="U195" s="36"/>
      <c r="V195" s="36"/>
      <c r="W195" s="36"/>
      <c r="X195" s="36"/>
      <c r="Y195" s="36"/>
      <c r="Z195" s="36"/>
      <c r="AA195" s="36"/>
      <c r="AB195" s="36"/>
      <c r="AC195" s="36"/>
      <c r="AD195" s="36"/>
      <c r="AE195" s="36"/>
      <c r="AT195" s="18" t="s">
        <v>170</v>
      </c>
      <c r="AU195" s="18" t="s">
        <v>90</v>
      </c>
    </row>
    <row r="196" spans="1:65" s="2" customFormat="1" ht="76.349999999999994" customHeight="1">
      <c r="A196" s="36"/>
      <c r="B196" s="37"/>
      <c r="C196" s="176" t="s">
        <v>390</v>
      </c>
      <c r="D196" s="176" t="s">
        <v>164</v>
      </c>
      <c r="E196" s="177" t="s">
        <v>796</v>
      </c>
      <c r="F196" s="178" t="s">
        <v>392</v>
      </c>
      <c r="G196" s="179" t="s">
        <v>185</v>
      </c>
      <c r="H196" s="180">
        <v>1</v>
      </c>
      <c r="I196" s="181"/>
      <c r="J196" s="182">
        <f>ROUND(I196*H196,2)</f>
        <v>0</v>
      </c>
      <c r="K196" s="183"/>
      <c r="L196" s="41"/>
      <c r="M196" s="184" t="s">
        <v>35</v>
      </c>
      <c r="N196" s="185" t="s">
        <v>51</v>
      </c>
      <c r="O196" s="66"/>
      <c r="P196" s="186">
        <f>O196*H196</f>
        <v>0</v>
      </c>
      <c r="Q196" s="186">
        <v>1.6E-2</v>
      </c>
      <c r="R196" s="186">
        <f>Q196*H196</f>
        <v>1.6E-2</v>
      </c>
      <c r="S196" s="186">
        <v>0</v>
      </c>
      <c r="T196" s="187">
        <f>S196*H196</f>
        <v>0</v>
      </c>
      <c r="U196" s="36"/>
      <c r="V196" s="36"/>
      <c r="W196" s="36"/>
      <c r="X196" s="36"/>
      <c r="Y196" s="36"/>
      <c r="Z196" s="36"/>
      <c r="AA196" s="36"/>
      <c r="AB196" s="36"/>
      <c r="AC196" s="36"/>
      <c r="AD196" s="36"/>
      <c r="AE196" s="36"/>
      <c r="AR196" s="188" t="s">
        <v>261</v>
      </c>
      <c r="AT196" s="188" t="s">
        <v>164</v>
      </c>
      <c r="AU196" s="188" t="s">
        <v>90</v>
      </c>
      <c r="AY196" s="18" t="s">
        <v>161</v>
      </c>
      <c r="BE196" s="189">
        <f>IF(N196="základní",J196,0)</f>
        <v>0</v>
      </c>
      <c r="BF196" s="189">
        <f>IF(N196="snížená",J196,0)</f>
        <v>0</v>
      </c>
      <c r="BG196" s="189">
        <f>IF(N196="zákl. přenesená",J196,0)</f>
        <v>0</v>
      </c>
      <c r="BH196" s="189">
        <f>IF(N196="sníž. přenesená",J196,0)</f>
        <v>0</v>
      </c>
      <c r="BI196" s="189">
        <f>IF(N196="nulová",J196,0)</f>
        <v>0</v>
      </c>
      <c r="BJ196" s="18" t="s">
        <v>88</v>
      </c>
      <c r="BK196" s="189">
        <f>ROUND(I196*H196,2)</f>
        <v>0</v>
      </c>
      <c r="BL196" s="18" t="s">
        <v>261</v>
      </c>
      <c r="BM196" s="188" t="s">
        <v>1010</v>
      </c>
    </row>
    <row r="197" spans="1:65" s="2" customFormat="1" ht="39">
      <c r="A197" s="36"/>
      <c r="B197" s="37"/>
      <c r="C197" s="38"/>
      <c r="D197" s="197" t="s">
        <v>217</v>
      </c>
      <c r="E197" s="38"/>
      <c r="F197" s="239" t="s">
        <v>394</v>
      </c>
      <c r="G197" s="38"/>
      <c r="H197" s="38"/>
      <c r="I197" s="192"/>
      <c r="J197" s="38"/>
      <c r="K197" s="38"/>
      <c r="L197" s="41"/>
      <c r="M197" s="193"/>
      <c r="N197" s="194"/>
      <c r="O197" s="66"/>
      <c r="P197" s="66"/>
      <c r="Q197" s="66"/>
      <c r="R197" s="66"/>
      <c r="S197" s="66"/>
      <c r="T197" s="67"/>
      <c r="U197" s="36"/>
      <c r="V197" s="36"/>
      <c r="W197" s="36"/>
      <c r="X197" s="36"/>
      <c r="Y197" s="36"/>
      <c r="Z197" s="36"/>
      <c r="AA197" s="36"/>
      <c r="AB197" s="36"/>
      <c r="AC197" s="36"/>
      <c r="AD197" s="36"/>
      <c r="AE197" s="36"/>
      <c r="AT197" s="18" t="s">
        <v>217</v>
      </c>
      <c r="AU197" s="18" t="s">
        <v>90</v>
      </c>
    </row>
    <row r="198" spans="1:65" s="2" customFormat="1" ht="49.15" customHeight="1">
      <c r="A198" s="36"/>
      <c r="B198" s="37"/>
      <c r="C198" s="176" t="s">
        <v>395</v>
      </c>
      <c r="D198" s="176" t="s">
        <v>164</v>
      </c>
      <c r="E198" s="177" t="s">
        <v>396</v>
      </c>
      <c r="F198" s="178" t="s">
        <v>397</v>
      </c>
      <c r="G198" s="179" t="s">
        <v>185</v>
      </c>
      <c r="H198" s="180">
        <v>1</v>
      </c>
      <c r="I198" s="181"/>
      <c r="J198" s="182">
        <f>ROUND(I198*H198,2)</f>
        <v>0</v>
      </c>
      <c r="K198" s="183"/>
      <c r="L198" s="41"/>
      <c r="M198" s="184" t="s">
        <v>35</v>
      </c>
      <c r="N198" s="185" t="s">
        <v>51</v>
      </c>
      <c r="O198" s="66"/>
      <c r="P198" s="186">
        <f>O198*H198</f>
        <v>0</v>
      </c>
      <c r="Q198" s="186">
        <v>1.6E-2</v>
      </c>
      <c r="R198" s="186">
        <f>Q198*H198</f>
        <v>1.6E-2</v>
      </c>
      <c r="S198" s="186">
        <v>0</v>
      </c>
      <c r="T198" s="187">
        <f>S198*H198</f>
        <v>0</v>
      </c>
      <c r="U198" s="36"/>
      <c r="V198" s="36"/>
      <c r="W198" s="36"/>
      <c r="X198" s="36"/>
      <c r="Y198" s="36"/>
      <c r="Z198" s="36"/>
      <c r="AA198" s="36"/>
      <c r="AB198" s="36"/>
      <c r="AC198" s="36"/>
      <c r="AD198" s="36"/>
      <c r="AE198" s="36"/>
      <c r="AR198" s="188" t="s">
        <v>261</v>
      </c>
      <c r="AT198" s="188" t="s">
        <v>164</v>
      </c>
      <c r="AU198" s="188" t="s">
        <v>90</v>
      </c>
      <c r="AY198" s="18" t="s">
        <v>161</v>
      </c>
      <c r="BE198" s="189">
        <f>IF(N198="základní",J198,0)</f>
        <v>0</v>
      </c>
      <c r="BF198" s="189">
        <f>IF(N198="snížená",J198,0)</f>
        <v>0</v>
      </c>
      <c r="BG198" s="189">
        <f>IF(N198="zákl. přenesená",J198,0)</f>
        <v>0</v>
      </c>
      <c r="BH198" s="189">
        <f>IF(N198="sníž. přenesená",J198,0)</f>
        <v>0</v>
      </c>
      <c r="BI198" s="189">
        <f>IF(N198="nulová",J198,0)</f>
        <v>0</v>
      </c>
      <c r="BJ198" s="18" t="s">
        <v>88</v>
      </c>
      <c r="BK198" s="189">
        <f>ROUND(I198*H198,2)</f>
        <v>0</v>
      </c>
      <c r="BL198" s="18" t="s">
        <v>261</v>
      </c>
      <c r="BM198" s="188" t="s">
        <v>1011</v>
      </c>
    </row>
    <row r="199" spans="1:65" s="2" customFormat="1" ht="48.75">
      <c r="A199" s="36"/>
      <c r="B199" s="37"/>
      <c r="C199" s="38"/>
      <c r="D199" s="197" t="s">
        <v>217</v>
      </c>
      <c r="E199" s="38"/>
      <c r="F199" s="239" t="s">
        <v>399</v>
      </c>
      <c r="G199" s="38"/>
      <c r="H199" s="38"/>
      <c r="I199" s="192"/>
      <c r="J199" s="38"/>
      <c r="K199" s="38"/>
      <c r="L199" s="41"/>
      <c r="M199" s="193"/>
      <c r="N199" s="194"/>
      <c r="O199" s="66"/>
      <c r="P199" s="66"/>
      <c r="Q199" s="66"/>
      <c r="R199" s="66"/>
      <c r="S199" s="66"/>
      <c r="T199" s="67"/>
      <c r="U199" s="36"/>
      <c r="V199" s="36"/>
      <c r="W199" s="36"/>
      <c r="X199" s="36"/>
      <c r="Y199" s="36"/>
      <c r="Z199" s="36"/>
      <c r="AA199" s="36"/>
      <c r="AB199" s="36"/>
      <c r="AC199" s="36"/>
      <c r="AD199" s="36"/>
      <c r="AE199" s="36"/>
      <c r="AT199" s="18" t="s">
        <v>217</v>
      </c>
      <c r="AU199" s="18" t="s">
        <v>90</v>
      </c>
    </row>
    <row r="200" spans="1:65" s="2" customFormat="1" ht="55.5" customHeight="1">
      <c r="A200" s="36"/>
      <c r="B200" s="37"/>
      <c r="C200" s="176" t="s">
        <v>400</v>
      </c>
      <c r="D200" s="176" t="s">
        <v>164</v>
      </c>
      <c r="E200" s="177" t="s">
        <v>401</v>
      </c>
      <c r="F200" s="178" t="s">
        <v>402</v>
      </c>
      <c r="G200" s="179" t="s">
        <v>185</v>
      </c>
      <c r="H200" s="180">
        <v>1</v>
      </c>
      <c r="I200" s="181"/>
      <c r="J200" s="182">
        <f>ROUND(I200*H200,2)</f>
        <v>0</v>
      </c>
      <c r="K200" s="183"/>
      <c r="L200" s="41"/>
      <c r="M200" s="184" t="s">
        <v>35</v>
      </c>
      <c r="N200" s="185" t="s">
        <v>51</v>
      </c>
      <c r="O200" s="66"/>
      <c r="P200" s="186">
        <f>O200*H200</f>
        <v>0</v>
      </c>
      <c r="Q200" s="186">
        <v>1.6E-2</v>
      </c>
      <c r="R200" s="186">
        <f>Q200*H200</f>
        <v>1.6E-2</v>
      </c>
      <c r="S200" s="186">
        <v>0</v>
      </c>
      <c r="T200" s="187">
        <f>S200*H200</f>
        <v>0</v>
      </c>
      <c r="U200" s="36"/>
      <c r="V200" s="36"/>
      <c r="W200" s="36"/>
      <c r="X200" s="36"/>
      <c r="Y200" s="36"/>
      <c r="Z200" s="36"/>
      <c r="AA200" s="36"/>
      <c r="AB200" s="36"/>
      <c r="AC200" s="36"/>
      <c r="AD200" s="36"/>
      <c r="AE200" s="36"/>
      <c r="AR200" s="188" t="s">
        <v>261</v>
      </c>
      <c r="AT200" s="188" t="s">
        <v>164</v>
      </c>
      <c r="AU200" s="188" t="s">
        <v>90</v>
      </c>
      <c r="AY200" s="18" t="s">
        <v>161</v>
      </c>
      <c r="BE200" s="189">
        <f>IF(N200="základní",J200,0)</f>
        <v>0</v>
      </c>
      <c r="BF200" s="189">
        <f>IF(N200="snížená",J200,0)</f>
        <v>0</v>
      </c>
      <c r="BG200" s="189">
        <f>IF(N200="zákl. přenesená",J200,0)</f>
        <v>0</v>
      </c>
      <c r="BH200" s="189">
        <f>IF(N200="sníž. přenesená",J200,0)</f>
        <v>0</v>
      </c>
      <c r="BI200" s="189">
        <f>IF(N200="nulová",J200,0)</f>
        <v>0</v>
      </c>
      <c r="BJ200" s="18" t="s">
        <v>88</v>
      </c>
      <c r="BK200" s="189">
        <f>ROUND(I200*H200,2)</f>
        <v>0</v>
      </c>
      <c r="BL200" s="18" t="s">
        <v>261</v>
      </c>
      <c r="BM200" s="188" t="s">
        <v>1012</v>
      </c>
    </row>
    <row r="201" spans="1:65" s="2" customFormat="1" ht="48.75">
      <c r="A201" s="36"/>
      <c r="B201" s="37"/>
      <c r="C201" s="38"/>
      <c r="D201" s="197" t="s">
        <v>217</v>
      </c>
      <c r="E201" s="38"/>
      <c r="F201" s="239" t="s">
        <v>399</v>
      </c>
      <c r="G201" s="38"/>
      <c r="H201" s="38"/>
      <c r="I201" s="192"/>
      <c r="J201" s="38"/>
      <c r="K201" s="38"/>
      <c r="L201" s="41"/>
      <c r="M201" s="193"/>
      <c r="N201" s="194"/>
      <c r="O201" s="66"/>
      <c r="P201" s="66"/>
      <c r="Q201" s="66"/>
      <c r="R201" s="66"/>
      <c r="S201" s="66"/>
      <c r="T201" s="67"/>
      <c r="U201" s="36"/>
      <c r="V201" s="36"/>
      <c r="W201" s="36"/>
      <c r="X201" s="36"/>
      <c r="Y201" s="36"/>
      <c r="Z201" s="36"/>
      <c r="AA201" s="36"/>
      <c r="AB201" s="36"/>
      <c r="AC201" s="36"/>
      <c r="AD201" s="36"/>
      <c r="AE201" s="36"/>
      <c r="AT201" s="18" t="s">
        <v>217</v>
      </c>
      <c r="AU201" s="18" t="s">
        <v>90</v>
      </c>
    </row>
    <row r="202" spans="1:65" s="2" customFormat="1" ht="37.9" customHeight="1">
      <c r="A202" s="36"/>
      <c r="B202" s="37"/>
      <c r="C202" s="176" t="s">
        <v>404</v>
      </c>
      <c r="D202" s="176" t="s">
        <v>164</v>
      </c>
      <c r="E202" s="177" t="s">
        <v>1013</v>
      </c>
      <c r="F202" s="178" t="s">
        <v>1014</v>
      </c>
      <c r="G202" s="179" t="s">
        <v>232</v>
      </c>
      <c r="H202" s="180">
        <v>4.8000000000000001E-2</v>
      </c>
      <c r="I202" s="181"/>
      <c r="J202" s="182">
        <f>ROUND(I202*H202,2)</f>
        <v>0</v>
      </c>
      <c r="K202" s="183"/>
      <c r="L202" s="41"/>
      <c r="M202" s="184" t="s">
        <v>35</v>
      </c>
      <c r="N202" s="185" t="s">
        <v>51</v>
      </c>
      <c r="O202" s="66"/>
      <c r="P202" s="186">
        <f>O202*H202</f>
        <v>0</v>
      </c>
      <c r="Q202" s="186">
        <v>0</v>
      </c>
      <c r="R202" s="186">
        <f>Q202*H202</f>
        <v>0</v>
      </c>
      <c r="S202" s="186">
        <v>0</v>
      </c>
      <c r="T202" s="187">
        <f>S202*H202</f>
        <v>0</v>
      </c>
      <c r="U202" s="36"/>
      <c r="V202" s="36"/>
      <c r="W202" s="36"/>
      <c r="X202" s="36"/>
      <c r="Y202" s="36"/>
      <c r="Z202" s="36"/>
      <c r="AA202" s="36"/>
      <c r="AB202" s="36"/>
      <c r="AC202" s="36"/>
      <c r="AD202" s="36"/>
      <c r="AE202" s="36"/>
      <c r="AR202" s="188" t="s">
        <v>261</v>
      </c>
      <c r="AT202" s="188" t="s">
        <v>164</v>
      </c>
      <c r="AU202" s="188" t="s">
        <v>90</v>
      </c>
      <c r="AY202" s="18" t="s">
        <v>161</v>
      </c>
      <c r="BE202" s="189">
        <f>IF(N202="základní",J202,0)</f>
        <v>0</v>
      </c>
      <c r="BF202" s="189">
        <f>IF(N202="snížená",J202,0)</f>
        <v>0</v>
      </c>
      <c r="BG202" s="189">
        <f>IF(N202="zákl. přenesená",J202,0)</f>
        <v>0</v>
      </c>
      <c r="BH202" s="189">
        <f>IF(N202="sníž. přenesená",J202,0)</f>
        <v>0</v>
      </c>
      <c r="BI202" s="189">
        <f>IF(N202="nulová",J202,0)</f>
        <v>0</v>
      </c>
      <c r="BJ202" s="18" t="s">
        <v>88</v>
      </c>
      <c r="BK202" s="189">
        <f>ROUND(I202*H202,2)</f>
        <v>0</v>
      </c>
      <c r="BL202" s="18" t="s">
        <v>261</v>
      </c>
      <c r="BM202" s="188" t="s">
        <v>1015</v>
      </c>
    </row>
    <row r="203" spans="1:65" s="2" customFormat="1" ht="11.25">
      <c r="A203" s="36"/>
      <c r="B203" s="37"/>
      <c r="C203" s="38"/>
      <c r="D203" s="190" t="s">
        <v>170</v>
      </c>
      <c r="E203" s="38"/>
      <c r="F203" s="191" t="s">
        <v>1016</v>
      </c>
      <c r="G203" s="38"/>
      <c r="H203" s="38"/>
      <c r="I203" s="192"/>
      <c r="J203" s="38"/>
      <c r="K203" s="38"/>
      <c r="L203" s="41"/>
      <c r="M203" s="193"/>
      <c r="N203" s="194"/>
      <c r="O203" s="66"/>
      <c r="P203" s="66"/>
      <c r="Q203" s="66"/>
      <c r="R203" s="66"/>
      <c r="S203" s="66"/>
      <c r="T203" s="67"/>
      <c r="U203" s="36"/>
      <c r="V203" s="36"/>
      <c r="W203" s="36"/>
      <c r="X203" s="36"/>
      <c r="Y203" s="36"/>
      <c r="Z203" s="36"/>
      <c r="AA203" s="36"/>
      <c r="AB203" s="36"/>
      <c r="AC203" s="36"/>
      <c r="AD203" s="36"/>
      <c r="AE203" s="36"/>
      <c r="AT203" s="18" t="s">
        <v>170</v>
      </c>
      <c r="AU203" s="18" t="s">
        <v>90</v>
      </c>
    </row>
    <row r="204" spans="1:65" s="2" customFormat="1" ht="49.15" customHeight="1">
      <c r="A204" s="36"/>
      <c r="B204" s="37"/>
      <c r="C204" s="176" t="s">
        <v>409</v>
      </c>
      <c r="D204" s="176" t="s">
        <v>164</v>
      </c>
      <c r="E204" s="177" t="s">
        <v>410</v>
      </c>
      <c r="F204" s="178" t="s">
        <v>411</v>
      </c>
      <c r="G204" s="179" t="s">
        <v>232</v>
      </c>
      <c r="H204" s="180">
        <v>4.8000000000000001E-2</v>
      </c>
      <c r="I204" s="181"/>
      <c r="J204" s="182">
        <f>ROUND(I204*H204,2)</f>
        <v>0</v>
      </c>
      <c r="K204" s="183"/>
      <c r="L204" s="41"/>
      <c r="M204" s="184" t="s">
        <v>35</v>
      </c>
      <c r="N204" s="185" t="s">
        <v>51</v>
      </c>
      <c r="O204" s="66"/>
      <c r="P204" s="186">
        <f>O204*H204</f>
        <v>0</v>
      </c>
      <c r="Q204" s="186">
        <v>0</v>
      </c>
      <c r="R204" s="186">
        <f>Q204*H204</f>
        <v>0</v>
      </c>
      <c r="S204" s="186">
        <v>0</v>
      </c>
      <c r="T204" s="187">
        <f>S204*H204</f>
        <v>0</v>
      </c>
      <c r="U204" s="36"/>
      <c r="V204" s="36"/>
      <c r="W204" s="36"/>
      <c r="X204" s="36"/>
      <c r="Y204" s="36"/>
      <c r="Z204" s="36"/>
      <c r="AA204" s="36"/>
      <c r="AB204" s="36"/>
      <c r="AC204" s="36"/>
      <c r="AD204" s="36"/>
      <c r="AE204" s="36"/>
      <c r="AR204" s="188" t="s">
        <v>261</v>
      </c>
      <c r="AT204" s="188" t="s">
        <v>164</v>
      </c>
      <c r="AU204" s="188" t="s">
        <v>90</v>
      </c>
      <c r="AY204" s="18" t="s">
        <v>161</v>
      </c>
      <c r="BE204" s="189">
        <f>IF(N204="základní",J204,0)</f>
        <v>0</v>
      </c>
      <c r="BF204" s="189">
        <f>IF(N204="snížená",J204,0)</f>
        <v>0</v>
      </c>
      <c r="BG204" s="189">
        <f>IF(N204="zákl. přenesená",J204,0)</f>
        <v>0</v>
      </c>
      <c r="BH204" s="189">
        <f>IF(N204="sníž. přenesená",J204,0)</f>
        <v>0</v>
      </c>
      <c r="BI204" s="189">
        <f>IF(N204="nulová",J204,0)</f>
        <v>0</v>
      </c>
      <c r="BJ204" s="18" t="s">
        <v>88</v>
      </c>
      <c r="BK204" s="189">
        <f>ROUND(I204*H204,2)</f>
        <v>0</v>
      </c>
      <c r="BL204" s="18" t="s">
        <v>261</v>
      </c>
      <c r="BM204" s="188" t="s">
        <v>1017</v>
      </c>
    </row>
    <row r="205" spans="1:65" s="2" customFormat="1" ht="11.25">
      <c r="A205" s="36"/>
      <c r="B205" s="37"/>
      <c r="C205" s="38"/>
      <c r="D205" s="190" t="s">
        <v>170</v>
      </c>
      <c r="E205" s="38"/>
      <c r="F205" s="191" t="s">
        <v>413</v>
      </c>
      <c r="G205" s="38"/>
      <c r="H205" s="38"/>
      <c r="I205" s="192"/>
      <c r="J205" s="38"/>
      <c r="K205" s="38"/>
      <c r="L205" s="41"/>
      <c r="M205" s="193"/>
      <c r="N205" s="194"/>
      <c r="O205" s="66"/>
      <c r="P205" s="66"/>
      <c r="Q205" s="66"/>
      <c r="R205" s="66"/>
      <c r="S205" s="66"/>
      <c r="T205" s="67"/>
      <c r="U205" s="36"/>
      <c r="V205" s="36"/>
      <c r="W205" s="36"/>
      <c r="X205" s="36"/>
      <c r="Y205" s="36"/>
      <c r="Z205" s="36"/>
      <c r="AA205" s="36"/>
      <c r="AB205" s="36"/>
      <c r="AC205" s="36"/>
      <c r="AD205" s="36"/>
      <c r="AE205" s="36"/>
      <c r="AT205" s="18" t="s">
        <v>170</v>
      </c>
      <c r="AU205" s="18" t="s">
        <v>90</v>
      </c>
    </row>
    <row r="206" spans="1:65" s="12" customFormat="1" ht="22.9" customHeight="1">
      <c r="B206" s="160"/>
      <c r="C206" s="161"/>
      <c r="D206" s="162" t="s">
        <v>79</v>
      </c>
      <c r="E206" s="174" t="s">
        <v>414</v>
      </c>
      <c r="F206" s="174" t="s">
        <v>415</v>
      </c>
      <c r="G206" s="161"/>
      <c r="H206" s="161"/>
      <c r="I206" s="164"/>
      <c r="J206" s="175">
        <f>BK206</f>
        <v>0</v>
      </c>
      <c r="K206" s="161"/>
      <c r="L206" s="166"/>
      <c r="M206" s="167"/>
      <c r="N206" s="168"/>
      <c r="O206" s="168"/>
      <c r="P206" s="169">
        <f>SUM(P207:P211)</f>
        <v>0</v>
      </c>
      <c r="Q206" s="168"/>
      <c r="R206" s="169">
        <f>SUM(R207:R211)</f>
        <v>0</v>
      </c>
      <c r="S206" s="168"/>
      <c r="T206" s="170">
        <f>SUM(T207:T211)</f>
        <v>9.8119999999999999E-2</v>
      </c>
      <c r="AR206" s="171" t="s">
        <v>90</v>
      </c>
      <c r="AT206" s="172" t="s">
        <v>79</v>
      </c>
      <c r="AU206" s="172" t="s">
        <v>88</v>
      </c>
      <c r="AY206" s="171" t="s">
        <v>161</v>
      </c>
      <c r="BK206" s="173">
        <f>SUM(BK207:BK211)</f>
        <v>0</v>
      </c>
    </row>
    <row r="207" spans="1:65" s="2" customFormat="1" ht="24.2" customHeight="1">
      <c r="A207" s="36"/>
      <c r="B207" s="37"/>
      <c r="C207" s="176" t="s">
        <v>416</v>
      </c>
      <c r="D207" s="176" t="s">
        <v>164</v>
      </c>
      <c r="E207" s="177" t="s">
        <v>690</v>
      </c>
      <c r="F207" s="178" t="s">
        <v>418</v>
      </c>
      <c r="G207" s="179" t="s">
        <v>185</v>
      </c>
      <c r="H207" s="180">
        <v>1</v>
      </c>
      <c r="I207" s="181"/>
      <c r="J207" s="182">
        <f>ROUND(I207*H207,2)</f>
        <v>0</v>
      </c>
      <c r="K207" s="183"/>
      <c r="L207" s="41"/>
      <c r="M207" s="184" t="s">
        <v>35</v>
      </c>
      <c r="N207" s="185" t="s">
        <v>51</v>
      </c>
      <c r="O207" s="66"/>
      <c r="P207" s="186">
        <f>O207*H207</f>
        <v>0</v>
      </c>
      <c r="Q207" s="186">
        <v>0</v>
      </c>
      <c r="R207" s="186">
        <f>Q207*H207</f>
        <v>0</v>
      </c>
      <c r="S207" s="186">
        <v>0</v>
      </c>
      <c r="T207" s="187">
        <f>S207*H207</f>
        <v>0</v>
      </c>
      <c r="U207" s="36"/>
      <c r="V207" s="36"/>
      <c r="W207" s="36"/>
      <c r="X207" s="36"/>
      <c r="Y207" s="36"/>
      <c r="Z207" s="36"/>
      <c r="AA207" s="36"/>
      <c r="AB207" s="36"/>
      <c r="AC207" s="36"/>
      <c r="AD207" s="36"/>
      <c r="AE207" s="36"/>
      <c r="AR207" s="188" t="s">
        <v>261</v>
      </c>
      <c r="AT207" s="188" t="s">
        <v>164</v>
      </c>
      <c r="AU207" s="188" t="s">
        <v>90</v>
      </c>
      <c r="AY207" s="18" t="s">
        <v>161</v>
      </c>
      <c r="BE207" s="189">
        <f>IF(N207="základní",J207,0)</f>
        <v>0</v>
      </c>
      <c r="BF207" s="189">
        <f>IF(N207="snížená",J207,0)</f>
        <v>0</v>
      </c>
      <c r="BG207" s="189">
        <f>IF(N207="zákl. přenesená",J207,0)</f>
        <v>0</v>
      </c>
      <c r="BH207" s="189">
        <f>IF(N207="sníž. přenesená",J207,0)</f>
        <v>0</v>
      </c>
      <c r="BI207" s="189">
        <f>IF(N207="nulová",J207,0)</f>
        <v>0</v>
      </c>
      <c r="BJ207" s="18" t="s">
        <v>88</v>
      </c>
      <c r="BK207" s="189">
        <f>ROUND(I207*H207,2)</f>
        <v>0</v>
      </c>
      <c r="BL207" s="18" t="s">
        <v>261</v>
      </c>
      <c r="BM207" s="188" t="s">
        <v>1018</v>
      </c>
    </row>
    <row r="208" spans="1:65" s="2" customFormat="1" ht="29.25">
      <c r="A208" s="36"/>
      <c r="B208" s="37"/>
      <c r="C208" s="38"/>
      <c r="D208" s="197" t="s">
        <v>217</v>
      </c>
      <c r="E208" s="38"/>
      <c r="F208" s="239" t="s">
        <v>420</v>
      </c>
      <c r="G208" s="38"/>
      <c r="H208" s="38"/>
      <c r="I208" s="192"/>
      <c r="J208" s="38"/>
      <c r="K208" s="38"/>
      <c r="L208" s="41"/>
      <c r="M208" s="193"/>
      <c r="N208" s="194"/>
      <c r="O208" s="66"/>
      <c r="P208" s="66"/>
      <c r="Q208" s="66"/>
      <c r="R208" s="66"/>
      <c r="S208" s="66"/>
      <c r="T208" s="67"/>
      <c r="U208" s="36"/>
      <c r="V208" s="36"/>
      <c r="W208" s="36"/>
      <c r="X208" s="36"/>
      <c r="Y208" s="36"/>
      <c r="Z208" s="36"/>
      <c r="AA208" s="36"/>
      <c r="AB208" s="36"/>
      <c r="AC208" s="36"/>
      <c r="AD208" s="36"/>
      <c r="AE208" s="36"/>
      <c r="AT208" s="18" t="s">
        <v>217</v>
      </c>
      <c r="AU208" s="18" t="s">
        <v>90</v>
      </c>
    </row>
    <row r="209" spans="1:65" s="2" customFormat="1" ht="16.5" customHeight="1">
      <c r="A209" s="36"/>
      <c r="B209" s="37"/>
      <c r="C209" s="176" t="s">
        <v>421</v>
      </c>
      <c r="D209" s="176" t="s">
        <v>164</v>
      </c>
      <c r="E209" s="177" t="s">
        <v>422</v>
      </c>
      <c r="F209" s="178" t="s">
        <v>423</v>
      </c>
      <c r="G209" s="179" t="s">
        <v>185</v>
      </c>
      <c r="H209" s="180">
        <v>1</v>
      </c>
      <c r="I209" s="181"/>
      <c r="J209" s="182">
        <f>ROUND(I209*H209,2)</f>
        <v>0</v>
      </c>
      <c r="K209" s="183"/>
      <c r="L209" s="41"/>
      <c r="M209" s="184" t="s">
        <v>35</v>
      </c>
      <c r="N209" s="185" t="s">
        <v>51</v>
      </c>
      <c r="O209" s="66"/>
      <c r="P209" s="186">
        <f>O209*H209</f>
        <v>0</v>
      </c>
      <c r="Q209" s="186">
        <v>0</v>
      </c>
      <c r="R209" s="186">
        <f>Q209*H209</f>
        <v>0</v>
      </c>
      <c r="S209" s="186">
        <v>0.05</v>
      </c>
      <c r="T209" s="187">
        <f>S209*H209</f>
        <v>0.05</v>
      </c>
      <c r="U209" s="36"/>
      <c r="V209" s="36"/>
      <c r="W209" s="36"/>
      <c r="X209" s="36"/>
      <c r="Y209" s="36"/>
      <c r="Z209" s="36"/>
      <c r="AA209" s="36"/>
      <c r="AB209" s="36"/>
      <c r="AC209" s="36"/>
      <c r="AD209" s="36"/>
      <c r="AE209" s="36"/>
      <c r="AR209" s="188" t="s">
        <v>261</v>
      </c>
      <c r="AT209" s="188" t="s">
        <v>164</v>
      </c>
      <c r="AU209" s="188" t="s">
        <v>90</v>
      </c>
      <c r="AY209" s="18" t="s">
        <v>161</v>
      </c>
      <c r="BE209" s="189">
        <f>IF(N209="základní",J209,0)</f>
        <v>0</v>
      </c>
      <c r="BF209" s="189">
        <f>IF(N209="snížená",J209,0)</f>
        <v>0</v>
      </c>
      <c r="BG209" s="189">
        <f>IF(N209="zákl. přenesená",J209,0)</f>
        <v>0</v>
      </c>
      <c r="BH209" s="189">
        <f>IF(N209="sníž. přenesená",J209,0)</f>
        <v>0</v>
      </c>
      <c r="BI209" s="189">
        <f>IF(N209="nulová",J209,0)</f>
        <v>0</v>
      </c>
      <c r="BJ209" s="18" t="s">
        <v>88</v>
      </c>
      <c r="BK209" s="189">
        <f>ROUND(I209*H209,2)</f>
        <v>0</v>
      </c>
      <c r="BL209" s="18" t="s">
        <v>261</v>
      </c>
      <c r="BM209" s="188" t="s">
        <v>1019</v>
      </c>
    </row>
    <row r="210" spans="1:65" s="2" customFormat="1" ht="16.5" customHeight="1">
      <c r="A210" s="36"/>
      <c r="B210" s="37"/>
      <c r="C210" s="176" t="s">
        <v>425</v>
      </c>
      <c r="D210" s="176" t="s">
        <v>164</v>
      </c>
      <c r="E210" s="177" t="s">
        <v>426</v>
      </c>
      <c r="F210" s="178" t="s">
        <v>427</v>
      </c>
      <c r="G210" s="179" t="s">
        <v>167</v>
      </c>
      <c r="H210" s="180">
        <v>12.03</v>
      </c>
      <c r="I210" s="181"/>
      <c r="J210" s="182">
        <f>ROUND(I210*H210,2)</f>
        <v>0</v>
      </c>
      <c r="K210" s="183"/>
      <c r="L210" s="41"/>
      <c r="M210" s="184" t="s">
        <v>35</v>
      </c>
      <c r="N210" s="185" t="s">
        <v>51</v>
      </c>
      <c r="O210" s="66"/>
      <c r="P210" s="186">
        <f>O210*H210</f>
        <v>0</v>
      </c>
      <c r="Q210" s="186">
        <v>0</v>
      </c>
      <c r="R210" s="186">
        <f>Q210*H210</f>
        <v>0</v>
      </c>
      <c r="S210" s="186">
        <v>4.0000000000000001E-3</v>
      </c>
      <c r="T210" s="187">
        <f>S210*H210</f>
        <v>4.8119999999999996E-2</v>
      </c>
      <c r="U210" s="36"/>
      <c r="V210" s="36"/>
      <c r="W210" s="36"/>
      <c r="X210" s="36"/>
      <c r="Y210" s="36"/>
      <c r="Z210" s="36"/>
      <c r="AA210" s="36"/>
      <c r="AB210" s="36"/>
      <c r="AC210" s="36"/>
      <c r="AD210" s="36"/>
      <c r="AE210" s="36"/>
      <c r="AR210" s="188" t="s">
        <v>261</v>
      </c>
      <c r="AT210" s="188" t="s">
        <v>164</v>
      </c>
      <c r="AU210" s="188" t="s">
        <v>90</v>
      </c>
      <c r="AY210" s="18" t="s">
        <v>161</v>
      </c>
      <c r="BE210" s="189">
        <f>IF(N210="základní",J210,0)</f>
        <v>0</v>
      </c>
      <c r="BF210" s="189">
        <f>IF(N210="snížená",J210,0)</f>
        <v>0</v>
      </c>
      <c r="BG210" s="189">
        <f>IF(N210="zákl. přenesená",J210,0)</f>
        <v>0</v>
      </c>
      <c r="BH210" s="189">
        <f>IF(N210="sníž. přenesená",J210,0)</f>
        <v>0</v>
      </c>
      <c r="BI210" s="189">
        <f>IF(N210="nulová",J210,0)</f>
        <v>0</v>
      </c>
      <c r="BJ210" s="18" t="s">
        <v>88</v>
      </c>
      <c r="BK210" s="189">
        <f>ROUND(I210*H210,2)</f>
        <v>0</v>
      </c>
      <c r="BL210" s="18" t="s">
        <v>261</v>
      </c>
      <c r="BM210" s="188" t="s">
        <v>1020</v>
      </c>
    </row>
    <row r="211" spans="1:65" s="2" customFormat="1" ht="11.25">
      <c r="A211" s="36"/>
      <c r="B211" s="37"/>
      <c r="C211" s="38"/>
      <c r="D211" s="190" t="s">
        <v>170</v>
      </c>
      <c r="E211" s="38"/>
      <c r="F211" s="191" t="s">
        <v>429</v>
      </c>
      <c r="G211" s="38"/>
      <c r="H211" s="38"/>
      <c r="I211" s="192"/>
      <c r="J211" s="38"/>
      <c r="K211" s="38"/>
      <c r="L211" s="41"/>
      <c r="M211" s="193"/>
      <c r="N211" s="194"/>
      <c r="O211" s="66"/>
      <c r="P211" s="66"/>
      <c r="Q211" s="66"/>
      <c r="R211" s="66"/>
      <c r="S211" s="66"/>
      <c r="T211" s="67"/>
      <c r="U211" s="36"/>
      <c r="V211" s="36"/>
      <c r="W211" s="36"/>
      <c r="X211" s="36"/>
      <c r="Y211" s="36"/>
      <c r="Z211" s="36"/>
      <c r="AA211" s="36"/>
      <c r="AB211" s="36"/>
      <c r="AC211" s="36"/>
      <c r="AD211" s="36"/>
      <c r="AE211" s="36"/>
      <c r="AT211" s="18" t="s">
        <v>170</v>
      </c>
      <c r="AU211" s="18" t="s">
        <v>90</v>
      </c>
    </row>
    <row r="212" spans="1:65" s="12" customFormat="1" ht="22.9" customHeight="1">
      <c r="B212" s="160"/>
      <c r="C212" s="161"/>
      <c r="D212" s="162" t="s">
        <v>79</v>
      </c>
      <c r="E212" s="174" t="s">
        <v>430</v>
      </c>
      <c r="F212" s="174" t="s">
        <v>431</v>
      </c>
      <c r="G212" s="161"/>
      <c r="H212" s="161"/>
      <c r="I212" s="164"/>
      <c r="J212" s="175">
        <f>BK212</f>
        <v>0</v>
      </c>
      <c r="K212" s="161"/>
      <c r="L212" s="166"/>
      <c r="M212" s="167"/>
      <c r="N212" s="168"/>
      <c r="O212" s="168"/>
      <c r="P212" s="169">
        <f>SUM(P213:P245)</f>
        <v>0</v>
      </c>
      <c r="Q212" s="168"/>
      <c r="R212" s="169">
        <f>SUM(R213:R245)</f>
        <v>0.53093570000000001</v>
      </c>
      <c r="S212" s="168"/>
      <c r="T212" s="170">
        <f>SUM(T213:T245)</f>
        <v>1.0005350999999998</v>
      </c>
      <c r="AR212" s="171" t="s">
        <v>90</v>
      </c>
      <c r="AT212" s="172" t="s">
        <v>79</v>
      </c>
      <c r="AU212" s="172" t="s">
        <v>88</v>
      </c>
      <c r="AY212" s="171" t="s">
        <v>161</v>
      </c>
      <c r="BK212" s="173">
        <f>SUM(BK213:BK245)</f>
        <v>0</v>
      </c>
    </row>
    <row r="213" spans="1:65" s="2" customFormat="1" ht="24.2" customHeight="1">
      <c r="A213" s="36"/>
      <c r="B213" s="37"/>
      <c r="C213" s="176" t="s">
        <v>432</v>
      </c>
      <c r="D213" s="176" t="s">
        <v>164</v>
      </c>
      <c r="E213" s="177" t="s">
        <v>433</v>
      </c>
      <c r="F213" s="178" t="s">
        <v>434</v>
      </c>
      <c r="G213" s="179" t="s">
        <v>167</v>
      </c>
      <c r="H213" s="180">
        <v>12.03</v>
      </c>
      <c r="I213" s="181"/>
      <c r="J213" s="182">
        <f>ROUND(I213*H213,2)</f>
        <v>0</v>
      </c>
      <c r="K213" s="183"/>
      <c r="L213" s="41"/>
      <c r="M213" s="184" t="s">
        <v>35</v>
      </c>
      <c r="N213" s="185" t="s">
        <v>51</v>
      </c>
      <c r="O213" s="66"/>
      <c r="P213" s="186">
        <f>O213*H213</f>
        <v>0</v>
      </c>
      <c r="Q213" s="186">
        <v>0</v>
      </c>
      <c r="R213" s="186">
        <f>Q213*H213</f>
        <v>0</v>
      </c>
      <c r="S213" s="186">
        <v>0</v>
      </c>
      <c r="T213" s="187">
        <f>S213*H213</f>
        <v>0</v>
      </c>
      <c r="U213" s="36"/>
      <c r="V213" s="36"/>
      <c r="W213" s="36"/>
      <c r="X213" s="36"/>
      <c r="Y213" s="36"/>
      <c r="Z213" s="36"/>
      <c r="AA213" s="36"/>
      <c r="AB213" s="36"/>
      <c r="AC213" s="36"/>
      <c r="AD213" s="36"/>
      <c r="AE213" s="36"/>
      <c r="AR213" s="188" t="s">
        <v>261</v>
      </c>
      <c r="AT213" s="188" t="s">
        <v>164</v>
      </c>
      <c r="AU213" s="188" t="s">
        <v>90</v>
      </c>
      <c r="AY213" s="18" t="s">
        <v>161</v>
      </c>
      <c r="BE213" s="189">
        <f>IF(N213="základní",J213,0)</f>
        <v>0</v>
      </c>
      <c r="BF213" s="189">
        <f>IF(N213="snížená",J213,0)</f>
        <v>0</v>
      </c>
      <c r="BG213" s="189">
        <f>IF(N213="zákl. přenesená",J213,0)</f>
        <v>0</v>
      </c>
      <c r="BH213" s="189">
        <f>IF(N213="sníž. přenesená",J213,0)</f>
        <v>0</v>
      </c>
      <c r="BI213" s="189">
        <f>IF(N213="nulová",J213,0)</f>
        <v>0</v>
      </c>
      <c r="BJ213" s="18" t="s">
        <v>88</v>
      </c>
      <c r="BK213" s="189">
        <f>ROUND(I213*H213,2)</f>
        <v>0</v>
      </c>
      <c r="BL213" s="18" t="s">
        <v>261</v>
      </c>
      <c r="BM213" s="188" t="s">
        <v>1021</v>
      </c>
    </row>
    <row r="214" spans="1:65" s="2" customFormat="1" ht="11.25">
      <c r="A214" s="36"/>
      <c r="B214" s="37"/>
      <c r="C214" s="38"/>
      <c r="D214" s="190" t="s">
        <v>170</v>
      </c>
      <c r="E214" s="38"/>
      <c r="F214" s="191" t="s">
        <v>436</v>
      </c>
      <c r="G214" s="38"/>
      <c r="H214" s="38"/>
      <c r="I214" s="192"/>
      <c r="J214" s="38"/>
      <c r="K214" s="38"/>
      <c r="L214" s="41"/>
      <c r="M214" s="193"/>
      <c r="N214" s="194"/>
      <c r="O214" s="66"/>
      <c r="P214" s="66"/>
      <c r="Q214" s="66"/>
      <c r="R214" s="66"/>
      <c r="S214" s="66"/>
      <c r="T214" s="67"/>
      <c r="U214" s="36"/>
      <c r="V214" s="36"/>
      <c r="W214" s="36"/>
      <c r="X214" s="36"/>
      <c r="Y214" s="36"/>
      <c r="Z214" s="36"/>
      <c r="AA214" s="36"/>
      <c r="AB214" s="36"/>
      <c r="AC214" s="36"/>
      <c r="AD214" s="36"/>
      <c r="AE214" s="36"/>
      <c r="AT214" s="18" t="s">
        <v>170</v>
      </c>
      <c r="AU214" s="18" t="s">
        <v>90</v>
      </c>
    </row>
    <row r="215" spans="1:65" s="2" customFormat="1" ht="24.2" customHeight="1">
      <c r="A215" s="36"/>
      <c r="B215" s="37"/>
      <c r="C215" s="176" t="s">
        <v>437</v>
      </c>
      <c r="D215" s="176" t="s">
        <v>164</v>
      </c>
      <c r="E215" s="177" t="s">
        <v>438</v>
      </c>
      <c r="F215" s="178" t="s">
        <v>439</v>
      </c>
      <c r="G215" s="179" t="s">
        <v>167</v>
      </c>
      <c r="H215" s="180">
        <v>12.03</v>
      </c>
      <c r="I215" s="181"/>
      <c r="J215" s="182">
        <f>ROUND(I215*H215,2)</f>
        <v>0</v>
      </c>
      <c r="K215" s="183"/>
      <c r="L215" s="41"/>
      <c r="M215" s="184" t="s">
        <v>35</v>
      </c>
      <c r="N215" s="185" t="s">
        <v>51</v>
      </c>
      <c r="O215" s="66"/>
      <c r="P215" s="186">
        <f>O215*H215</f>
        <v>0</v>
      </c>
      <c r="Q215" s="186">
        <v>2.9999999999999997E-4</v>
      </c>
      <c r="R215" s="186">
        <f>Q215*H215</f>
        <v>3.6089999999999994E-3</v>
      </c>
      <c r="S215" s="186">
        <v>0</v>
      </c>
      <c r="T215" s="187">
        <f>S215*H215</f>
        <v>0</v>
      </c>
      <c r="U215" s="36"/>
      <c r="V215" s="36"/>
      <c r="W215" s="36"/>
      <c r="X215" s="36"/>
      <c r="Y215" s="36"/>
      <c r="Z215" s="36"/>
      <c r="AA215" s="36"/>
      <c r="AB215" s="36"/>
      <c r="AC215" s="36"/>
      <c r="AD215" s="36"/>
      <c r="AE215" s="36"/>
      <c r="AR215" s="188" t="s">
        <v>261</v>
      </c>
      <c r="AT215" s="188" t="s">
        <v>164</v>
      </c>
      <c r="AU215" s="188" t="s">
        <v>90</v>
      </c>
      <c r="AY215" s="18" t="s">
        <v>161</v>
      </c>
      <c r="BE215" s="189">
        <f>IF(N215="základní",J215,0)</f>
        <v>0</v>
      </c>
      <c r="BF215" s="189">
        <f>IF(N215="snížená",J215,0)</f>
        <v>0</v>
      </c>
      <c r="BG215" s="189">
        <f>IF(N215="zákl. přenesená",J215,0)</f>
        <v>0</v>
      </c>
      <c r="BH215" s="189">
        <f>IF(N215="sníž. přenesená",J215,0)</f>
        <v>0</v>
      </c>
      <c r="BI215" s="189">
        <f>IF(N215="nulová",J215,0)</f>
        <v>0</v>
      </c>
      <c r="BJ215" s="18" t="s">
        <v>88</v>
      </c>
      <c r="BK215" s="189">
        <f>ROUND(I215*H215,2)</f>
        <v>0</v>
      </c>
      <c r="BL215" s="18" t="s">
        <v>261</v>
      </c>
      <c r="BM215" s="188" t="s">
        <v>1022</v>
      </c>
    </row>
    <row r="216" spans="1:65" s="2" customFormat="1" ht="11.25">
      <c r="A216" s="36"/>
      <c r="B216" s="37"/>
      <c r="C216" s="38"/>
      <c r="D216" s="190" t="s">
        <v>170</v>
      </c>
      <c r="E216" s="38"/>
      <c r="F216" s="191" t="s">
        <v>441</v>
      </c>
      <c r="G216" s="38"/>
      <c r="H216" s="38"/>
      <c r="I216" s="192"/>
      <c r="J216" s="38"/>
      <c r="K216" s="38"/>
      <c r="L216" s="41"/>
      <c r="M216" s="193"/>
      <c r="N216" s="194"/>
      <c r="O216" s="66"/>
      <c r="P216" s="66"/>
      <c r="Q216" s="66"/>
      <c r="R216" s="66"/>
      <c r="S216" s="66"/>
      <c r="T216" s="67"/>
      <c r="U216" s="36"/>
      <c r="V216" s="36"/>
      <c r="W216" s="36"/>
      <c r="X216" s="36"/>
      <c r="Y216" s="36"/>
      <c r="Z216" s="36"/>
      <c r="AA216" s="36"/>
      <c r="AB216" s="36"/>
      <c r="AC216" s="36"/>
      <c r="AD216" s="36"/>
      <c r="AE216" s="36"/>
      <c r="AT216" s="18" t="s">
        <v>170</v>
      </c>
      <c r="AU216" s="18" t="s">
        <v>90</v>
      </c>
    </row>
    <row r="217" spans="1:65" s="2" customFormat="1" ht="37.9" customHeight="1">
      <c r="A217" s="36"/>
      <c r="B217" s="37"/>
      <c r="C217" s="176" t="s">
        <v>442</v>
      </c>
      <c r="D217" s="176" t="s">
        <v>164</v>
      </c>
      <c r="E217" s="177" t="s">
        <v>443</v>
      </c>
      <c r="F217" s="178" t="s">
        <v>444</v>
      </c>
      <c r="G217" s="179" t="s">
        <v>167</v>
      </c>
      <c r="H217" s="180">
        <v>12.03</v>
      </c>
      <c r="I217" s="181"/>
      <c r="J217" s="182">
        <f>ROUND(I217*H217,2)</f>
        <v>0</v>
      </c>
      <c r="K217" s="183"/>
      <c r="L217" s="41"/>
      <c r="M217" s="184" t="s">
        <v>35</v>
      </c>
      <c r="N217" s="185" t="s">
        <v>51</v>
      </c>
      <c r="O217" s="66"/>
      <c r="P217" s="186">
        <f>O217*H217</f>
        <v>0</v>
      </c>
      <c r="Q217" s="186">
        <v>1.4999999999999999E-2</v>
      </c>
      <c r="R217" s="186">
        <f>Q217*H217</f>
        <v>0.18044999999999997</v>
      </c>
      <c r="S217" s="186">
        <v>0</v>
      </c>
      <c r="T217" s="187">
        <f>S217*H217</f>
        <v>0</v>
      </c>
      <c r="U217" s="36"/>
      <c r="V217" s="36"/>
      <c r="W217" s="36"/>
      <c r="X217" s="36"/>
      <c r="Y217" s="36"/>
      <c r="Z217" s="36"/>
      <c r="AA217" s="36"/>
      <c r="AB217" s="36"/>
      <c r="AC217" s="36"/>
      <c r="AD217" s="36"/>
      <c r="AE217" s="36"/>
      <c r="AR217" s="188" t="s">
        <v>261</v>
      </c>
      <c r="AT217" s="188" t="s">
        <v>164</v>
      </c>
      <c r="AU217" s="188" t="s">
        <v>90</v>
      </c>
      <c r="AY217" s="18" t="s">
        <v>161</v>
      </c>
      <c r="BE217" s="189">
        <f>IF(N217="základní",J217,0)</f>
        <v>0</v>
      </c>
      <c r="BF217" s="189">
        <f>IF(N217="snížená",J217,0)</f>
        <v>0</v>
      </c>
      <c r="BG217" s="189">
        <f>IF(N217="zákl. přenesená",J217,0)</f>
        <v>0</v>
      </c>
      <c r="BH217" s="189">
        <f>IF(N217="sníž. přenesená",J217,0)</f>
        <v>0</v>
      </c>
      <c r="BI217" s="189">
        <f>IF(N217="nulová",J217,0)</f>
        <v>0</v>
      </c>
      <c r="BJ217" s="18" t="s">
        <v>88</v>
      </c>
      <c r="BK217" s="189">
        <f>ROUND(I217*H217,2)</f>
        <v>0</v>
      </c>
      <c r="BL217" s="18" t="s">
        <v>261</v>
      </c>
      <c r="BM217" s="188" t="s">
        <v>1023</v>
      </c>
    </row>
    <row r="218" spans="1:65" s="2" customFormat="1" ht="11.25">
      <c r="A218" s="36"/>
      <c r="B218" s="37"/>
      <c r="C218" s="38"/>
      <c r="D218" s="190" t="s">
        <v>170</v>
      </c>
      <c r="E218" s="38"/>
      <c r="F218" s="191" t="s">
        <v>446</v>
      </c>
      <c r="G218" s="38"/>
      <c r="H218" s="38"/>
      <c r="I218" s="192"/>
      <c r="J218" s="38"/>
      <c r="K218" s="38"/>
      <c r="L218" s="41"/>
      <c r="M218" s="193"/>
      <c r="N218" s="194"/>
      <c r="O218" s="66"/>
      <c r="P218" s="66"/>
      <c r="Q218" s="66"/>
      <c r="R218" s="66"/>
      <c r="S218" s="66"/>
      <c r="T218" s="67"/>
      <c r="U218" s="36"/>
      <c r="V218" s="36"/>
      <c r="W218" s="36"/>
      <c r="X218" s="36"/>
      <c r="Y218" s="36"/>
      <c r="Z218" s="36"/>
      <c r="AA218" s="36"/>
      <c r="AB218" s="36"/>
      <c r="AC218" s="36"/>
      <c r="AD218" s="36"/>
      <c r="AE218" s="36"/>
      <c r="AT218" s="18" t="s">
        <v>170</v>
      </c>
      <c r="AU218" s="18" t="s">
        <v>90</v>
      </c>
    </row>
    <row r="219" spans="1:65" s="2" customFormat="1" ht="24.2" customHeight="1">
      <c r="A219" s="36"/>
      <c r="B219" s="37"/>
      <c r="C219" s="176" t="s">
        <v>447</v>
      </c>
      <c r="D219" s="176" t="s">
        <v>164</v>
      </c>
      <c r="E219" s="177" t="s">
        <v>448</v>
      </c>
      <c r="F219" s="178" t="s">
        <v>449</v>
      </c>
      <c r="G219" s="179" t="s">
        <v>167</v>
      </c>
      <c r="H219" s="180">
        <v>12.03</v>
      </c>
      <c r="I219" s="181"/>
      <c r="J219" s="182">
        <f>ROUND(I219*H219,2)</f>
        <v>0</v>
      </c>
      <c r="K219" s="183"/>
      <c r="L219" s="41"/>
      <c r="M219" s="184" t="s">
        <v>35</v>
      </c>
      <c r="N219" s="185" t="s">
        <v>51</v>
      </c>
      <c r="O219" s="66"/>
      <c r="P219" s="186">
        <f>O219*H219</f>
        <v>0</v>
      </c>
      <c r="Q219" s="186">
        <v>0</v>
      </c>
      <c r="R219" s="186">
        <f>Q219*H219</f>
        <v>0</v>
      </c>
      <c r="S219" s="186">
        <v>8.3169999999999994E-2</v>
      </c>
      <c r="T219" s="187">
        <f>S219*H219</f>
        <v>1.0005350999999998</v>
      </c>
      <c r="U219" s="36"/>
      <c r="V219" s="36"/>
      <c r="W219" s="36"/>
      <c r="X219" s="36"/>
      <c r="Y219" s="36"/>
      <c r="Z219" s="36"/>
      <c r="AA219" s="36"/>
      <c r="AB219" s="36"/>
      <c r="AC219" s="36"/>
      <c r="AD219" s="36"/>
      <c r="AE219" s="36"/>
      <c r="AR219" s="188" t="s">
        <v>261</v>
      </c>
      <c r="AT219" s="188" t="s">
        <v>164</v>
      </c>
      <c r="AU219" s="188" t="s">
        <v>90</v>
      </c>
      <c r="AY219" s="18" t="s">
        <v>161</v>
      </c>
      <c r="BE219" s="189">
        <f>IF(N219="základní",J219,0)</f>
        <v>0</v>
      </c>
      <c r="BF219" s="189">
        <f>IF(N219="snížená",J219,0)</f>
        <v>0</v>
      </c>
      <c r="BG219" s="189">
        <f>IF(N219="zákl. přenesená",J219,0)</f>
        <v>0</v>
      </c>
      <c r="BH219" s="189">
        <f>IF(N219="sníž. přenesená",J219,0)</f>
        <v>0</v>
      </c>
      <c r="BI219" s="189">
        <f>IF(N219="nulová",J219,0)</f>
        <v>0</v>
      </c>
      <c r="BJ219" s="18" t="s">
        <v>88</v>
      </c>
      <c r="BK219" s="189">
        <f>ROUND(I219*H219,2)</f>
        <v>0</v>
      </c>
      <c r="BL219" s="18" t="s">
        <v>261</v>
      </c>
      <c r="BM219" s="188" t="s">
        <v>1024</v>
      </c>
    </row>
    <row r="220" spans="1:65" s="2" customFormat="1" ht="11.25">
      <c r="A220" s="36"/>
      <c r="B220" s="37"/>
      <c r="C220" s="38"/>
      <c r="D220" s="190" t="s">
        <v>170</v>
      </c>
      <c r="E220" s="38"/>
      <c r="F220" s="191" t="s">
        <v>451</v>
      </c>
      <c r="G220" s="38"/>
      <c r="H220" s="38"/>
      <c r="I220" s="192"/>
      <c r="J220" s="38"/>
      <c r="K220" s="38"/>
      <c r="L220" s="41"/>
      <c r="M220" s="193"/>
      <c r="N220" s="194"/>
      <c r="O220" s="66"/>
      <c r="P220" s="66"/>
      <c r="Q220" s="66"/>
      <c r="R220" s="66"/>
      <c r="S220" s="66"/>
      <c r="T220" s="67"/>
      <c r="U220" s="36"/>
      <c r="V220" s="36"/>
      <c r="W220" s="36"/>
      <c r="X220" s="36"/>
      <c r="Y220" s="36"/>
      <c r="Z220" s="36"/>
      <c r="AA220" s="36"/>
      <c r="AB220" s="36"/>
      <c r="AC220" s="36"/>
      <c r="AD220" s="36"/>
      <c r="AE220" s="36"/>
      <c r="AT220" s="18" t="s">
        <v>170</v>
      </c>
      <c r="AU220" s="18" t="s">
        <v>90</v>
      </c>
    </row>
    <row r="221" spans="1:65" s="2" customFormat="1" ht="33" customHeight="1">
      <c r="A221" s="36"/>
      <c r="B221" s="37"/>
      <c r="C221" s="176" t="s">
        <v>453</v>
      </c>
      <c r="D221" s="176" t="s">
        <v>164</v>
      </c>
      <c r="E221" s="177" t="s">
        <v>454</v>
      </c>
      <c r="F221" s="178" t="s">
        <v>455</v>
      </c>
      <c r="G221" s="179" t="s">
        <v>167</v>
      </c>
      <c r="H221" s="180">
        <v>12.03</v>
      </c>
      <c r="I221" s="181"/>
      <c r="J221" s="182">
        <f>ROUND(I221*H221,2)</f>
        <v>0</v>
      </c>
      <c r="K221" s="183"/>
      <c r="L221" s="41"/>
      <c r="M221" s="184" t="s">
        <v>35</v>
      </c>
      <c r="N221" s="185" t="s">
        <v>51</v>
      </c>
      <c r="O221" s="66"/>
      <c r="P221" s="186">
        <f>O221*H221</f>
        <v>0</v>
      </c>
      <c r="Q221" s="186">
        <v>5.4000000000000003E-3</v>
      </c>
      <c r="R221" s="186">
        <f>Q221*H221</f>
        <v>6.4962000000000006E-2</v>
      </c>
      <c r="S221" s="186">
        <v>0</v>
      </c>
      <c r="T221" s="187">
        <f>S221*H221</f>
        <v>0</v>
      </c>
      <c r="U221" s="36"/>
      <c r="V221" s="36"/>
      <c r="W221" s="36"/>
      <c r="X221" s="36"/>
      <c r="Y221" s="36"/>
      <c r="Z221" s="36"/>
      <c r="AA221" s="36"/>
      <c r="AB221" s="36"/>
      <c r="AC221" s="36"/>
      <c r="AD221" s="36"/>
      <c r="AE221" s="36"/>
      <c r="AR221" s="188" t="s">
        <v>261</v>
      </c>
      <c r="AT221" s="188" t="s">
        <v>164</v>
      </c>
      <c r="AU221" s="188" t="s">
        <v>90</v>
      </c>
      <c r="AY221" s="18" t="s">
        <v>161</v>
      </c>
      <c r="BE221" s="189">
        <f>IF(N221="základní",J221,0)</f>
        <v>0</v>
      </c>
      <c r="BF221" s="189">
        <f>IF(N221="snížená",J221,0)</f>
        <v>0</v>
      </c>
      <c r="BG221" s="189">
        <f>IF(N221="zákl. přenesená",J221,0)</f>
        <v>0</v>
      </c>
      <c r="BH221" s="189">
        <f>IF(N221="sníž. přenesená",J221,0)</f>
        <v>0</v>
      </c>
      <c r="BI221" s="189">
        <f>IF(N221="nulová",J221,0)</f>
        <v>0</v>
      </c>
      <c r="BJ221" s="18" t="s">
        <v>88</v>
      </c>
      <c r="BK221" s="189">
        <f>ROUND(I221*H221,2)</f>
        <v>0</v>
      </c>
      <c r="BL221" s="18" t="s">
        <v>261</v>
      </c>
      <c r="BM221" s="188" t="s">
        <v>1025</v>
      </c>
    </row>
    <row r="222" spans="1:65" s="2" customFormat="1" ht="11.25">
      <c r="A222" s="36"/>
      <c r="B222" s="37"/>
      <c r="C222" s="38"/>
      <c r="D222" s="190" t="s">
        <v>170</v>
      </c>
      <c r="E222" s="38"/>
      <c r="F222" s="191" t="s">
        <v>457</v>
      </c>
      <c r="G222" s="38"/>
      <c r="H222" s="38"/>
      <c r="I222" s="192"/>
      <c r="J222" s="38"/>
      <c r="K222" s="38"/>
      <c r="L222" s="41"/>
      <c r="M222" s="193"/>
      <c r="N222" s="194"/>
      <c r="O222" s="66"/>
      <c r="P222" s="66"/>
      <c r="Q222" s="66"/>
      <c r="R222" s="66"/>
      <c r="S222" s="66"/>
      <c r="T222" s="67"/>
      <c r="U222" s="36"/>
      <c r="V222" s="36"/>
      <c r="W222" s="36"/>
      <c r="X222" s="36"/>
      <c r="Y222" s="36"/>
      <c r="Z222" s="36"/>
      <c r="AA222" s="36"/>
      <c r="AB222" s="36"/>
      <c r="AC222" s="36"/>
      <c r="AD222" s="36"/>
      <c r="AE222" s="36"/>
      <c r="AT222" s="18" t="s">
        <v>170</v>
      </c>
      <c r="AU222" s="18" t="s">
        <v>90</v>
      </c>
    </row>
    <row r="223" spans="1:65" s="14" customFormat="1" ht="11.25">
      <c r="B223" s="206"/>
      <c r="C223" s="207"/>
      <c r="D223" s="197" t="s">
        <v>176</v>
      </c>
      <c r="E223" s="208" t="s">
        <v>35</v>
      </c>
      <c r="F223" s="209" t="s">
        <v>1026</v>
      </c>
      <c r="G223" s="207"/>
      <c r="H223" s="210">
        <v>12.03</v>
      </c>
      <c r="I223" s="211"/>
      <c r="J223" s="207"/>
      <c r="K223" s="207"/>
      <c r="L223" s="212"/>
      <c r="M223" s="213"/>
      <c r="N223" s="214"/>
      <c r="O223" s="214"/>
      <c r="P223" s="214"/>
      <c r="Q223" s="214"/>
      <c r="R223" s="214"/>
      <c r="S223" s="214"/>
      <c r="T223" s="215"/>
      <c r="AT223" s="216" t="s">
        <v>176</v>
      </c>
      <c r="AU223" s="216" t="s">
        <v>90</v>
      </c>
      <c r="AV223" s="14" t="s">
        <v>90</v>
      </c>
      <c r="AW223" s="14" t="s">
        <v>41</v>
      </c>
      <c r="AX223" s="14" t="s">
        <v>88</v>
      </c>
      <c r="AY223" s="216" t="s">
        <v>161</v>
      </c>
    </row>
    <row r="224" spans="1:65" s="2" customFormat="1" ht="37.9" customHeight="1">
      <c r="A224" s="36"/>
      <c r="B224" s="37"/>
      <c r="C224" s="228" t="s">
        <v>458</v>
      </c>
      <c r="D224" s="228" t="s">
        <v>188</v>
      </c>
      <c r="E224" s="229" t="s">
        <v>459</v>
      </c>
      <c r="F224" s="230" t="s">
        <v>460</v>
      </c>
      <c r="G224" s="231" t="s">
        <v>167</v>
      </c>
      <c r="H224" s="232">
        <v>13.233000000000001</v>
      </c>
      <c r="I224" s="233"/>
      <c r="J224" s="234">
        <f>ROUND(I224*H224,2)</f>
        <v>0</v>
      </c>
      <c r="K224" s="235"/>
      <c r="L224" s="236"/>
      <c r="M224" s="237" t="s">
        <v>35</v>
      </c>
      <c r="N224" s="238" t="s">
        <v>51</v>
      </c>
      <c r="O224" s="66"/>
      <c r="P224" s="186">
        <f>O224*H224</f>
        <v>0</v>
      </c>
      <c r="Q224" s="186">
        <v>1.9199999999999998E-2</v>
      </c>
      <c r="R224" s="186">
        <f>Q224*H224</f>
        <v>0.25407360000000001</v>
      </c>
      <c r="S224" s="186">
        <v>0</v>
      </c>
      <c r="T224" s="187">
        <f>S224*H224</f>
        <v>0</v>
      </c>
      <c r="U224" s="36"/>
      <c r="V224" s="36"/>
      <c r="W224" s="36"/>
      <c r="X224" s="36"/>
      <c r="Y224" s="36"/>
      <c r="Z224" s="36"/>
      <c r="AA224" s="36"/>
      <c r="AB224" s="36"/>
      <c r="AC224" s="36"/>
      <c r="AD224" s="36"/>
      <c r="AE224" s="36"/>
      <c r="AR224" s="188" t="s">
        <v>333</v>
      </c>
      <c r="AT224" s="188" t="s">
        <v>188</v>
      </c>
      <c r="AU224" s="188" t="s">
        <v>90</v>
      </c>
      <c r="AY224" s="18" t="s">
        <v>161</v>
      </c>
      <c r="BE224" s="189">
        <f>IF(N224="základní",J224,0)</f>
        <v>0</v>
      </c>
      <c r="BF224" s="189">
        <f>IF(N224="snížená",J224,0)</f>
        <v>0</v>
      </c>
      <c r="BG224" s="189">
        <f>IF(N224="zákl. přenesená",J224,0)</f>
        <v>0</v>
      </c>
      <c r="BH224" s="189">
        <f>IF(N224="sníž. přenesená",J224,0)</f>
        <v>0</v>
      </c>
      <c r="BI224" s="189">
        <f>IF(N224="nulová",J224,0)</f>
        <v>0</v>
      </c>
      <c r="BJ224" s="18" t="s">
        <v>88</v>
      </c>
      <c r="BK224" s="189">
        <f>ROUND(I224*H224,2)</f>
        <v>0</v>
      </c>
      <c r="BL224" s="18" t="s">
        <v>261</v>
      </c>
      <c r="BM224" s="188" t="s">
        <v>1027</v>
      </c>
    </row>
    <row r="225" spans="1:65" s="2" customFormat="1" ht="11.25">
      <c r="A225" s="36"/>
      <c r="B225" s="37"/>
      <c r="C225" s="38"/>
      <c r="D225" s="190" t="s">
        <v>170</v>
      </c>
      <c r="E225" s="38"/>
      <c r="F225" s="191" t="s">
        <v>462</v>
      </c>
      <c r="G225" s="38"/>
      <c r="H225" s="38"/>
      <c r="I225" s="192"/>
      <c r="J225" s="38"/>
      <c r="K225" s="38"/>
      <c r="L225" s="41"/>
      <c r="M225" s="193"/>
      <c r="N225" s="194"/>
      <c r="O225" s="66"/>
      <c r="P225" s="66"/>
      <c r="Q225" s="66"/>
      <c r="R225" s="66"/>
      <c r="S225" s="66"/>
      <c r="T225" s="67"/>
      <c r="U225" s="36"/>
      <c r="V225" s="36"/>
      <c r="W225" s="36"/>
      <c r="X225" s="36"/>
      <c r="Y225" s="36"/>
      <c r="Z225" s="36"/>
      <c r="AA225" s="36"/>
      <c r="AB225" s="36"/>
      <c r="AC225" s="36"/>
      <c r="AD225" s="36"/>
      <c r="AE225" s="36"/>
      <c r="AT225" s="18" t="s">
        <v>170</v>
      </c>
      <c r="AU225" s="18" t="s">
        <v>90</v>
      </c>
    </row>
    <row r="226" spans="1:65" s="14" customFormat="1" ht="11.25">
      <c r="B226" s="206"/>
      <c r="C226" s="207"/>
      <c r="D226" s="197" t="s">
        <v>176</v>
      </c>
      <c r="E226" s="207"/>
      <c r="F226" s="209" t="s">
        <v>1028</v>
      </c>
      <c r="G226" s="207"/>
      <c r="H226" s="210">
        <v>13.233000000000001</v>
      </c>
      <c r="I226" s="211"/>
      <c r="J226" s="207"/>
      <c r="K226" s="207"/>
      <c r="L226" s="212"/>
      <c r="M226" s="213"/>
      <c r="N226" s="214"/>
      <c r="O226" s="214"/>
      <c r="P226" s="214"/>
      <c r="Q226" s="214"/>
      <c r="R226" s="214"/>
      <c r="S226" s="214"/>
      <c r="T226" s="215"/>
      <c r="AT226" s="216" t="s">
        <v>176</v>
      </c>
      <c r="AU226" s="216" t="s">
        <v>90</v>
      </c>
      <c r="AV226" s="14" t="s">
        <v>90</v>
      </c>
      <c r="AW226" s="14" t="s">
        <v>4</v>
      </c>
      <c r="AX226" s="14" t="s">
        <v>88</v>
      </c>
      <c r="AY226" s="216" t="s">
        <v>161</v>
      </c>
    </row>
    <row r="227" spans="1:65" s="2" customFormat="1" ht="37.9" customHeight="1">
      <c r="A227" s="36"/>
      <c r="B227" s="37"/>
      <c r="C227" s="176" t="s">
        <v>464</v>
      </c>
      <c r="D227" s="176" t="s">
        <v>164</v>
      </c>
      <c r="E227" s="177" t="s">
        <v>465</v>
      </c>
      <c r="F227" s="178" t="s">
        <v>466</v>
      </c>
      <c r="G227" s="179" t="s">
        <v>167</v>
      </c>
      <c r="H227" s="180">
        <v>6.0149999999999997</v>
      </c>
      <c r="I227" s="181"/>
      <c r="J227" s="182">
        <f>ROUND(I227*H227,2)</f>
        <v>0</v>
      </c>
      <c r="K227" s="183"/>
      <c r="L227" s="41"/>
      <c r="M227" s="184" t="s">
        <v>35</v>
      </c>
      <c r="N227" s="185" t="s">
        <v>51</v>
      </c>
      <c r="O227" s="66"/>
      <c r="P227" s="186">
        <f>O227*H227</f>
        <v>0</v>
      </c>
      <c r="Q227" s="186">
        <v>0</v>
      </c>
      <c r="R227" s="186">
        <f>Q227*H227</f>
        <v>0</v>
      </c>
      <c r="S227" s="186">
        <v>0</v>
      </c>
      <c r="T227" s="187">
        <f>S227*H227</f>
        <v>0</v>
      </c>
      <c r="U227" s="36"/>
      <c r="V227" s="36"/>
      <c r="W227" s="36"/>
      <c r="X227" s="36"/>
      <c r="Y227" s="36"/>
      <c r="Z227" s="36"/>
      <c r="AA227" s="36"/>
      <c r="AB227" s="36"/>
      <c r="AC227" s="36"/>
      <c r="AD227" s="36"/>
      <c r="AE227" s="36"/>
      <c r="AR227" s="188" t="s">
        <v>261</v>
      </c>
      <c r="AT227" s="188" t="s">
        <v>164</v>
      </c>
      <c r="AU227" s="188" t="s">
        <v>90</v>
      </c>
      <c r="AY227" s="18" t="s">
        <v>161</v>
      </c>
      <c r="BE227" s="189">
        <f>IF(N227="základní",J227,0)</f>
        <v>0</v>
      </c>
      <c r="BF227" s="189">
        <f>IF(N227="snížená",J227,0)</f>
        <v>0</v>
      </c>
      <c r="BG227" s="189">
        <f>IF(N227="zákl. přenesená",J227,0)</f>
        <v>0</v>
      </c>
      <c r="BH227" s="189">
        <f>IF(N227="sníž. přenesená",J227,0)</f>
        <v>0</v>
      </c>
      <c r="BI227" s="189">
        <f>IF(N227="nulová",J227,0)</f>
        <v>0</v>
      </c>
      <c r="BJ227" s="18" t="s">
        <v>88</v>
      </c>
      <c r="BK227" s="189">
        <f>ROUND(I227*H227,2)</f>
        <v>0</v>
      </c>
      <c r="BL227" s="18" t="s">
        <v>261</v>
      </c>
      <c r="BM227" s="188" t="s">
        <v>1029</v>
      </c>
    </row>
    <row r="228" spans="1:65" s="2" customFormat="1" ht="11.25">
      <c r="A228" s="36"/>
      <c r="B228" s="37"/>
      <c r="C228" s="38"/>
      <c r="D228" s="190" t="s">
        <v>170</v>
      </c>
      <c r="E228" s="38"/>
      <c r="F228" s="191" t="s">
        <v>468</v>
      </c>
      <c r="G228" s="38"/>
      <c r="H228" s="38"/>
      <c r="I228" s="192"/>
      <c r="J228" s="38"/>
      <c r="K228" s="38"/>
      <c r="L228" s="41"/>
      <c r="M228" s="193"/>
      <c r="N228" s="194"/>
      <c r="O228" s="66"/>
      <c r="P228" s="66"/>
      <c r="Q228" s="66"/>
      <c r="R228" s="66"/>
      <c r="S228" s="66"/>
      <c r="T228" s="67"/>
      <c r="U228" s="36"/>
      <c r="V228" s="36"/>
      <c r="W228" s="36"/>
      <c r="X228" s="36"/>
      <c r="Y228" s="36"/>
      <c r="Z228" s="36"/>
      <c r="AA228" s="36"/>
      <c r="AB228" s="36"/>
      <c r="AC228" s="36"/>
      <c r="AD228" s="36"/>
      <c r="AE228" s="36"/>
      <c r="AT228" s="18" t="s">
        <v>170</v>
      </c>
      <c r="AU228" s="18" t="s">
        <v>90</v>
      </c>
    </row>
    <row r="229" spans="1:65" s="14" customFormat="1" ht="11.25">
      <c r="B229" s="206"/>
      <c r="C229" s="207"/>
      <c r="D229" s="197" t="s">
        <v>176</v>
      </c>
      <c r="E229" s="208" t="s">
        <v>35</v>
      </c>
      <c r="F229" s="209" t="s">
        <v>1030</v>
      </c>
      <c r="G229" s="207"/>
      <c r="H229" s="210">
        <v>6.0149999999999997</v>
      </c>
      <c r="I229" s="211"/>
      <c r="J229" s="207"/>
      <c r="K229" s="207"/>
      <c r="L229" s="212"/>
      <c r="M229" s="213"/>
      <c r="N229" s="214"/>
      <c r="O229" s="214"/>
      <c r="P229" s="214"/>
      <c r="Q229" s="214"/>
      <c r="R229" s="214"/>
      <c r="S229" s="214"/>
      <c r="T229" s="215"/>
      <c r="AT229" s="216" t="s">
        <v>176</v>
      </c>
      <c r="AU229" s="216" t="s">
        <v>90</v>
      </c>
      <c r="AV229" s="14" t="s">
        <v>90</v>
      </c>
      <c r="AW229" s="14" t="s">
        <v>41</v>
      </c>
      <c r="AX229" s="14" t="s">
        <v>88</v>
      </c>
      <c r="AY229" s="216" t="s">
        <v>161</v>
      </c>
    </row>
    <row r="230" spans="1:65" s="2" customFormat="1" ht="24.2" customHeight="1">
      <c r="A230" s="36"/>
      <c r="B230" s="37"/>
      <c r="C230" s="176" t="s">
        <v>470</v>
      </c>
      <c r="D230" s="176" t="s">
        <v>164</v>
      </c>
      <c r="E230" s="177" t="s">
        <v>471</v>
      </c>
      <c r="F230" s="178" t="s">
        <v>472</v>
      </c>
      <c r="G230" s="179" t="s">
        <v>167</v>
      </c>
      <c r="H230" s="180">
        <v>13.835000000000001</v>
      </c>
      <c r="I230" s="181"/>
      <c r="J230" s="182">
        <f>ROUND(I230*H230,2)</f>
        <v>0</v>
      </c>
      <c r="K230" s="183"/>
      <c r="L230" s="41"/>
      <c r="M230" s="184" t="s">
        <v>35</v>
      </c>
      <c r="N230" s="185" t="s">
        <v>51</v>
      </c>
      <c r="O230" s="66"/>
      <c r="P230" s="186">
        <f>O230*H230</f>
        <v>0</v>
      </c>
      <c r="Q230" s="186">
        <v>1.5E-3</v>
      </c>
      <c r="R230" s="186">
        <f>Q230*H230</f>
        <v>2.07525E-2</v>
      </c>
      <c r="S230" s="186">
        <v>0</v>
      </c>
      <c r="T230" s="187">
        <f>S230*H230</f>
        <v>0</v>
      </c>
      <c r="U230" s="36"/>
      <c r="V230" s="36"/>
      <c r="W230" s="36"/>
      <c r="X230" s="36"/>
      <c r="Y230" s="36"/>
      <c r="Z230" s="36"/>
      <c r="AA230" s="36"/>
      <c r="AB230" s="36"/>
      <c r="AC230" s="36"/>
      <c r="AD230" s="36"/>
      <c r="AE230" s="36"/>
      <c r="AR230" s="188" t="s">
        <v>261</v>
      </c>
      <c r="AT230" s="188" t="s">
        <v>164</v>
      </c>
      <c r="AU230" s="188" t="s">
        <v>90</v>
      </c>
      <c r="AY230" s="18" t="s">
        <v>161</v>
      </c>
      <c r="BE230" s="189">
        <f>IF(N230="základní",J230,0)</f>
        <v>0</v>
      </c>
      <c r="BF230" s="189">
        <f>IF(N230="snížená",J230,0)</f>
        <v>0</v>
      </c>
      <c r="BG230" s="189">
        <f>IF(N230="zákl. přenesená",J230,0)</f>
        <v>0</v>
      </c>
      <c r="BH230" s="189">
        <f>IF(N230="sníž. přenesená",J230,0)</f>
        <v>0</v>
      </c>
      <c r="BI230" s="189">
        <f>IF(N230="nulová",J230,0)</f>
        <v>0</v>
      </c>
      <c r="BJ230" s="18" t="s">
        <v>88</v>
      </c>
      <c r="BK230" s="189">
        <f>ROUND(I230*H230,2)</f>
        <v>0</v>
      </c>
      <c r="BL230" s="18" t="s">
        <v>261</v>
      </c>
      <c r="BM230" s="188" t="s">
        <v>1031</v>
      </c>
    </row>
    <row r="231" spans="1:65" s="2" customFormat="1" ht="11.25">
      <c r="A231" s="36"/>
      <c r="B231" s="37"/>
      <c r="C231" s="38"/>
      <c r="D231" s="190" t="s">
        <v>170</v>
      </c>
      <c r="E231" s="38"/>
      <c r="F231" s="191" t="s">
        <v>474</v>
      </c>
      <c r="G231" s="38"/>
      <c r="H231" s="38"/>
      <c r="I231" s="192"/>
      <c r="J231" s="38"/>
      <c r="K231" s="38"/>
      <c r="L231" s="41"/>
      <c r="M231" s="193"/>
      <c r="N231" s="194"/>
      <c r="O231" s="66"/>
      <c r="P231" s="66"/>
      <c r="Q231" s="66"/>
      <c r="R231" s="66"/>
      <c r="S231" s="66"/>
      <c r="T231" s="67"/>
      <c r="U231" s="36"/>
      <c r="V231" s="36"/>
      <c r="W231" s="36"/>
      <c r="X231" s="36"/>
      <c r="Y231" s="36"/>
      <c r="Z231" s="36"/>
      <c r="AA231" s="36"/>
      <c r="AB231" s="36"/>
      <c r="AC231" s="36"/>
      <c r="AD231" s="36"/>
      <c r="AE231" s="36"/>
      <c r="AT231" s="18" t="s">
        <v>170</v>
      </c>
      <c r="AU231" s="18" t="s">
        <v>90</v>
      </c>
    </row>
    <row r="232" spans="1:65" s="14" customFormat="1" ht="11.25">
      <c r="B232" s="206"/>
      <c r="C232" s="207"/>
      <c r="D232" s="197" t="s">
        <v>176</v>
      </c>
      <c r="E232" s="208" t="s">
        <v>35</v>
      </c>
      <c r="F232" s="209" t="s">
        <v>1032</v>
      </c>
      <c r="G232" s="207"/>
      <c r="H232" s="210">
        <v>12.03</v>
      </c>
      <c r="I232" s="211"/>
      <c r="J232" s="207"/>
      <c r="K232" s="207"/>
      <c r="L232" s="212"/>
      <c r="M232" s="213"/>
      <c r="N232" s="214"/>
      <c r="O232" s="214"/>
      <c r="P232" s="214"/>
      <c r="Q232" s="214"/>
      <c r="R232" s="214"/>
      <c r="S232" s="214"/>
      <c r="T232" s="215"/>
      <c r="AT232" s="216" t="s">
        <v>176</v>
      </c>
      <c r="AU232" s="216" t="s">
        <v>90</v>
      </c>
      <c r="AV232" s="14" t="s">
        <v>90</v>
      </c>
      <c r="AW232" s="14" t="s">
        <v>41</v>
      </c>
      <c r="AX232" s="14" t="s">
        <v>80</v>
      </c>
      <c r="AY232" s="216" t="s">
        <v>161</v>
      </c>
    </row>
    <row r="233" spans="1:65" s="14" customFormat="1" ht="11.25">
      <c r="B233" s="206"/>
      <c r="C233" s="207"/>
      <c r="D233" s="197" t="s">
        <v>176</v>
      </c>
      <c r="E233" s="208" t="s">
        <v>35</v>
      </c>
      <c r="F233" s="209" t="s">
        <v>1033</v>
      </c>
      <c r="G233" s="207"/>
      <c r="H233" s="210">
        <v>1.8049999999999999</v>
      </c>
      <c r="I233" s="211"/>
      <c r="J233" s="207"/>
      <c r="K233" s="207"/>
      <c r="L233" s="212"/>
      <c r="M233" s="213"/>
      <c r="N233" s="214"/>
      <c r="O233" s="214"/>
      <c r="P233" s="214"/>
      <c r="Q233" s="214"/>
      <c r="R233" s="214"/>
      <c r="S233" s="214"/>
      <c r="T233" s="215"/>
      <c r="AT233" s="216" t="s">
        <v>176</v>
      </c>
      <c r="AU233" s="216" t="s">
        <v>90</v>
      </c>
      <c r="AV233" s="14" t="s">
        <v>90</v>
      </c>
      <c r="AW233" s="14" t="s">
        <v>41</v>
      </c>
      <c r="AX233" s="14" t="s">
        <v>80</v>
      </c>
      <c r="AY233" s="216" t="s">
        <v>161</v>
      </c>
    </row>
    <row r="234" spans="1:65" s="15" customFormat="1" ht="11.25">
      <c r="B234" s="217"/>
      <c r="C234" s="218"/>
      <c r="D234" s="197" t="s">
        <v>176</v>
      </c>
      <c r="E234" s="219" t="s">
        <v>35</v>
      </c>
      <c r="F234" s="220" t="s">
        <v>181</v>
      </c>
      <c r="G234" s="218"/>
      <c r="H234" s="221">
        <v>13.835000000000001</v>
      </c>
      <c r="I234" s="222"/>
      <c r="J234" s="218"/>
      <c r="K234" s="218"/>
      <c r="L234" s="223"/>
      <c r="M234" s="224"/>
      <c r="N234" s="225"/>
      <c r="O234" s="225"/>
      <c r="P234" s="225"/>
      <c r="Q234" s="225"/>
      <c r="R234" s="225"/>
      <c r="S234" s="225"/>
      <c r="T234" s="226"/>
      <c r="AT234" s="227" t="s">
        <v>176</v>
      </c>
      <c r="AU234" s="227" t="s">
        <v>90</v>
      </c>
      <c r="AV234" s="15" t="s">
        <v>168</v>
      </c>
      <c r="AW234" s="15" t="s">
        <v>41</v>
      </c>
      <c r="AX234" s="15" t="s">
        <v>88</v>
      </c>
      <c r="AY234" s="227" t="s">
        <v>161</v>
      </c>
    </row>
    <row r="235" spans="1:65" s="2" customFormat="1" ht="24.2" customHeight="1">
      <c r="A235" s="36"/>
      <c r="B235" s="37"/>
      <c r="C235" s="176" t="s">
        <v>477</v>
      </c>
      <c r="D235" s="176" t="s">
        <v>164</v>
      </c>
      <c r="E235" s="177" t="s">
        <v>478</v>
      </c>
      <c r="F235" s="178" t="s">
        <v>479</v>
      </c>
      <c r="G235" s="179" t="s">
        <v>480</v>
      </c>
      <c r="H235" s="180">
        <v>21.4</v>
      </c>
      <c r="I235" s="181"/>
      <c r="J235" s="182">
        <f>ROUND(I235*H235,2)</f>
        <v>0</v>
      </c>
      <c r="K235" s="183"/>
      <c r="L235" s="41"/>
      <c r="M235" s="184" t="s">
        <v>35</v>
      </c>
      <c r="N235" s="185" t="s">
        <v>51</v>
      </c>
      <c r="O235" s="66"/>
      <c r="P235" s="186">
        <f>O235*H235</f>
        <v>0</v>
      </c>
      <c r="Q235" s="186">
        <v>3.2000000000000003E-4</v>
      </c>
      <c r="R235" s="186">
        <f>Q235*H235</f>
        <v>6.8479999999999999E-3</v>
      </c>
      <c r="S235" s="186">
        <v>0</v>
      </c>
      <c r="T235" s="187">
        <f>S235*H235</f>
        <v>0</v>
      </c>
      <c r="U235" s="36"/>
      <c r="V235" s="36"/>
      <c r="W235" s="36"/>
      <c r="X235" s="36"/>
      <c r="Y235" s="36"/>
      <c r="Z235" s="36"/>
      <c r="AA235" s="36"/>
      <c r="AB235" s="36"/>
      <c r="AC235" s="36"/>
      <c r="AD235" s="36"/>
      <c r="AE235" s="36"/>
      <c r="AR235" s="188" t="s">
        <v>261</v>
      </c>
      <c r="AT235" s="188" t="s">
        <v>164</v>
      </c>
      <c r="AU235" s="188" t="s">
        <v>90</v>
      </c>
      <c r="AY235" s="18" t="s">
        <v>161</v>
      </c>
      <c r="BE235" s="189">
        <f>IF(N235="základní",J235,0)</f>
        <v>0</v>
      </c>
      <c r="BF235" s="189">
        <f>IF(N235="snížená",J235,0)</f>
        <v>0</v>
      </c>
      <c r="BG235" s="189">
        <f>IF(N235="zákl. přenesená",J235,0)</f>
        <v>0</v>
      </c>
      <c r="BH235" s="189">
        <f>IF(N235="sníž. přenesená",J235,0)</f>
        <v>0</v>
      </c>
      <c r="BI235" s="189">
        <f>IF(N235="nulová",J235,0)</f>
        <v>0</v>
      </c>
      <c r="BJ235" s="18" t="s">
        <v>88</v>
      </c>
      <c r="BK235" s="189">
        <f>ROUND(I235*H235,2)</f>
        <v>0</v>
      </c>
      <c r="BL235" s="18" t="s">
        <v>261</v>
      </c>
      <c r="BM235" s="188" t="s">
        <v>1034</v>
      </c>
    </row>
    <row r="236" spans="1:65" s="2" customFormat="1" ht="11.25">
      <c r="A236" s="36"/>
      <c r="B236" s="37"/>
      <c r="C236" s="38"/>
      <c r="D236" s="190" t="s">
        <v>170</v>
      </c>
      <c r="E236" s="38"/>
      <c r="F236" s="191" t="s">
        <v>482</v>
      </c>
      <c r="G236" s="38"/>
      <c r="H236" s="38"/>
      <c r="I236" s="192"/>
      <c r="J236" s="38"/>
      <c r="K236" s="38"/>
      <c r="L236" s="41"/>
      <c r="M236" s="193"/>
      <c r="N236" s="194"/>
      <c r="O236" s="66"/>
      <c r="P236" s="66"/>
      <c r="Q236" s="66"/>
      <c r="R236" s="66"/>
      <c r="S236" s="66"/>
      <c r="T236" s="67"/>
      <c r="U236" s="36"/>
      <c r="V236" s="36"/>
      <c r="W236" s="36"/>
      <c r="X236" s="36"/>
      <c r="Y236" s="36"/>
      <c r="Z236" s="36"/>
      <c r="AA236" s="36"/>
      <c r="AB236" s="36"/>
      <c r="AC236" s="36"/>
      <c r="AD236" s="36"/>
      <c r="AE236" s="36"/>
      <c r="AT236" s="18" t="s">
        <v>170</v>
      </c>
      <c r="AU236" s="18" t="s">
        <v>90</v>
      </c>
    </row>
    <row r="237" spans="1:65" s="14" customFormat="1" ht="11.25">
      <c r="B237" s="206"/>
      <c r="C237" s="207"/>
      <c r="D237" s="197" t="s">
        <v>176</v>
      </c>
      <c r="E237" s="208" t="s">
        <v>35</v>
      </c>
      <c r="F237" s="209" t="s">
        <v>819</v>
      </c>
      <c r="G237" s="207"/>
      <c r="H237" s="210">
        <v>8.1</v>
      </c>
      <c r="I237" s="211"/>
      <c r="J237" s="207"/>
      <c r="K237" s="207"/>
      <c r="L237" s="212"/>
      <c r="M237" s="213"/>
      <c r="N237" s="214"/>
      <c r="O237" s="214"/>
      <c r="P237" s="214"/>
      <c r="Q237" s="214"/>
      <c r="R237" s="214"/>
      <c r="S237" s="214"/>
      <c r="T237" s="215"/>
      <c r="AT237" s="216" t="s">
        <v>176</v>
      </c>
      <c r="AU237" s="216" t="s">
        <v>90</v>
      </c>
      <c r="AV237" s="14" t="s">
        <v>90</v>
      </c>
      <c r="AW237" s="14" t="s">
        <v>41</v>
      </c>
      <c r="AX237" s="14" t="s">
        <v>80</v>
      </c>
      <c r="AY237" s="216" t="s">
        <v>161</v>
      </c>
    </row>
    <row r="238" spans="1:65" s="14" customFormat="1" ht="11.25">
      <c r="B238" s="206"/>
      <c r="C238" s="207"/>
      <c r="D238" s="197" t="s">
        <v>176</v>
      </c>
      <c r="E238" s="208" t="s">
        <v>35</v>
      </c>
      <c r="F238" s="209" t="s">
        <v>1035</v>
      </c>
      <c r="G238" s="207"/>
      <c r="H238" s="210">
        <v>8.06</v>
      </c>
      <c r="I238" s="211"/>
      <c r="J238" s="207"/>
      <c r="K238" s="207"/>
      <c r="L238" s="212"/>
      <c r="M238" s="213"/>
      <c r="N238" s="214"/>
      <c r="O238" s="214"/>
      <c r="P238" s="214"/>
      <c r="Q238" s="214"/>
      <c r="R238" s="214"/>
      <c r="S238" s="214"/>
      <c r="T238" s="215"/>
      <c r="AT238" s="216" t="s">
        <v>176</v>
      </c>
      <c r="AU238" s="216" t="s">
        <v>90</v>
      </c>
      <c r="AV238" s="14" t="s">
        <v>90</v>
      </c>
      <c r="AW238" s="14" t="s">
        <v>41</v>
      </c>
      <c r="AX238" s="14" t="s">
        <v>80</v>
      </c>
      <c r="AY238" s="216" t="s">
        <v>161</v>
      </c>
    </row>
    <row r="239" spans="1:65" s="14" customFormat="1" ht="11.25">
      <c r="B239" s="206"/>
      <c r="C239" s="207"/>
      <c r="D239" s="197" t="s">
        <v>176</v>
      </c>
      <c r="E239" s="208" t="s">
        <v>35</v>
      </c>
      <c r="F239" s="209" t="s">
        <v>821</v>
      </c>
      <c r="G239" s="207"/>
      <c r="H239" s="210">
        <v>5.24</v>
      </c>
      <c r="I239" s="211"/>
      <c r="J239" s="207"/>
      <c r="K239" s="207"/>
      <c r="L239" s="212"/>
      <c r="M239" s="213"/>
      <c r="N239" s="214"/>
      <c r="O239" s="214"/>
      <c r="P239" s="214"/>
      <c r="Q239" s="214"/>
      <c r="R239" s="214"/>
      <c r="S239" s="214"/>
      <c r="T239" s="215"/>
      <c r="AT239" s="216" t="s">
        <v>176</v>
      </c>
      <c r="AU239" s="216" t="s">
        <v>90</v>
      </c>
      <c r="AV239" s="14" t="s">
        <v>90</v>
      </c>
      <c r="AW239" s="14" t="s">
        <v>41</v>
      </c>
      <c r="AX239" s="14" t="s">
        <v>80</v>
      </c>
      <c r="AY239" s="216" t="s">
        <v>161</v>
      </c>
    </row>
    <row r="240" spans="1:65" s="15" customFormat="1" ht="11.25">
      <c r="B240" s="217"/>
      <c r="C240" s="218"/>
      <c r="D240" s="197" t="s">
        <v>176</v>
      </c>
      <c r="E240" s="219" t="s">
        <v>35</v>
      </c>
      <c r="F240" s="220" t="s">
        <v>181</v>
      </c>
      <c r="G240" s="218"/>
      <c r="H240" s="221">
        <v>21.4</v>
      </c>
      <c r="I240" s="222"/>
      <c r="J240" s="218"/>
      <c r="K240" s="218"/>
      <c r="L240" s="223"/>
      <c r="M240" s="224"/>
      <c r="N240" s="225"/>
      <c r="O240" s="225"/>
      <c r="P240" s="225"/>
      <c r="Q240" s="225"/>
      <c r="R240" s="225"/>
      <c r="S240" s="225"/>
      <c r="T240" s="226"/>
      <c r="AT240" s="227" t="s">
        <v>176</v>
      </c>
      <c r="AU240" s="227" t="s">
        <v>90</v>
      </c>
      <c r="AV240" s="15" t="s">
        <v>168</v>
      </c>
      <c r="AW240" s="15" t="s">
        <v>41</v>
      </c>
      <c r="AX240" s="15" t="s">
        <v>88</v>
      </c>
      <c r="AY240" s="227" t="s">
        <v>161</v>
      </c>
    </row>
    <row r="241" spans="1:65" s="2" customFormat="1" ht="24.2" customHeight="1">
      <c r="A241" s="36"/>
      <c r="B241" s="37"/>
      <c r="C241" s="176" t="s">
        <v>486</v>
      </c>
      <c r="D241" s="176" t="s">
        <v>164</v>
      </c>
      <c r="E241" s="177" t="s">
        <v>487</v>
      </c>
      <c r="F241" s="178" t="s">
        <v>488</v>
      </c>
      <c r="G241" s="179" t="s">
        <v>480</v>
      </c>
      <c r="H241" s="180">
        <v>12.03</v>
      </c>
      <c r="I241" s="181"/>
      <c r="J241" s="182">
        <f>ROUND(I241*H241,2)</f>
        <v>0</v>
      </c>
      <c r="K241" s="183"/>
      <c r="L241" s="41"/>
      <c r="M241" s="184" t="s">
        <v>35</v>
      </c>
      <c r="N241" s="185" t="s">
        <v>51</v>
      </c>
      <c r="O241" s="66"/>
      <c r="P241" s="186">
        <f>O241*H241</f>
        <v>0</v>
      </c>
      <c r="Q241" s="186">
        <v>2.0000000000000002E-5</v>
      </c>
      <c r="R241" s="186">
        <f>Q241*H241</f>
        <v>2.4059999999999999E-4</v>
      </c>
      <c r="S241" s="186">
        <v>0</v>
      </c>
      <c r="T241" s="187">
        <f>S241*H241</f>
        <v>0</v>
      </c>
      <c r="U241" s="36"/>
      <c r="V241" s="36"/>
      <c r="W241" s="36"/>
      <c r="X241" s="36"/>
      <c r="Y241" s="36"/>
      <c r="Z241" s="36"/>
      <c r="AA241" s="36"/>
      <c r="AB241" s="36"/>
      <c r="AC241" s="36"/>
      <c r="AD241" s="36"/>
      <c r="AE241" s="36"/>
      <c r="AR241" s="188" t="s">
        <v>261</v>
      </c>
      <c r="AT241" s="188" t="s">
        <v>164</v>
      </c>
      <c r="AU241" s="188" t="s">
        <v>90</v>
      </c>
      <c r="AY241" s="18" t="s">
        <v>161</v>
      </c>
      <c r="BE241" s="189">
        <f>IF(N241="základní",J241,0)</f>
        <v>0</v>
      </c>
      <c r="BF241" s="189">
        <f>IF(N241="snížená",J241,0)</f>
        <v>0</v>
      </c>
      <c r="BG241" s="189">
        <f>IF(N241="zákl. přenesená",J241,0)</f>
        <v>0</v>
      </c>
      <c r="BH241" s="189">
        <f>IF(N241="sníž. přenesená",J241,0)</f>
        <v>0</v>
      </c>
      <c r="BI241" s="189">
        <f>IF(N241="nulová",J241,0)</f>
        <v>0</v>
      </c>
      <c r="BJ241" s="18" t="s">
        <v>88</v>
      </c>
      <c r="BK241" s="189">
        <f>ROUND(I241*H241,2)</f>
        <v>0</v>
      </c>
      <c r="BL241" s="18" t="s">
        <v>261</v>
      </c>
      <c r="BM241" s="188" t="s">
        <v>1036</v>
      </c>
    </row>
    <row r="242" spans="1:65" s="2" customFormat="1" ht="37.9" customHeight="1">
      <c r="A242" s="36"/>
      <c r="B242" s="37"/>
      <c r="C242" s="176" t="s">
        <v>490</v>
      </c>
      <c r="D242" s="176" t="s">
        <v>164</v>
      </c>
      <c r="E242" s="177" t="s">
        <v>1037</v>
      </c>
      <c r="F242" s="178" t="s">
        <v>1038</v>
      </c>
      <c r="G242" s="179" t="s">
        <v>232</v>
      </c>
      <c r="H242" s="180">
        <v>0.53100000000000003</v>
      </c>
      <c r="I242" s="181"/>
      <c r="J242" s="182">
        <f>ROUND(I242*H242,2)</f>
        <v>0</v>
      </c>
      <c r="K242" s="183"/>
      <c r="L242" s="41"/>
      <c r="M242" s="184" t="s">
        <v>35</v>
      </c>
      <c r="N242" s="185" t="s">
        <v>51</v>
      </c>
      <c r="O242" s="66"/>
      <c r="P242" s="186">
        <f>O242*H242</f>
        <v>0</v>
      </c>
      <c r="Q242" s="186">
        <v>0</v>
      </c>
      <c r="R242" s="186">
        <f>Q242*H242</f>
        <v>0</v>
      </c>
      <c r="S242" s="186">
        <v>0</v>
      </c>
      <c r="T242" s="187">
        <f>S242*H242</f>
        <v>0</v>
      </c>
      <c r="U242" s="36"/>
      <c r="V242" s="36"/>
      <c r="W242" s="36"/>
      <c r="X242" s="36"/>
      <c r="Y242" s="36"/>
      <c r="Z242" s="36"/>
      <c r="AA242" s="36"/>
      <c r="AB242" s="36"/>
      <c r="AC242" s="36"/>
      <c r="AD242" s="36"/>
      <c r="AE242" s="36"/>
      <c r="AR242" s="188" t="s">
        <v>261</v>
      </c>
      <c r="AT242" s="188" t="s">
        <v>164</v>
      </c>
      <c r="AU242" s="188" t="s">
        <v>90</v>
      </c>
      <c r="AY242" s="18" t="s">
        <v>161</v>
      </c>
      <c r="BE242" s="189">
        <f>IF(N242="základní",J242,0)</f>
        <v>0</v>
      </c>
      <c r="BF242" s="189">
        <f>IF(N242="snížená",J242,0)</f>
        <v>0</v>
      </c>
      <c r="BG242" s="189">
        <f>IF(N242="zákl. přenesená",J242,0)</f>
        <v>0</v>
      </c>
      <c r="BH242" s="189">
        <f>IF(N242="sníž. přenesená",J242,0)</f>
        <v>0</v>
      </c>
      <c r="BI242" s="189">
        <f>IF(N242="nulová",J242,0)</f>
        <v>0</v>
      </c>
      <c r="BJ242" s="18" t="s">
        <v>88</v>
      </c>
      <c r="BK242" s="189">
        <f>ROUND(I242*H242,2)</f>
        <v>0</v>
      </c>
      <c r="BL242" s="18" t="s">
        <v>261</v>
      </c>
      <c r="BM242" s="188" t="s">
        <v>1039</v>
      </c>
    </row>
    <row r="243" spans="1:65" s="2" customFormat="1" ht="11.25">
      <c r="A243" s="36"/>
      <c r="B243" s="37"/>
      <c r="C243" s="38"/>
      <c r="D243" s="190" t="s">
        <v>170</v>
      </c>
      <c r="E243" s="38"/>
      <c r="F243" s="191" t="s">
        <v>1040</v>
      </c>
      <c r="G243" s="38"/>
      <c r="H243" s="38"/>
      <c r="I243" s="192"/>
      <c r="J243" s="38"/>
      <c r="K243" s="38"/>
      <c r="L243" s="41"/>
      <c r="M243" s="193"/>
      <c r="N243" s="194"/>
      <c r="O243" s="66"/>
      <c r="P243" s="66"/>
      <c r="Q243" s="66"/>
      <c r="R243" s="66"/>
      <c r="S243" s="66"/>
      <c r="T243" s="67"/>
      <c r="U243" s="36"/>
      <c r="V243" s="36"/>
      <c r="W243" s="36"/>
      <c r="X243" s="36"/>
      <c r="Y243" s="36"/>
      <c r="Z243" s="36"/>
      <c r="AA243" s="36"/>
      <c r="AB243" s="36"/>
      <c r="AC243" s="36"/>
      <c r="AD243" s="36"/>
      <c r="AE243" s="36"/>
      <c r="AT243" s="18" t="s">
        <v>170</v>
      </c>
      <c r="AU243" s="18" t="s">
        <v>90</v>
      </c>
    </row>
    <row r="244" spans="1:65" s="2" customFormat="1" ht="49.15" customHeight="1">
      <c r="A244" s="36"/>
      <c r="B244" s="37"/>
      <c r="C244" s="176" t="s">
        <v>495</v>
      </c>
      <c r="D244" s="176" t="s">
        <v>164</v>
      </c>
      <c r="E244" s="177" t="s">
        <v>496</v>
      </c>
      <c r="F244" s="178" t="s">
        <v>497</v>
      </c>
      <c r="G244" s="179" t="s">
        <v>232</v>
      </c>
      <c r="H244" s="180">
        <v>0.53100000000000003</v>
      </c>
      <c r="I244" s="181"/>
      <c r="J244" s="182">
        <f>ROUND(I244*H244,2)</f>
        <v>0</v>
      </c>
      <c r="K244" s="183"/>
      <c r="L244" s="41"/>
      <c r="M244" s="184" t="s">
        <v>35</v>
      </c>
      <c r="N244" s="185" t="s">
        <v>51</v>
      </c>
      <c r="O244" s="66"/>
      <c r="P244" s="186">
        <f>O244*H244</f>
        <v>0</v>
      </c>
      <c r="Q244" s="186">
        <v>0</v>
      </c>
      <c r="R244" s="186">
        <f>Q244*H244</f>
        <v>0</v>
      </c>
      <c r="S244" s="186">
        <v>0</v>
      </c>
      <c r="T244" s="187">
        <f>S244*H244</f>
        <v>0</v>
      </c>
      <c r="U244" s="36"/>
      <c r="V244" s="36"/>
      <c r="W244" s="36"/>
      <c r="X244" s="36"/>
      <c r="Y244" s="36"/>
      <c r="Z244" s="36"/>
      <c r="AA244" s="36"/>
      <c r="AB244" s="36"/>
      <c r="AC244" s="36"/>
      <c r="AD244" s="36"/>
      <c r="AE244" s="36"/>
      <c r="AR244" s="188" t="s">
        <v>261</v>
      </c>
      <c r="AT244" s="188" t="s">
        <v>164</v>
      </c>
      <c r="AU244" s="188" t="s">
        <v>90</v>
      </c>
      <c r="AY244" s="18" t="s">
        <v>161</v>
      </c>
      <c r="BE244" s="189">
        <f>IF(N244="základní",J244,0)</f>
        <v>0</v>
      </c>
      <c r="BF244" s="189">
        <f>IF(N244="snížená",J244,0)</f>
        <v>0</v>
      </c>
      <c r="BG244" s="189">
        <f>IF(N244="zákl. přenesená",J244,0)</f>
        <v>0</v>
      </c>
      <c r="BH244" s="189">
        <f>IF(N244="sníž. přenesená",J244,0)</f>
        <v>0</v>
      </c>
      <c r="BI244" s="189">
        <f>IF(N244="nulová",J244,0)</f>
        <v>0</v>
      </c>
      <c r="BJ244" s="18" t="s">
        <v>88</v>
      </c>
      <c r="BK244" s="189">
        <f>ROUND(I244*H244,2)</f>
        <v>0</v>
      </c>
      <c r="BL244" s="18" t="s">
        <v>261</v>
      </c>
      <c r="BM244" s="188" t="s">
        <v>1041</v>
      </c>
    </row>
    <row r="245" spans="1:65" s="2" customFormat="1" ht="11.25">
      <c r="A245" s="36"/>
      <c r="B245" s="37"/>
      <c r="C245" s="38"/>
      <c r="D245" s="190" t="s">
        <v>170</v>
      </c>
      <c r="E245" s="38"/>
      <c r="F245" s="191" t="s">
        <v>499</v>
      </c>
      <c r="G245" s="38"/>
      <c r="H245" s="38"/>
      <c r="I245" s="192"/>
      <c r="J245" s="38"/>
      <c r="K245" s="38"/>
      <c r="L245" s="41"/>
      <c r="M245" s="193"/>
      <c r="N245" s="194"/>
      <c r="O245" s="66"/>
      <c r="P245" s="66"/>
      <c r="Q245" s="66"/>
      <c r="R245" s="66"/>
      <c r="S245" s="66"/>
      <c r="T245" s="67"/>
      <c r="U245" s="36"/>
      <c r="V245" s="36"/>
      <c r="W245" s="36"/>
      <c r="X245" s="36"/>
      <c r="Y245" s="36"/>
      <c r="Z245" s="36"/>
      <c r="AA245" s="36"/>
      <c r="AB245" s="36"/>
      <c r="AC245" s="36"/>
      <c r="AD245" s="36"/>
      <c r="AE245" s="36"/>
      <c r="AT245" s="18" t="s">
        <v>170</v>
      </c>
      <c r="AU245" s="18" t="s">
        <v>90</v>
      </c>
    </row>
    <row r="246" spans="1:65" s="12" customFormat="1" ht="22.9" customHeight="1">
      <c r="B246" s="160"/>
      <c r="C246" s="161"/>
      <c r="D246" s="162" t="s">
        <v>79</v>
      </c>
      <c r="E246" s="174" t="s">
        <v>500</v>
      </c>
      <c r="F246" s="174" t="s">
        <v>501</v>
      </c>
      <c r="G246" s="161"/>
      <c r="H246" s="161"/>
      <c r="I246" s="164"/>
      <c r="J246" s="175">
        <f>BK246</f>
        <v>0</v>
      </c>
      <c r="K246" s="161"/>
      <c r="L246" s="166"/>
      <c r="M246" s="167"/>
      <c r="N246" s="168"/>
      <c r="O246" s="168"/>
      <c r="P246" s="169">
        <f>SUM(P247:P275)</f>
        <v>0</v>
      </c>
      <c r="Q246" s="168"/>
      <c r="R246" s="169">
        <f>SUM(R247:R275)</f>
        <v>1.2160010000000001</v>
      </c>
      <c r="S246" s="168"/>
      <c r="T246" s="170">
        <f>SUM(T247:T275)</f>
        <v>3.4967575000000002</v>
      </c>
      <c r="AR246" s="171" t="s">
        <v>90</v>
      </c>
      <c r="AT246" s="172" t="s">
        <v>79</v>
      </c>
      <c r="AU246" s="172" t="s">
        <v>88</v>
      </c>
      <c r="AY246" s="171" t="s">
        <v>161</v>
      </c>
      <c r="BK246" s="173">
        <f>SUM(BK247:BK275)</f>
        <v>0</v>
      </c>
    </row>
    <row r="247" spans="1:65" s="2" customFormat="1" ht="24.2" customHeight="1">
      <c r="A247" s="36"/>
      <c r="B247" s="37"/>
      <c r="C247" s="176" t="s">
        <v>502</v>
      </c>
      <c r="D247" s="176" t="s">
        <v>164</v>
      </c>
      <c r="E247" s="177" t="s">
        <v>503</v>
      </c>
      <c r="F247" s="178" t="s">
        <v>504</v>
      </c>
      <c r="G247" s="179" t="s">
        <v>167</v>
      </c>
      <c r="H247" s="180">
        <v>57.844999999999999</v>
      </c>
      <c r="I247" s="181"/>
      <c r="J247" s="182">
        <f>ROUND(I247*H247,2)</f>
        <v>0</v>
      </c>
      <c r="K247" s="183"/>
      <c r="L247" s="41"/>
      <c r="M247" s="184" t="s">
        <v>35</v>
      </c>
      <c r="N247" s="185" t="s">
        <v>51</v>
      </c>
      <c r="O247" s="66"/>
      <c r="P247" s="186">
        <f>O247*H247</f>
        <v>0</v>
      </c>
      <c r="Q247" s="186">
        <v>2.9999999999999997E-4</v>
      </c>
      <c r="R247" s="186">
        <f>Q247*H247</f>
        <v>1.7353499999999997E-2</v>
      </c>
      <c r="S247" s="186">
        <v>0</v>
      </c>
      <c r="T247" s="187">
        <f>S247*H247</f>
        <v>0</v>
      </c>
      <c r="U247" s="36"/>
      <c r="V247" s="36"/>
      <c r="W247" s="36"/>
      <c r="X247" s="36"/>
      <c r="Y247" s="36"/>
      <c r="Z247" s="36"/>
      <c r="AA247" s="36"/>
      <c r="AB247" s="36"/>
      <c r="AC247" s="36"/>
      <c r="AD247" s="36"/>
      <c r="AE247" s="36"/>
      <c r="AR247" s="188" t="s">
        <v>261</v>
      </c>
      <c r="AT247" s="188" t="s">
        <v>164</v>
      </c>
      <c r="AU247" s="188" t="s">
        <v>90</v>
      </c>
      <c r="AY247" s="18" t="s">
        <v>161</v>
      </c>
      <c r="BE247" s="189">
        <f>IF(N247="základní",J247,0)</f>
        <v>0</v>
      </c>
      <c r="BF247" s="189">
        <f>IF(N247="snížená",J247,0)</f>
        <v>0</v>
      </c>
      <c r="BG247" s="189">
        <f>IF(N247="zákl. přenesená",J247,0)</f>
        <v>0</v>
      </c>
      <c r="BH247" s="189">
        <f>IF(N247="sníž. přenesená",J247,0)</f>
        <v>0</v>
      </c>
      <c r="BI247" s="189">
        <f>IF(N247="nulová",J247,0)</f>
        <v>0</v>
      </c>
      <c r="BJ247" s="18" t="s">
        <v>88</v>
      </c>
      <c r="BK247" s="189">
        <f>ROUND(I247*H247,2)</f>
        <v>0</v>
      </c>
      <c r="BL247" s="18" t="s">
        <v>261</v>
      </c>
      <c r="BM247" s="188" t="s">
        <v>1042</v>
      </c>
    </row>
    <row r="248" spans="1:65" s="2" customFormat="1" ht="11.25">
      <c r="A248" s="36"/>
      <c r="B248" s="37"/>
      <c r="C248" s="38"/>
      <c r="D248" s="190" t="s">
        <v>170</v>
      </c>
      <c r="E248" s="38"/>
      <c r="F248" s="191" t="s">
        <v>506</v>
      </c>
      <c r="G248" s="38"/>
      <c r="H248" s="38"/>
      <c r="I248" s="192"/>
      <c r="J248" s="38"/>
      <c r="K248" s="38"/>
      <c r="L248" s="41"/>
      <c r="M248" s="193"/>
      <c r="N248" s="194"/>
      <c r="O248" s="66"/>
      <c r="P248" s="66"/>
      <c r="Q248" s="66"/>
      <c r="R248" s="66"/>
      <c r="S248" s="66"/>
      <c r="T248" s="67"/>
      <c r="U248" s="36"/>
      <c r="V248" s="36"/>
      <c r="W248" s="36"/>
      <c r="X248" s="36"/>
      <c r="Y248" s="36"/>
      <c r="Z248" s="36"/>
      <c r="AA248" s="36"/>
      <c r="AB248" s="36"/>
      <c r="AC248" s="36"/>
      <c r="AD248" s="36"/>
      <c r="AE248" s="36"/>
      <c r="AT248" s="18" t="s">
        <v>170</v>
      </c>
      <c r="AU248" s="18" t="s">
        <v>90</v>
      </c>
    </row>
    <row r="249" spans="1:65" s="2" customFormat="1" ht="24.2" customHeight="1">
      <c r="A249" s="36"/>
      <c r="B249" s="37"/>
      <c r="C249" s="176" t="s">
        <v>507</v>
      </c>
      <c r="D249" s="176" t="s">
        <v>164</v>
      </c>
      <c r="E249" s="177" t="s">
        <v>508</v>
      </c>
      <c r="F249" s="178" t="s">
        <v>509</v>
      </c>
      <c r="G249" s="179" t="s">
        <v>167</v>
      </c>
      <c r="H249" s="180">
        <v>57.844999999999999</v>
      </c>
      <c r="I249" s="181"/>
      <c r="J249" s="182">
        <f>ROUND(I249*H249,2)</f>
        <v>0</v>
      </c>
      <c r="K249" s="183"/>
      <c r="L249" s="41"/>
      <c r="M249" s="184" t="s">
        <v>35</v>
      </c>
      <c r="N249" s="185" t="s">
        <v>51</v>
      </c>
      <c r="O249" s="66"/>
      <c r="P249" s="186">
        <f>O249*H249</f>
        <v>0</v>
      </c>
      <c r="Q249" s="186">
        <v>1.5E-3</v>
      </c>
      <c r="R249" s="186">
        <f>Q249*H249</f>
        <v>8.6767499999999997E-2</v>
      </c>
      <c r="S249" s="186">
        <v>0</v>
      </c>
      <c r="T249" s="187">
        <f>S249*H249</f>
        <v>0</v>
      </c>
      <c r="U249" s="36"/>
      <c r="V249" s="36"/>
      <c r="W249" s="36"/>
      <c r="X249" s="36"/>
      <c r="Y249" s="36"/>
      <c r="Z249" s="36"/>
      <c r="AA249" s="36"/>
      <c r="AB249" s="36"/>
      <c r="AC249" s="36"/>
      <c r="AD249" s="36"/>
      <c r="AE249" s="36"/>
      <c r="AR249" s="188" t="s">
        <v>261</v>
      </c>
      <c r="AT249" s="188" t="s">
        <v>164</v>
      </c>
      <c r="AU249" s="188" t="s">
        <v>90</v>
      </c>
      <c r="AY249" s="18" t="s">
        <v>161</v>
      </c>
      <c r="BE249" s="189">
        <f>IF(N249="základní",J249,0)</f>
        <v>0</v>
      </c>
      <c r="BF249" s="189">
        <f>IF(N249="snížená",J249,0)</f>
        <v>0</v>
      </c>
      <c r="BG249" s="189">
        <f>IF(N249="zákl. přenesená",J249,0)</f>
        <v>0</v>
      </c>
      <c r="BH249" s="189">
        <f>IF(N249="sníž. přenesená",J249,0)</f>
        <v>0</v>
      </c>
      <c r="BI249" s="189">
        <f>IF(N249="nulová",J249,0)</f>
        <v>0</v>
      </c>
      <c r="BJ249" s="18" t="s">
        <v>88</v>
      </c>
      <c r="BK249" s="189">
        <f>ROUND(I249*H249,2)</f>
        <v>0</v>
      </c>
      <c r="BL249" s="18" t="s">
        <v>261</v>
      </c>
      <c r="BM249" s="188" t="s">
        <v>1043</v>
      </c>
    </row>
    <row r="250" spans="1:65" s="2" customFormat="1" ht="11.25">
      <c r="A250" s="36"/>
      <c r="B250" s="37"/>
      <c r="C250" s="38"/>
      <c r="D250" s="190" t="s">
        <v>170</v>
      </c>
      <c r="E250" s="38"/>
      <c r="F250" s="191" t="s">
        <v>511</v>
      </c>
      <c r="G250" s="38"/>
      <c r="H250" s="38"/>
      <c r="I250" s="192"/>
      <c r="J250" s="38"/>
      <c r="K250" s="38"/>
      <c r="L250" s="41"/>
      <c r="M250" s="193"/>
      <c r="N250" s="194"/>
      <c r="O250" s="66"/>
      <c r="P250" s="66"/>
      <c r="Q250" s="66"/>
      <c r="R250" s="66"/>
      <c r="S250" s="66"/>
      <c r="T250" s="67"/>
      <c r="U250" s="36"/>
      <c r="V250" s="36"/>
      <c r="W250" s="36"/>
      <c r="X250" s="36"/>
      <c r="Y250" s="36"/>
      <c r="Z250" s="36"/>
      <c r="AA250" s="36"/>
      <c r="AB250" s="36"/>
      <c r="AC250" s="36"/>
      <c r="AD250" s="36"/>
      <c r="AE250" s="36"/>
      <c r="AT250" s="18" t="s">
        <v>170</v>
      </c>
      <c r="AU250" s="18" t="s">
        <v>90</v>
      </c>
    </row>
    <row r="251" spans="1:65" s="2" customFormat="1" ht="24.2" customHeight="1">
      <c r="A251" s="36"/>
      <c r="B251" s="37"/>
      <c r="C251" s="176" t="s">
        <v>512</v>
      </c>
      <c r="D251" s="176" t="s">
        <v>164</v>
      </c>
      <c r="E251" s="177" t="s">
        <v>513</v>
      </c>
      <c r="F251" s="178" t="s">
        <v>514</v>
      </c>
      <c r="G251" s="179" t="s">
        <v>167</v>
      </c>
      <c r="H251" s="180">
        <v>42.905000000000001</v>
      </c>
      <c r="I251" s="181"/>
      <c r="J251" s="182">
        <f>ROUND(I251*H251,2)</f>
        <v>0</v>
      </c>
      <c r="K251" s="183"/>
      <c r="L251" s="41"/>
      <c r="M251" s="184" t="s">
        <v>35</v>
      </c>
      <c r="N251" s="185" t="s">
        <v>51</v>
      </c>
      <c r="O251" s="66"/>
      <c r="P251" s="186">
        <f>O251*H251</f>
        <v>0</v>
      </c>
      <c r="Q251" s="186">
        <v>0</v>
      </c>
      <c r="R251" s="186">
        <f>Q251*H251</f>
        <v>0</v>
      </c>
      <c r="S251" s="186">
        <v>8.1500000000000003E-2</v>
      </c>
      <c r="T251" s="187">
        <f>S251*H251</f>
        <v>3.4967575000000002</v>
      </c>
      <c r="U251" s="36"/>
      <c r="V251" s="36"/>
      <c r="W251" s="36"/>
      <c r="X251" s="36"/>
      <c r="Y251" s="36"/>
      <c r="Z251" s="36"/>
      <c r="AA251" s="36"/>
      <c r="AB251" s="36"/>
      <c r="AC251" s="36"/>
      <c r="AD251" s="36"/>
      <c r="AE251" s="36"/>
      <c r="AR251" s="188" t="s">
        <v>261</v>
      </c>
      <c r="AT251" s="188" t="s">
        <v>164</v>
      </c>
      <c r="AU251" s="188" t="s">
        <v>90</v>
      </c>
      <c r="AY251" s="18" t="s">
        <v>161</v>
      </c>
      <c r="BE251" s="189">
        <f>IF(N251="základní",J251,0)</f>
        <v>0</v>
      </c>
      <c r="BF251" s="189">
        <f>IF(N251="snížená",J251,0)</f>
        <v>0</v>
      </c>
      <c r="BG251" s="189">
        <f>IF(N251="zákl. přenesená",J251,0)</f>
        <v>0</v>
      </c>
      <c r="BH251" s="189">
        <f>IF(N251="sníž. přenesená",J251,0)</f>
        <v>0</v>
      </c>
      <c r="BI251" s="189">
        <f>IF(N251="nulová",J251,0)</f>
        <v>0</v>
      </c>
      <c r="BJ251" s="18" t="s">
        <v>88</v>
      </c>
      <c r="BK251" s="189">
        <f>ROUND(I251*H251,2)</f>
        <v>0</v>
      </c>
      <c r="BL251" s="18" t="s">
        <v>261</v>
      </c>
      <c r="BM251" s="188" t="s">
        <v>1044</v>
      </c>
    </row>
    <row r="252" spans="1:65" s="2" customFormat="1" ht="11.25">
      <c r="A252" s="36"/>
      <c r="B252" s="37"/>
      <c r="C252" s="38"/>
      <c r="D252" s="190" t="s">
        <v>170</v>
      </c>
      <c r="E252" s="38"/>
      <c r="F252" s="191" t="s">
        <v>516</v>
      </c>
      <c r="G252" s="38"/>
      <c r="H252" s="38"/>
      <c r="I252" s="192"/>
      <c r="J252" s="38"/>
      <c r="K252" s="38"/>
      <c r="L252" s="41"/>
      <c r="M252" s="193"/>
      <c r="N252" s="194"/>
      <c r="O252" s="66"/>
      <c r="P252" s="66"/>
      <c r="Q252" s="66"/>
      <c r="R252" s="66"/>
      <c r="S252" s="66"/>
      <c r="T252" s="67"/>
      <c r="U252" s="36"/>
      <c r="V252" s="36"/>
      <c r="W252" s="36"/>
      <c r="X252" s="36"/>
      <c r="Y252" s="36"/>
      <c r="Z252" s="36"/>
      <c r="AA252" s="36"/>
      <c r="AB252" s="36"/>
      <c r="AC252" s="36"/>
      <c r="AD252" s="36"/>
      <c r="AE252" s="36"/>
      <c r="AT252" s="18" t="s">
        <v>170</v>
      </c>
      <c r="AU252" s="18" t="s">
        <v>90</v>
      </c>
    </row>
    <row r="253" spans="1:65" s="14" customFormat="1" ht="11.25">
      <c r="B253" s="206"/>
      <c r="C253" s="207"/>
      <c r="D253" s="197" t="s">
        <v>176</v>
      </c>
      <c r="E253" s="208" t="s">
        <v>35</v>
      </c>
      <c r="F253" s="209" t="s">
        <v>828</v>
      </c>
      <c r="G253" s="207"/>
      <c r="H253" s="210">
        <v>16.242000000000001</v>
      </c>
      <c r="I253" s="211"/>
      <c r="J253" s="207"/>
      <c r="K253" s="207"/>
      <c r="L253" s="212"/>
      <c r="M253" s="213"/>
      <c r="N253" s="214"/>
      <c r="O253" s="214"/>
      <c r="P253" s="214"/>
      <c r="Q253" s="214"/>
      <c r="R253" s="214"/>
      <c r="S253" s="214"/>
      <c r="T253" s="215"/>
      <c r="AT253" s="216" t="s">
        <v>176</v>
      </c>
      <c r="AU253" s="216" t="s">
        <v>90</v>
      </c>
      <c r="AV253" s="14" t="s">
        <v>90</v>
      </c>
      <c r="AW253" s="14" t="s">
        <v>41</v>
      </c>
      <c r="AX253" s="14" t="s">
        <v>80</v>
      </c>
      <c r="AY253" s="216" t="s">
        <v>161</v>
      </c>
    </row>
    <row r="254" spans="1:65" s="14" customFormat="1" ht="11.25">
      <c r="B254" s="206"/>
      <c r="C254" s="207"/>
      <c r="D254" s="197" t="s">
        <v>176</v>
      </c>
      <c r="E254" s="208" t="s">
        <v>35</v>
      </c>
      <c r="F254" s="209" t="s">
        <v>1045</v>
      </c>
      <c r="G254" s="207"/>
      <c r="H254" s="210">
        <v>16.161999999999999</v>
      </c>
      <c r="I254" s="211"/>
      <c r="J254" s="207"/>
      <c r="K254" s="207"/>
      <c r="L254" s="212"/>
      <c r="M254" s="213"/>
      <c r="N254" s="214"/>
      <c r="O254" s="214"/>
      <c r="P254" s="214"/>
      <c r="Q254" s="214"/>
      <c r="R254" s="214"/>
      <c r="S254" s="214"/>
      <c r="T254" s="215"/>
      <c r="AT254" s="216" t="s">
        <v>176</v>
      </c>
      <c r="AU254" s="216" t="s">
        <v>90</v>
      </c>
      <c r="AV254" s="14" t="s">
        <v>90</v>
      </c>
      <c r="AW254" s="14" t="s">
        <v>41</v>
      </c>
      <c r="AX254" s="14" t="s">
        <v>80</v>
      </c>
      <c r="AY254" s="216" t="s">
        <v>161</v>
      </c>
    </row>
    <row r="255" spans="1:65" s="14" customFormat="1" ht="11.25">
      <c r="B255" s="206"/>
      <c r="C255" s="207"/>
      <c r="D255" s="197" t="s">
        <v>176</v>
      </c>
      <c r="E255" s="208" t="s">
        <v>35</v>
      </c>
      <c r="F255" s="209" t="s">
        <v>830</v>
      </c>
      <c r="G255" s="207"/>
      <c r="H255" s="210">
        <v>10.500999999999999</v>
      </c>
      <c r="I255" s="211"/>
      <c r="J255" s="207"/>
      <c r="K255" s="207"/>
      <c r="L255" s="212"/>
      <c r="M255" s="213"/>
      <c r="N255" s="214"/>
      <c r="O255" s="214"/>
      <c r="P255" s="214"/>
      <c r="Q255" s="214"/>
      <c r="R255" s="214"/>
      <c r="S255" s="214"/>
      <c r="T255" s="215"/>
      <c r="AT255" s="216" t="s">
        <v>176</v>
      </c>
      <c r="AU255" s="216" t="s">
        <v>90</v>
      </c>
      <c r="AV255" s="14" t="s">
        <v>90</v>
      </c>
      <c r="AW255" s="14" t="s">
        <v>41</v>
      </c>
      <c r="AX255" s="14" t="s">
        <v>80</v>
      </c>
      <c r="AY255" s="216" t="s">
        <v>161</v>
      </c>
    </row>
    <row r="256" spans="1:65" s="15" customFormat="1" ht="11.25">
      <c r="B256" s="217"/>
      <c r="C256" s="218"/>
      <c r="D256" s="197" t="s">
        <v>176</v>
      </c>
      <c r="E256" s="219" t="s">
        <v>35</v>
      </c>
      <c r="F256" s="220" t="s">
        <v>181</v>
      </c>
      <c r="G256" s="218"/>
      <c r="H256" s="221">
        <v>42.905000000000001</v>
      </c>
      <c r="I256" s="222"/>
      <c r="J256" s="218"/>
      <c r="K256" s="218"/>
      <c r="L256" s="223"/>
      <c r="M256" s="224"/>
      <c r="N256" s="225"/>
      <c r="O256" s="225"/>
      <c r="P256" s="225"/>
      <c r="Q256" s="225"/>
      <c r="R256" s="225"/>
      <c r="S256" s="225"/>
      <c r="T256" s="226"/>
      <c r="AT256" s="227" t="s">
        <v>176</v>
      </c>
      <c r="AU256" s="227" t="s">
        <v>90</v>
      </c>
      <c r="AV256" s="15" t="s">
        <v>168</v>
      </c>
      <c r="AW256" s="15" t="s">
        <v>41</v>
      </c>
      <c r="AX256" s="15" t="s">
        <v>88</v>
      </c>
      <c r="AY256" s="227" t="s">
        <v>161</v>
      </c>
    </row>
    <row r="257" spans="1:65" s="2" customFormat="1" ht="37.9" customHeight="1">
      <c r="A257" s="36"/>
      <c r="B257" s="37"/>
      <c r="C257" s="176" t="s">
        <v>520</v>
      </c>
      <c r="D257" s="176" t="s">
        <v>164</v>
      </c>
      <c r="E257" s="177" t="s">
        <v>521</v>
      </c>
      <c r="F257" s="178" t="s">
        <v>522</v>
      </c>
      <c r="G257" s="179" t="s">
        <v>167</v>
      </c>
      <c r="H257" s="180">
        <v>57.844999999999999</v>
      </c>
      <c r="I257" s="181"/>
      <c r="J257" s="182">
        <f>ROUND(I257*H257,2)</f>
        <v>0</v>
      </c>
      <c r="K257" s="183"/>
      <c r="L257" s="41"/>
      <c r="M257" s="184" t="s">
        <v>35</v>
      </c>
      <c r="N257" s="185" t="s">
        <v>51</v>
      </c>
      <c r="O257" s="66"/>
      <c r="P257" s="186">
        <f>O257*H257</f>
        <v>0</v>
      </c>
      <c r="Q257" s="186">
        <v>5.1000000000000004E-3</v>
      </c>
      <c r="R257" s="186">
        <f>Q257*H257</f>
        <v>0.29500950000000004</v>
      </c>
      <c r="S257" s="186">
        <v>0</v>
      </c>
      <c r="T257" s="187">
        <f>S257*H257</f>
        <v>0</v>
      </c>
      <c r="U257" s="36"/>
      <c r="V257" s="36"/>
      <c r="W257" s="36"/>
      <c r="X257" s="36"/>
      <c r="Y257" s="36"/>
      <c r="Z257" s="36"/>
      <c r="AA257" s="36"/>
      <c r="AB257" s="36"/>
      <c r="AC257" s="36"/>
      <c r="AD257" s="36"/>
      <c r="AE257" s="36"/>
      <c r="AR257" s="188" t="s">
        <v>261</v>
      </c>
      <c r="AT257" s="188" t="s">
        <v>164</v>
      </c>
      <c r="AU257" s="188" t="s">
        <v>90</v>
      </c>
      <c r="AY257" s="18" t="s">
        <v>161</v>
      </c>
      <c r="BE257" s="189">
        <f>IF(N257="základní",J257,0)</f>
        <v>0</v>
      </c>
      <c r="BF257" s="189">
        <f>IF(N257="snížená",J257,0)</f>
        <v>0</v>
      </c>
      <c r="BG257" s="189">
        <f>IF(N257="zákl. přenesená",J257,0)</f>
        <v>0</v>
      </c>
      <c r="BH257" s="189">
        <f>IF(N257="sníž. přenesená",J257,0)</f>
        <v>0</v>
      </c>
      <c r="BI257" s="189">
        <f>IF(N257="nulová",J257,0)</f>
        <v>0</v>
      </c>
      <c r="BJ257" s="18" t="s">
        <v>88</v>
      </c>
      <c r="BK257" s="189">
        <f>ROUND(I257*H257,2)</f>
        <v>0</v>
      </c>
      <c r="BL257" s="18" t="s">
        <v>261</v>
      </c>
      <c r="BM257" s="188" t="s">
        <v>1046</v>
      </c>
    </row>
    <row r="258" spans="1:65" s="2" customFormat="1" ht="11.25">
      <c r="A258" s="36"/>
      <c r="B258" s="37"/>
      <c r="C258" s="38"/>
      <c r="D258" s="190" t="s">
        <v>170</v>
      </c>
      <c r="E258" s="38"/>
      <c r="F258" s="191" t="s">
        <v>524</v>
      </c>
      <c r="G258" s="38"/>
      <c r="H258" s="38"/>
      <c r="I258" s="192"/>
      <c r="J258" s="38"/>
      <c r="K258" s="38"/>
      <c r="L258" s="41"/>
      <c r="M258" s="193"/>
      <c r="N258" s="194"/>
      <c r="O258" s="66"/>
      <c r="P258" s="66"/>
      <c r="Q258" s="66"/>
      <c r="R258" s="66"/>
      <c r="S258" s="66"/>
      <c r="T258" s="67"/>
      <c r="U258" s="36"/>
      <c r="V258" s="36"/>
      <c r="W258" s="36"/>
      <c r="X258" s="36"/>
      <c r="Y258" s="36"/>
      <c r="Z258" s="36"/>
      <c r="AA258" s="36"/>
      <c r="AB258" s="36"/>
      <c r="AC258" s="36"/>
      <c r="AD258" s="36"/>
      <c r="AE258" s="36"/>
      <c r="AT258" s="18" t="s">
        <v>170</v>
      </c>
      <c r="AU258" s="18" t="s">
        <v>90</v>
      </c>
    </row>
    <row r="259" spans="1:65" s="14" customFormat="1" ht="11.25">
      <c r="B259" s="206"/>
      <c r="C259" s="207"/>
      <c r="D259" s="197" t="s">
        <v>176</v>
      </c>
      <c r="E259" s="208" t="s">
        <v>35</v>
      </c>
      <c r="F259" s="209" t="s">
        <v>748</v>
      </c>
      <c r="G259" s="207"/>
      <c r="H259" s="210">
        <v>21.942</v>
      </c>
      <c r="I259" s="211"/>
      <c r="J259" s="207"/>
      <c r="K259" s="207"/>
      <c r="L259" s="212"/>
      <c r="M259" s="213"/>
      <c r="N259" s="214"/>
      <c r="O259" s="214"/>
      <c r="P259" s="214"/>
      <c r="Q259" s="214"/>
      <c r="R259" s="214"/>
      <c r="S259" s="214"/>
      <c r="T259" s="215"/>
      <c r="AT259" s="216" t="s">
        <v>176</v>
      </c>
      <c r="AU259" s="216" t="s">
        <v>90</v>
      </c>
      <c r="AV259" s="14" t="s">
        <v>90</v>
      </c>
      <c r="AW259" s="14" t="s">
        <v>41</v>
      </c>
      <c r="AX259" s="14" t="s">
        <v>80</v>
      </c>
      <c r="AY259" s="216" t="s">
        <v>161</v>
      </c>
    </row>
    <row r="260" spans="1:65" s="14" customFormat="1" ht="11.25">
      <c r="B260" s="206"/>
      <c r="C260" s="207"/>
      <c r="D260" s="197" t="s">
        <v>176</v>
      </c>
      <c r="E260" s="208" t="s">
        <v>35</v>
      </c>
      <c r="F260" s="209" t="s">
        <v>955</v>
      </c>
      <c r="G260" s="207"/>
      <c r="H260" s="210">
        <v>21.838000000000001</v>
      </c>
      <c r="I260" s="211"/>
      <c r="J260" s="207"/>
      <c r="K260" s="207"/>
      <c r="L260" s="212"/>
      <c r="M260" s="213"/>
      <c r="N260" s="214"/>
      <c r="O260" s="214"/>
      <c r="P260" s="214"/>
      <c r="Q260" s="214"/>
      <c r="R260" s="214"/>
      <c r="S260" s="214"/>
      <c r="T260" s="215"/>
      <c r="AT260" s="216" t="s">
        <v>176</v>
      </c>
      <c r="AU260" s="216" t="s">
        <v>90</v>
      </c>
      <c r="AV260" s="14" t="s">
        <v>90</v>
      </c>
      <c r="AW260" s="14" t="s">
        <v>41</v>
      </c>
      <c r="AX260" s="14" t="s">
        <v>80</v>
      </c>
      <c r="AY260" s="216" t="s">
        <v>161</v>
      </c>
    </row>
    <row r="261" spans="1:65" s="14" customFormat="1" ht="11.25">
      <c r="B261" s="206"/>
      <c r="C261" s="207"/>
      <c r="D261" s="197" t="s">
        <v>176</v>
      </c>
      <c r="E261" s="208" t="s">
        <v>35</v>
      </c>
      <c r="F261" s="209" t="s">
        <v>750</v>
      </c>
      <c r="G261" s="207"/>
      <c r="H261" s="210">
        <v>14.065</v>
      </c>
      <c r="I261" s="211"/>
      <c r="J261" s="207"/>
      <c r="K261" s="207"/>
      <c r="L261" s="212"/>
      <c r="M261" s="213"/>
      <c r="N261" s="214"/>
      <c r="O261" s="214"/>
      <c r="P261" s="214"/>
      <c r="Q261" s="214"/>
      <c r="R261" s="214"/>
      <c r="S261" s="214"/>
      <c r="T261" s="215"/>
      <c r="AT261" s="216" t="s">
        <v>176</v>
      </c>
      <c r="AU261" s="216" t="s">
        <v>90</v>
      </c>
      <c r="AV261" s="14" t="s">
        <v>90</v>
      </c>
      <c r="AW261" s="14" t="s">
        <v>41</v>
      </c>
      <c r="AX261" s="14" t="s">
        <v>80</v>
      </c>
      <c r="AY261" s="216" t="s">
        <v>161</v>
      </c>
    </row>
    <row r="262" spans="1:65" s="15" customFormat="1" ht="11.25">
      <c r="B262" s="217"/>
      <c r="C262" s="218"/>
      <c r="D262" s="197" t="s">
        <v>176</v>
      </c>
      <c r="E262" s="219" t="s">
        <v>35</v>
      </c>
      <c r="F262" s="220" t="s">
        <v>181</v>
      </c>
      <c r="G262" s="218"/>
      <c r="H262" s="221">
        <v>57.844999999999999</v>
      </c>
      <c r="I262" s="222"/>
      <c r="J262" s="218"/>
      <c r="K262" s="218"/>
      <c r="L262" s="223"/>
      <c r="M262" s="224"/>
      <c r="N262" s="225"/>
      <c r="O262" s="225"/>
      <c r="P262" s="225"/>
      <c r="Q262" s="225"/>
      <c r="R262" s="225"/>
      <c r="S262" s="225"/>
      <c r="T262" s="226"/>
      <c r="AT262" s="227" t="s">
        <v>176</v>
      </c>
      <c r="AU262" s="227" t="s">
        <v>90</v>
      </c>
      <c r="AV262" s="15" t="s">
        <v>168</v>
      </c>
      <c r="AW262" s="15" t="s">
        <v>41</v>
      </c>
      <c r="AX262" s="15" t="s">
        <v>88</v>
      </c>
      <c r="AY262" s="227" t="s">
        <v>161</v>
      </c>
    </row>
    <row r="263" spans="1:65" s="2" customFormat="1" ht="16.5" customHeight="1">
      <c r="A263" s="36"/>
      <c r="B263" s="37"/>
      <c r="C263" s="228" t="s">
        <v>525</v>
      </c>
      <c r="D263" s="228" t="s">
        <v>188</v>
      </c>
      <c r="E263" s="229" t="s">
        <v>526</v>
      </c>
      <c r="F263" s="230" t="s">
        <v>527</v>
      </c>
      <c r="G263" s="231" t="s">
        <v>167</v>
      </c>
      <c r="H263" s="232">
        <v>63.63</v>
      </c>
      <c r="I263" s="233"/>
      <c r="J263" s="234">
        <f>ROUND(I263*H263,2)</f>
        <v>0</v>
      </c>
      <c r="K263" s="235"/>
      <c r="L263" s="236"/>
      <c r="M263" s="237" t="s">
        <v>35</v>
      </c>
      <c r="N263" s="238" t="s">
        <v>51</v>
      </c>
      <c r="O263" s="66"/>
      <c r="P263" s="186">
        <f>O263*H263</f>
        <v>0</v>
      </c>
      <c r="Q263" s="186">
        <v>1.26E-2</v>
      </c>
      <c r="R263" s="186">
        <f>Q263*H263</f>
        <v>0.80173800000000006</v>
      </c>
      <c r="S263" s="186">
        <v>0</v>
      </c>
      <c r="T263" s="187">
        <f>S263*H263</f>
        <v>0</v>
      </c>
      <c r="U263" s="36"/>
      <c r="V263" s="36"/>
      <c r="W263" s="36"/>
      <c r="X263" s="36"/>
      <c r="Y263" s="36"/>
      <c r="Z263" s="36"/>
      <c r="AA263" s="36"/>
      <c r="AB263" s="36"/>
      <c r="AC263" s="36"/>
      <c r="AD263" s="36"/>
      <c r="AE263" s="36"/>
      <c r="AR263" s="188" t="s">
        <v>333</v>
      </c>
      <c r="AT263" s="188" t="s">
        <v>188</v>
      </c>
      <c r="AU263" s="188" t="s">
        <v>90</v>
      </c>
      <c r="AY263" s="18" t="s">
        <v>161</v>
      </c>
      <c r="BE263" s="189">
        <f>IF(N263="základní",J263,0)</f>
        <v>0</v>
      </c>
      <c r="BF263" s="189">
        <f>IF(N263="snížená",J263,0)</f>
        <v>0</v>
      </c>
      <c r="BG263" s="189">
        <f>IF(N263="zákl. přenesená",J263,0)</f>
        <v>0</v>
      </c>
      <c r="BH263" s="189">
        <f>IF(N263="sníž. přenesená",J263,0)</f>
        <v>0</v>
      </c>
      <c r="BI263" s="189">
        <f>IF(N263="nulová",J263,0)</f>
        <v>0</v>
      </c>
      <c r="BJ263" s="18" t="s">
        <v>88</v>
      </c>
      <c r="BK263" s="189">
        <f>ROUND(I263*H263,2)</f>
        <v>0</v>
      </c>
      <c r="BL263" s="18" t="s">
        <v>261</v>
      </c>
      <c r="BM263" s="188" t="s">
        <v>1047</v>
      </c>
    </row>
    <row r="264" spans="1:65" s="2" customFormat="1" ht="11.25">
      <c r="A264" s="36"/>
      <c r="B264" s="37"/>
      <c r="C264" s="38"/>
      <c r="D264" s="190" t="s">
        <v>170</v>
      </c>
      <c r="E264" s="38"/>
      <c r="F264" s="191" t="s">
        <v>529</v>
      </c>
      <c r="G264" s="38"/>
      <c r="H264" s="38"/>
      <c r="I264" s="192"/>
      <c r="J264" s="38"/>
      <c r="K264" s="38"/>
      <c r="L264" s="41"/>
      <c r="M264" s="193"/>
      <c r="N264" s="194"/>
      <c r="O264" s="66"/>
      <c r="P264" s="66"/>
      <c r="Q264" s="66"/>
      <c r="R264" s="66"/>
      <c r="S264" s="66"/>
      <c r="T264" s="67"/>
      <c r="U264" s="36"/>
      <c r="V264" s="36"/>
      <c r="W264" s="36"/>
      <c r="X264" s="36"/>
      <c r="Y264" s="36"/>
      <c r="Z264" s="36"/>
      <c r="AA264" s="36"/>
      <c r="AB264" s="36"/>
      <c r="AC264" s="36"/>
      <c r="AD264" s="36"/>
      <c r="AE264" s="36"/>
      <c r="AT264" s="18" t="s">
        <v>170</v>
      </c>
      <c r="AU264" s="18" t="s">
        <v>90</v>
      </c>
    </row>
    <row r="265" spans="1:65" s="14" customFormat="1" ht="11.25">
      <c r="B265" s="206"/>
      <c r="C265" s="207"/>
      <c r="D265" s="197" t="s">
        <v>176</v>
      </c>
      <c r="E265" s="207"/>
      <c r="F265" s="209" t="s">
        <v>1048</v>
      </c>
      <c r="G265" s="207"/>
      <c r="H265" s="210">
        <v>63.63</v>
      </c>
      <c r="I265" s="211"/>
      <c r="J265" s="207"/>
      <c r="K265" s="207"/>
      <c r="L265" s="212"/>
      <c r="M265" s="213"/>
      <c r="N265" s="214"/>
      <c r="O265" s="214"/>
      <c r="P265" s="214"/>
      <c r="Q265" s="214"/>
      <c r="R265" s="214"/>
      <c r="S265" s="214"/>
      <c r="T265" s="215"/>
      <c r="AT265" s="216" t="s">
        <v>176</v>
      </c>
      <c r="AU265" s="216" t="s">
        <v>90</v>
      </c>
      <c r="AV265" s="14" t="s">
        <v>90</v>
      </c>
      <c r="AW265" s="14" t="s">
        <v>4</v>
      </c>
      <c r="AX265" s="14" t="s">
        <v>88</v>
      </c>
      <c r="AY265" s="216" t="s">
        <v>161</v>
      </c>
    </row>
    <row r="266" spans="1:65" s="2" customFormat="1" ht="24.2" customHeight="1">
      <c r="A266" s="36"/>
      <c r="B266" s="37"/>
      <c r="C266" s="176" t="s">
        <v>531</v>
      </c>
      <c r="D266" s="176" t="s">
        <v>164</v>
      </c>
      <c r="E266" s="177" t="s">
        <v>532</v>
      </c>
      <c r="F266" s="178" t="s">
        <v>533</v>
      </c>
      <c r="G266" s="179" t="s">
        <v>480</v>
      </c>
      <c r="H266" s="180">
        <v>6.15</v>
      </c>
      <c r="I266" s="181"/>
      <c r="J266" s="182">
        <f>ROUND(I266*H266,2)</f>
        <v>0</v>
      </c>
      <c r="K266" s="183"/>
      <c r="L266" s="41"/>
      <c r="M266" s="184" t="s">
        <v>35</v>
      </c>
      <c r="N266" s="185" t="s">
        <v>51</v>
      </c>
      <c r="O266" s="66"/>
      <c r="P266" s="186">
        <f>O266*H266</f>
        <v>0</v>
      </c>
      <c r="Q266" s="186">
        <v>5.5000000000000003E-4</v>
      </c>
      <c r="R266" s="186">
        <f>Q266*H266</f>
        <v>3.3825000000000005E-3</v>
      </c>
      <c r="S266" s="186">
        <v>0</v>
      </c>
      <c r="T266" s="187">
        <f>S266*H266</f>
        <v>0</v>
      </c>
      <c r="U266" s="36"/>
      <c r="V266" s="36"/>
      <c r="W266" s="36"/>
      <c r="X266" s="36"/>
      <c r="Y266" s="36"/>
      <c r="Z266" s="36"/>
      <c r="AA266" s="36"/>
      <c r="AB266" s="36"/>
      <c r="AC266" s="36"/>
      <c r="AD266" s="36"/>
      <c r="AE266" s="36"/>
      <c r="AR266" s="188" t="s">
        <v>261</v>
      </c>
      <c r="AT266" s="188" t="s">
        <v>164</v>
      </c>
      <c r="AU266" s="188" t="s">
        <v>90</v>
      </c>
      <c r="AY266" s="18" t="s">
        <v>161</v>
      </c>
      <c r="BE266" s="189">
        <f>IF(N266="základní",J266,0)</f>
        <v>0</v>
      </c>
      <c r="BF266" s="189">
        <f>IF(N266="snížená",J266,0)</f>
        <v>0</v>
      </c>
      <c r="BG266" s="189">
        <f>IF(N266="zákl. přenesená",J266,0)</f>
        <v>0</v>
      </c>
      <c r="BH266" s="189">
        <f>IF(N266="sníž. přenesená",J266,0)</f>
        <v>0</v>
      </c>
      <c r="BI266" s="189">
        <f>IF(N266="nulová",J266,0)</f>
        <v>0</v>
      </c>
      <c r="BJ266" s="18" t="s">
        <v>88</v>
      </c>
      <c r="BK266" s="189">
        <f>ROUND(I266*H266,2)</f>
        <v>0</v>
      </c>
      <c r="BL266" s="18" t="s">
        <v>261</v>
      </c>
      <c r="BM266" s="188" t="s">
        <v>1049</v>
      </c>
    </row>
    <row r="267" spans="1:65" s="2" customFormat="1" ht="11.25">
      <c r="A267" s="36"/>
      <c r="B267" s="37"/>
      <c r="C267" s="38"/>
      <c r="D267" s="190" t="s">
        <v>170</v>
      </c>
      <c r="E267" s="38"/>
      <c r="F267" s="191" t="s">
        <v>535</v>
      </c>
      <c r="G267" s="38"/>
      <c r="H267" s="38"/>
      <c r="I267" s="192"/>
      <c r="J267" s="38"/>
      <c r="K267" s="38"/>
      <c r="L267" s="41"/>
      <c r="M267" s="193"/>
      <c r="N267" s="194"/>
      <c r="O267" s="66"/>
      <c r="P267" s="66"/>
      <c r="Q267" s="66"/>
      <c r="R267" s="66"/>
      <c r="S267" s="66"/>
      <c r="T267" s="67"/>
      <c r="U267" s="36"/>
      <c r="V267" s="36"/>
      <c r="W267" s="36"/>
      <c r="X267" s="36"/>
      <c r="Y267" s="36"/>
      <c r="Z267" s="36"/>
      <c r="AA267" s="36"/>
      <c r="AB267" s="36"/>
      <c r="AC267" s="36"/>
      <c r="AD267" s="36"/>
      <c r="AE267" s="36"/>
      <c r="AT267" s="18" t="s">
        <v>170</v>
      </c>
      <c r="AU267" s="18" t="s">
        <v>90</v>
      </c>
    </row>
    <row r="268" spans="1:65" s="14" customFormat="1" ht="11.25">
      <c r="B268" s="206"/>
      <c r="C268" s="207"/>
      <c r="D268" s="197" t="s">
        <v>176</v>
      </c>
      <c r="E268" s="208" t="s">
        <v>35</v>
      </c>
      <c r="F268" s="209" t="s">
        <v>835</v>
      </c>
      <c r="G268" s="207"/>
      <c r="H268" s="210">
        <v>6.15</v>
      </c>
      <c r="I268" s="211"/>
      <c r="J268" s="207"/>
      <c r="K268" s="207"/>
      <c r="L268" s="212"/>
      <c r="M268" s="213"/>
      <c r="N268" s="214"/>
      <c r="O268" s="214"/>
      <c r="P268" s="214"/>
      <c r="Q268" s="214"/>
      <c r="R268" s="214"/>
      <c r="S268" s="214"/>
      <c r="T268" s="215"/>
      <c r="AT268" s="216" t="s">
        <v>176</v>
      </c>
      <c r="AU268" s="216" t="s">
        <v>90</v>
      </c>
      <c r="AV268" s="14" t="s">
        <v>90</v>
      </c>
      <c r="AW268" s="14" t="s">
        <v>41</v>
      </c>
      <c r="AX268" s="14" t="s">
        <v>88</v>
      </c>
      <c r="AY268" s="216" t="s">
        <v>161</v>
      </c>
    </row>
    <row r="269" spans="1:65" s="2" customFormat="1" ht="24.2" customHeight="1">
      <c r="A269" s="36"/>
      <c r="B269" s="37"/>
      <c r="C269" s="176" t="s">
        <v>537</v>
      </c>
      <c r="D269" s="176" t="s">
        <v>164</v>
      </c>
      <c r="E269" s="177" t="s">
        <v>538</v>
      </c>
      <c r="F269" s="178" t="s">
        <v>539</v>
      </c>
      <c r="G269" s="179" t="s">
        <v>480</v>
      </c>
      <c r="H269" s="180">
        <v>23.5</v>
      </c>
      <c r="I269" s="181"/>
      <c r="J269" s="182">
        <f>ROUND(I269*H269,2)</f>
        <v>0</v>
      </c>
      <c r="K269" s="183"/>
      <c r="L269" s="41"/>
      <c r="M269" s="184" t="s">
        <v>35</v>
      </c>
      <c r="N269" s="185" t="s">
        <v>51</v>
      </c>
      <c r="O269" s="66"/>
      <c r="P269" s="186">
        <f>O269*H269</f>
        <v>0</v>
      </c>
      <c r="Q269" s="186">
        <v>5.0000000000000001E-4</v>
      </c>
      <c r="R269" s="186">
        <f>Q269*H269</f>
        <v>1.175E-2</v>
      </c>
      <c r="S269" s="186">
        <v>0</v>
      </c>
      <c r="T269" s="187">
        <f>S269*H269</f>
        <v>0</v>
      </c>
      <c r="U269" s="36"/>
      <c r="V269" s="36"/>
      <c r="W269" s="36"/>
      <c r="X269" s="36"/>
      <c r="Y269" s="36"/>
      <c r="Z269" s="36"/>
      <c r="AA269" s="36"/>
      <c r="AB269" s="36"/>
      <c r="AC269" s="36"/>
      <c r="AD269" s="36"/>
      <c r="AE269" s="36"/>
      <c r="AR269" s="188" t="s">
        <v>261</v>
      </c>
      <c r="AT269" s="188" t="s">
        <v>164</v>
      </c>
      <c r="AU269" s="188" t="s">
        <v>90</v>
      </c>
      <c r="AY269" s="18" t="s">
        <v>161</v>
      </c>
      <c r="BE269" s="189">
        <f>IF(N269="základní",J269,0)</f>
        <v>0</v>
      </c>
      <c r="BF269" s="189">
        <f>IF(N269="snížená",J269,0)</f>
        <v>0</v>
      </c>
      <c r="BG269" s="189">
        <f>IF(N269="zákl. přenesená",J269,0)</f>
        <v>0</v>
      </c>
      <c r="BH269" s="189">
        <f>IF(N269="sníž. přenesená",J269,0)</f>
        <v>0</v>
      </c>
      <c r="BI269" s="189">
        <f>IF(N269="nulová",J269,0)</f>
        <v>0</v>
      </c>
      <c r="BJ269" s="18" t="s">
        <v>88</v>
      </c>
      <c r="BK269" s="189">
        <f>ROUND(I269*H269,2)</f>
        <v>0</v>
      </c>
      <c r="BL269" s="18" t="s">
        <v>261</v>
      </c>
      <c r="BM269" s="188" t="s">
        <v>1050</v>
      </c>
    </row>
    <row r="270" spans="1:65" s="2" customFormat="1" ht="11.25">
      <c r="A270" s="36"/>
      <c r="B270" s="37"/>
      <c r="C270" s="38"/>
      <c r="D270" s="190" t="s">
        <v>170</v>
      </c>
      <c r="E270" s="38"/>
      <c r="F270" s="191" t="s">
        <v>541</v>
      </c>
      <c r="G270" s="38"/>
      <c r="H270" s="38"/>
      <c r="I270" s="192"/>
      <c r="J270" s="38"/>
      <c r="K270" s="38"/>
      <c r="L270" s="41"/>
      <c r="M270" s="193"/>
      <c r="N270" s="194"/>
      <c r="O270" s="66"/>
      <c r="P270" s="66"/>
      <c r="Q270" s="66"/>
      <c r="R270" s="66"/>
      <c r="S270" s="66"/>
      <c r="T270" s="67"/>
      <c r="U270" s="36"/>
      <c r="V270" s="36"/>
      <c r="W270" s="36"/>
      <c r="X270" s="36"/>
      <c r="Y270" s="36"/>
      <c r="Z270" s="36"/>
      <c r="AA270" s="36"/>
      <c r="AB270" s="36"/>
      <c r="AC270" s="36"/>
      <c r="AD270" s="36"/>
      <c r="AE270" s="36"/>
      <c r="AT270" s="18" t="s">
        <v>170</v>
      </c>
      <c r="AU270" s="18" t="s">
        <v>90</v>
      </c>
    </row>
    <row r="271" spans="1:65" s="14" customFormat="1" ht="11.25">
      <c r="B271" s="206"/>
      <c r="C271" s="207"/>
      <c r="D271" s="197" t="s">
        <v>176</v>
      </c>
      <c r="E271" s="208" t="s">
        <v>35</v>
      </c>
      <c r="F271" s="209" t="s">
        <v>542</v>
      </c>
      <c r="G271" s="207"/>
      <c r="H271" s="210">
        <v>23.5</v>
      </c>
      <c r="I271" s="211"/>
      <c r="J271" s="207"/>
      <c r="K271" s="207"/>
      <c r="L271" s="212"/>
      <c r="M271" s="213"/>
      <c r="N271" s="214"/>
      <c r="O271" s="214"/>
      <c r="P271" s="214"/>
      <c r="Q271" s="214"/>
      <c r="R271" s="214"/>
      <c r="S271" s="214"/>
      <c r="T271" s="215"/>
      <c r="AT271" s="216" t="s">
        <v>176</v>
      </c>
      <c r="AU271" s="216" t="s">
        <v>90</v>
      </c>
      <c r="AV271" s="14" t="s">
        <v>90</v>
      </c>
      <c r="AW271" s="14" t="s">
        <v>41</v>
      </c>
      <c r="AX271" s="14" t="s">
        <v>88</v>
      </c>
      <c r="AY271" s="216" t="s">
        <v>161</v>
      </c>
    </row>
    <row r="272" spans="1:65" s="2" customFormat="1" ht="37.9" customHeight="1">
      <c r="A272" s="36"/>
      <c r="B272" s="37"/>
      <c r="C272" s="176" t="s">
        <v>543</v>
      </c>
      <c r="D272" s="176" t="s">
        <v>164</v>
      </c>
      <c r="E272" s="177" t="s">
        <v>1051</v>
      </c>
      <c r="F272" s="178" t="s">
        <v>1052</v>
      </c>
      <c r="G272" s="179" t="s">
        <v>232</v>
      </c>
      <c r="H272" s="180">
        <v>1.216</v>
      </c>
      <c r="I272" s="181"/>
      <c r="J272" s="182">
        <f>ROUND(I272*H272,2)</f>
        <v>0</v>
      </c>
      <c r="K272" s="183"/>
      <c r="L272" s="41"/>
      <c r="M272" s="184" t="s">
        <v>35</v>
      </c>
      <c r="N272" s="185" t="s">
        <v>51</v>
      </c>
      <c r="O272" s="66"/>
      <c r="P272" s="186">
        <f>O272*H272</f>
        <v>0</v>
      </c>
      <c r="Q272" s="186">
        <v>0</v>
      </c>
      <c r="R272" s="186">
        <f>Q272*H272</f>
        <v>0</v>
      </c>
      <c r="S272" s="186">
        <v>0</v>
      </c>
      <c r="T272" s="187">
        <f>S272*H272</f>
        <v>0</v>
      </c>
      <c r="U272" s="36"/>
      <c r="V272" s="36"/>
      <c r="W272" s="36"/>
      <c r="X272" s="36"/>
      <c r="Y272" s="36"/>
      <c r="Z272" s="36"/>
      <c r="AA272" s="36"/>
      <c r="AB272" s="36"/>
      <c r="AC272" s="36"/>
      <c r="AD272" s="36"/>
      <c r="AE272" s="36"/>
      <c r="AR272" s="188" t="s">
        <v>261</v>
      </c>
      <c r="AT272" s="188" t="s">
        <v>164</v>
      </c>
      <c r="AU272" s="188" t="s">
        <v>90</v>
      </c>
      <c r="AY272" s="18" t="s">
        <v>161</v>
      </c>
      <c r="BE272" s="189">
        <f>IF(N272="základní",J272,0)</f>
        <v>0</v>
      </c>
      <c r="BF272" s="189">
        <f>IF(N272="snížená",J272,0)</f>
        <v>0</v>
      </c>
      <c r="BG272" s="189">
        <f>IF(N272="zákl. přenesená",J272,0)</f>
        <v>0</v>
      </c>
      <c r="BH272" s="189">
        <f>IF(N272="sníž. přenesená",J272,0)</f>
        <v>0</v>
      </c>
      <c r="BI272" s="189">
        <f>IF(N272="nulová",J272,0)</f>
        <v>0</v>
      </c>
      <c r="BJ272" s="18" t="s">
        <v>88</v>
      </c>
      <c r="BK272" s="189">
        <f>ROUND(I272*H272,2)</f>
        <v>0</v>
      </c>
      <c r="BL272" s="18" t="s">
        <v>261</v>
      </c>
      <c r="BM272" s="188" t="s">
        <v>1053</v>
      </c>
    </row>
    <row r="273" spans="1:65" s="2" customFormat="1" ht="11.25">
      <c r="A273" s="36"/>
      <c r="B273" s="37"/>
      <c r="C273" s="38"/>
      <c r="D273" s="190" t="s">
        <v>170</v>
      </c>
      <c r="E273" s="38"/>
      <c r="F273" s="191" t="s">
        <v>1054</v>
      </c>
      <c r="G273" s="38"/>
      <c r="H273" s="38"/>
      <c r="I273" s="192"/>
      <c r="J273" s="38"/>
      <c r="K273" s="38"/>
      <c r="L273" s="41"/>
      <c r="M273" s="193"/>
      <c r="N273" s="194"/>
      <c r="O273" s="66"/>
      <c r="P273" s="66"/>
      <c r="Q273" s="66"/>
      <c r="R273" s="66"/>
      <c r="S273" s="66"/>
      <c r="T273" s="67"/>
      <c r="U273" s="36"/>
      <c r="V273" s="36"/>
      <c r="W273" s="36"/>
      <c r="X273" s="36"/>
      <c r="Y273" s="36"/>
      <c r="Z273" s="36"/>
      <c r="AA273" s="36"/>
      <c r="AB273" s="36"/>
      <c r="AC273" s="36"/>
      <c r="AD273" s="36"/>
      <c r="AE273" s="36"/>
      <c r="AT273" s="18" t="s">
        <v>170</v>
      </c>
      <c r="AU273" s="18" t="s">
        <v>90</v>
      </c>
    </row>
    <row r="274" spans="1:65" s="2" customFormat="1" ht="49.15" customHeight="1">
      <c r="A274" s="36"/>
      <c r="B274" s="37"/>
      <c r="C274" s="176" t="s">
        <v>548</v>
      </c>
      <c r="D274" s="176" t="s">
        <v>164</v>
      </c>
      <c r="E274" s="177" t="s">
        <v>549</v>
      </c>
      <c r="F274" s="178" t="s">
        <v>550</v>
      </c>
      <c r="G274" s="179" t="s">
        <v>232</v>
      </c>
      <c r="H274" s="180">
        <v>1.216</v>
      </c>
      <c r="I274" s="181"/>
      <c r="J274" s="182">
        <f>ROUND(I274*H274,2)</f>
        <v>0</v>
      </c>
      <c r="K274" s="183"/>
      <c r="L274" s="41"/>
      <c r="M274" s="184" t="s">
        <v>35</v>
      </c>
      <c r="N274" s="185" t="s">
        <v>51</v>
      </c>
      <c r="O274" s="66"/>
      <c r="P274" s="186">
        <f>O274*H274</f>
        <v>0</v>
      </c>
      <c r="Q274" s="186">
        <v>0</v>
      </c>
      <c r="R274" s="186">
        <f>Q274*H274</f>
        <v>0</v>
      </c>
      <c r="S274" s="186">
        <v>0</v>
      </c>
      <c r="T274" s="187">
        <f>S274*H274</f>
        <v>0</v>
      </c>
      <c r="U274" s="36"/>
      <c r="V274" s="36"/>
      <c r="W274" s="36"/>
      <c r="X274" s="36"/>
      <c r="Y274" s="36"/>
      <c r="Z274" s="36"/>
      <c r="AA274" s="36"/>
      <c r="AB274" s="36"/>
      <c r="AC274" s="36"/>
      <c r="AD274" s="36"/>
      <c r="AE274" s="36"/>
      <c r="AR274" s="188" t="s">
        <v>261</v>
      </c>
      <c r="AT274" s="188" t="s">
        <v>164</v>
      </c>
      <c r="AU274" s="188" t="s">
        <v>90</v>
      </c>
      <c r="AY274" s="18" t="s">
        <v>161</v>
      </c>
      <c r="BE274" s="189">
        <f>IF(N274="základní",J274,0)</f>
        <v>0</v>
      </c>
      <c r="BF274" s="189">
        <f>IF(N274="snížená",J274,0)</f>
        <v>0</v>
      </c>
      <c r="BG274" s="189">
        <f>IF(N274="zákl. přenesená",J274,0)</f>
        <v>0</v>
      </c>
      <c r="BH274" s="189">
        <f>IF(N274="sníž. přenesená",J274,0)</f>
        <v>0</v>
      </c>
      <c r="BI274" s="189">
        <f>IF(N274="nulová",J274,0)</f>
        <v>0</v>
      </c>
      <c r="BJ274" s="18" t="s">
        <v>88</v>
      </c>
      <c r="BK274" s="189">
        <f>ROUND(I274*H274,2)</f>
        <v>0</v>
      </c>
      <c r="BL274" s="18" t="s">
        <v>261</v>
      </c>
      <c r="BM274" s="188" t="s">
        <v>1055</v>
      </c>
    </row>
    <row r="275" spans="1:65" s="2" customFormat="1" ht="11.25">
      <c r="A275" s="36"/>
      <c r="B275" s="37"/>
      <c r="C275" s="38"/>
      <c r="D275" s="190" t="s">
        <v>170</v>
      </c>
      <c r="E275" s="38"/>
      <c r="F275" s="191" t="s">
        <v>552</v>
      </c>
      <c r="G275" s="38"/>
      <c r="H275" s="38"/>
      <c r="I275" s="192"/>
      <c r="J275" s="38"/>
      <c r="K275" s="38"/>
      <c r="L275" s="41"/>
      <c r="M275" s="193"/>
      <c r="N275" s="194"/>
      <c r="O275" s="66"/>
      <c r="P275" s="66"/>
      <c r="Q275" s="66"/>
      <c r="R275" s="66"/>
      <c r="S275" s="66"/>
      <c r="T275" s="67"/>
      <c r="U275" s="36"/>
      <c r="V275" s="36"/>
      <c r="W275" s="36"/>
      <c r="X275" s="36"/>
      <c r="Y275" s="36"/>
      <c r="Z275" s="36"/>
      <c r="AA275" s="36"/>
      <c r="AB275" s="36"/>
      <c r="AC275" s="36"/>
      <c r="AD275" s="36"/>
      <c r="AE275" s="36"/>
      <c r="AT275" s="18" t="s">
        <v>170</v>
      </c>
      <c r="AU275" s="18" t="s">
        <v>90</v>
      </c>
    </row>
    <row r="276" spans="1:65" s="12" customFormat="1" ht="22.9" customHeight="1">
      <c r="B276" s="160"/>
      <c r="C276" s="161"/>
      <c r="D276" s="162" t="s">
        <v>79</v>
      </c>
      <c r="E276" s="174" t="s">
        <v>553</v>
      </c>
      <c r="F276" s="174" t="s">
        <v>554</v>
      </c>
      <c r="G276" s="161"/>
      <c r="H276" s="161"/>
      <c r="I276" s="164"/>
      <c r="J276" s="175">
        <f>BK276</f>
        <v>0</v>
      </c>
      <c r="K276" s="161"/>
      <c r="L276" s="166"/>
      <c r="M276" s="167"/>
      <c r="N276" s="168"/>
      <c r="O276" s="168"/>
      <c r="P276" s="169">
        <f>SUM(P277:P283)</f>
        <v>0</v>
      </c>
      <c r="Q276" s="168"/>
      <c r="R276" s="169">
        <f>SUM(R277:R283)</f>
        <v>1.3395E-3</v>
      </c>
      <c r="S276" s="168"/>
      <c r="T276" s="170">
        <f>SUM(T277:T283)</f>
        <v>0</v>
      </c>
      <c r="AR276" s="171" t="s">
        <v>90</v>
      </c>
      <c r="AT276" s="172" t="s">
        <v>79</v>
      </c>
      <c r="AU276" s="172" t="s">
        <v>88</v>
      </c>
      <c r="AY276" s="171" t="s">
        <v>161</v>
      </c>
      <c r="BK276" s="173">
        <f>SUM(BK277:BK283)</f>
        <v>0</v>
      </c>
    </row>
    <row r="277" spans="1:65" s="2" customFormat="1" ht="24.2" customHeight="1">
      <c r="A277" s="36"/>
      <c r="B277" s="37"/>
      <c r="C277" s="176" t="s">
        <v>555</v>
      </c>
      <c r="D277" s="176" t="s">
        <v>164</v>
      </c>
      <c r="E277" s="177" t="s">
        <v>556</v>
      </c>
      <c r="F277" s="178" t="s">
        <v>557</v>
      </c>
      <c r="G277" s="179" t="s">
        <v>167</v>
      </c>
      <c r="H277" s="180">
        <v>3.5249999999999999</v>
      </c>
      <c r="I277" s="181"/>
      <c r="J277" s="182">
        <f>ROUND(I277*H277,2)</f>
        <v>0</v>
      </c>
      <c r="K277" s="183"/>
      <c r="L277" s="41"/>
      <c r="M277" s="184" t="s">
        <v>35</v>
      </c>
      <c r="N277" s="185" t="s">
        <v>51</v>
      </c>
      <c r="O277" s="66"/>
      <c r="P277" s="186">
        <f>O277*H277</f>
        <v>0</v>
      </c>
      <c r="Q277" s="186">
        <v>1.3999999999999999E-4</v>
      </c>
      <c r="R277" s="186">
        <f>Q277*H277</f>
        <v>4.9349999999999991E-4</v>
      </c>
      <c r="S277" s="186">
        <v>0</v>
      </c>
      <c r="T277" s="187">
        <f>S277*H277</f>
        <v>0</v>
      </c>
      <c r="U277" s="36"/>
      <c r="V277" s="36"/>
      <c r="W277" s="36"/>
      <c r="X277" s="36"/>
      <c r="Y277" s="36"/>
      <c r="Z277" s="36"/>
      <c r="AA277" s="36"/>
      <c r="AB277" s="36"/>
      <c r="AC277" s="36"/>
      <c r="AD277" s="36"/>
      <c r="AE277" s="36"/>
      <c r="AR277" s="188" t="s">
        <v>261</v>
      </c>
      <c r="AT277" s="188" t="s">
        <v>164</v>
      </c>
      <c r="AU277" s="188" t="s">
        <v>90</v>
      </c>
      <c r="AY277" s="18" t="s">
        <v>161</v>
      </c>
      <c r="BE277" s="189">
        <f>IF(N277="základní",J277,0)</f>
        <v>0</v>
      </c>
      <c r="BF277" s="189">
        <f>IF(N277="snížená",J277,0)</f>
        <v>0</v>
      </c>
      <c r="BG277" s="189">
        <f>IF(N277="zákl. přenesená",J277,0)</f>
        <v>0</v>
      </c>
      <c r="BH277" s="189">
        <f>IF(N277="sníž. přenesená",J277,0)</f>
        <v>0</v>
      </c>
      <c r="BI277" s="189">
        <f>IF(N277="nulová",J277,0)</f>
        <v>0</v>
      </c>
      <c r="BJ277" s="18" t="s">
        <v>88</v>
      </c>
      <c r="BK277" s="189">
        <f>ROUND(I277*H277,2)</f>
        <v>0</v>
      </c>
      <c r="BL277" s="18" t="s">
        <v>261</v>
      </c>
      <c r="BM277" s="188" t="s">
        <v>1056</v>
      </c>
    </row>
    <row r="278" spans="1:65" s="2" customFormat="1" ht="11.25">
      <c r="A278" s="36"/>
      <c r="B278" s="37"/>
      <c r="C278" s="38"/>
      <c r="D278" s="190" t="s">
        <v>170</v>
      </c>
      <c r="E278" s="38"/>
      <c r="F278" s="191" t="s">
        <v>559</v>
      </c>
      <c r="G278" s="38"/>
      <c r="H278" s="38"/>
      <c r="I278" s="192"/>
      <c r="J278" s="38"/>
      <c r="K278" s="38"/>
      <c r="L278" s="41"/>
      <c r="M278" s="193"/>
      <c r="N278" s="194"/>
      <c r="O278" s="66"/>
      <c r="P278" s="66"/>
      <c r="Q278" s="66"/>
      <c r="R278" s="66"/>
      <c r="S278" s="66"/>
      <c r="T278" s="67"/>
      <c r="U278" s="36"/>
      <c r="V278" s="36"/>
      <c r="W278" s="36"/>
      <c r="X278" s="36"/>
      <c r="Y278" s="36"/>
      <c r="Z278" s="36"/>
      <c r="AA278" s="36"/>
      <c r="AB278" s="36"/>
      <c r="AC278" s="36"/>
      <c r="AD278" s="36"/>
      <c r="AE278" s="36"/>
      <c r="AT278" s="18" t="s">
        <v>170</v>
      </c>
      <c r="AU278" s="18" t="s">
        <v>90</v>
      </c>
    </row>
    <row r="279" spans="1:65" s="14" customFormat="1" ht="11.25">
      <c r="B279" s="206"/>
      <c r="C279" s="207"/>
      <c r="D279" s="197" t="s">
        <v>176</v>
      </c>
      <c r="E279" s="208" t="s">
        <v>35</v>
      </c>
      <c r="F279" s="209" t="s">
        <v>560</v>
      </c>
      <c r="G279" s="207"/>
      <c r="H279" s="210">
        <v>3.5249999999999999</v>
      </c>
      <c r="I279" s="211"/>
      <c r="J279" s="207"/>
      <c r="K279" s="207"/>
      <c r="L279" s="212"/>
      <c r="M279" s="213"/>
      <c r="N279" s="214"/>
      <c r="O279" s="214"/>
      <c r="P279" s="214"/>
      <c r="Q279" s="214"/>
      <c r="R279" s="214"/>
      <c r="S279" s="214"/>
      <c r="T279" s="215"/>
      <c r="AT279" s="216" t="s">
        <v>176</v>
      </c>
      <c r="AU279" s="216" t="s">
        <v>90</v>
      </c>
      <c r="AV279" s="14" t="s">
        <v>90</v>
      </c>
      <c r="AW279" s="14" t="s">
        <v>41</v>
      </c>
      <c r="AX279" s="14" t="s">
        <v>88</v>
      </c>
      <c r="AY279" s="216" t="s">
        <v>161</v>
      </c>
    </row>
    <row r="280" spans="1:65" s="2" customFormat="1" ht="24.2" customHeight="1">
      <c r="A280" s="36"/>
      <c r="B280" s="37"/>
      <c r="C280" s="176" t="s">
        <v>561</v>
      </c>
      <c r="D280" s="176" t="s">
        <v>164</v>
      </c>
      <c r="E280" s="177" t="s">
        <v>562</v>
      </c>
      <c r="F280" s="178" t="s">
        <v>563</v>
      </c>
      <c r="G280" s="179" t="s">
        <v>167</v>
      </c>
      <c r="H280" s="180">
        <v>3.5249999999999999</v>
      </c>
      <c r="I280" s="181"/>
      <c r="J280" s="182">
        <f>ROUND(I280*H280,2)</f>
        <v>0</v>
      </c>
      <c r="K280" s="183"/>
      <c r="L280" s="41"/>
      <c r="M280" s="184" t="s">
        <v>35</v>
      </c>
      <c r="N280" s="185" t="s">
        <v>51</v>
      </c>
      <c r="O280" s="66"/>
      <c r="P280" s="186">
        <f>O280*H280</f>
        <v>0</v>
      </c>
      <c r="Q280" s="186">
        <v>1.2E-4</v>
      </c>
      <c r="R280" s="186">
        <f>Q280*H280</f>
        <v>4.2299999999999998E-4</v>
      </c>
      <c r="S280" s="186">
        <v>0</v>
      </c>
      <c r="T280" s="187">
        <f>S280*H280</f>
        <v>0</v>
      </c>
      <c r="U280" s="36"/>
      <c r="V280" s="36"/>
      <c r="W280" s="36"/>
      <c r="X280" s="36"/>
      <c r="Y280" s="36"/>
      <c r="Z280" s="36"/>
      <c r="AA280" s="36"/>
      <c r="AB280" s="36"/>
      <c r="AC280" s="36"/>
      <c r="AD280" s="36"/>
      <c r="AE280" s="36"/>
      <c r="AR280" s="188" t="s">
        <v>261</v>
      </c>
      <c r="AT280" s="188" t="s">
        <v>164</v>
      </c>
      <c r="AU280" s="188" t="s">
        <v>90</v>
      </c>
      <c r="AY280" s="18" t="s">
        <v>161</v>
      </c>
      <c r="BE280" s="189">
        <f>IF(N280="základní",J280,0)</f>
        <v>0</v>
      </c>
      <c r="BF280" s="189">
        <f>IF(N280="snížená",J280,0)</f>
        <v>0</v>
      </c>
      <c r="BG280" s="189">
        <f>IF(N280="zákl. přenesená",J280,0)</f>
        <v>0</v>
      </c>
      <c r="BH280" s="189">
        <f>IF(N280="sníž. přenesená",J280,0)</f>
        <v>0</v>
      </c>
      <c r="BI280" s="189">
        <f>IF(N280="nulová",J280,0)</f>
        <v>0</v>
      </c>
      <c r="BJ280" s="18" t="s">
        <v>88</v>
      </c>
      <c r="BK280" s="189">
        <f>ROUND(I280*H280,2)</f>
        <v>0</v>
      </c>
      <c r="BL280" s="18" t="s">
        <v>261</v>
      </c>
      <c r="BM280" s="188" t="s">
        <v>1057</v>
      </c>
    </row>
    <row r="281" spans="1:65" s="2" customFormat="1" ht="11.25">
      <c r="A281" s="36"/>
      <c r="B281" s="37"/>
      <c r="C281" s="38"/>
      <c r="D281" s="190" t="s">
        <v>170</v>
      </c>
      <c r="E281" s="38"/>
      <c r="F281" s="191" t="s">
        <v>565</v>
      </c>
      <c r="G281" s="38"/>
      <c r="H281" s="38"/>
      <c r="I281" s="192"/>
      <c r="J281" s="38"/>
      <c r="K281" s="38"/>
      <c r="L281" s="41"/>
      <c r="M281" s="193"/>
      <c r="N281" s="194"/>
      <c r="O281" s="66"/>
      <c r="P281" s="66"/>
      <c r="Q281" s="66"/>
      <c r="R281" s="66"/>
      <c r="S281" s="66"/>
      <c r="T281" s="67"/>
      <c r="U281" s="36"/>
      <c r="V281" s="36"/>
      <c r="W281" s="36"/>
      <c r="X281" s="36"/>
      <c r="Y281" s="36"/>
      <c r="Z281" s="36"/>
      <c r="AA281" s="36"/>
      <c r="AB281" s="36"/>
      <c r="AC281" s="36"/>
      <c r="AD281" s="36"/>
      <c r="AE281" s="36"/>
      <c r="AT281" s="18" t="s">
        <v>170</v>
      </c>
      <c r="AU281" s="18" t="s">
        <v>90</v>
      </c>
    </row>
    <row r="282" spans="1:65" s="2" customFormat="1" ht="24.2" customHeight="1">
      <c r="A282" s="36"/>
      <c r="B282" s="37"/>
      <c r="C282" s="176" t="s">
        <v>566</v>
      </c>
      <c r="D282" s="176" t="s">
        <v>164</v>
      </c>
      <c r="E282" s="177" t="s">
        <v>567</v>
      </c>
      <c r="F282" s="178" t="s">
        <v>568</v>
      </c>
      <c r="G282" s="179" t="s">
        <v>167</v>
      </c>
      <c r="H282" s="180">
        <v>3.5249999999999999</v>
      </c>
      <c r="I282" s="181"/>
      <c r="J282" s="182">
        <f>ROUND(I282*H282,2)</f>
        <v>0</v>
      </c>
      <c r="K282" s="183"/>
      <c r="L282" s="41"/>
      <c r="M282" s="184" t="s">
        <v>35</v>
      </c>
      <c r="N282" s="185" t="s">
        <v>51</v>
      </c>
      <c r="O282" s="66"/>
      <c r="P282" s="186">
        <f>O282*H282</f>
        <v>0</v>
      </c>
      <c r="Q282" s="186">
        <v>1.2E-4</v>
      </c>
      <c r="R282" s="186">
        <f>Q282*H282</f>
        <v>4.2299999999999998E-4</v>
      </c>
      <c r="S282" s="186">
        <v>0</v>
      </c>
      <c r="T282" s="187">
        <f>S282*H282</f>
        <v>0</v>
      </c>
      <c r="U282" s="36"/>
      <c r="V282" s="36"/>
      <c r="W282" s="36"/>
      <c r="X282" s="36"/>
      <c r="Y282" s="36"/>
      <c r="Z282" s="36"/>
      <c r="AA282" s="36"/>
      <c r="AB282" s="36"/>
      <c r="AC282" s="36"/>
      <c r="AD282" s="36"/>
      <c r="AE282" s="36"/>
      <c r="AR282" s="188" t="s">
        <v>261</v>
      </c>
      <c r="AT282" s="188" t="s">
        <v>164</v>
      </c>
      <c r="AU282" s="188" t="s">
        <v>90</v>
      </c>
      <c r="AY282" s="18" t="s">
        <v>161</v>
      </c>
      <c r="BE282" s="189">
        <f>IF(N282="základní",J282,0)</f>
        <v>0</v>
      </c>
      <c r="BF282" s="189">
        <f>IF(N282="snížená",J282,0)</f>
        <v>0</v>
      </c>
      <c r="BG282" s="189">
        <f>IF(N282="zákl. přenesená",J282,0)</f>
        <v>0</v>
      </c>
      <c r="BH282" s="189">
        <f>IF(N282="sníž. přenesená",J282,0)</f>
        <v>0</v>
      </c>
      <c r="BI282" s="189">
        <f>IF(N282="nulová",J282,0)</f>
        <v>0</v>
      </c>
      <c r="BJ282" s="18" t="s">
        <v>88</v>
      </c>
      <c r="BK282" s="189">
        <f>ROUND(I282*H282,2)</f>
        <v>0</v>
      </c>
      <c r="BL282" s="18" t="s">
        <v>261</v>
      </c>
      <c r="BM282" s="188" t="s">
        <v>1058</v>
      </c>
    </row>
    <row r="283" spans="1:65" s="2" customFormat="1" ht="11.25">
      <c r="A283" s="36"/>
      <c r="B283" s="37"/>
      <c r="C283" s="38"/>
      <c r="D283" s="190" t="s">
        <v>170</v>
      </c>
      <c r="E283" s="38"/>
      <c r="F283" s="191" t="s">
        <v>570</v>
      </c>
      <c r="G283" s="38"/>
      <c r="H283" s="38"/>
      <c r="I283" s="192"/>
      <c r="J283" s="38"/>
      <c r="K283" s="38"/>
      <c r="L283" s="41"/>
      <c r="M283" s="193"/>
      <c r="N283" s="194"/>
      <c r="O283" s="66"/>
      <c r="P283" s="66"/>
      <c r="Q283" s="66"/>
      <c r="R283" s="66"/>
      <c r="S283" s="66"/>
      <c r="T283" s="67"/>
      <c r="U283" s="36"/>
      <c r="V283" s="36"/>
      <c r="W283" s="36"/>
      <c r="X283" s="36"/>
      <c r="Y283" s="36"/>
      <c r="Z283" s="36"/>
      <c r="AA283" s="36"/>
      <c r="AB283" s="36"/>
      <c r="AC283" s="36"/>
      <c r="AD283" s="36"/>
      <c r="AE283" s="36"/>
      <c r="AT283" s="18" t="s">
        <v>170</v>
      </c>
      <c r="AU283" s="18" t="s">
        <v>90</v>
      </c>
    </row>
    <row r="284" spans="1:65" s="12" customFormat="1" ht="25.9" customHeight="1">
      <c r="B284" s="160"/>
      <c r="C284" s="161"/>
      <c r="D284" s="162" t="s">
        <v>79</v>
      </c>
      <c r="E284" s="163" t="s">
        <v>571</v>
      </c>
      <c r="F284" s="163" t="s">
        <v>735</v>
      </c>
      <c r="G284" s="161"/>
      <c r="H284" s="161"/>
      <c r="I284" s="164"/>
      <c r="J284" s="165">
        <f>BK284</f>
        <v>0</v>
      </c>
      <c r="K284" s="161"/>
      <c r="L284" s="166"/>
      <c r="M284" s="167"/>
      <c r="N284" s="168"/>
      <c r="O284" s="168"/>
      <c r="P284" s="169">
        <f>P285+P288+P292+P297+P301</f>
        <v>0</v>
      </c>
      <c r="Q284" s="168"/>
      <c r="R284" s="169">
        <f>R285+R288+R292+R297+R301</f>
        <v>0</v>
      </c>
      <c r="S284" s="168"/>
      <c r="T284" s="170">
        <f>T285+T288+T292+T297+T301</f>
        <v>0</v>
      </c>
      <c r="AR284" s="171" t="s">
        <v>194</v>
      </c>
      <c r="AT284" s="172" t="s">
        <v>79</v>
      </c>
      <c r="AU284" s="172" t="s">
        <v>80</v>
      </c>
      <c r="AY284" s="171" t="s">
        <v>161</v>
      </c>
      <c r="BK284" s="173">
        <f>BK285+BK288+BK292+BK297+BK301</f>
        <v>0</v>
      </c>
    </row>
    <row r="285" spans="1:65" s="12" customFormat="1" ht="22.9" customHeight="1">
      <c r="B285" s="160"/>
      <c r="C285" s="161"/>
      <c r="D285" s="162" t="s">
        <v>79</v>
      </c>
      <c r="E285" s="174" t="s">
        <v>573</v>
      </c>
      <c r="F285" s="174" t="s">
        <v>574</v>
      </c>
      <c r="G285" s="161"/>
      <c r="H285" s="161"/>
      <c r="I285" s="164"/>
      <c r="J285" s="175">
        <f>BK285</f>
        <v>0</v>
      </c>
      <c r="K285" s="161"/>
      <c r="L285" s="166"/>
      <c r="M285" s="167"/>
      <c r="N285" s="168"/>
      <c r="O285" s="168"/>
      <c r="P285" s="169">
        <f>SUM(P286:P287)</f>
        <v>0</v>
      </c>
      <c r="Q285" s="168"/>
      <c r="R285" s="169">
        <f>SUM(R286:R287)</f>
        <v>0</v>
      </c>
      <c r="S285" s="168"/>
      <c r="T285" s="170">
        <f>SUM(T286:T287)</f>
        <v>0</v>
      </c>
      <c r="AR285" s="171" t="s">
        <v>88</v>
      </c>
      <c r="AT285" s="172" t="s">
        <v>79</v>
      </c>
      <c r="AU285" s="172" t="s">
        <v>88</v>
      </c>
      <c r="AY285" s="171" t="s">
        <v>161</v>
      </c>
      <c r="BK285" s="173">
        <f>SUM(BK286:BK287)</f>
        <v>0</v>
      </c>
    </row>
    <row r="286" spans="1:65" s="2" customFormat="1" ht="37.9" customHeight="1">
      <c r="A286" s="36"/>
      <c r="B286" s="37"/>
      <c r="C286" s="176" t="s">
        <v>575</v>
      </c>
      <c r="D286" s="176" t="s">
        <v>164</v>
      </c>
      <c r="E286" s="177" t="s">
        <v>576</v>
      </c>
      <c r="F286" s="178" t="s">
        <v>577</v>
      </c>
      <c r="G286" s="179" t="s">
        <v>276</v>
      </c>
      <c r="H286" s="180">
        <v>1</v>
      </c>
      <c r="I286" s="181"/>
      <c r="J286" s="182">
        <f>ROUND(I286*H286,2)</f>
        <v>0</v>
      </c>
      <c r="K286" s="183"/>
      <c r="L286" s="41"/>
      <c r="M286" s="184" t="s">
        <v>35</v>
      </c>
      <c r="N286" s="185" t="s">
        <v>51</v>
      </c>
      <c r="O286" s="66"/>
      <c r="P286" s="186">
        <f>O286*H286</f>
        <v>0</v>
      </c>
      <c r="Q286" s="186">
        <v>0</v>
      </c>
      <c r="R286" s="186">
        <f>Q286*H286</f>
        <v>0</v>
      </c>
      <c r="S286" s="186">
        <v>0</v>
      </c>
      <c r="T286" s="187">
        <f>S286*H286</f>
        <v>0</v>
      </c>
      <c r="U286" s="36"/>
      <c r="V286" s="36"/>
      <c r="W286" s="36"/>
      <c r="X286" s="36"/>
      <c r="Y286" s="36"/>
      <c r="Z286" s="36"/>
      <c r="AA286" s="36"/>
      <c r="AB286" s="36"/>
      <c r="AC286" s="36"/>
      <c r="AD286" s="36"/>
      <c r="AE286" s="36"/>
      <c r="AR286" s="188" t="s">
        <v>578</v>
      </c>
      <c r="AT286" s="188" t="s">
        <v>164</v>
      </c>
      <c r="AU286" s="188" t="s">
        <v>90</v>
      </c>
      <c r="AY286" s="18" t="s">
        <v>161</v>
      </c>
      <c r="BE286" s="189">
        <f>IF(N286="základní",J286,0)</f>
        <v>0</v>
      </c>
      <c r="BF286" s="189">
        <f>IF(N286="snížená",J286,0)</f>
        <v>0</v>
      </c>
      <c r="BG286" s="189">
        <f>IF(N286="zákl. přenesená",J286,0)</f>
        <v>0</v>
      </c>
      <c r="BH286" s="189">
        <f>IF(N286="sníž. přenesená",J286,0)</f>
        <v>0</v>
      </c>
      <c r="BI286" s="189">
        <f>IF(N286="nulová",J286,0)</f>
        <v>0</v>
      </c>
      <c r="BJ286" s="18" t="s">
        <v>88</v>
      </c>
      <c r="BK286" s="189">
        <f>ROUND(I286*H286,2)</f>
        <v>0</v>
      </c>
      <c r="BL286" s="18" t="s">
        <v>578</v>
      </c>
      <c r="BM286" s="188" t="s">
        <v>1059</v>
      </c>
    </row>
    <row r="287" spans="1:65" s="2" customFormat="1" ht="39">
      <c r="A287" s="36"/>
      <c r="B287" s="37"/>
      <c r="C287" s="38"/>
      <c r="D287" s="197" t="s">
        <v>217</v>
      </c>
      <c r="E287" s="38"/>
      <c r="F287" s="239" t="s">
        <v>580</v>
      </c>
      <c r="G287" s="38"/>
      <c r="H287" s="38"/>
      <c r="I287" s="192"/>
      <c r="J287" s="38"/>
      <c r="K287" s="38"/>
      <c r="L287" s="41"/>
      <c r="M287" s="193"/>
      <c r="N287" s="194"/>
      <c r="O287" s="66"/>
      <c r="P287" s="66"/>
      <c r="Q287" s="66"/>
      <c r="R287" s="66"/>
      <c r="S287" s="66"/>
      <c r="T287" s="67"/>
      <c r="U287" s="36"/>
      <c r="V287" s="36"/>
      <c r="W287" s="36"/>
      <c r="X287" s="36"/>
      <c r="Y287" s="36"/>
      <c r="Z287" s="36"/>
      <c r="AA287" s="36"/>
      <c r="AB287" s="36"/>
      <c r="AC287" s="36"/>
      <c r="AD287" s="36"/>
      <c r="AE287" s="36"/>
      <c r="AT287" s="18" t="s">
        <v>217</v>
      </c>
      <c r="AU287" s="18" t="s">
        <v>90</v>
      </c>
    </row>
    <row r="288" spans="1:65" s="12" customFormat="1" ht="22.9" customHeight="1">
      <c r="B288" s="160"/>
      <c r="C288" s="161"/>
      <c r="D288" s="162" t="s">
        <v>79</v>
      </c>
      <c r="E288" s="174" t="s">
        <v>581</v>
      </c>
      <c r="F288" s="174" t="s">
        <v>582</v>
      </c>
      <c r="G288" s="161"/>
      <c r="H288" s="161"/>
      <c r="I288" s="164"/>
      <c r="J288" s="175">
        <f>BK288</f>
        <v>0</v>
      </c>
      <c r="K288" s="161"/>
      <c r="L288" s="166"/>
      <c r="M288" s="167"/>
      <c r="N288" s="168"/>
      <c r="O288" s="168"/>
      <c r="P288" s="169">
        <f>SUM(P289:P291)</f>
        <v>0</v>
      </c>
      <c r="Q288" s="168"/>
      <c r="R288" s="169">
        <f>SUM(R289:R291)</f>
        <v>0</v>
      </c>
      <c r="S288" s="168"/>
      <c r="T288" s="170">
        <f>SUM(T289:T291)</f>
        <v>0</v>
      </c>
      <c r="AR288" s="171" t="s">
        <v>88</v>
      </c>
      <c r="AT288" s="172" t="s">
        <v>79</v>
      </c>
      <c r="AU288" s="172" t="s">
        <v>88</v>
      </c>
      <c r="AY288" s="171" t="s">
        <v>161</v>
      </c>
      <c r="BK288" s="173">
        <f>SUM(BK289:BK291)</f>
        <v>0</v>
      </c>
    </row>
    <row r="289" spans="1:65" s="2" customFormat="1" ht="55.5" customHeight="1">
      <c r="A289" s="36"/>
      <c r="B289" s="37"/>
      <c r="C289" s="176" t="s">
        <v>583</v>
      </c>
      <c r="D289" s="176" t="s">
        <v>164</v>
      </c>
      <c r="E289" s="177" t="s">
        <v>584</v>
      </c>
      <c r="F289" s="178" t="s">
        <v>585</v>
      </c>
      <c r="G289" s="179" t="s">
        <v>276</v>
      </c>
      <c r="H289" s="180">
        <v>1</v>
      </c>
      <c r="I289" s="181"/>
      <c r="J289" s="182">
        <f>ROUND(I289*H289,2)</f>
        <v>0</v>
      </c>
      <c r="K289" s="183"/>
      <c r="L289" s="41"/>
      <c r="M289" s="184" t="s">
        <v>35</v>
      </c>
      <c r="N289" s="185" t="s">
        <v>51</v>
      </c>
      <c r="O289" s="66"/>
      <c r="P289" s="186">
        <f>O289*H289</f>
        <v>0</v>
      </c>
      <c r="Q289" s="186">
        <v>0</v>
      </c>
      <c r="R289" s="186">
        <f>Q289*H289</f>
        <v>0</v>
      </c>
      <c r="S289" s="186">
        <v>0</v>
      </c>
      <c r="T289" s="187">
        <f>S289*H289</f>
        <v>0</v>
      </c>
      <c r="U289" s="36"/>
      <c r="V289" s="36"/>
      <c r="W289" s="36"/>
      <c r="X289" s="36"/>
      <c r="Y289" s="36"/>
      <c r="Z289" s="36"/>
      <c r="AA289" s="36"/>
      <c r="AB289" s="36"/>
      <c r="AC289" s="36"/>
      <c r="AD289" s="36"/>
      <c r="AE289" s="36"/>
      <c r="AR289" s="188" t="s">
        <v>578</v>
      </c>
      <c r="AT289" s="188" t="s">
        <v>164</v>
      </c>
      <c r="AU289" s="188" t="s">
        <v>90</v>
      </c>
      <c r="AY289" s="18" t="s">
        <v>161</v>
      </c>
      <c r="BE289" s="189">
        <f>IF(N289="základní",J289,0)</f>
        <v>0</v>
      </c>
      <c r="BF289" s="189">
        <f>IF(N289="snížená",J289,0)</f>
        <v>0</v>
      </c>
      <c r="BG289" s="189">
        <f>IF(N289="zákl. přenesená",J289,0)</f>
        <v>0</v>
      </c>
      <c r="BH289" s="189">
        <f>IF(N289="sníž. přenesená",J289,0)</f>
        <v>0</v>
      </c>
      <c r="BI289" s="189">
        <f>IF(N289="nulová",J289,0)</f>
        <v>0</v>
      </c>
      <c r="BJ289" s="18" t="s">
        <v>88</v>
      </c>
      <c r="BK289" s="189">
        <f>ROUND(I289*H289,2)</f>
        <v>0</v>
      </c>
      <c r="BL289" s="18" t="s">
        <v>578</v>
      </c>
      <c r="BM289" s="188" t="s">
        <v>1060</v>
      </c>
    </row>
    <row r="290" spans="1:65" s="2" customFormat="1" ht="33" customHeight="1">
      <c r="A290" s="36"/>
      <c r="B290" s="37"/>
      <c r="C290" s="176" t="s">
        <v>587</v>
      </c>
      <c r="D290" s="176" t="s">
        <v>164</v>
      </c>
      <c r="E290" s="177" t="s">
        <v>588</v>
      </c>
      <c r="F290" s="178" t="s">
        <v>589</v>
      </c>
      <c r="G290" s="179" t="s">
        <v>276</v>
      </c>
      <c r="H290" s="180">
        <v>1</v>
      </c>
      <c r="I290" s="181"/>
      <c r="J290" s="182">
        <f>ROUND(I290*H290,2)</f>
        <v>0</v>
      </c>
      <c r="K290" s="183"/>
      <c r="L290" s="41"/>
      <c r="M290" s="184" t="s">
        <v>35</v>
      </c>
      <c r="N290" s="185" t="s">
        <v>51</v>
      </c>
      <c r="O290" s="66"/>
      <c r="P290" s="186">
        <f>O290*H290</f>
        <v>0</v>
      </c>
      <c r="Q290" s="186">
        <v>0</v>
      </c>
      <c r="R290" s="186">
        <f>Q290*H290</f>
        <v>0</v>
      </c>
      <c r="S290" s="186">
        <v>0</v>
      </c>
      <c r="T290" s="187">
        <f>S290*H290</f>
        <v>0</v>
      </c>
      <c r="U290" s="36"/>
      <c r="V290" s="36"/>
      <c r="W290" s="36"/>
      <c r="X290" s="36"/>
      <c r="Y290" s="36"/>
      <c r="Z290" s="36"/>
      <c r="AA290" s="36"/>
      <c r="AB290" s="36"/>
      <c r="AC290" s="36"/>
      <c r="AD290" s="36"/>
      <c r="AE290" s="36"/>
      <c r="AR290" s="188" t="s">
        <v>578</v>
      </c>
      <c r="AT290" s="188" t="s">
        <v>164</v>
      </c>
      <c r="AU290" s="188" t="s">
        <v>90</v>
      </c>
      <c r="AY290" s="18" t="s">
        <v>161</v>
      </c>
      <c r="BE290" s="189">
        <f>IF(N290="základní",J290,0)</f>
        <v>0</v>
      </c>
      <c r="BF290" s="189">
        <f>IF(N290="snížená",J290,0)</f>
        <v>0</v>
      </c>
      <c r="BG290" s="189">
        <f>IF(N290="zákl. přenesená",J290,0)</f>
        <v>0</v>
      </c>
      <c r="BH290" s="189">
        <f>IF(N290="sníž. přenesená",J290,0)</f>
        <v>0</v>
      </c>
      <c r="BI290" s="189">
        <f>IF(N290="nulová",J290,0)</f>
        <v>0</v>
      </c>
      <c r="BJ290" s="18" t="s">
        <v>88</v>
      </c>
      <c r="BK290" s="189">
        <f>ROUND(I290*H290,2)</f>
        <v>0</v>
      </c>
      <c r="BL290" s="18" t="s">
        <v>578</v>
      </c>
      <c r="BM290" s="188" t="s">
        <v>1061</v>
      </c>
    </row>
    <row r="291" spans="1:65" s="2" customFormat="1" ht="29.25">
      <c r="A291" s="36"/>
      <c r="B291" s="37"/>
      <c r="C291" s="38"/>
      <c r="D291" s="197" t="s">
        <v>217</v>
      </c>
      <c r="E291" s="38"/>
      <c r="F291" s="239" t="s">
        <v>591</v>
      </c>
      <c r="G291" s="38"/>
      <c r="H291" s="38"/>
      <c r="I291" s="192"/>
      <c r="J291" s="38"/>
      <c r="K291" s="38"/>
      <c r="L291" s="41"/>
      <c r="M291" s="193"/>
      <c r="N291" s="194"/>
      <c r="O291" s="66"/>
      <c r="P291" s="66"/>
      <c r="Q291" s="66"/>
      <c r="R291" s="66"/>
      <c r="S291" s="66"/>
      <c r="T291" s="67"/>
      <c r="U291" s="36"/>
      <c r="V291" s="36"/>
      <c r="W291" s="36"/>
      <c r="X291" s="36"/>
      <c r="Y291" s="36"/>
      <c r="Z291" s="36"/>
      <c r="AA291" s="36"/>
      <c r="AB291" s="36"/>
      <c r="AC291" s="36"/>
      <c r="AD291" s="36"/>
      <c r="AE291" s="36"/>
      <c r="AT291" s="18" t="s">
        <v>217</v>
      </c>
      <c r="AU291" s="18" t="s">
        <v>90</v>
      </c>
    </row>
    <row r="292" spans="1:65" s="12" customFormat="1" ht="22.9" customHeight="1">
      <c r="B292" s="160"/>
      <c r="C292" s="161"/>
      <c r="D292" s="162" t="s">
        <v>79</v>
      </c>
      <c r="E292" s="174" t="s">
        <v>592</v>
      </c>
      <c r="F292" s="174" t="s">
        <v>593</v>
      </c>
      <c r="G292" s="161"/>
      <c r="H292" s="161"/>
      <c r="I292" s="164"/>
      <c r="J292" s="175">
        <f>BK292</f>
        <v>0</v>
      </c>
      <c r="K292" s="161"/>
      <c r="L292" s="166"/>
      <c r="M292" s="167"/>
      <c r="N292" s="168"/>
      <c r="O292" s="168"/>
      <c r="P292" s="169">
        <f>SUM(P293:P296)</f>
        <v>0</v>
      </c>
      <c r="Q292" s="168"/>
      <c r="R292" s="169">
        <f>SUM(R293:R296)</f>
        <v>0</v>
      </c>
      <c r="S292" s="168"/>
      <c r="T292" s="170">
        <f>SUM(T293:T296)</f>
        <v>0</v>
      </c>
      <c r="AR292" s="171" t="s">
        <v>88</v>
      </c>
      <c r="AT292" s="172" t="s">
        <v>79</v>
      </c>
      <c r="AU292" s="172" t="s">
        <v>88</v>
      </c>
      <c r="AY292" s="171" t="s">
        <v>161</v>
      </c>
      <c r="BK292" s="173">
        <f>SUM(BK293:BK296)</f>
        <v>0</v>
      </c>
    </row>
    <row r="293" spans="1:65" s="2" customFormat="1" ht="49.15" customHeight="1">
      <c r="A293" s="36"/>
      <c r="B293" s="37"/>
      <c r="C293" s="176" t="s">
        <v>594</v>
      </c>
      <c r="D293" s="176" t="s">
        <v>164</v>
      </c>
      <c r="E293" s="177" t="s">
        <v>595</v>
      </c>
      <c r="F293" s="178" t="s">
        <v>596</v>
      </c>
      <c r="G293" s="179" t="s">
        <v>276</v>
      </c>
      <c r="H293" s="180">
        <v>1</v>
      </c>
      <c r="I293" s="181"/>
      <c r="J293" s="182">
        <f>ROUND(I293*H293,2)</f>
        <v>0</v>
      </c>
      <c r="K293" s="183"/>
      <c r="L293" s="41"/>
      <c r="M293" s="184" t="s">
        <v>35</v>
      </c>
      <c r="N293" s="185" t="s">
        <v>51</v>
      </c>
      <c r="O293" s="66"/>
      <c r="P293" s="186">
        <f>O293*H293</f>
        <v>0</v>
      </c>
      <c r="Q293" s="186">
        <v>0</v>
      </c>
      <c r="R293" s="186">
        <f>Q293*H293</f>
        <v>0</v>
      </c>
      <c r="S293" s="186">
        <v>0</v>
      </c>
      <c r="T293" s="187">
        <f>S293*H293</f>
        <v>0</v>
      </c>
      <c r="U293" s="36"/>
      <c r="V293" s="36"/>
      <c r="W293" s="36"/>
      <c r="X293" s="36"/>
      <c r="Y293" s="36"/>
      <c r="Z293" s="36"/>
      <c r="AA293" s="36"/>
      <c r="AB293" s="36"/>
      <c r="AC293" s="36"/>
      <c r="AD293" s="36"/>
      <c r="AE293" s="36"/>
      <c r="AR293" s="188" t="s">
        <v>578</v>
      </c>
      <c r="AT293" s="188" t="s">
        <v>164</v>
      </c>
      <c r="AU293" s="188" t="s">
        <v>90</v>
      </c>
      <c r="AY293" s="18" t="s">
        <v>161</v>
      </c>
      <c r="BE293" s="189">
        <f>IF(N293="základní",J293,0)</f>
        <v>0</v>
      </c>
      <c r="BF293" s="189">
        <f>IF(N293="snížená",J293,0)</f>
        <v>0</v>
      </c>
      <c r="BG293" s="189">
        <f>IF(N293="zákl. přenesená",J293,0)</f>
        <v>0</v>
      </c>
      <c r="BH293" s="189">
        <f>IF(N293="sníž. přenesená",J293,0)</f>
        <v>0</v>
      </c>
      <c r="BI293" s="189">
        <f>IF(N293="nulová",J293,0)</f>
        <v>0</v>
      </c>
      <c r="BJ293" s="18" t="s">
        <v>88</v>
      </c>
      <c r="BK293" s="189">
        <f>ROUND(I293*H293,2)</f>
        <v>0</v>
      </c>
      <c r="BL293" s="18" t="s">
        <v>578</v>
      </c>
      <c r="BM293" s="188" t="s">
        <v>1062</v>
      </c>
    </row>
    <row r="294" spans="1:65" s="2" customFormat="1" ht="19.5">
      <c r="A294" s="36"/>
      <c r="B294" s="37"/>
      <c r="C294" s="38"/>
      <c r="D294" s="197" t="s">
        <v>217</v>
      </c>
      <c r="E294" s="38"/>
      <c r="F294" s="239" t="s">
        <v>598</v>
      </c>
      <c r="G294" s="38"/>
      <c r="H294" s="38"/>
      <c r="I294" s="192"/>
      <c r="J294" s="38"/>
      <c r="K294" s="38"/>
      <c r="L294" s="41"/>
      <c r="M294" s="193"/>
      <c r="N294" s="194"/>
      <c r="O294" s="66"/>
      <c r="P294" s="66"/>
      <c r="Q294" s="66"/>
      <c r="R294" s="66"/>
      <c r="S294" s="66"/>
      <c r="T294" s="67"/>
      <c r="U294" s="36"/>
      <c r="V294" s="36"/>
      <c r="W294" s="36"/>
      <c r="X294" s="36"/>
      <c r="Y294" s="36"/>
      <c r="Z294" s="36"/>
      <c r="AA294" s="36"/>
      <c r="AB294" s="36"/>
      <c r="AC294" s="36"/>
      <c r="AD294" s="36"/>
      <c r="AE294" s="36"/>
      <c r="AT294" s="18" t="s">
        <v>217</v>
      </c>
      <c r="AU294" s="18" t="s">
        <v>90</v>
      </c>
    </row>
    <row r="295" spans="1:65" s="2" customFormat="1" ht="49.15" customHeight="1">
      <c r="A295" s="36"/>
      <c r="B295" s="37"/>
      <c r="C295" s="176" t="s">
        <v>599</v>
      </c>
      <c r="D295" s="176" t="s">
        <v>164</v>
      </c>
      <c r="E295" s="177" t="s">
        <v>600</v>
      </c>
      <c r="F295" s="178" t="s">
        <v>601</v>
      </c>
      <c r="G295" s="179" t="s">
        <v>276</v>
      </c>
      <c r="H295" s="180">
        <v>1</v>
      </c>
      <c r="I295" s="181"/>
      <c r="J295" s="182">
        <f>ROUND(I295*H295,2)</f>
        <v>0</v>
      </c>
      <c r="K295" s="183"/>
      <c r="L295" s="41"/>
      <c r="M295" s="184" t="s">
        <v>35</v>
      </c>
      <c r="N295" s="185" t="s">
        <v>51</v>
      </c>
      <c r="O295" s="66"/>
      <c r="P295" s="186">
        <f>O295*H295</f>
        <v>0</v>
      </c>
      <c r="Q295" s="186">
        <v>0</v>
      </c>
      <c r="R295" s="186">
        <f>Q295*H295</f>
        <v>0</v>
      </c>
      <c r="S295" s="186">
        <v>0</v>
      </c>
      <c r="T295" s="187">
        <f>S295*H295</f>
        <v>0</v>
      </c>
      <c r="U295" s="36"/>
      <c r="V295" s="36"/>
      <c r="W295" s="36"/>
      <c r="X295" s="36"/>
      <c r="Y295" s="36"/>
      <c r="Z295" s="36"/>
      <c r="AA295" s="36"/>
      <c r="AB295" s="36"/>
      <c r="AC295" s="36"/>
      <c r="AD295" s="36"/>
      <c r="AE295" s="36"/>
      <c r="AR295" s="188" t="s">
        <v>578</v>
      </c>
      <c r="AT295" s="188" t="s">
        <v>164</v>
      </c>
      <c r="AU295" s="188" t="s">
        <v>90</v>
      </c>
      <c r="AY295" s="18" t="s">
        <v>161</v>
      </c>
      <c r="BE295" s="189">
        <f>IF(N295="základní",J295,0)</f>
        <v>0</v>
      </c>
      <c r="BF295" s="189">
        <f>IF(N295="snížená",J295,0)</f>
        <v>0</v>
      </c>
      <c r="BG295" s="189">
        <f>IF(N295="zákl. přenesená",J295,0)</f>
        <v>0</v>
      </c>
      <c r="BH295" s="189">
        <f>IF(N295="sníž. přenesená",J295,0)</f>
        <v>0</v>
      </c>
      <c r="BI295" s="189">
        <f>IF(N295="nulová",J295,0)</f>
        <v>0</v>
      </c>
      <c r="BJ295" s="18" t="s">
        <v>88</v>
      </c>
      <c r="BK295" s="189">
        <f>ROUND(I295*H295,2)</f>
        <v>0</v>
      </c>
      <c r="BL295" s="18" t="s">
        <v>578</v>
      </c>
      <c r="BM295" s="188" t="s">
        <v>1063</v>
      </c>
    </row>
    <row r="296" spans="1:65" s="2" customFormat="1" ht="19.5">
      <c r="A296" s="36"/>
      <c r="B296" s="37"/>
      <c r="C296" s="38"/>
      <c r="D296" s="197" t="s">
        <v>217</v>
      </c>
      <c r="E296" s="38"/>
      <c r="F296" s="239" t="s">
        <v>603</v>
      </c>
      <c r="G296" s="38"/>
      <c r="H296" s="38"/>
      <c r="I296" s="192"/>
      <c r="J296" s="38"/>
      <c r="K296" s="38"/>
      <c r="L296" s="41"/>
      <c r="M296" s="193"/>
      <c r="N296" s="194"/>
      <c r="O296" s="66"/>
      <c r="P296" s="66"/>
      <c r="Q296" s="66"/>
      <c r="R296" s="66"/>
      <c r="S296" s="66"/>
      <c r="T296" s="67"/>
      <c r="U296" s="36"/>
      <c r="V296" s="36"/>
      <c r="W296" s="36"/>
      <c r="X296" s="36"/>
      <c r="Y296" s="36"/>
      <c r="Z296" s="36"/>
      <c r="AA296" s="36"/>
      <c r="AB296" s="36"/>
      <c r="AC296" s="36"/>
      <c r="AD296" s="36"/>
      <c r="AE296" s="36"/>
      <c r="AT296" s="18" t="s">
        <v>217</v>
      </c>
      <c r="AU296" s="18" t="s">
        <v>90</v>
      </c>
    </row>
    <row r="297" spans="1:65" s="12" customFormat="1" ht="22.9" customHeight="1">
      <c r="B297" s="160"/>
      <c r="C297" s="161"/>
      <c r="D297" s="162" t="s">
        <v>79</v>
      </c>
      <c r="E297" s="174" t="s">
        <v>604</v>
      </c>
      <c r="F297" s="174" t="s">
        <v>605</v>
      </c>
      <c r="G297" s="161"/>
      <c r="H297" s="161"/>
      <c r="I297" s="164"/>
      <c r="J297" s="175">
        <f>BK297</f>
        <v>0</v>
      </c>
      <c r="K297" s="161"/>
      <c r="L297" s="166"/>
      <c r="M297" s="167"/>
      <c r="N297" s="168"/>
      <c r="O297" s="168"/>
      <c r="P297" s="169">
        <f>SUM(P298:P300)</f>
        <v>0</v>
      </c>
      <c r="Q297" s="168"/>
      <c r="R297" s="169">
        <f>SUM(R298:R300)</f>
        <v>0</v>
      </c>
      <c r="S297" s="168"/>
      <c r="T297" s="170">
        <f>SUM(T298:T300)</f>
        <v>0</v>
      </c>
      <c r="AR297" s="171" t="s">
        <v>88</v>
      </c>
      <c r="AT297" s="172" t="s">
        <v>79</v>
      </c>
      <c r="AU297" s="172" t="s">
        <v>88</v>
      </c>
      <c r="AY297" s="171" t="s">
        <v>161</v>
      </c>
      <c r="BK297" s="173">
        <f>SUM(BK298:BK300)</f>
        <v>0</v>
      </c>
    </row>
    <row r="298" spans="1:65" s="2" customFormat="1" ht="37.9" customHeight="1">
      <c r="A298" s="36"/>
      <c r="B298" s="37"/>
      <c r="C298" s="176" t="s">
        <v>606</v>
      </c>
      <c r="D298" s="176" t="s">
        <v>164</v>
      </c>
      <c r="E298" s="177" t="s">
        <v>607</v>
      </c>
      <c r="F298" s="178" t="s">
        <v>608</v>
      </c>
      <c r="G298" s="179" t="s">
        <v>276</v>
      </c>
      <c r="H298" s="180">
        <v>1</v>
      </c>
      <c r="I298" s="181"/>
      <c r="J298" s="182">
        <f>ROUND(I298*H298,2)</f>
        <v>0</v>
      </c>
      <c r="K298" s="183"/>
      <c r="L298" s="41"/>
      <c r="M298" s="184" t="s">
        <v>35</v>
      </c>
      <c r="N298" s="185" t="s">
        <v>51</v>
      </c>
      <c r="O298" s="66"/>
      <c r="P298" s="186">
        <f>O298*H298</f>
        <v>0</v>
      </c>
      <c r="Q298" s="186">
        <v>0</v>
      </c>
      <c r="R298" s="186">
        <f>Q298*H298</f>
        <v>0</v>
      </c>
      <c r="S298" s="186">
        <v>0</v>
      </c>
      <c r="T298" s="187">
        <f>S298*H298</f>
        <v>0</v>
      </c>
      <c r="U298" s="36"/>
      <c r="V298" s="36"/>
      <c r="W298" s="36"/>
      <c r="X298" s="36"/>
      <c r="Y298" s="36"/>
      <c r="Z298" s="36"/>
      <c r="AA298" s="36"/>
      <c r="AB298" s="36"/>
      <c r="AC298" s="36"/>
      <c r="AD298" s="36"/>
      <c r="AE298" s="36"/>
      <c r="AR298" s="188" t="s">
        <v>578</v>
      </c>
      <c r="AT298" s="188" t="s">
        <v>164</v>
      </c>
      <c r="AU298" s="188" t="s">
        <v>90</v>
      </c>
      <c r="AY298" s="18" t="s">
        <v>161</v>
      </c>
      <c r="BE298" s="189">
        <f>IF(N298="základní",J298,0)</f>
        <v>0</v>
      </c>
      <c r="BF298" s="189">
        <f>IF(N298="snížená",J298,0)</f>
        <v>0</v>
      </c>
      <c r="BG298" s="189">
        <f>IF(N298="zákl. přenesená",J298,0)</f>
        <v>0</v>
      </c>
      <c r="BH298" s="189">
        <f>IF(N298="sníž. přenesená",J298,0)</f>
        <v>0</v>
      </c>
      <c r="BI298" s="189">
        <f>IF(N298="nulová",J298,0)</f>
        <v>0</v>
      </c>
      <c r="BJ298" s="18" t="s">
        <v>88</v>
      </c>
      <c r="BK298" s="189">
        <f>ROUND(I298*H298,2)</f>
        <v>0</v>
      </c>
      <c r="BL298" s="18" t="s">
        <v>578</v>
      </c>
      <c r="BM298" s="188" t="s">
        <v>1064</v>
      </c>
    </row>
    <row r="299" spans="1:65" s="2" customFormat="1" ht="29.25">
      <c r="A299" s="36"/>
      <c r="B299" s="37"/>
      <c r="C299" s="38"/>
      <c r="D299" s="197" t="s">
        <v>217</v>
      </c>
      <c r="E299" s="38"/>
      <c r="F299" s="239" t="s">
        <v>610</v>
      </c>
      <c r="G299" s="38"/>
      <c r="H299" s="38"/>
      <c r="I299" s="192"/>
      <c r="J299" s="38"/>
      <c r="K299" s="38"/>
      <c r="L299" s="41"/>
      <c r="M299" s="193"/>
      <c r="N299" s="194"/>
      <c r="O299" s="66"/>
      <c r="P299" s="66"/>
      <c r="Q299" s="66"/>
      <c r="R299" s="66"/>
      <c r="S299" s="66"/>
      <c r="T299" s="67"/>
      <c r="U299" s="36"/>
      <c r="V299" s="36"/>
      <c r="W299" s="36"/>
      <c r="X299" s="36"/>
      <c r="Y299" s="36"/>
      <c r="Z299" s="36"/>
      <c r="AA299" s="36"/>
      <c r="AB299" s="36"/>
      <c r="AC299" s="36"/>
      <c r="AD299" s="36"/>
      <c r="AE299" s="36"/>
      <c r="AT299" s="18" t="s">
        <v>217</v>
      </c>
      <c r="AU299" s="18" t="s">
        <v>90</v>
      </c>
    </row>
    <row r="300" spans="1:65" s="2" customFormat="1" ht="24.2" customHeight="1">
      <c r="A300" s="36"/>
      <c r="B300" s="37"/>
      <c r="C300" s="176" t="s">
        <v>611</v>
      </c>
      <c r="D300" s="176" t="s">
        <v>164</v>
      </c>
      <c r="E300" s="177" t="s">
        <v>612</v>
      </c>
      <c r="F300" s="178" t="s">
        <v>613</v>
      </c>
      <c r="G300" s="179" t="s">
        <v>276</v>
      </c>
      <c r="H300" s="180">
        <v>1</v>
      </c>
      <c r="I300" s="181"/>
      <c r="J300" s="182">
        <f>ROUND(I300*H300,2)</f>
        <v>0</v>
      </c>
      <c r="K300" s="183"/>
      <c r="L300" s="41"/>
      <c r="M300" s="184" t="s">
        <v>35</v>
      </c>
      <c r="N300" s="185" t="s">
        <v>51</v>
      </c>
      <c r="O300" s="66"/>
      <c r="P300" s="186">
        <f>O300*H300</f>
        <v>0</v>
      </c>
      <c r="Q300" s="186">
        <v>0</v>
      </c>
      <c r="R300" s="186">
        <f>Q300*H300</f>
        <v>0</v>
      </c>
      <c r="S300" s="186">
        <v>0</v>
      </c>
      <c r="T300" s="187">
        <f>S300*H300</f>
        <v>0</v>
      </c>
      <c r="U300" s="36"/>
      <c r="V300" s="36"/>
      <c r="W300" s="36"/>
      <c r="X300" s="36"/>
      <c r="Y300" s="36"/>
      <c r="Z300" s="36"/>
      <c r="AA300" s="36"/>
      <c r="AB300" s="36"/>
      <c r="AC300" s="36"/>
      <c r="AD300" s="36"/>
      <c r="AE300" s="36"/>
      <c r="AR300" s="188" t="s">
        <v>578</v>
      </c>
      <c r="AT300" s="188" t="s">
        <v>164</v>
      </c>
      <c r="AU300" s="188" t="s">
        <v>90</v>
      </c>
      <c r="AY300" s="18" t="s">
        <v>161</v>
      </c>
      <c r="BE300" s="189">
        <f>IF(N300="základní",J300,0)</f>
        <v>0</v>
      </c>
      <c r="BF300" s="189">
        <f>IF(N300="snížená",J300,0)</f>
        <v>0</v>
      </c>
      <c r="BG300" s="189">
        <f>IF(N300="zákl. přenesená",J300,0)</f>
        <v>0</v>
      </c>
      <c r="BH300" s="189">
        <f>IF(N300="sníž. přenesená",J300,0)</f>
        <v>0</v>
      </c>
      <c r="BI300" s="189">
        <f>IF(N300="nulová",J300,0)</f>
        <v>0</v>
      </c>
      <c r="BJ300" s="18" t="s">
        <v>88</v>
      </c>
      <c r="BK300" s="189">
        <f>ROUND(I300*H300,2)</f>
        <v>0</v>
      </c>
      <c r="BL300" s="18" t="s">
        <v>578</v>
      </c>
      <c r="BM300" s="188" t="s">
        <v>1065</v>
      </c>
    </row>
    <row r="301" spans="1:65" s="12" customFormat="1" ht="22.9" customHeight="1">
      <c r="B301" s="160"/>
      <c r="C301" s="161"/>
      <c r="D301" s="162" t="s">
        <v>79</v>
      </c>
      <c r="E301" s="174" t="s">
        <v>615</v>
      </c>
      <c r="F301" s="174" t="s">
        <v>616</v>
      </c>
      <c r="G301" s="161"/>
      <c r="H301" s="161"/>
      <c r="I301" s="164"/>
      <c r="J301" s="175">
        <f>BK301</f>
        <v>0</v>
      </c>
      <c r="K301" s="161"/>
      <c r="L301" s="166"/>
      <c r="M301" s="167"/>
      <c r="N301" s="168"/>
      <c r="O301" s="168"/>
      <c r="P301" s="169">
        <f>SUM(P302:P304)</f>
        <v>0</v>
      </c>
      <c r="Q301" s="168"/>
      <c r="R301" s="169">
        <f>SUM(R302:R304)</f>
        <v>0</v>
      </c>
      <c r="S301" s="168"/>
      <c r="T301" s="170">
        <f>SUM(T302:T304)</f>
        <v>0</v>
      </c>
      <c r="AR301" s="171" t="s">
        <v>88</v>
      </c>
      <c r="AT301" s="172" t="s">
        <v>79</v>
      </c>
      <c r="AU301" s="172" t="s">
        <v>88</v>
      </c>
      <c r="AY301" s="171" t="s">
        <v>161</v>
      </c>
      <c r="BK301" s="173">
        <f>SUM(BK302:BK304)</f>
        <v>0</v>
      </c>
    </row>
    <row r="302" spans="1:65" s="2" customFormat="1" ht="66.75" customHeight="1">
      <c r="A302" s="36"/>
      <c r="B302" s="37"/>
      <c r="C302" s="176" t="s">
        <v>617</v>
      </c>
      <c r="D302" s="176" t="s">
        <v>164</v>
      </c>
      <c r="E302" s="177" t="s">
        <v>618</v>
      </c>
      <c r="F302" s="178" t="s">
        <v>619</v>
      </c>
      <c r="G302" s="179" t="s">
        <v>276</v>
      </c>
      <c r="H302" s="180">
        <v>1</v>
      </c>
      <c r="I302" s="181"/>
      <c r="J302" s="182">
        <f>ROUND(I302*H302,2)</f>
        <v>0</v>
      </c>
      <c r="K302" s="183"/>
      <c r="L302" s="41"/>
      <c r="M302" s="184" t="s">
        <v>35</v>
      </c>
      <c r="N302" s="185" t="s">
        <v>51</v>
      </c>
      <c r="O302" s="66"/>
      <c r="P302" s="186">
        <f>O302*H302</f>
        <v>0</v>
      </c>
      <c r="Q302" s="186">
        <v>0</v>
      </c>
      <c r="R302" s="186">
        <f>Q302*H302</f>
        <v>0</v>
      </c>
      <c r="S302" s="186">
        <v>0</v>
      </c>
      <c r="T302" s="187">
        <f>S302*H302</f>
        <v>0</v>
      </c>
      <c r="U302" s="36"/>
      <c r="V302" s="36"/>
      <c r="W302" s="36"/>
      <c r="X302" s="36"/>
      <c r="Y302" s="36"/>
      <c r="Z302" s="36"/>
      <c r="AA302" s="36"/>
      <c r="AB302" s="36"/>
      <c r="AC302" s="36"/>
      <c r="AD302" s="36"/>
      <c r="AE302" s="36"/>
      <c r="AR302" s="188" t="s">
        <v>578</v>
      </c>
      <c r="AT302" s="188" t="s">
        <v>164</v>
      </c>
      <c r="AU302" s="188" t="s">
        <v>90</v>
      </c>
      <c r="AY302" s="18" t="s">
        <v>161</v>
      </c>
      <c r="BE302" s="189">
        <f>IF(N302="základní",J302,0)</f>
        <v>0</v>
      </c>
      <c r="BF302" s="189">
        <f>IF(N302="snížená",J302,0)</f>
        <v>0</v>
      </c>
      <c r="BG302" s="189">
        <f>IF(N302="zákl. přenesená",J302,0)</f>
        <v>0</v>
      </c>
      <c r="BH302" s="189">
        <f>IF(N302="sníž. přenesená",J302,0)</f>
        <v>0</v>
      </c>
      <c r="BI302" s="189">
        <f>IF(N302="nulová",J302,0)</f>
        <v>0</v>
      </c>
      <c r="BJ302" s="18" t="s">
        <v>88</v>
      </c>
      <c r="BK302" s="189">
        <f>ROUND(I302*H302,2)</f>
        <v>0</v>
      </c>
      <c r="BL302" s="18" t="s">
        <v>578</v>
      </c>
      <c r="BM302" s="188" t="s">
        <v>1066</v>
      </c>
    </row>
    <row r="303" spans="1:65" s="2" customFormat="1" ht="78" customHeight="1">
      <c r="A303" s="36"/>
      <c r="B303" s="37"/>
      <c r="C303" s="176" t="s">
        <v>621</v>
      </c>
      <c r="D303" s="176" t="s">
        <v>164</v>
      </c>
      <c r="E303" s="177" t="s">
        <v>622</v>
      </c>
      <c r="F303" s="178" t="s">
        <v>623</v>
      </c>
      <c r="G303" s="179" t="s">
        <v>276</v>
      </c>
      <c r="H303" s="180">
        <v>1</v>
      </c>
      <c r="I303" s="181"/>
      <c r="J303" s="182">
        <f>ROUND(I303*H303,2)</f>
        <v>0</v>
      </c>
      <c r="K303" s="183"/>
      <c r="L303" s="41"/>
      <c r="M303" s="184" t="s">
        <v>35</v>
      </c>
      <c r="N303" s="185" t="s">
        <v>51</v>
      </c>
      <c r="O303" s="66"/>
      <c r="P303" s="186">
        <f>O303*H303</f>
        <v>0</v>
      </c>
      <c r="Q303" s="186">
        <v>0</v>
      </c>
      <c r="R303" s="186">
        <f>Q303*H303</f>
        <v>0</v>
      </c>
      <c r="S303" s="186">
        <v>0</v>
      </c>
      <c r="T303" s="187">
        <f>S303*H303</f>
        <v>0</v>
      </c>
      <c r="U303" s="36"/>
      <c r="V303" s="36"/>
      <c r="W303" s="36"/>
      <c r="X303" s="36"/>
      <c r="Y303" s="36"/>
      <c r="Z303" s="36"/>
      <c r="AA303" s="36"/>
      <c r="AB303" s="36"/>
      <c r="AC303" s="36"/>
      <c r="AD303" s="36"/>
      <c r="AE303" s="36"/>
      <c r="AR303" s="188" t="s">
        <v>578</v>
      </c>
      <c r="AT303" s="188" t="s">
        <v>164</v>
      </c>
      <c r="AU303" s="188" t="s">
        <v>90</v>
      </c>
      <c r="AY303" s="18" t="s">
        <v>161</v>
      </c>
      <c r="BE303" s="189">
        <f>IF(N303="základní",J303,0)</f>
        <v>0</v>
      </c>
      <c r="BF303" s="189">
        <f>IF(N303="snížená",J303,0)</f>
        <v>0</v>
      </c>
      <c r="BG303" s="189">
        <f>IF(N303="zákl. přenesená",J303,0)</f>
        <v>0</v>
      </c>
      <c r="BH303" s="189">
        <f>IF(N303="sníž. přenesená",J303,0)</f>
        <v>0</v>
      </c>
      <c r="BI303" s="189">
        <f>IF(N303="nulová",J303,0)</f>
        <v>0</v>
      </c>
      <c r="BJ303" s="18" t="s">
        <v>88</v>
      </c>
      <c r="BK303" s="189">
        <f>ROUND(I303*H303,2)</f>
        <v>0</v>
      </c>
      <c r="BL303" s="18" t="s">
        <v>578</v>
      </c>
      <c r="BM303" s="188" t="s">
        <v>1067</v>
      </c>
    </row>
    <row r="304" spans="1:65" s="2" customFormat="1" ht="29.25">
      <c r="A304" s="36"/>
      <c r="B304" s="37"/>
      <c r="C304" s="38"/>
      <c r="D304" s="197" t="s">
        <v>217</v>
      </c>
      <c r="E304" s="38"/>
      <c r="F304" s="239" t="s">
        <v>625</v>
      </c>
      <c r="G304" s="38"/>
      <c r="H304" s="38"/>
      <c r="I304" s="192"/>
      <c r="J304" s="38"/>
      <c r="K304" s="38"/>
      <c r="L304" s="41"/>
      <c r="M304" s="240"/>
      <c r="N304" s="241"/>
      <c r="O304" s="242"/>
      <c r="P304" s="242"/>
      <c r="Q304" s="242"/>
      <c r="R304" s="242"/>
      <c r="S304" s="242"/>
      <c r="T304" s="243"/>
      <c r="U304" s="36"/>
      <c r="V304" s="36"/>
      <c r="W304" s="36"/>
      <c r="X304" s="36"/>
      <c r="Y304" s="36"/>
      <c r="Z304" s="36"/>
      <c r="AA304" s="36"/>
      <c r="AB304" s="36"/>
      <c r="AC304" s="36"/>
      <c r="AD304" s="36"/>
      <c r="AE304" s="36"/>
      <c r="AT304" s="18" t="s">
        <v>217</v>
      </c>
      <c r="AU304" s="18" t="s">
        <v>90</v>
      </c>
    </row>
    <row r="305" spans="1:31" s="2" customFormat="1" ht="6.95" customHeight="1">
      <c r="A305" s="36"/>
      <c r="B305" s="49"/>
      <c r="C305" s="50"/>
      <c r="D305" s="50"/>
      <c r="E305" s="50"/>
      <c r="F305" s="50"/>
      <c r="G305" s="50"/>
      <c r="H305" s="50"/>
      <c r="I305" s="50"/>
      <c r="J305" s="50"/>
      <c r="K305" s="50"/>
      <c r="L305" s="41"/>
      <c r="M305" s="36"/>
      <c r="O305" s="36"/>
      <c r="P305" s="36"/>
      <c r="Q305" s="36"/>
      <c r="R305" s="36"/>
      <c r="S305" s="36"/>
      <c r="T305" s="36"/>
      <c r="U305" s="36"/>
      <c r="V305" s="36"/>
      <c r="W305" s="36"/>
      <c r="X305" s="36"/>
      <c r="Y305" s="36"/>
      <c r="Z305" s="36"/>
      <c r="AA305" s="36"/>
      <c r="AB305" s="36"/>
      <c r="AC305" s="36"/>
      <c r="AD305" s="36"/>
      <c r="AE305" s="36"/>
    </row>
  </sheetData>
  <sheetProtection algorithmName="SHA-512" hashValue="qMMVfPduL+MC+xlYI+KK63159E3XQzXBP3yzFF9c+7ejZIAQKsu8svecOj7+RNdv+IJLuvd00tE2sqU6nfMusA==" saltValue="l+mwA/CgMhoZ0LFZ/dO2gTzxRirfIzVW+Ix+cP0Q23j8SoYGhdU2eFThTFcvXjt2xxwf67dE+gIPDttOqXJPpA==" spinCount="100000" sheet="1" objects="1" scenarios="1" formatColumns="0" formatRows="0" autoFilter="0"/>
  <autoFilter ref="C99:K304" xr:uid="{00000000-0009-0000-0000-000005000000}"/>
  <mergeCells count="9">
    <mergeCell ref="E50:H50"/>
    <mergeCell ref="E90:H90"/>
    <mergeCell ref="E92:H92"/>
    <mergeCell ref="L2:V2"/>
    <mergeCell ref="E7:H7"/>
    <mergeCell ref="E9:H9"/>
    <mergeCell ref="E18:H18"/>
    <mergeCell ref="E27:H27"/>
    <mergeCell ref="E48:H48"/>
  </mergeCells>
  <hyperlinks>
    <hyperlink ref="F104" r:id="rId1" xr:uid="{00000000-0004-0000-0500-000000000000}"/>
    <hyperlink ref="F106" r:id="rId2" xr:uid="{00000000-0004-0000-0500-000001000000}"/>
    <hyperlink ref="F113" r:id="rId3" xr:uid="{00000000-0004-0000-0500-000002000000}"/>
    <hyperlink ref="F115" r:id="rId4" xr:uid="{00000000-0004-0000-0500-000003000000}"/>
    <hyperlink ref="F118" r:id="rId5" xr:uid="{00000000-0004-0000-0500-000004000000}"/>
    <hyperlink ref="F121" r:id="rId6" xr:uid="{00000000-0004-0000-0500-000005000000}"/>
    <hyperlink ref="F123" r:id="rId7" xr:uid="{00000000-0004-0000-0500-000006000000}"/>
    <hyperlink ref="F125" r:id="rId8" xr:uid="{00000000-0004-0000-0500-000007000000}"/>
    <hyperlink ref="F128" r:id="rId9" xr:uid="{00000000-0004-0000-0500-000008000000}"/>
    <hyperlink ref="F135" r:id="rId10" xr:uid="{00000000-0004-0000-0500-000009000000}"/>
    <hyperlink ref="F137" r:id="rId11" xr:uid="{00000000-0004-0000-0500-00000A000000}"/>
    <hyperlink ref="F139" r:id="rId12" xr:uid="{00000000-0004-0000-0500-00000B000000}"/>
    <hyperlink ref="F142" r:id="rId13" xr:uid="{00000000-0004-0000-0500-00000C000000}"/>
    <hyperlink ref="F145" r:id="rId14" xr:uid="{00000000-0004-0000-0500-00000D000000}"/>
    <hyperlink ref="F152" r:id="rId15" xr:uid="{00000000-0004-0000-0500-00000E000000}"/>
    <hyperlink ref="F154" r:id="rId16" xr:uid="{00000000-0004-0000-0500-00000F000000}"/>
    <hyperlink ref="F156" r:id="rId17" xr:uid="{00000000-0004-0000-0500-000010000000}"/>
    <hyperlink ref="F163" r:id="rId18" xr:uid="{00000000-0004-0000-0500-000011000000}"/>
    <hyperlink ref="F165" r:id="rId19" xr:uid="{00000000-0004-0000-0500-000012000000}"/>
    <hyperlink ref="F172" r:id="rId20" xr:uid="{00000000-0004-0000-0500-000013000000}"/>
    <hyperlink ref="F175" r:id="rId21" xr:uid="{00000000-0004-0000-0500-000014000000}"/>
    <hyperlink ref="F178" r:id="rId22" xr:uid="{00000000-0004-0000-0500-000015000000}"/>
    <hyperlink ref="F183" r:id="rId23" xr:uid="{00000000-0004-0000-0500-000016000000}"/>
    <hyperlink ref="F185" r:id="rId24" xr:uid="{00000000-0004-0000-0500-000017000000}"/>
    <hyperlink ref="F187" r:id="rId25" xr:uid="{00000000-0004-0000-0500-000018000000}"/>
    <hyperlink ref="F190" r:id="rId26" xr:uid="{00000000-0004-0000-0500-000019000000}"/>
    <hyperlink ref="F192" r:id="rId27" xr:uid="{00000000-0004-0000-0500-00001A000000}"/>
    <hyperlink ref="F195" r:id="rId28" xr:uid="{00000000-0004-0000-0500-00001B000000}"/>
    <hyperlink ref="F203" r:id="rId29" xr:uid="{00000000-0004-0000-0500-00001C000000}"/>
    <hyperlink ref="F205" r:id="rId30" xr:uid="{00000000-0004-0000-0500-00001D000000}"/>
    <hyperlink ref="F211" r:id="rId31" xr:uid="{00000000-0004-0000-0500-00001E000000}"/>
    <hyperlink ref="F214" r:id="rId32" xr:uid="{00000000-0004-0000-0500-00001F000000}"/>
    <hyperlink ref="F216" r:id="rId33" xr:uid="{00000000-0004-0000-0500-000020000000}"/>
    <hyperlink ref="F218" r:id="rId34" xr:uid="{00000000-0004-0000-0500-000021000000}"/>
    <hyperlink ref="F220" r:id="rId35" xr:uid="{00000000-0004-0000-0500-000022000000}"/>
    <hyperlink ref="F222" r:id="rId36" xr:uid="{00000000-0004-0000-0500-000023000000}"/>
    <hyperlink ref="F225" r:id="rId37" xr:uid="{00000000-0004-0000-0500-000024000000}"/>
    <hyperlink ref="F228" r:id="rId38" xr:uid="{00000000-0004-0000-0500-000025000000}"/>
    <hyperlink ref="F231" r:id="rId39" xr:uid="{00000000-0004-0000-0500-000026000000}"/>
    <hyperlink ref="F236" r:id="rId40" xr:uid="{00000000-0004-0000-0500-000027000000}"/>
    <hyperlink ref="F243" r:id="rId41" xr:uid="{00000000-0004-0000-0500-000028000000}"/>
    <hyperlink ref="F245" r:id="rId42" xr:uid="{00000000-0004-0000-0500-000029000000}"/>
    <hyperlink ref="F248" r:id="rId43" xr:uid="{00000000-0004-0000-0500-00002A000000}"/>
    <hyperlink ref="F250" r:id="rId44" xr:uid="{00000000-0004-0000-0500-00002B000000}"/>
    <hyperlink ref="F252" r:id="rId45" xr:uid="{00000000-0004-0000-0500-00002C000000}"/>
    <hyperlink ref="F258" r:id="rId46" xr:uid="{00000000-0004-0000-0500-00002D000000}"/>
    <hyperlink ref="F264" r:id="rId47" xr:uid="{00000000-0004-0000-0500-00002E000000}"/>
    <hyperlink ref="F267" r:id="rId48" xr:uid="{00000000-0004-0000-0500-00002F000000}"/>
    <hyperlink ref="F270" r:id="rId49" xr:uid="{00000000-0004-0000-0500-000030000000}"/>
    <hyperlink ref="F273" r:id="rId50" xr:uid="{00000000-0004-0000-0500-000031000000}"/>
    <hyperlink ref="F275" r:id="rId51" xr:uid="{00000000-0004-0000-0500-000032000000}"/>
    <hyperlink ref="F278" r:id="rId52" xr:uid="{00000000-0004-0000-0500-000033000000}"/>
    <hyperlink ref="F281" r:id="rId53" xr:uid="{00000000-0004-0000-0500-000034000000}"/>
    <hyperlink ref="F283" r:id="rId54" xr:uid="{00000000-0004-0000-0500-000035000000}"/>
  </hyperlinks>
  <pageMargins left="0.39370078740157483" right="0.39370078740157483" top="0.39370078740157483" bottom="0.39370078740157483" header="0" footer="0"/>
  <pageSetup paperSize="9" scale="88" fitToHeight="100" orientation="portrait" r:id="rId55"/>
  <headerFooter>
    <oddFooter>&amp;CStrana &amp;P z &amp;N</oddFooter>
  </headerFooter>
  <drawing r:id="rId5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M298"/>
  <sheetViews>
    <sheetView showGridLines="0" workbookViewId="0"/>
  </sheetViews>
  <sheetFormatPr defaultRowHeight="16.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51"/>
      <c r="M2" s="351"/>
      <c r="N2" s="351"/>
      <c r="O2" s="351"/>
      <c r="P2" s="351"/>
      <c r="Q2" s="351"/>
      <c r="R2" s="351"/>
      <c r="S2" s="351"/>
      <c r="T2" s="351"/>
      <c r="U2" s="351"/>
      <c r="V2" s="351"/>
      <c r="AT2" s="18" t="s">
        <v>105</v>
      </c>
    </row>
    <row r="3" spans="1:46" s="1" customFormat="1" ht="6.95" customHeight="1">
      <c r="B3" s="103"/>
      <c r="C3" s="104"/>
      <c r="D3" s="104"/>
      <c r="E3" s="104"/>
      <c r="F3" s="104"/>
      <c r="G3" s="104"/>
      <c r="H3" s="104"/>
      <c r="I3" s="104"/>
      <c r="J3" s="104"/>
      <c r="K3" s="104"/>
      <c r="L3" s="21"/>
      <c r="AT3" s="18" t="s">
        <v>90</v>
      </c>
    </row>
    <row r="4" spans="1:46" s="1" customFormat="1" ht="24.95" customHeight="1">
      <c r="B4" s="21"/>
      <c r="D4" s="105" t="s">
        <v>118</v>
      </c>
      <c r="L4" s="21"/>
      <c r="M4" s="106" t="s">
        <v>10</v>
      </c>
      <c r="AT4" s="18" t="s">
        <v>4</v>
      </c>
    </row>
    <row r="5" spans="1:46" s="1" customFormat="1" ht="6.95" customHeight="1">
      <c r="B5" s="21"/>
      <c r="L5" s="21"/>
    </row>
    <row r="6" spans="1:46" s="1" customFormat="1" ht="12" customHeight="1">
      <c r="B6" s="21"/>
      <c r="D6" s="107" t="s">
        <v>16</v>
      </c>
      <c r="L6" s="21"/>
    </row>
    <row r="7" spans="1:46" s="1" customFormat="1" ht="16.5" customHeight="1">
      <c r="B7" s="21"/>
      <c r="E7" s="365" t="str">
        <f>'Rekapitulace stavby'!K6</f>
        <v>Oprava sociálního zařízení v objektu Polikliniky</v>
      </c>
      <c r="F7" s="366"/>
      <c r="G7" s="366"/>
      <c r="H7" s="366"/>
      <c r="L7" s="21"/>
    </row>
    <row r="8" spans="1:46" s="2" customFormat="1" ht="12" customHeight="1">
      <c r="A8" s="36"/>
      <c r="B8" s="41"/>
      <c r="C8" s="36"/>
      <c r="D8" s="107" t="s">
        <v>119</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67" t="s">
        <v>1068</v>
      </c>
      <c r="F9" s="368"/>
      <c r="G9" s="368"/>
      <c r="H9" s="368"/>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35</v>
      </c>
      <c r="G11" s="36"/>
      <c r="H11" s="36"/>
      <c r="I11" s="107" t="s">
        <v>20</v>
      </c>
      <c r="J11" s="109" t="s">
        <v>35</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22</v>
      </c>
      <c r="E12" s="36"/>
      <c r="F12" s="109" t="s">
        <v>23</v>
      </c>
      <c r="G12" s="36"/>
      <c r="H12" s="36"/>
      <c r="I12" s="107" t="s">
        <v>24</v>
      </c>
      <c r="J12" s="110" t="str">
        <f>'Rekapitulace stavby'!AN8</f>
        <v>7. 10. 2021</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30</v>
      </c>
      <c r="E14" s="36"/>
      <c r="F14" s="36"/>
      <c r="G14" s="36"/>
      <c r="H14" s="36"/>
      <c r="I14" s="107" t="s">
        <v>31</v>
      </c>
      <c r="J14" s="109" t="s">
        <v>32</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33</v>
      </c>
      <c r="F15" s="36"/>
      <c r="G15" s="36"/>
      <c r="H15" s="36"/>
      <c r="I15" s="107" t="s">
        <v>34</v>
      </c>
      <c r="J15" s="109" t="s">
        <v>35</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36</v>
      </c>
      <c r="E17" s="36"/>
      <c r="F17" s="36"/>
      <c r="G17" s="36"/>
      <c r="H17" s="36"/>
      <c r="I17" s="107" t="s">
        <v>31</v>
      </c>
      <c r="J17" s="31"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69" t="str">
        <f>'Rekapitulace stavby'!E14</f>
        <v>Vyplň údaj</v>
      </c>
      <c r="F18" s="370"/>
      <c r="G18" s="370"/>
      <c r="H18" s="370"/>
      <c r="I18" s="107" t="s">
        <v>34</v>
      </c>
      <c r="J18" s="31"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38</v>
      </c>
      <c r="E20" s="36"/>
      <c r="F20" s="36"/>
      <c r="G20" s="36"/>
      <c r="H20" s="36"/>
      <c r="I20" s="107" t="s">
        <v>31</v>
      </c>
      <c r="J20" s="109" t="s">
        <v>39</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40</v>
      </c>
      <c r="F21" s="36"/>
      <c r="G21" s="36"/>
      <c r="H21" s="36"/>
      <c r="I21" s="107" t="s">
        <v>34</v>
      </c>
      <c r="J21" s="109" t="s">
        <v>35</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42</v>
      </c>
      <c r="E23" s="36"/>
      <c r="F23" s="36"/>
      <c r="G23" s="36"/>
      <c r="H23" s="36"/>
      <c r="I23" s="107" t="s">
        <v>31</v>
      </c>
      <c r="J23" s="109" t="s">
        <v>35</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43</v>
      </c>
      <c r="F24" s="36"/>
      <c r="G24" s="36"/>
      <c r="H24" s="36"/>
      <c r="I24" s="107" t="s">
        <v>34</v>
      </c>
      <c r="J24" s="109" t="s">
        <v>35</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44</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16.5" customHeight="1">
      <c r="A27" s="111"/>
      <c r="B27" s="112"/>
      <c r="C27" s="111"/>
      <c r="D27" s="111"/>
      <c r="E27" s="371" t="s">
        <v>35</v>
      </c>
      <c r="F27" s="371"/>
      <c r="G27" s="371"/>
      <c r="H27" s="371"/>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46</v>
      </c>
      <c r="E30" s="36"/>
      <c r="F30" s="36"/>
      <c r="G30" s="36"/>
      <c r="H30" s="36"/>
      <c r="I30" s="36"/>
      <c r="J30" s="116">
        <f>ROUND(J100,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48</v>
      </c>
      <c r="G32" s="36"/>
      <c r="H32" s="36"/>
      <c r="I32" s="117" t="s">
        <v>47</v>
      </c>
      <c r="J32" s="117" t="s">
        <v>49</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50</v>
      </c>
      <c r="E33" s="107" t="s">
        <v>51</v>
      </c>
      <c r="F33" s="119">
        <f>ROUND((SUM(BE100:BE297)),  2)</f>
        <v>0</v>
      </c>
      <c r="G33" s="36"/>
      <c r="H33" s="36"/>
      <c r="I33" s="120">
        <v>0.21</v>
      </c>
      <c r="J33" s="119">
        <f>ROUND(((SUM(BE100:BE297))*I33),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52</v>
      </c>
      <c r="F34" s="119">
        <f>ROUND((SUM(BF100:BF297)),  2)</f>
        <v>0</v>
      </c>
      <c r="G34" s="36"/>
      <c r="H34" s="36"/>
      <c r="I34" s="120">
        <v>0.15</v>
      </c>
      <c r="J34" s="119">
        <f>ROUND(((SUM(BF100:BF297))*I34),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53</v>
      </c>
      <c r="F35" s="119">
        <f>ROUND((SUM(BG100:BG297)),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54</v>
      </c>
      <c r="F36" s="119">
        <f>ROUND((SUM(BH100:BH297)),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55</v>
      </c>
      <c r="F37" s="119">
        <f>ROUND((SUM(BI100:BI297)),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56</v>
      </c>
      <c r="E39" s="123"/>
      <c r="F39" s="123"/>
      <c r="G39" s="124" t="s">
        <v>57</v>
      </c>
      <c r="H39" s="125" t="s">
        <v>58</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customHeight="1">
      <c r="A45" s="36"/>
      <c r="B45" s="37"/>
      <c r="C45" s="24" t="s">
        <v>121</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customHeight="1">
      <c r="A47" s="36"/>
      <c r="B47" s="37"/>
      <c r="C47" s="30"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16.5" customHeight="1">
      <c r="A48" s="36"/>
      <c r="B48" s="37"/>
      <c r="C48" s="38"/>
      <c r="D48" s="38"/>
      <c r="E48" s="372" t="str">
        <f>E7</f>
        <v>Oprava sociálního zařízení v objektu Polikliniky</v>
      </c>
      <c r="F48" s="373"/>
      <c r="G48" s="373"/>
      <c r="H48" s="373"/>
      <c r="I48" s="38"/>
      <c r="J48" s="38"/>
      <c r="K48" s="38"/>
      <c r="L48" s="108"/>
      <c r="S48" s="36"/>
      <c r="T48" s="36"/>
      <c r="U48" s="36"/>
      <c r="V48" s="36"/>
      <c r="W48" s="36"/>
      <c r="X48" s="36"/>
      <c r="Y48" s="36"/>
      <c r="Z48" s="36"/>
      <c r="AA48" s="36"/>
      <c r="AB48" s="36"/>
      <c r="AC48" s="36"/>
      <c r="AD48" s="36"/>
      <c r="AE48" s="36"/>
    </row>
    <row r="49" spans="1:47" s="2" customFormat="1" ht="12" customHeight="1">
      <c r="A49" s="36"/>
      <c r="B49" s="37"/>
      <c r="C49" s="30" t="s">
        <v>119</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customHeight="1">
      <c r="A50" s="36"/>
      <c r="B50" s="37"/>
      <c r="C50" s="38"/>
      <c r="D50" s="38"/>
      <c r="E50" s="329" t="str">
        <f>E9</f>
        <v>3.NP - Ž - 3.NP - sociální zázemí - ženy</v>
      </c>
      <c r="F50" s="374"/>
      <c r="G50" s="374"/>
      <c r="H50" s="374"/>
      <c r="I50" s="38"/>
      <c r="J50" s="38"/>
      <c r="K50" s="38"/>
      <c r="L50" s="108"/>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customHeight="1">
      <c r="A52" s="36"/>
      <c r="B52" s="37"/>
      <c r="C52" s="30" t="s">
        <v>22</v>
      </c>
      <c r="D52" s="38"/>
      <c r="E52" s="38"/>
      <c r="F52" s="28" t="str">
        <f>F12</f>
        <v>Objekt Polikliniky</v>
      </c>
      <c r="G52" s="38"/>
      <c r="H52" s="38"/>
      <c r="I52" s="30" t="s">
        <v>24</v>
      </c>
      <c r="J52" s="61" t="str">
        <f>IF(J12="","",J12)</f>
        <v>7. 10. 2021</v>
      </c>
      <c r="K52" s="38"/>
      <c r="L52" s="108"/>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15.2" customHeight="1">
      <c r="A54" s="36"/>
      <c r="B54" s="37"/>
      <c r="C54" s="30" t="s">
        <v>30</v>
      </c>
      <c r="D54" s="38"/>
      <c r="E54" s="38"/>
      <c r="F54" s="28" t="str">
        <f>E15</f>
        <v>Nemocnice s poliklinikou Česká Lípa,a.s.,Purkyňova</v>
      </c>
      <c r="G54" s="38"/>
      <c r="H54" s="38"/>
      <c r="I54" s="30" t="s">
        <v>38</v>
      </c>
      <c r="J54" s="34" t="str">
        <f>E21</f>
        <v>STORING spol. s r.o.</v>
      </c>
      <c r="K54" s="38"/>
      <c r="L54" s="108"/>
      <c r="S54" s="36"/>
      <c r="T54" s="36"/>
      <c r="U54" s="36"/>
      <c r="V54" s="36"/>
      <c r="W54" s="36"/>
      <c r="X54" s="36"/>
      <c r="Y54" s="36"/>
      <c r="Z54" s="36"/>
      <c r="AA54" s="36"/>
      <c r="AB54" s="36"/>
      <c r="AC54" s="36"/>
      <c r="AD54" s="36"/>
      <c r="AE54" s="36"/>
    </row>
    <row r="55" spans="1:47" s="2" customFormat="1" ht="15.2" customHeight="1">
      <c r="A55" s="36"/>
      <c r="B55" s="37"/>
      <c r="C55" s="30" t="s">
        <v>36</v>
      </c>
      <c r="D55" s="38"/>
      <c r="E55" s="38"/>
      <c r="F55" s="28" t="str">
        <f>IF(E18="","",E18)</f>
        <v>Vyplň údaj</v>
      </c>
      <c r="G55" s="38"/>
      <c r="H55" s="38"/>
      <c r="I55" s="30" t="s">
        <v>42</v>
      </c>
      <c r="J55" s="34" t="str">
        <f>E24</f>
        <v>Zuzana Morávková</v>
      </c>
      <c r="K55" s="38"/>
      <c r="L55" s="108"/>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customHeight="1">
      <c r="A57" s="36"/>
      <c r="B57" s="37"/>
      <c r="C57" s="132" t="s">
        <v>122</v>
      </c>
      <c r="D57" s="133"/>
      <c r="E57" s="133"/>
      <c r="F57" s="133"/>
      <c r="G57" s="133"/>
      <c r="H57" s="133"/>
      <c r="I57" s="133"/>
      <c r="J57" s="134" t="s">
        <v>123</v>
      </c>
      <c r="K57" s="133"/>
      <c r="L57" s="108"/>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customHeight="1">
      <c r="A59" s="36"/>
      <c r="B59" s="37"/>
      <c r="C59" s="135" t="s">
        <v>78</v>
      </c>
      <c r="D59" s="38"/>
      <c r="E59" s="38"/>
      <c r="F59" s="38"/>
      <c r="G59" s="38"/>
      <c r="H59" s="38"/>
      <c r="I59" s="38"/>
      <c r="J59" s="79">
        <f>J100</f>
        <v>0</v>
      </c>
      <c r="K59" s="38"/>
      <c r="L59" s="108"/>
      <c r="S59" s="36"/>
      <c r="T59" s="36"/>
      <c r="U59" s="36"/>
      <c r="V59" s="36"/>
      <c r="W59" s="36"/>
      <c r="X59" s="36"/>
      <c r="Y59" s="36"/>
      <c r="Z59" s="36"/>
      <c r="AA59" s="36"/>
      <c r="AB59" s="36"/>
      <c r="AC59" s="36"/>
      <c r="AD59" s="36"/>
      <c r="AE59" s="36"/>
      <c r="AU59" s="18" t="s">
        <v>124</v>
      </c>
    </row>
    <row r="60" spans="1:47" s="9" customFormat="1" ht="24.95" customHeight="1">
      <c r="B60" s="136"/>
      <c r="C60" s="137"/>
      <c r="D60" s="138" t="s">
        <v>125</v>
      </c>
      <c r="E60" s="139"/>
      <c r="F60" s="139"/>
      <c r="G60" s="139"/>
      <c r="H60" s="139"/>
      <c r="I60" s="139"/>
      <c r="J60" s="140">
        <f>J101</f>
        <v>0</v>
      </c>
      <c r="K60" s="137"/>
      <c r="L60" s="141"/>
    </row>
    <row r="61" spans="1:47" s="10" customFormat="1" ht="19.899999999999999" customHeight="1">
      <c r="B61" s="142"/>
      <c r="C61" s="143"/>
      <c r="D61" s="144" t="s">
        <v>126</v>
      </c>
      <c r="E61" s="145"/>
      <c r="F61" s="145"/>
      <c r="G61" s="145"/>
      <c r="H61" s="145"/>
      <c r="I61" s="145"/>
      <c r="J61" s="146">
        <f>J102</f>
        <v>0</v>
      </c>
      <c r="K61" s="143"/>
      <c r="L61" s="147"/>
    </row>
    <row r="62" spans="1:47" s="10" customFormat="1" ht="19.899999999999999" customHeight="1">
      <c r="B62" s="142"/>
      <c r="C62" s="143"/>
      <c r="D62" s="144" t="s">
        <v>127</v>
      </c>
      <c r="E62" s="145"/>
      <c r="F62" s="145"/>
      <c r="G62" s="145"/>
      <c r="H62" s="145"/>
      <c r="I62" s="145"/>
      <c r="J62" s="146">
        <f>J119</f>
        <v>0</v>
      </c>
      <c r="K62" s="143"/>
      <c r="L62" s="147"/>
    </row>
    <row r="63" spans="1:47" s="10" customFormat="1" ht="19.899999999999999" customHeight="1">
      <c r="B63" s="142"/>
      <c r="C63" s="143"/>
      <c r="D63" s="144" t="s">
        <v>128</v>
      </c>
      <c r="E63" s="145"/>
      <c r="F63" s="145"/>
      <c r="G63" s="145"/>
      <c r="H63" s="145"/>
      <c r="I63" s="145"/>
      <c r="J63" s="146">
        <f>J133</f>
        <v>0</v>
      </c>
      <c r="K63" s="143"/>
      <c r="L63" s="147"/>
    </row>
    <row r="64" spans="1:47" s="10" customFormat="1" ht="19.899999999999999" customHeight="1">
      <c r="B64" s="142"/>
      <c r="C64" s="143"/>
      <c r="D64" s="144" t="s">
        <v>129</v>
      </c>
      <c r="E64" s="145"/>
      <c r="F64" s="145"/>
      <c r="G64" s="145"/>
      <c r="H64" s="145"/>
      <c r="I64" s="145"/>
      <c r="J64" s="146">
        <f>J143</f>
        <v>0</v>
      </c>
      <c r="K64" s="143"/>
      <c r="L64" s="147"/>
    </row>
    <row r="65" spans="2:12" s="9" customFormat="1" ht="24.95" customHeight="1">
      <c r="B65" s="136"/>
      <c r="C65" s="137"/>
      <c r="D65" s="138" t="s">
        <v>130</v>
      </c>
      <c r="E65" s="139"/>
      <c r="F65" s="139"/>
      <c r="G65" s="139"/>
      <c r="H65" s="139"/>
      <c r="I65" s="139"/>
      <c r="J65" s="140">
        <f>J146</f>
        <v>0</v>
      </c>
      <c r="K65" s="137"/>
      <c r="L65" s="141"/>
    </row>
    <row r="66" spans="2:12" s="10" customFormat="1" ht="19.899999999999999" customHeight="1">
      <c r="B66" s="142"/>
      <c r="C66" s="143"/>
      <c r="D66" s="144" t="s">
        <v>131</v>
      </c>
      <c r="E66" s="145"/>
      <c r="F66" s="145"/>
      <c r="G66" s="145"/>
      <c r="H66" s="145"/>
      <c r="I66" s="145"/>
      <c r="J66" s="146">
        <f>J147</f>
        <v>0</v>
      </c>
      <c r="K66" s="143"/>
      <c r="L66" s="147"/>
    </row>
    <row r="67" spans="2:12" s="10" customFormat="1" ht="19.899999999999999" customHeight="1">
      <c r="B67" s="142"/>
      <c r="C67" s="143"/>
      <c r="D67" s="144" t="s">
        <v>132</v>
      </c>
      <c r="E67" s="145"/>
      <c r="F67" s="145"/>
      <c r="G67" s="145"/>
      <c r="H67" s="145"/>
      <c r="I67" s="145"/>
      <c r="J67" s="146">
        <f>J163</f>
        <v>0</v>
      </c>
      <c r="K67" s="143"/>
      <c r="L67" s="147"/>
    </row>
    <row r="68" spans="2:12" s="10" customFormat="1" ht="19.899999999999999" customHeight="1">
      <c r="B68" s="142"/>
      <c r="C68" s="143"/>
      <c r="D68" s="144" t="s">
        <v>133</v>
      </c>
      <c r="E68" s="145"/>
      <c r="F68" s="145"/>
      <c r="G68" s="145"/>
      <c r="H68" s="145"/>
      <c r="I68" s="145"/>
      <c r="J68" s="146">
        <f>J170</f>
        <v>0</v>
      </c>
      <c r="K68" s="143"/>
      <c r="L68" s="147"/>
    </row>
    <row r="69" spans="2:12" s="10" customFormat="1" ht="19.899999999999999" customHeight="1">
      <c r="B69" s="142"/>
      <c r="C69" s="143"/>
      <c r="D69" s="144" t="s">
        <v>134</v>
      </c>
      <c r="E69" s="145"/>
      <c r="F69" s="145"/>
      <c r="G69" s="145"/>
      <c r="H69" s="145"/>
      <c r="I69" s="145"/>
      <c r="J69" s="146">
        <f>J173</f>
        <v>0</v>
      </c>
      <c r="K69" s="143"/>
      <c r="L69" s="147"/>
    </row>
    <row r="70" spans="2:12" s="10" customFormat="1" ht="19.899999999999999" customHeight="1">
      <c r="B70" s="142"/>
      <c r="C70" s="143"/>
      <c r="D70" s="144" t="s">
        <v>135</v>
      </c>
      <c r="E70" s="145"/>
      <c r="F70" s="145"/>
      <c r="G70" s="145"/>
      <c r="H70" s="145"/>
      <c r="I70" s="145"/>
      <c r="J70" s="146">
        <f>J188</f>
        <v>0</v>
      </c>
      <c r="K70" s="143"/>
      <c r="L70" s="147"/>
    </row>
    <row r="71" spans="2:12" s="10" customFormat="1" ht="19.899999999999999" customHeight="1">
      <c r="B71" s="142"/>
      <c r="C71" s="143"/>
      <c r="D71" s="144" t="s">
        <v>136</v>
      </c>
      <c r="E71" s="145"/>
      <c r="F71" s="145"/>
      <c r="G71" s="145"/>
      <c r="H71" s="145"/>
      <c r="I71" s="145"/>
      <c r="J71" s="146">
        <f>J199</f>
        <v>0</v>
      </c>
      <c r="K71" s="143"/>
      <c r="L71" s="147"/>
    </row>
    <row r="72" spans="2:12" s="10" customFormat="1" ht="19.899999999999999" customHeight="1">
      <c r="B72" s="142"/>
      <c r="C72" s="143"/>
      <c r="D72" s="144" t="s">
        <v>137</v>
      </c>
      <c r="E72" s="145"/>
      <c r="F72" s="145"/>
      <c r="G72" s="145"/>
      <c r="H72" s="145"/>
      <c r="I72" s="145"/>
      <c r="J72" s="146">
        <f>J205</f>
        <v>0</v>
      </c>
      <c r="K72" s="143"/>
      <c r="L72" s="147"/>
    </row>
    <row r="73" spans="2:12" s="10" customFormat="1" ht="19.899999999999999" customHeight="1">
      <c r="B73" s="142"/>
      <c r="C73" s="143"/>
      <c r="D73" s="144" t="s">
        <v>138</v>
      </c>
      <c r="E73" s="145"/>
      <c r="F73" s="145"/>
      <c r="G73" s="145"/>
      <c r="H73" s="145"/>
      <c r="I73" s="145"/>
      <c r="J73" s="146">
        <f>J239</f>
        <v>0</v>
      </c>
      <c r="K73" s="143"/>
      <c r="L73" s="147"/>
    </row>
    <row r="74" spans="2:12" s="10" customFormat="1" ht="19.899999999999999" customHeight="1">
      <c r="B74" s="142"/>
      <c r="C74" s="143"/>
      <c r="D74" s="144" t="s">
        <v>139</v>
      </c>
      <c r="E74" s="145"/>
      <c r="F74" s="145"/>
      <c r="G74" s="145"/>
      <c r="H74" s="145"/>
      <c r="I74" s="145"/>
      <c r="J74" s="146">
        <f>J269</f>
        <v>0</v>
      </c>
      <c r="K74" s="143"/>
      <c r="L74" s="147"/>
    </row>
    <row r="75" spans="2:12" s="9" customFormat="1" ht="24.95" customHeight="1">
      <c r="B75" s="136"/>
      <c r="C75" s="137"/>
      <c r="D75" s="138" t="s">
        <v>627</v>
      </c>
      <c r="E75" s="139"/>
      <c r="F75" s="139"/>
      <c r="G75" s="139"/>
      <c r="H75" s="139"/>
      <c r="I75" s="139"/>
      <c r="J75" s="140">
        <f>J277</f>
        <v>0</v>
      </c>
      <c r="K75" s="137"/>
      <c r="L75" s="141"/>
    </row>
    <row r="76" spans="2:12" s="10" customFormat="1" ht="19.899999999999999" customHeight="1">
      <c r="B76" s="142"/>
      <c r="C76" s="143"/>
      <c r="D76" s="144" t="s">
        <v>141</v>
      </c>
      <c r="E76" s="145"/>
      <c r="F76" s="145"/>
      <c r="G76" s="145"/>
      <c r="H76" s="145"/>
      <c r="I76" s="145"/>
      <c r="J76" s="146">
        <f>J278</f>
        <v>0</v>
      </c>
      <c r="K76" s="143"/>
      <c r="L76" s="147"/>
    </row>
    <row r="77" spans="2:12" s="10" customFormat="1" ht="19.899999999999999" customHeight="1">
      <c r="B77" s="142"/>
      <c r="C77" s="143"/>
      <c r="D77" s="144" t="s">
        <v>142</v>
      </c>
      <c r="E77" s="145"/>
      <c r="F77" s="145"/>
      <c r="G77" s="145"/>
      <c r="H77" s="145"/>
      <c r="I77" s="145"/>
      <c r="J77" s="146">
        <f>J281</f>
        <v>0</v>
      </c>
      <c r="K77" s="143"/>
      <c r="L77" s="147"/>
    </row>
    <row r="78" spans="2:12" s="10" customFormat="1" ht="19.899999999999999" customHeight="1">
      <c r="B78" s="142"/>
      <c r="C78" s="143"/>
      <c r="D78" s="144" t="s">
        <v>143</v>
      </c>
      <c r="E78" s="145"/>
      <c r="F78" s="145"/>
      <c r="G78" s="145"/>
      <c r="H78" s="145"/>
      <c r="I78" s="145"/>
      <c r="J78" s="146">
        <f>J285</f>
        <v>0</v>
      </c>
      <c r="K78" s="143"/>
      <c r="L78" s="147"/>
    </row>
    <row r="79" spans="2:12" s="10" customFormat="1" ht="19.899999999999999" customHeight="1">
      <c r="B79" s="142"/>
      <c r="C79" s="143"/>
      <c r="D79" s="144" t="s">
        <v>144</v>
      </c>
      <c r="E79" s="145"/>
      <c r="F79" s="145"/>
      <c r="G79" s="145"/>
      <c r="H79" s="145"/>
      <c r="I79" s="145"/>
      <c r="J79" s="146">
        <f>J290</f>
        <v>0</v>
      </c>
      <c r="K79" s="143"/>
      <c r="L79" s="147"/>
    </row>
    <row r="80" spans="2:12" s="10" customFormat="1" ht="19.899999999999999" customHeight="1">
      <c r="B80" s="142"/>
      <c r="C80" s="143"/>
      <c r="D80" s="144" t="s">
        <v>145</v>
      </c>
      <c r="E80" s="145"/>
      <c r="F80" s="145"/>
      <c r="G80" s="145"/>
      <c r="H80" s="145"/>
      <c r="I80" s="145"/>
      <c r="J80" s="146">
        <f>J294</f>
        <v>0</v>
      </c>
      <c r="K80" s="143"/>
      <c r="L80" s="147"/>
    </row>
    <row r="81" spans="1:31" s="2" customFormat="1" ht="21.75" customHeight="1">
      <c r="A81" s="36"/>
      <c r="B81" s="37"/>
      <c r="C81" s="38"/>
      <c r="D81" s="38"/>
      <c r="E81" s="38"/>
      <c r="F81" s="38"/>
      <c r="G81" s="38"/>
      <c r="H81" s="38"/>
      <c r="I81" s="38"/>
      <c r="J81" s="38"/>
      <c r="K81" s="38"/>
      <c r="L81" s="108"/>
      <c r="S81" s="36"/>
      <c r="T81" s="36"/>
      <c r="U81" s="36"/>
      <c r="V81" s="36"/>
      <c r="W81" s="36"/>
      <c r="X81" s="36"/>
      <c r="Y81" s="36"/>
      <c r="Z81" s="36"/>
      <c r="AA81" s="36"/>
      <c r="AB81" s="36"/>
      <c r="AC81" s="36"/>
      <c r="AD81" s="36"/>
      <c r="AE81" s="36"/>
    </row>
    <row r="82" spans="1:31" s="2" customFormat="1" ht="6.95" customHeight="1">
      <c r="A82" s="36"/>
      <c r="B82" s="49"/>
      <c r="C82" s="50"/>
      <c r="D82" s="50"/>
      <c r="E82" s="50"/>
      <c r="F82" s="50"/>
      <c r="G82" s="50"/>
      <c r="H82" s="50"/>
      <c r="I82" s="50"/>
      <c r="J82" s="50"/>
      <c r="K82" s="50"/>
      <c r="L82" s="108"/>
      <c r="S82" s="36"/>
      <c r="T82" s="36"/>
      <c r="U82" s="36"/>
      <c r="V82" s="36"/>
      <c r="W82" s="36"/>
      <c r="X82" s="36"/>
      <c r="Y82" s="36"/>
      <c r="Z82" s="36"/>
      <c r="AA82" s="36"/>
      <c r="AB82" s="36"/>
      <c r="AC82" s="36"/>
      <c r="AD82" s="36"/>
      <c r="AE82" s="36"/>
    </row>
    <row r="86" spans="1:31" s="2" customFormat="1" ht="6.95" customHeight="1">
      <c r="A86" s="36"/>
      <c r="B86" s="51"/>
      <c r="C86" s="52"/>
      <c r="D86" s="52"/>
      <c r="E86" s="52"/>
      <c r="F86" s="52"/>
      <c r="G86" s="52"/>
      <c r="H86" s="52"/>
      <c r="I86" s="52"/>
      <c r="J86" s="52"/>
      <c r="K86" s="52"/>
      <c r="L86" s="108"/>
      <c r="S86" s="36"/>
      <c r="T86" s="36"/>
      <c r="U86" s="36"/>
      <c r="V86" s="36"/>
      <c r="W86" s="36"/>
      <c r="X86" s="36"/>
      <c r="Y86" s="36"/>
      <c r="Z86" s="36"/>
      <c r="AA86" s="36"/>
      <c r="AB86" s="36"/>
      <c r="AC86" s="36"/>
      <c r="AD86" s="36"/>
      <c r="AE86" s="36"/>
    </row>
    <row r="87" spans="1:31" s="2" customFormat="1" ht="24.95" customHeight="1">
      <c r="A87" s="36"/>
      <c r="B87" s="37"/>
      <c r="C87" s="24" t="s">
        <v>146</v>
      </c>
      <c r="D87" s="38"/>
      <c r="E87" s="38"/>
      <c r="F87" s="38"/>
      <c r="G87" s="38"/>
      <c r="H87" s="38"/>
      <c r="I87" s="38"/>
      <c r="J87" s="38"/>
      <c r="K87" s="38"/>
      <c r="L87" s="108"/>
      <c r="S87" s="36"/>
      <c r="T87" s="36"/>
      <c r="U87" s="36"/>
      <c r="V87" s="36"/>
      <c r="W87" s="36"/>
      <c r="X87" s="36"/>
      <c r="Y87" s="36"/>
      <c r="Z87" s="36"/>
      <c r="AA87" s="36"/>
      <c r="AB87" s="36"/>
      <c r="AC87" s="36"/>
      <c r="AD87" s="36"/>
      <c r="AE87" s="36"/>
    </row>
    <row r="88" spans="1:31" s="2" customFormat="1" ht="6.95" customHeight="1">
      <c r="A88" s="36"/>
      <c r="B88" s="37"/>
      <c r="C88" s="38"/>
      <c r="D88" s="38"/>
      <c r="E88" s="38"/>
      <c r="F88" s="38"/>
      <c r="G88" s="38"/>
      <c r="H88" s="38"/>
      <c r="I88" s="38"/>
      <c r="J88" s="38"/>
      <c r="K88" s="38"/>
      <c r="L88" s="108"/>
      <c r="S88" s="36"/>
      <c r="T88" s="36"/>
      <c r="U88" s="36"/>
      <c r="V88" s="36"/>
      <c r="W88" s="36"/>
      <c r="X88" s="36"/>
      <c r="Y88" s="36"/>
      <c r="Z88" s="36"/>
      <c r="AA88" s="36"/>
      <c r="AB88" s="36"/>
      <c r="AC88" s="36"/>
      <c r="AD88" s="36"/>
      <c r="AE88" s="36"/>
    </row>
    <row r="89" spans="1:31" s="2" customFormat="1" ht="12" customHeight="1">
      <c r="A89" s="36"/>
      <c r="B89" s="37"/>
      <c r="C89" s="30" t="s">
        <v>16</v>
      </c>
      <c r="D89" s="38"/>
      <c r="E89" s="38"/>
      <c r="F89" s="38"/>
      <c r="G89" s="38"/>
      <c r="H89" s="38"/>
      <c r="I89" s="38"/>
      <c r="J89" s="38"/>
      <c r="K89" s="38"/>
      <c r="L89" s="108"/>
      <c r="S89" s="36"/>
      <c r="T89" s="36"/>
      <c r="U89" s="36"/>
      <c r="V89" s="36"/>
      <c r="W89" s="36"/>
      <c r="X89" s="36"/>
      <c r="Y89" s="36"/>
      <c r="Z89" s="36"/>
      <c r="AA89" s="36"/>
      <c r="AB89" s="36"/>
      <c r="AC89" s="36"/>
      <c r="AD89" s="36"/>
      <c r="AE89" s="36"/>
    </row>
    <row r="90" spans="1:31" s="2" customFormat="1" ht="16.5" customHeight="1">
      <c r="A90" s="36"/>
      <c r="B90" s="37"/>
      <c r="C90" s="38"/>
      <c r="D90" s="38"/>
      <c r="E90" s="372" t="str">
        <f>E7</f>
        <v>Oprava sociálního zařízení v objektu Polikliniky</v>
      </c>
      <c r="F90" s="373"/>
      <c r="G90" s="373"/>
      <c r="H90" s="373"/>
      <c r="I90" s="38"/>
      <c r="J90" s="38"/>
      <c r="K90" s="38"/>
      <c r="L90" s="108"/>
      <c r="S90" s="36"/>
      <c r="T90" s="36"/>
      <c r="U90" s="36"/>
      <c r="V90" s="36"/>
      <c r="W90" s="36"/>
      <c r="X90" s="36"/>
      <c r="Y90" s="36"/>
      <c r="Z90" s="36"/>
      <c r="AA90" s="36"/>
      <c r="AB90" s="36"/>
      <c r="AC90" s="36"/>
      <c r="AD90" s="36"/>
      <c r="AE90" s="36"/>
    </row>
    <row r="91" spans="1:31" s="2" customFormat="1" ht="12" customHeight="1">
      <c r="A91" s="36"/>
      <c r="B91" s="37"/>
      <c r="C91" s="30" t="s">
        <v>119</v>
      </c>
      <c r="D91" s="38"/>
      <c r="E91" s="38"/>
      <c r="F91" s="38"/>
      <c r="G91" s="38"/>
      <c r="H91" s="38"/>
      <c r="I91" s="38"/>
      <c r="J91" s="38"/>
      <c r="K91" s="38"/>
      <c r="L91" s="108"/>
      <c r="S91" s="36"/>
      <c r="T91" s="36"/>
      <c r="U91" s="36"/>
      <c r="V91" s="36"/>
      <c r="W91" s="36"/>
      <c r="X91" s="36"/>
      <c r="Y91" s="36"/>
      <c r="Z91" s="36"/>
      <c r="AA91" s="36"/>
      <c r="AB91" s="36"/>
      <c r="AC91" s="36"/>
      <c r="AD91" s="36"/>
      <c r="AE91" s="36"/>
    </row>
    <row r="92" spans="1:31" s="2" customFormat="1" ht="16.5" customHeight="1">
      <c r="A92" s="36"/>
      <c r="B92" s="37"/>
      <c r="C92" s="38"/>
      <c r="D92" s="38"/>
      <c r="E92" s="329" t="str">
        <f>E9</f>
        <v>3.NP - Ž - 3.NP - sociální zázemí - ženy</v>
      </c>
      <c r="F92" s="374"/>
      <c r="G92" s="374"/>
      <c r="H92" s="374"/>
      <c r="I92" s="38"/>
      <c r="J92" s="38"/>
      <c r="K92" s="38"/>
      <c r="L92" s="108"/>
      <c r="S92" s="36"/>
      <c r="T92" s="36"/>
      <c r="U92" s="36"/>
      <c r="V92" s="36"/>
      <c r="W92" s="36"/>
      <c r="X92" s="36"/>
      <c r="Y92" s="36"/>
      <c r="Z92" s="36"/>
      <c r="AA92" s="36"/>
      <c r="AB92" s="36"/>
      <c r="AC92" s="36"/>
      <c r="AD92" s="36"/>
      <c r="AE92" s="36"/>
    </row>
    <row r="93" spans="1:31" s="2" customFormat="1" ht="6.95" customHeight="1">
      <c r="A93" s="36"/>
      <c r="B93" s="37"/>
      <c r="C93" s="38"/>
      <c r="D93" s="38"/>
      <c r="E93" s="38"/>
      <c r="F93" s="38"/>
      <c r="G93" s="38"/>
      <c r="H93" s="38"/>
      <c r="I93" s="38"/>
      <c r="J93" s="38"/>
      <c r="K93" s="38"/>
      <c r="L93" s="108"/>
      <c r="S93" s="36"/>
      <c r="T93" s="36"/>
      <c r="U93" s="36"/>
      <c r="V93" s="36"/>
      <c r="W93" s="36"/>
      <c r="X93" s="36"/>
      <c r="Y93" s="36"/>
      <c r="Z93" s="36"/>
      <c r="AA93" s="36"/>
      <c r="AB93" s="36"/>
      <c r="AC93" s="36"/>
      <c r="AD93" s="36"/>
      <c r="AE93" s="36"/>
    </row>
    <row r="94" spans="1:31" s="2" customFormat="1" ht="12" customHeight="1">
      <c r="A94" s="36"/>
      <c r="B94" s="37"/>
      <c r="C94" s="30" t="s">
        <v>22</v>
      </c>
      <c r="D94" s="38"/>
      <c r="E94" s="38"/>
      <c r="F94" s="28" t="str">
        <f>F12</f>
        <v>Objekt Polikliniky</v>
      </c>
      <c r="G94" s="38"/>
      <c r="H94" s="38"/>
      <c r="I94" s="30" t="s">
        <v>24</v>
      </c>
      <c r="J94" s="61" t="str">
        <f>IF(J12="","",J12)</f>
        <v>7. 10. 2021</v>
      </c>
      <c r="K94" s="38"/>
      <c r="L94" s="108"/>
      <c r="S94" s="36"/>
      <c r="T94" s="36"/>
      <c r="U94" s="36"/>
      <c r="V94" s="36"/>
      <c r="W94" s="36"/>
      <c r="X94" s="36"/>
      <c r="Y94" s="36"/>
      <c r="Z94" s="36"/>
      <c r="AA94" s="36"/>
      <c r="AB94" s="36"/>
      <c r="AC94" s="36"/>
      <c r="AD94" s="36"/>
      <c r="AE94" s="36"/>
    </row>
    <row r="95" spans="1:31" s="2" customFormat="1" ht="6.95" customHeight="1">
      <c r="A95" s="36"/>
      <c r="B95" s="37"/>
      <c r="C95" s="38"/>
      <c r="D95" s="38"/>
      <c r="E95" s="38"/>
      <c r="F95" s="38"/>
      <c r="G95" s="38"/>
      <c r="H95" s="38"/>
      <c r="I95" s="38"/>
      <c r="J95" s="38"/>
      <c r="K95" s="38"/>
      <c r="L95" s="108"/>
      <c r="S95" s="36"/>
      <c r="T95" s="36"/>
      <c r="U95" s="36"/>
      <c r="V95" s="36"/>
      <c r="W95" s="36"/>
      <c r="X95" s="36"/>
      <c r="Y95" s="36"/>
      <c r="Z95" s="36"/>
      <c r="AA95" s="36"/>
      <c r="AB95" s="36"/>
      <c r="AC95" s="36"/>
      <c r="AD95" s="36"/>
      <c r="AE95" s="36"/>
    </row>
    <row r="96" spans="1:31" s="2" customFormat="1" ht="15.2" customHeight="1">
      <c r="A96" s="36"/>
      <c r="B96" s="37"/>
      <c r="C96" s="30" t="s">
        <v>30</v>
      </c>
      <c r="D96" s="38"/>
      <c r="E96" s="38"/>
      <c r="F96" s="28" t="str">
        <f>E15</f>
        <v>Nemocnice s poliklinikou Česká Lípa,a.s.,Purkyňova</v>
      </c>
      <c r="G96" s="38"/>
      <c r="H96" s="38"/>
      <c r="I96" s="30" t="s">
        <v>38</v>
      </c>
      <c r="J96" s="34" t="str">
        <f>E21</f>
        <v>STORING spol. s r.o.</v>
      </c>
      <c r="K96" s="38"/>
      <c r="L96" s="108"/>
      <c r="S96" s="36"/>
      <c r="T96" s="36"/>
      <c r="U96" s="36"/>
      <c r="V96" s="36"/>
      <c r="W96" s="36"/>
      <c r="X96" s="36"/>
      <c r="Y96" s="36"/>
      <c r="Z96" s="36"/>
      <c r="AA96" s="36"/>
      <c r="AB96" s="36"/>
      <c r="AC96" s="36"/>
      <c r="AD96" s="36"/>
      <c r="AE96" s="36"/>
    </row>
    <row r="97" spans="1:65" s="2" customFormat="1" ht="15.2" customHeight="1">
      <c r="A97" s="36"/>
      <c r="B97" s="37"/>
      <c r="C97" s="30" t="s">
        <v>36</v>
      </c>
      <c r="D97" s="38"/>
      <c r="E97" s="38"/>
      <c r="F97" s="28" t="str">
        <f>IF(E18="","",E18)</f>
        <v>Vyplň údaj</v>
      </c>
      <c r="G97" s="38"/>
      <c r="H97" s="38"/>
      <c r="I97" s="30" t="s">
        <v>42</v>
      </c>
      <c r="J97" s="34" t="str">
        <f>E24</f>
        <v>Zuzana Morávková</v>
      </c>
      <c r="K97" s="38"/>
      <c r="L97" s="108"/>
      <c r="S97" s="36"/>
      <c r="T97" s="36"/>
      <c r="U97" s="36"/>
      <c r="V97" s="36"/>
      <c r="W97" s="36"/>
      <c r="X97" s="36"/>
      <c r="Y97" s="36"/>
      <c r="Z97" s="36"/>
      <c r="AA97" s="36"/>
      <c r="AB97" s="36"/>
      <c r="AC97" s="36"/>
      <c r="AD97" s="36"/>
      <c r="AE97" s="36"/>
    </row>
    <row r="98" spans="1:65" s="2" customFormat="1" ht="10.35" customHeight="1">
      <c r="A98" s="36"/>
      <c r="B98" s="37"/>
      <c r="C98" s="38"/>
      <c r="D98" s="38"/>
      <c r="E98" s="38"/>
      <c r="F98" s="38"/>
      <c r="G98" s="38"/>
      <c r="H98" s="38"/>
      <c r="I98" s="38"/>
      <c r="J98" s="38"/>
      <c r="K98" s="38"/>
      <c r="L98" s="108"/>
      <c r="S98" s="36"/>
      <c r="T98" s="36"/>
      <c r="U98" s="36"/>
      <c r="V98" s="36"/>
      <c r="W98" s="36"/>
      <c r="X98" s="36"/>
      <c r="Y98" s="36"/>
      <c r="Z98" s="36"/>
      <c r="AA98" s="36"/>
      <c r="AB98" s="36"/>
      <c r="AC98" s="36"/>
      <c r="AD98" s="36"/>
      <c r="AE98" s="36"/>
    </row>
    <row r="99" spans="1:65" s="11" customFormat="1" ht="29.25" customHeight="1">
      <c r="A99" s="148"/>
      <c r="B99" s="149"/>
      <c r="C99" s="150" t="s">
        <v>147</v>
      </c>
      <c r="D99" s="151" t="s">
        <v>65</v>
      </c>
      <c r="E99" s="151" t="s">
        <v>61</v>
      </c>
      <c r="F99" s="151" t="s">
        <v>62</v>
      </c>
      <c r="G99" s="151" t="s">
        <v>148</v>
      </c>
      <c r="H99" s="151" t="s">
        <v>149</v>
      </c>
      <c r="I99" s="151" t="s">
        <v>150</v>
      </c>
      <c r="J99" s="152" t="s">
        <v>123</v>
      </c>
      <c r="K99" s="153" t="s">
        <v>151</v>
      </c>
      <c r="L99" s="154"/>
      <c r="M99" s="70" t="s">
        <v>35</v>
      </c>
      <c r="N99" s="71" t="s">
        <v>50</v>
      </c>
      <c r="O99" s="71" t="s">
        <v>152</v>
      </c>
      <c r="P99" s="71" t="s">
        <v>153</v>
      </c>
      <c r="Q99" s="71" t="s">
        <v>154</v>
      </c>
      <c r="R99" s="71" t="s">
        <v>155</v>
      </c>
      <c r="S99" s="71" t="s">
        <v>156</v>
      </c>
      <c r="T99" s="72" t="s">
        <v>157</v>
      </c>
      <c r="U99" s="148"/>
      <c r="V99" s="148"/>
      <c r="W99" s="148"/>
      <c r="X99" s="148"/>
      <c r="Y99" s="148"/>
      <c r="Z99" s="148"/>
      <c r="AA99" s="148"/>
      <c r="AB99" s="148"/>
      <c r="AC99" s="148"/>
      <c r="AD99" s="148"/>
      <c r="AE99" s="148"/>
    </row>
    <row r="100" spans="1:65" s="2" customFormat="1" ht="22.9" customHeight="1">
      <c r="A100" s="36"/>
      <c r="B100" s="37"/>
      <c r="C100" s="77" t="s">
        <v>158</v>
      </c>
      <c r="D100" s="38"/>
      <c r="E100" s="38"/>
      <c r="F100" s="38"/>
      <c r="G100" s="38"/>
      <c r="H100" s="38"/>
      <c r="I100" s="38"/>
      <c r="J100" s="155">
        <f>BK100</f>
        <v>0</v>
      </c>
      <c r="K100" s="38"/>
      <c r="L100" s="41"/>
      <c r="M100" s="73"/>
      <c r="N100" s="156"/>
      <c r="O100" s="74"/>
      <c r="P100" s="157">
        <f>P101+P146+P277</f>
        <v>0</v>
      </c>
      <c r="Q100" s="74"/>
      <c r="R100" s="157">
        <f>R101+R146+R277</f>
        <v>4.3382473000000008</v>
      </c>
      <c r="S100" s="74"/>
      <c r="T100" s="158">
        <f>T101+T146+T277</f>
        <v>6.68581</v>
      </c>
      <c r="U100" s="36"/>
      <c r="V100" s="36"/>
      <c r="W100" s="36"/>
      <c r="X100" s="36"/>
      <c r="Y100" s="36"/>
      <c r="Z100" s="36"/>
      <c r="AA100" s="36"/>
      <c r="AB100" s="36"/>
      <c r="AC100" s="36"/>
      <c r="AD100" s="36"/>
      <c r="AE100" s="36"/>
      <c r="AT100" s="18" t="s">
        <v>79</v>
      </c>
      <c r="AU100" s="18" t="s">
        <v>124</v>
      </c>
      <c r="BK100" s="159">
        <f>BK101+BK146+BK277</f>
        <v>0</v>
      </c>
    </row>
    <row r="101" spans="1:65" s="12" customFormat="1" ht="25.9" customHeight="1">
      <c r="B101" s="160"/>
      <c r="C101" s="161"/>
      <c r="D101" s="162" t="s">
        <v>79</v>
      </c>
      <c r="E101" s="163" t="s">
        <v>159</v>
      </c>
      <c r="F101" s="163" t="s">
        <v>160</v>
      </c>
      <c r="G101" s="161"/>
      <c r="H101" s="161"/>
      <c r="I101" s="164"/>
      <c r="J101" s="165">
        <f>BK101</f>
        <v>0</v>
      </c>
      <c r="K101" s="161"/>
      <c r="L101" s="166"/>
      <c r="M101" s="167"/>
      <c r="N101" s="168"/>
      <c r="O101" s="168"/>
      <c r="P101" s="169">
        <f>P102+P119+P133+P143</f>
        <v>0</v>
      </c>
      <c r="Q101" s="168"/>
      <c r="R101" s="169">
        <f>R102+R119+R133+R143</f>
        <v>2.1490857500000002</v>
      </c>
      <c r="S101" s="168"/>
      <c r="T101" s="170">
        <f>T102+T119+T133+T143</f>
        <v>1.424744</v>
      </c>
      <c r="AR101" s="171" t="s">
        <v>88</v>
      </c>
      <c r="AT101" s="172" t="s">
        <v>79</v>
      </c>
      <c r="AU101" s="172" t="s">
        <v>80</v>
      </c>
      <c r="AY101" s="171" t="s">
        <v>161</v>
      </c>
      <c r="BK101" s="173">
        <f>BK102+BK119+BK133+BK143</f>
        <v>0</v>
      </c>
    </row>
    <row r="102" spans="1:65" s="12" customFormat="1" ht="22.9" customHeight="1">
      <c r="B102" s="160"/>
      <c r="C102" s="161"/>
      <c r="D102" s="162" t="s">
        <v>79</v>
      </c>
      <c r="E102" s="174" t="s">
        <v>162</v>
      </c>
      <c r="F102" s="174" t="s">
        <v>163</v>
      </c>
      <c r="G102" s="161"/>
      <c r="H102" s="161"/>
      <c r="I102" s="164"/>
      <c r="J102" s="175">
        <f>BK102</f>
        <v>0</v>
      </c>
      <c r="K102" s="161"/>
      <c r="L102" s="166"/>
      <c r="M102" s="167"/>
      <c r="N102" s="168"/>
      <c r="O102" s="168"/>
      <c r="P102" s="169">
        <f>SUM(P103:P118)</f>
        <v>0</v>
      </c>
      <c r="Q102" s="168"/>
      <c r="R102" s="169">
        <f>SUM(R103:R118)</f>
        <v>2.1482857500000003</v>
      </c>
      <c r="S102" s="168"/>
      <c r="T102" s="170">
        <f>SUM(T103:T118)</f>
        <v>0</v>
      </c>
      <c r="AR102" s="171" t="s">
        <v>88</v>
      </c>
      <c r="AT102" s="172" t="s">
        <v>79</v>
      </c>
      <c r="AU102" s="172" t="s">
        <v>88</v>
      </c>
      <c r="AY102" s="171" t="s">
        <v>161</v>
      </c>
      <c r="BK102" s="173">
        <f>SUM(BK103:BK118)</f>
        <v>0</v>
      </c>
    </row>
    <row r="103" spans="1:65" s="2" customFormat="1" ht="33" customHeight="1">
      <c r="A103" s="36"/>
      <c r="B103" s="37"/>
      <c r="C103" s="176" t="s">
        <v>88</v>
      </c>
      <c r="D103" s="176" t="s">
        <v>164</v>
      </c>
      <c r="E103" s="177" t="s">
        <v>165</v>
      </c>
      <c r="F103" s="178" t="s">
        <v>166</v>
      </c>
      <c r="G103" s="179" t="s">
        <v>167</v>
      </c>
      <c r="H103" s="180">
        <v>67.045000000000002</v>
      </c>
      <c r="I103" s="181"/>
      <c r="J103" s="182">
        <f>ROUND(I103*H103,2)</f>
        <v>0</v>
      </c>
      <c r="K103" s="183"/>
      <c r="L103" s="41"/>
      <c r="M103" s="184" t="s">
        <v>35</v>
      </c>
      <c r="N103" s="185" t="s">
        <v>51</v>
      </c>
      <c r="O103" s="66"/>
      <c r="P103" s="186">
        <f>O103*H103</f>
        <v>0</v>
      </c>
      <c r="Q103" s="186">
        <v>7.3499999999999998E-3</v>
      </c>
      <c r="R103" s="186">
        <f>Q103*H103</f>
        <v>0.49278074999999999</v>
      </c>
      <c r="S103" s="186">
        <v>0</v>
      </c>
      <c r="T103" s="187">
        <f>S103*H103</f>
        <v>0</v>
      </c>
      <c r="U103" s="36"/>
      <c r="V103" s="36"/>
      <c r="W103" s="36"/>
      <c r="X103" s="36"/>
      <c r="Y103" s="36"/>
      <c r="Z103" s="36"/>
      <c r="AA103" s="36"/>
      <c r="AB103" s="36"/>
      <c r="AC103" s="36"/>
      <c r="AD103" s="36"/>
      <c r="AE103" s="36"/>
      <c r="AR103" s="188" t="s">
        <v>168</v>
      </c>
      <c r="AT103" s="188" t="s">
        <v>164</v>
      </c>
      <c r="AU103" s="188" t="s">
        <v>90</v>
      </c>
      <c r="AY103" s="18" t="s">
        <v>161</v>
      </c>
      <c r="BE103" s="189">
        <f>IF(N103="základní",J103,0)</f>
        <v>0</v>
      </c>
      <c r="BF103" s="189">
        <f>IF(N103="snížená",J103,0)</f>
        <v>0</v>
      </c>
      <c r="BG103" s="189">
        <f>IF(N103="zákl. přenesená",J103,0)</f>
        <v>0</v>
      </c>
      <c r="BH103" s="189">
        <f>IF(N103="sníž. přenesená",J103,0)</f>
        <v>0</v>
      </c>
      <c r="BI103" s="189">
        <f>IF(N103="nulová",J103,0)</f>
        <v>0</v>
      </c>
      <c r="BJ103" s="18" t="s">
        <v>88</v>
      </c>
      <c r="BK103" s="189">
        <f>ROUND(I103*H103,2)</f>
        <v>0</v>
      </c>
      <c r="BL103" s="18" t="s">
        <v>168</v>
      </c>
      <c r="BM103" s="188" t="s">
        <v>1069</v>
      </c>
    </row>
    <row r="104" spans="1:65" s="2" customFormat="1" ht="11.25">
      <c r="A104" s="36"/>
      <c r="B104" s="37"/>
      <c r="C104" s="38"/>
      <c r="D104" s="190" t="s">
        <v>170</v>
      </c>
      <c r="E104" s="38"/>
      <c r="F104" s="191" t="s">
        <v>171</v>
      </c>
      <c r="G104" s="38"/>
      <c r="H104" s="38"/>
      <c r="I104" s="192"/>
      <c r="J104" s="38"/>
      <c r="K104" s="38"/>
      <c r="L104" s="41"/>
      <c r="M104" s="193"/>
      <c r="N104" s="194"/>
      <c r="O104" s="66"/>
      <c r="P104" s="66"/>
      <c r="Q104" s="66"/>
      <c r="R104" s="66"/>
      <c r="S104" s="66"/>
      <c r="T104" s="67"/>
      <c r="U104" s="36"/>
      <c r="V104" s="36"/>
      <c r="W104" s="36"/>
      <c r="X104" s="36"/>
      <c r="Y104" s="36"/>
      <c r="Z104" s="36"/>
      <c r="AA104" s="36"/>
      <c r="AB104" s="36"/>
      <c r="AC104" s="36"/>
      <c r="AD104" s="36"/>
      <c r="AE104" s="36"/>
      <c r="AT104" s="18" t="s">
        <v>170</v>
      </c>
      <c r="AU104" s="18" t="s">
        <v>90</v>
      </c>
    </row>
    <row r="105" spans="1:65" s="2" customFormat="1" ht="24.2" customHeight="1">
      <c r="A105" s="36"/>
      <c r="B105" s="37"/>
      <c r="C105" s="176" t="s">
        <v>90</v>
      </c>
      <c r="D105" s="176" t="s">
        <v>164</v>
      </c>
      <c r="E105" s="177" t="s">
        <v>172</v>
      </c>
      <c r="F105" s="178" t="s">
        <v>173</v>
      </c>
      <c r="G105" s="179" t="s">
        <v>167</v>
      </c>
      <c r="H105" s="180">
        <v>67.045000000000002</v>
      </c>
      <c r="I105" s="181"/>
      <c r="J105" s="182">
        <f>ROUND(I105*H105,2)</f>
        <v>0</v>
      </c>
      <c r="K105" s="183"/>
      <c r="L105" s="41"/>
      <c r="M105" s="184" t="s">
        <v>35</v>
      </c>
      <c r="N105" s="185" t="s">
        <v>51</v>
      </c>
      <c r="O105" s="66"/>
      <c r="P105" s="186">
        <f>O105*H105</f>
        <v>0</v>
      </c>
      <c r="Q105" s="186">
        <v>2.1000000000000001E-2</v>
      </c>
      <c r="R105" s="186">
        <f>Q105*H105</f>
        <v>1.4079450000000002</v>
      </c>
      <c r="S105" s="186">
        <v>0</v>
      </c>
      <c r="T105" s="187">
        <f>S105*H105</f>
        <v>0</v>
      </c>
      <c r="U105" s="36"/>
      <c r="V105" s="36"/>
      <c r="W105" s="36"/>
      <c r="X105" s="36"/>
      <c r="Y105" s="36"/>
      <c r="Z105" s="36"/>
      <c r="AA105" s="36"/>
      <c r="AB105" s="36"/>
      <c r="AC105" s="36"/>
      <c r="AD105" s="36"/>
      <c r="AE105" s="36"/>
      <c r="AR105" s="188" t="s">
        <v>168</v>
      </c>
      <c r="AT105" s="188" t="s">
        <v>164</v>
      </c>
      <c r="AU105" s="188" t="s">
        <v>90</v>
      </c>
      <c r="AY105" s="18" t="s">
        <v>161</v>
      </c>
      <c r="BE105" s="189">
        <f>IF(N105="základní",J105,0)</f>
        <v>0</v>
      </c>
      <c r="BF105" s="189">
        <f>IF(N105="snížená",J105,0)</f>
        <v>0</v>
      </c>
      <c r="BG105" s="189">
        <f>IF(N105="zákl. přenesená",J105,0)</f>
        <v>0</v>
      </c>
      <c r="BH105" s="189">
        <f>IF(N105="sníž. přenesená",J105,0)</f>
        <v>0</v>
      </c>
      <c r="BI105" s="189">
        <f>IF(N105="nulová",J105,0)</f>
        <v>0</v>
      </c>
      <c r="BJ105" s="18" t="s">
        <v>88</v>
      </c>
      <c r="BK105" s="189">
        <f>ROUND(I105*H105,2)</f>
        <v>0</v>
      </c>
      <c r="BL105" s="18" t="s">
        <v>168</v>
      </c>
      <c r="BM105" s="188" t="s">
        <v>1070</v>
      </c>
    </row>
    <row r="106" spans="1:65" s="2" customFormat="1" ht="11.25">
      <c r="A106" s="36"/>
      <c r="B106" s="37"/>
      <c r="C106" s="38"/>
      <c r="D106" s="190" t="s">
        <v>170</v>
      </c>
      <c r="E106" s="38"/>
      <c r="F106" s="191" t="s">
        <v>175</v>
      </c>
      <c r="G106" s="38"/>
      <c r="H106" s="38"/>
      <c r="I106" s="192"/>
      <c r="J106" s="38"/>
      <c r="K106" s="38"/>
      <c r="L106" s="41"/>
      <c r="M106" s="193"/>
      <c r="N106" s="194"/>
      <c r="O106" s="66"/>
      <c r="P106" s="66"/>
      <c r="Q106" s="66"/>
      <c r="R106" s="66"/>
      <c r="S106" s="66"/>
      <c r="T106" s="67"/>
      <c r="U106" s="36"/>
      <c r="V106" s="36"/>
      <c r="W106" s="36"/>
      <c r="X106" s="36"/>
      <c r="Y106" s="36"/>
      <c r="Z106" s="36"/>
      <c r="AA106" s="36"/>
      <c r="AB106" s="36"/>
      <c r="AC106" s="36"/>
      <c r="AD106" s="36"/>
      <c r="AE106" s="36"/>
      <c r="AT106" s="18" t="s">
        <v>170</v>
      </c>
      <c r="AU106" s="18" t="s">
        <v>90</v>
      </c>
    </row>
    <row r="107" spans="1:65" s="13" customFormat="1" ht="11.25">
      <c r="B107" s="195"/>
      <c r="C107" s="196"/>
      <c r="D107" s="197" t="s">
        <v>176</v>
      </c>
      <c r="E107" s="198" t="s">
        <v>35</v>
      </c>
      <c r="F107" s="199" t="s">
        <v>177</v>
      </c>
      <c r="G107" s="196"/>
      <c r="H107" s="198" t="s">
        <v>35</v>
      </c>
      <c r="I107" s="200"/>
      <c r="J107" s="196"/>
      <c r="K107" s="196"/>
      <c r="L107" s="201"/>
      <c r="M107" s="202"/>
      <c r="N107" s="203"/>
      <c r="O107" s="203"/>
      <c r="P107" s="203"/>
      <c r="Q107" s="203"/>
      <c r="R107" s="203"/>
      <c r="S107" s="203"/>
      <c r="T107" s="204"/>
      <c r="AT107" s="205" t="s">
        <v>176</v>
      </c>
      <c r="AU107" s="205" t="s">
        <v>90</v>
      </c>
      <c r="AV107" s="13" t="s">
        <v>88</v>
      </c>
      <c r="AW107" s="13" t="s">
        <v>41</v>
      </c>
      <c r="AX107" s="13" t="s">
        <v>80</v>
      </c>
      <c r="AY107" s="205" t="s">
        <v>161</v>
      </c>
    </row>
    <row r="108" spans="1:65" s="14" customFormat="1" ht="11.25">
      <c r="B108" s="206"/>
      <c r="C108" s="207"/>
      <c r="D108" s="197" t="s">
        <v>176</v>
      </c>
      <c r="E108" s="208" t="s">
        <v>35</v>
      </c>
      <c r="F108" s="209" t="s">
        <v>635</v>
      </c>
      <c r="G108" s="207"/>
      <c r="H108" s="210">
        <v>20.382000000000001</v>
      </c>
      <c r="I108" s="211"/>
      <c r="J108" s="207"/>
      <c r="K108" s="207"/>
      <c r="L108" s="212"/>
      <c r="M108" s="213"/>
      <c r="N108" s="214"/>
      <c r="O108" s="214"/>
      <c r="P108" s="214"/>
      <c r="Q108" s="214"/>
      <c r="R108" s="214"/>
      <c r="S108" s="214"/>
      <c r="T108" s="215"/>
      <c r="AT108" s="216" t="s">
        <v>176</v>
      </c>
      <c r="AU108" s="216" t="s">
        <v>90</v>
      </c>
      <c r="AV108" s="14" t="s">
        <v>90</v>
      </c>
      <c r="AW108" s="14" t="s">
        <v>41</v>
      </c>
      <c r="AX108" s="14" t="s">
        <v>80</v>
      </c>
      <c r="AY108" s="216" t="s">
        <v>161</v>
      </c>
    </row>
    <row r="109" spans="1:65" s="14" customFormat="1" ht="11.25">
      <c r="B109" s="206"/>
      <c r="C109" s="207"/>
      <c r="D109" s="197" t="s">
        <v>176</v>
      </c>
      <c r="E109" s="208" t="s">
        <v>35</v>
      </c>
      <c r="F109" s="209" t="s">
        <v>1071</v>
      </c>
      <c r="G109" s="207"/>
      <c r="H109" s="210">
        <v>18.04</v>
      </c>
      <c r="I109" s="211"/>
      <c r="J109" s="207"/>
      <c r="K109" s="207"/>
      <c r="L109" s="212"/>
      <c r="M109" s="213"/>
      <c r="N109" s="214"/>
      <c r="O109" s="214"/>
      <c r="P109" s="214"/>
      <c r="Q109" s="214"/>
      <c r="R109" s="214"/>
      <c r="S109" s="214"/>
      <c r="T109" s="215"/>
      <c r="AT109" s="216" t="s">
        <v>176</v>
      </c>
      <c r="AU109" s="216" t="s">
        <v>90</v>
      </c>
      <c r="AV109" s="14" t="s">
        <v>90</v>
      </c>
      <c r="AW109" s="14" t="s">
        <v>41</v>
      </c>
      <c r="AX109" s="14" t="s">
        <v>80</v>
      </c>
      <c r="AY109" s="216" t="s">
        <v>161</v>
      </c>
    </row>
    <row r="110" spans="1:65" s="14" customFormat="1" ht="11.25">
      <c r="B110" s="206"/>
      <c r="C110" s="207"/>
      <c r="D110" s="197" t="s">
        <v>176</v>
      </c>
      <c r="E110" s="208" t="s">
        <v>35</v>
      </c>
      <c r="F110" s="209" t="s">
        <v>1072</v>
      </c>
      <c r="G110" s="207"/>
      <c r="H110" s="210">
        <v>28.623000000000001</v>
      </c>
      <c r="I110" s="211"/>
      <c r="J110" s="207"/>
      <c r="K110" s="207"/>
      <c r="L110" s="212"/>
      <c r="M110" s="213"/>
      <c r="N110" s="214"/>
      <c r="O110" s="214"/>
      <c r="P110" s="214"/>
      <c r="Q110" s="214"/>
      <c r="R110" s="214"/>
      <c r="S110" s="214"/>
      <c r="T110" s="215"/>
      <c r="AT110" s="216" t="s">
        <v>176</v>
      </c>
      <c r="AU110" s="216" t="s">
        <v>90</v>
      </c>
      <c r="AV110" s="14" t="s">
        <v>90</v>
      </c>
      <c r="AW110" s="14" t="s">
        <v>41</v>
      </c>
      <c r="AX110" s="14" t="s">
        <v>80</v>
      </c>
      <c r="AY110" s="216" t="s">
        <v>161</v>
      </c>
    </row>
    <row r="111" spans="1:65" s="15" customFormat="1" ht="11.25">
      <c r="B111" s="217"/>
      <c r="C111" s="218"/>
      <c r="D111" s="197" t="s">
        <v>176</v>
      </c>
      <c r="E111" s="219" t="s">
        <v>35</v>
      </c>
      <c r="F111" s="220" t="s">
        <v>181</v>
      </c>
      <c r="G111" s="218"/>
      <c r="H111" s="221">
        <v>67.045000000000002</v>
      </c>
      <c r="I111" s="222"/>
      <c r="J111" s="218"/>
      <c r="K111" s="218"/>
      <c r="L111" s="223"/>
      <c r="M111" s="224"/>
      <c r="N111" s="225"/>
      <c r="O111" s="225"/>
      <c r="P111" s="225"/>
      <c r="Q111" s="225"/>
      <c r="R111" s="225"/>
      <c r="S111" s="225"/>
      <c r="T111" s="226"/>
      <c r="AT111" s="227" t="s">
        <v>176</v>
      </c>
      <c r="AU111" s="227" t="s">
        <v>90</v>
      </c>
      <c r="AV111" s="15" t="s">
        <v>168</v>
      </c>
      <c r="AW111" s="15" t="s">
        <v>41</v>
      </c>
      <c r="AX111" s="15" t="s">
        <v>88</v>
      </c>
      <c r="AY111" s="227" t="s">
        <v>161</v>
      </c>
    </row>
    <row r="112" spans="1:65" s="2" customFormat="1" ht="37.9" customHeight="1">
      <c r="A112" s="36"/>
      <c r="B112" s="37"/>
      <c r="C112" s="176" t="s">
        <v>182</v>
      </c>
      <c r="D112" s="176" t="s">
        <v>164</v>
      </c>
      <c r="E112" s="177" t="s">
        <v>183</v>
      </c>
      <c r="F112" s="178" t="s">
        <v>184</v>
      </c>
      <c r="G112" s="179" t="s">
        <v>185</v>
      </c>
      <c r="H112" s="180">
        <v>4</v>
      </c>
      <c r="I112" s="181"/>
      <c r="J112" s="182">
        <f>ROUND(I112*H112,2)</f>
        <v>0</v>
      </c>
      <c r="K112" s="183"/>
      <c r="L112" s="41"/>
      <c r="M112" s="184" t="s">
        <v>35</v>
      </c>
      <c r="N112" s="185" t="s">
        <v>51</v>
      </c>
      <c r="O112" s="66"/>
      <c r="P112" s="186">
        <f>O112*H112</f>
        <v>0</v>
      </c>
      <c r="Q112" s="186">
        <v>4.684E-2</v>
      </c>
      <c r="R112" s="186">
        <f>Q112*H112</f>
        <v>0.18736</v>
      </c>
      <c r="S112" s="186">
        <v>0</v>
      </c>
      <c r="T112" s="187">
        <f>S112*H112</f>
        <v>0</v>
      </c>
      <c r="U112" s="36"/>
      <c r="V112" s="36"/>
      <c r="W112" s="36"/>
      <c r="X112" s="36"/>
      <c r="Y112" s="36"/>
      <c r="Z112" s="36"/>
      <c r="AA112" s="36"/>
      <c r="AB112" s="36"/>
      <c r="AC112" s="36"/>
      <c r="AD112" s="36"/>
      <c r="AE112" s="36"/>
      <c r="AR112" s="188" t="s">
        <v>168</v>
      </c>
      <c r="AT112" s="188" t="s">
        <v>164</v>
      </c>
      <c r="AU112" s="188" t="s">
        <v>90</v>
      </c>
      <c r="AY112" s="18" t="s">
        <v>161</v>
      </c>
      <c r="BE112" s="189">
        <f>IF(N112="základní",J112,0)</f>
        <v>0</v>
      </c>
      <c r="BF112" s="189">
        <f>IF(N112="snížená",J112,0)</f>
        <v>0</v>
      </c>
      <c r="BG112" s="189">
        <f>IF(N112="zákl. přenesená",J112,0)</f>
        <v>0</v>
      </c>
      <c r="BH112" s="189">
        <f>IF(N112="sníž. přenesená",J112,0)</f>
        <v>0</v>
      </c>
      <c r="BI112" s="189">
        <f>IF(N112="nulová",J112,0)</f>
        <v>0</v>
      </c>
      <c r="BJ112" s="18" t="s">
        <v>88</v>
      </c>
      <c r="BK112" s="189">
        <f>ROUND(I112*H112,2)</f>
        <v>0</v>
      </c>
      <c r="BL112" s="18" t="s">
        <v>168</v>
      </c>
      <c r="BM112" s="188" t="s">
        <v>1073</v>
      </c>
    </row>
    <row r="113" spans="1:65" s="2" customFormat="1" ht="11.25">
      <c r="A113" s="36"/>
      <c r="B113" s="37"/>
      <c r="C113" s="38"/>
      <c r="D113" s="190" t="s">
        <v>170</v>
      </c>
      <c r="E113" s="38"/>
      <c r="F113" s="191" t="s">
        <v>187</v>
      </c>
      <c r="G113" s="38"/>
      <c r="H113" s="38"/>
      <c r="I113" s="192"/>
      <c r="J113" s="38"/>
      <c r="K113" s="38"/>
      <c r="L113" s="41"/>
      <c r="M113" s="193"/>
      <c r="N113" s="194"/>
      <c r="O113" s="66"/>
      <c r="P113" s="66"/>
      <c r="Q113" s="66"/>
      <c r="R113" s="66"/>
      <c r="S113" s="66"/>
      <c r="T113" s="67"/>
      <c r="U113" s="36"/>
      <c r="V113" s="36"/>
      <c r="W113" s="36"/>
      <c r="X113" s="36"/>
      <c r="Y113" s="36"/>
      <c r="Z113" s="36"/>
      <c r="AA113" s="36"/>
      <c r="AB113" s="36"/>
      <c r="AC113" s="36"/>
      <c r="AD113" s="36"/>
      <c r="AE113" s="36"/>
      <c r="AT113" s="18" t="s">
        <v>170</v>
      </c>
      <c r="AU113" s="18" t="s">
        <v>90</v>
      </c>
    </row>
    <row r="114" spans="1:65" s="2" customFormat="1" ht="24.2" customHeight="1">
      <c r="A114" s="36"/>
      <c r="B114" s="37"/>
      <c r="C114" s="228" t="s">
        <v>168</v>
      </c>
      <c r="D114" s="228" t="s">
        <v>188</v>
      </c>
      <c r="E114" s="229" t="s">
        <v>189</v>
      </c>
      <c r="F114" s="230" t="s">
        <v>190</v>
      </c>
      <c r="G114" s="231" t="s">
        <v>185</v>
      </c>
      <c r="H114" s="232">
        <v>3</v>
      </c>
      <c r="I114" s="233"/>
      <c r="J114" s="234">
        <f>ROUND(I114*H114,2)</f>
        <v>0</v>
      </c>
      <c r="K114" s="235"/>
      <c r="L114" s="236"/>
      <c r="M114" s="237" t="s">
        <v>35</v>
      </c>
      <c r="N114" s="238" t="s">
        <v>51</v>
      </c>
      <c r="O114" s="66"/>
      <c r="P114" s="186">
        <f>O114*H114</f>
        <v>0</v>
      </c>
      <c r="Q114" s="186">
        <v>1.489E-2</v>
      </c>
      <c r="R114" s="186">
        <f>Q114*H114</f>
        <v>4.4670000000000001E-2</v>
      </c>
      <c r="S114" s="186">
        <v>0</v>
      </c>
      <c r="T114" s="187">
        <f>S114*H114</f>
        <v>0</v>
      </c>
      <c r="U114" s="36"/>
      <c r="V114" s="36"/>
      <c r="W114" s="36"/>
      <c r="X114" s="36"/>
      <c r="Y114" s="36"/>
      <c r="Z114" s="36"/>
      <c r="AA114" s="36"/>
      <c r="AB114" s="36"/>
      <c r="AC114" s="36"/>
      <c r="AD114" s="36"/>
      <c r="AE114" s="36"/>
      <c r="AR114" s="188" t="s">
        <v>191</v>
      </c>
      <c r="AT114" s="188" t="s">
        <v>188</v>
      </c>
      <c r="AU114" s="188" t="s">
        <v>90</v>
      </c>
      <c r="AY114" s="18" t="s">
        <v>161</v>
      </c>
      <c r="BE114" s="189">
        <f>IF(N114="základní",J114,0)</f>
        <v>0</v>
      </c>
      <c r="BF114" s="189">
        <f>IF(N114="snížená",J114,0)</f>
        <v>0</v>
      </c>
      <c r="BG114" s="189">
        <f>IF(N114="zákl. přenesená",J114,0)</f>
        <v>0</v>
      </c>
      <c r="BH114" s="189">
        <f>IF(N114="sníž. přenesená",J114,0)</f>
        <v>0</v>
      </c>
      <c r="BI114" s="189">
        <f>IF(N114="nulová",J114,0)</f>
        <v>0</v>
      </c>
      <c r="BJ114" s="18" t="s">
        <v>88</v>
      </c>
      <c r="BK114" s="189">
        <f>ROUND(I114*H114,2)</f>
        <v>0</v>
      </c>
      <c r="BL114" s="18" t="s">
        <v>168</v>
      </c>
      <c r="BM114" s="188" t="s">
        <v>1074</v>
      </c>
    </row>
    <row r="115" spans="1:65" s="2" customFormat="1" ht="11.25">
      <c r="A115" s="36"/>
      <c r="B115" s="37"/>
      <c r="C115" s="38"/>
      <c r="D115" s="190" t="s">
        <v>170</v>
      </c>
      <c r="E115" s="38"/>
      <c r="F115" s="191" t="s">
        <v>193</v>
      </c>
      <c r="G115" s="38"/>
      <c r="H115" s="38"/>
      <c r="I115" s="192"/>
      <c r="J115" s="38"/>
      <c r="K115" s="38"/>
      <c r="L115" s="41"/>
      <c r="M115" s="193"/>
      <c r="N115" s="194"/>
      <c r="O115" s="66"/>
      <c r="P115" s="66"/>
      <c r="Q115" s="66"/>
      <c r="R115" s="66"/>
      <c r="S115" s="66"/>
      <c r="T115" s="67"/>
      <c r="U115" s="36"/>
      <c r="V115" s="36"/>
      <c r="W115" s="36"/>
      <c r="X115" s="36"/>
      <c r="Y115" s="36"/>
      <c r="Z115" s="36"/>
      <c r="AA115" s="36"/>
      <c r="AB115" s="36"/>
      <c r="AC115" s="36"/>
      <c r="AD115" s="36"/>
      <c r="AE115" s="36"/>
      <c r="AT115" s="18" t="s">
        <v>170</v>
      </c>
      <c r="AU115" s="18" t="s">
        <v>90</v>
      </c>
    </row>
    <row r="116" spans="1:65" s="2" customFormat="1" ht="33" customHeight="1">
      <c r="A116" s="36"/>
      <c r="B116" s="37"/>
      <c r="C116" s="228" t="s">
        <v>194</v>
      </c>
      <c r="D116" s="228" t="s">
        <v>188</v>
      </c>
      <c r="E116" s="229" t="s">
        <v>195</v>
      </c>
      <c r="F116" s="230" t="s">
        <v>196</v>
      </c>
      <c r="G116" s="231" t="s">
        <v>185</v>
      </c>
      <c r="H116" s="232">
        <v>1</v>
      </c>
      <c r="I116" s="233"/>
      <c r="J116" s="234">
        <f>ROUND(I116*H116,2)</f>
        <v>0</v>
      </c>
      <c r="K116" s="235"/>
      <c r="L116" s="236"/>
      <c r="M116" s="237" t="s">
        <v>35</v>
      </c>
      <c r="N116" s="238" t="s">
        <v>51</v>
      </c>
      <c r="O116" s="66"/>
      <c r="P116" s="186">
        <f>O116*H116</f>
        <v>0</v>
      </c>
      <c r="Q116" s="186">
        <v>1.489E-2</v>
      </c>
      <c r="R116" s="186">
        <f>Q116*H116</f>
        <v>1.489E-2</v>
      </c>
      <c r="S116" s="186">
        <v>0</v>
      </c>
      <c r="T116" s="187">
        <f>S116*H116</f>
        <v>0</v>
      </c>
      <c r="U116" s="36"/>
      <c r="V116" s="36"/>
      <c r="W116" s="36"/>
      <c r="X116" s="36"/>
      <c r="Y116" s="36"/>
      <c r="Z116" s="36"/>
      <c r="AA116" s="36"/>
      <c r="AB116" s="36"/>
      <c r="AC116" s="36"/>
      <c r="AD116" s="36"/>
      <c r="AE116" s="36"/>
      <c r="AR116" s="188" t="s">
        <v>191</v>
      </c>
      <c r="AT116" s="188" t="s">
        <v>188</v>
      </c>
      <c r="AU116" s="188" t="s">
        <v>90</v>
      </c>
      <c r="AY116" s="18" t="s">
        <v>161</v>
      </c>
      <c r="BE116" s="189">
        <f>IF(N116="základní",J116,0)</f>
        <v>0</v>
      </c>
      <c r="BF116" s="189">
        <f>IF(N116="snížená",J116,0)</f>
        <v>0</v>
      </c>
      <c r="BG116" s="189">
        <f>IF(N116="zákl. přenesená",J116,0)</f>
        <v>0</v>
      </c>
      <c r="BH116" s="189">
        <f>IF(N116="sníž. přenesená",J116,0)</f>
        <v>0</v>
      </c>
      <c r="BI116" s="189">
        <f>IF(N116="nulová",J116,0)</f>
        <v>0</v>
      </c>
      <c r="BJ116" s="18" t="s">
        <v>88</v>
      </c>
      <c r="BK116" s="189">
        <f>ROUND(I116*H116,2)</f>
        <v>0</v>
      </c>
      <c r="BL116" s="18" t="s">
        <v>168</v>
      </c>
      <c r="BM116" s="188" t="s">
        <v>1075</v>
      </c>
    </row>
    <row r="117" spans="1:65" s="2" customFormat="1" ht="33" customHeight="1">
      <c r="A117" s="36"/>
      <c r="B117" s="37"/>
      <c r="C117" s="176" t="s">
        <v>162</v>
      </c>
      <c r="D117" s="176" t="s">
        <v>164</v>
      </c>
      <c r="E117" s="177" t="s">
        <v>198</v>
      </c>
      <c r="F117" s="178" t="s">
        <v>199</v>
      </c>
      <c r="G117" s="179" t="s">
        <v>185</v>
      </c>
      <c r="H117" s="180">
        <v>1</v>
      </c>
      <c r="I117" s="181"/>
      <c r="J117" s="182">
        <f>ROUND(I117*H117,2)</f>
        <v>0</v>
      </c>
      <c r="K117" s="183"/>
      <c r="L117" s="41"/>
      <c r="M117" s="184" t="s">
        <v>35</v>
      </c>
      <c r="N117" s="185" t="s">
        <v>51</v>
      </c>
      <c r="O117" s="66"/>
      <c r="P117" s="186">
        <f>O117*H117</f>
        <v>0</v>
      </c>
      <c r="Q117" s="186">
        <v>6.4000000000000005E-4</v>
      </c>
      <c r="R117" s="186">
        <f>Q117*H117</f>
        <v>6.4000000000000005E-4</v>
      </c>
      <c r="S117" s="186">
        <v>0</v>
      </c>
      <c r="T117" s="187">
        <f>S117*H117</f>
        <v>0</v>
      </c>
      <c r="U117" s="36"/>
      <c r="V117" s="36"/>
      <c r="W117" s="36"/>
      <c r="X117" s="36"/>
      <c r="Y117" s="36"/>
      <c r="Z117" s="36"/>
      <c r="AA117" s="36"/>
      <c r="AB117" s="36"/>
      <c r="AC117" s="36"/>
      <c r="AD117" s="36"/>
      <c r="AE117" s="36"/>
      <c r="AR117" s="188" t="s">
        <v>168</v>
      </c>
      <c r="AT117" s="188" t="s">
        <v>164</v>
      </c>
      <c r="AU117" s="188" t="s">
        <v>90</v>
      </c>
      <c r="AY117" s="18" t="s">
        <v>161</v>
      </c>
      <c r="BE117" s="189">
        <f>IF(N117="základní",J117,0)</f>
        <v>0</v>
      </c>
      <c r="BF117" s="189">
        <f>IF(N117="snížená",J117,0)</f>
        <v>0</v>
      </c>
      <c r="BG117" s="189">
        <f>IF(N117="zákl. přenesená",J117,0)</f>
        <v>0</v>
      </c>
      <c r="BH117" s="189">
        <f>IF(N117="sníž. přenesená",J117,0)</f>
        <v>0</v>
      </c>
      <c r="BI117" s="189">
        <f>IF(N117="nulová",J117,0)</f>
        <v>0</v>
      </c>
      <c r="BJ117" s="18" t="s">
        <v>88</v>
      </c>
      <c r="BK117" s="189">
        <f>ROUND(I117*H117,2)</f>
        <v>0</v>
      </c>
      <c r="BL117" s="18" t="s">
        <v>168</v>
      </c>
      <c r="BM117" s="188" t="s">
        <v>1076</v>
      </c>
    </row>
    <row r="118" spans="1:65" s="2" customFormat="1" ht="11.25">
      <c r="A118" s="36"/>
      <c r="B118" s="37"/>
      <c r="C118" s="38"/>
      <c r="D118" s="190" t="s">
        <v>170</v>
      </c>
      <c r="E118" s="38"/>
      <c r="F118" s="191" t="s">
        <v>201</v>
      </c>
      <c r="G118" s="38"/>
      <c r="H118" s="38"/>
      <c r="I118" s="192"/>
      <c r="J118" s="38"/>
      <c r="K118" s="38"/>
      <c r="L118" s="41"/>
      <c r="M118" s="193"/>
      <c r="N118" s="194"/>
      <c r="O118" s="66"/>
      <c r="P118" s="66"/>
      <c r="Q118" s="66"/>
      <c r="R118" s="66"/>
      <c r="S118" s="66"/>
      <c r="T118" s="67"/>
      <c r="U118" s="36"/>
      <c r="V118" s="36"/>
      <c r="W118" s="36"/>
      <c r="X118" s="36"/>
      <c r="Y118" s="36"/>
      <c r="Z118" s="36"/>
      <c r="AA118" s="36"/>
      <c r="AB118" s="36"/>
      <c r="AC118" s="36"/>
      <c r="AD118" s="36"/>
      <c r="AE118" s="36"/>
      <c r="AT118" s="18" t="s">
        <v>170</v>
      </c>
      <c r="AU118" s="18" t="s">
        <v>90</v>
      </c>
    </row>
    <row r="119" spans="1:65" s="12" customFormat="1" ht="22.9" customHeight="1">
      <c r="B119" s="160"/>
      <c r="C119" s="161"/>
      <c r="D119" s="162" t="s">
        <v>79</v>
      </c>
      <c r="E119" s="174" t="s">
        <v>202</v>
      </c>
      <c r="F119" s="174" t="s">
        <v>203</v>
      </c>
      <c r="G119" s="161"/>
      <c r="H119" s="161"/>
      <c r="I119" s="164"/>
      <c r="J119" s="175">
        <f>BK119</f>
        <v>0</v>
      </c>
      <c r="K119" s="161"/>
      <c r="L119" s="166"/>
      <c r="M119" s="167"/>
      <c r="N119" s="168"/>
      <c r="O119" s="168"/>
      <c r="P119" s="169">
        <f>SUM(P120:P132)</f>
        <v>0</v>
      </c>
      <c r="Q119" s="168"/>
      <c r="R119" s="169">
        <f>SUM(R120:R132)</f>
        <v>8.0000000000000004E-4</v>
      </c>
      <c r="S119" s="168"/>
      <c r="T119" s="170">
        <f>SUM(T120:T132)</f>
        <v>1.424744</v>
      </c>
      <c r="AR119" s="171" t="s">
        <v>88</v>
      </c>
      <c r="AT119" s="172" t="s">
        <v>79</v>
      </c>
      <c r="AU119" s="172" t="s">
        <v>88</v>
      </c>
      <c r="AY119" s="171" t="s">
        <v>161</v>
      </c>
      <c r="BK119" s="173">
        <f>SUM(BK120:BK132)</f>
        <v>0</v>
      </c>
    </row>
    <row r="120" spans="1:65" s="2" customFormat="1" ht="37.9" customHeight="1">
      <c r="A120" s="36"/>
      <c r="B120" s="37"/>
      <c r="C120" s="176" t="s">
        <v>204</v>
      </c>
      <c r="D120" s="176" t="s">
        <v>164</v>
      </c>
      <c r="E120" s="177" t="s">
        <v>205</v>
      </c>
      <c r="F120" s="178" t="s">
        <v>206</v>
      </c>
      <c r="G120" s="179" t="s">
        <v>167</v>
      </c>
      <c r="H120" s="180">
        <v>20</v>
      </c>
      <c r="I120" s="181"/>
      <c r="J120" s="182">
        <f>ROUND(I120*H120,2)</f>
        <v>0</v>
      </c>
      <c r="K120" s="183"/>
      <c r="L120" s="41"/>
      <c r="M120" s="184" t="s">
        <v>35</v>
      </c>
      <c r="N120" s="185" t="s">
        <v>51</v>
      </c>
      <c r="O120" s="66"/>
      <c r="P120" s="186">
        <f>O120*H120</f>
        <v>0</v>
      </c>
      <c r="Q120" s="186">
        <v>4.0000000000000003E-5</v>
      </c>
      <c r="R120" s="186">
        <f>Q120*H120</f>
        <v>8.0000000000000004E-4</v>
      </c>
      <c r="S120" s="186">
        <v>0</v>
      </c>
      <c r="T120" s="187">
        <f>S120*H120</f>
        <v>0</v>
      </c>
      <c r="U120" s="36"/>
      <c r="V120" s="36"/>
      <c r="W120" s="36"/>
      <c r="X120" s="36"/>
      <c r="Y120" s="36"/>
      <c r="Z120" s="36"/>
      <c r="AA120" s="36"/>
      <c r="AB120" s="36"/>
      <c r="AC120" s="36"/>
      <c r="AD120" s="36"/>
      <c r="AE120" s="36"/>
      <c r="AR120" s="188" t="s">
        <v>168</v>
      </c>
      <c r="AT120" s="188" t="s">
        <v>164</v>
      </c>
      <c r="AU120" s="188" t="s">
        <v>90</v>
      </c>
      <c r="AY120" s="18" t="s">
        <v>161</v>
      </c>
      <c r="BE120" s="189">
        <f>IF(N120="základní",J120,0)</f>
        <v>0</v>
      </c>
      <c r="BF120" s="189">
        <f>IF(N120="snížená",J120,0)</f>
        <v>0</v>
      </c>
      <c r="BG120" s="189">
        <f>IF(N120="zákl. přenesená",J120,0)</f>
        <v>0</v>
      </c>
      <c r="BH120" s="189">
        <f>IF(N120="sníž. přenesená",J120,0)</f>
        <v>0</v>
      </c>
      <c r="BI120" s="189">
        <f>IF(N120="nulová",J120,0)</f>
        <v>0</v>
      </c>
      <c r="BJ120" s="18" t="s">
        <v>88</v>
      </c>
      <c r="BK120" s="189">
        <f>ROUND(I120*H120,2)</f>
        <v>0</v>
      </c>
      <c r="BL120" s="18" t="s">
        <v>168</v>
      </c>
      <c r="BM120" s="188" t="s">
        <v>1077</v>
      </c>
    </row>
    <row r="121" spans="1:65" s="2" customFormat="1" ht="11.25">
      <c r="A121" s="36"/>
      <c r="B121" s="37"/>
      <c r="C121" s="38"/>
      <c r="D121" s="190" t="s">
        <v>170</v>
      </c>
      <c r="E121" s="38"/>
      <c r="F121" s="191" t="s">
        <v>208</v>
      </c>
      <c r="G121" s="38"/>
      <c r="H121" s="38"/>
      <c r="I121" s="192"/>
      <c r="J121" s="38"/>
      <c r="K121" s="38"/>
      <c r="L121" s="41"/>
      <c r="M121" s="193"/>
      <c r="N121" s="194"/>
      <c r="O121" s="66"/>
      <c r="P121" s="66"/>
      <c r="Q121" s="66"/>
      <c r="R121" s="66"/>
      <c r="S121" s="66"/>
      <c r="T121" s="67"/>
      <c r="U121" s="36"/>
      <c r="V121" s="36"/>
      <c r="W121" s="36"/>
      <c r="X121" s="36"/>
      <c r="Y121" s="36"/>
      <c r="Z121" s="36"/>
      <c r="AA121" s="36"/>
      <c r="AB121" s="36"/>
      <c r="AC121" s="36"/>
      <c r="AD121" s="36"/>
      <c r="AE121" s="36"/>
      <c r="AT121" s="18" t="s">
        <v>170</v>
      </c>
      <c r="AU121" s="18" t="s">
        <v>90</v>
      </c>
    </row>
    <row r="122" spans="1:65" s="2" customFormat="1" ht="37.9" customHeight="1">
      <c r="A122" s="36"/>
      <c r="B122" s="37"/>
      <c r="C122" s="176" t="s">
        <v>191</v>
      </c>
      <c r="D122" s="176" t="s">
        <v>164</v>
      </c>
      <c r="E122" s="177" t="s">
        <v>209</v>
      </c>
      <c r="F122" s="178" t="s">
        <v>210</v>
      </c>
      <c r="G122" s="179" t="s">
        <v>167</v>
      </c>
      <c r="H122" s="180">
        <v>4</v>
      </c>
      <c r="I122" s="181"/>
      <c r="J122" s="182">
        <f>ROUND(I122*H122,2)</f>
        <v>0</v>
      </c>
      <c r="K122" s="183"/>
      <c r="L122" s="41"/>
      <c r="M122" s="184" t="s">
        <v>35</v>
      </c>
      <c r="N122" s="185" t="s">
        <v>51</v>
      </c>
      <c r="O122" s="66"/>
      <c r="P122" s="186">
        <f>O122*H122</f>
        <v>0</v>
      </c>
      <c r="Q122" s="186">
        <v>0</v>
      </c>
      <c r="R122" s="186">
        <f>Q122*H122</f>
        <v>0</v>
      </c>
      <c r="S122" s="186">
        <v>7.5999999999999998E-2</v>
      </c>
      <c r="T122" s="187">
        <f>S122*H122</f>
        <v>0.30399999999999999</v>
      </c>
      <c r="U122" s="36"/>
      <c r="V122" s="36"/>
      <c r="W122" s="36"/>
      <c r="X122" s="36"/>
      <c r="Y122" s="36"/>
      <c r="Z122" s="36"/>
      <c r="AA122" s="36"/>
      <c r="AB122" s="36"/>
      <c r="AC122" s="36"/>
      <c r="AD122" s="36"/>
      <c r="AE122" s="36"/>
      <c r="AR122" s="188" t="s">
        <v>168</v>
      </c>
      <c r="AT122" s="188" t="s">
        <v>164</v>
      </c>
      <c r="AU122" s="188" t="s">
        <v>90</v>
      </c>
      <c r="AY122" s="18" t="s">
        <v>161</v>
      </c>
      <c r="BE122" s="189">
        <f>IF(N122="základní",J122,0)</f>
        <v>0</v>
      </c>
      <c r="BF122" s="189">
        <f>IF(N122="snížená",J122,0)</f>
        <v>0</v>
      </c>
      <c r="BG122" s="189">
        <f>IF(N122="zákl. přenesená",J122,0)</f>
        <v>0</v>
      </c>
      <c r="BH122" s="189">
        <f>IF(N122="sníž. přenesená",J122,0)</f>
        <v>0</v>
      </c>
      <c r="BI122" s="189">
        <f>IF(N122="nulová",J122,0)</f>
        <v>0</v>
      </c>
      <c r="BJ122" s="18" t="s">
        <v>88</v>
      </c>
      <c r="BK122" s="189">
        <f>ROUND(I122*H122,2)</f>
        <v>0</v>
      </c>
      <c r="BL122" s="18" t="s">
        <v>168</v>
      </c>
      <c r="BM122" s="188" t="s">
        <v>1078</v>
      </c>
    </row>
    <row r="123" spans="1:65" s="2" customFormat="1" ht="11.25">
      <c r="A123" s="36"/>
      <c r="B123" s="37"/>
      <c r="C123" s="38"/>
      <c r="D123" s="190" t="s">
        <v>170</v>
      </c>
      <c r="E123" s="38"/>
      <c r="F123" s="191" t="s">
        <v>212</v>
      </c>
      <c r="G123" s="38"/>
      <c r="H123" s="38"/>
      <c r="I123" s="192"/>
      <c r="J123" s="38"/>
      <c r="K123" s="38"/>
      <c r="L123" s="41"/>
      <c r="M123" s="193"/>
      <c r="N123" s="194"/>
      <c r="O123" s="66"/>
      <c r="P123" s="66"/>
      <c r="Q123" s="66"/>
      <c r="R123" s="66"/>
      <c r="S123" s="66"/>
      <c r="T123" s="67"/>
      <c r="U123" s="36"/>
      <c r="V123" s="36"/>
      <c r="W123" s="36"/>
      <c r="X123" s="36"/>
      <c r="Y123" s="36"/>
      <c r="Z123" s="36"/>
      <c r="AA123" s="36"/>
      <c r="AB123" s="36"/>
      <c r="AC123" s="36"/>
      <c r="AD123" s="36"/>
      <c r="AE123" s="36"/>
      <c r="AT123" s="18" t="s">
        <v>170</v>
      </c>
      <c r="AU123" s="18" t="s">
        <v>90</v>
      </c>
    </row>
    <row r="124" spans="1:65" s="2" customFormat="1" ht="49.15" customHeight="1">
      <c r="A124" s="36"/>
      <c r="B124" s="37"/>
      <c r="C124" s="176" t="s">
        <v>202</v>
      </c>
      <c r="D124" s="176" t="s">
        <v>164</v>
      </c>
      <c r="E124" s="177" t="s">
        <v>213</v>
      </c>
      <c r="F124" s="178" t="s">
        <v>214</v>
      </c>
      <c r="G124" s="179" t="s">
        <v>185</v>
      </c>
      <c r="H124" s="180">
        <v>3</v>
      </c>
      <c r="I124" s="181"/>
      <c r="J124" s="182">
        <f>ROUND(I124*H124,2)</f>
        <v>0</v>
      </c>
      <c r="K124" s="183"/>
      <c r="L124" s="41"/>
      <c r="M124" s="184" t="s">
        <v>35</v>
      </c>
      <c r="N124" s="185" t="s">
        <v>51</v>
      </c>
      <c r="O124" s="66"/>
      <c r="P124" s="186">
        <f>O124*H124</f>
        <v>0</v>
      </c>
      <c r="Q124" s="186">
        <v>0</v>
      </c>
      <c r="R124" s="186">
        <f>Q124*H124</f>
        <v>0</v>
      </c>
      <c r="S124" s="186">
        <v>6.9000000000000006E-2</v>
      </c>
      <c r="T124" s="187">
        <f>S124*H124</f>
        <v>0.20700000000000002</v>
      </c>
      <c r="U124" s="36"/>
      <c r="V124" s="36"/>
      <c r="W124" s="36"/>
      <c r="X124" s="36"/>
      <c r="Y124" s="36"/>
      <c r="Z124" s="36"/>
      <c r="AA124" s="36"/>
      <c r="AB124" s="36"/>
      <c r="AC124" s="36"/>
      <c r="AD124" s="36"/>
      <c r="AE124" s="36"/>
      <c r="AR124" s="188" t="s">
        <v>168</v>
      </c>
      <c r="AT124" s="188" t="s">
        <v>164</v>
      </c>
      <c r="AU124" s="188" t="s">
        <v>90</v>
      </c>
      <c r="AY124" s="18" t="s">
        <v>161</v>
      </c>
      <c r="BE124" s="189">
        <f>IF(N124="základní",J124,0)</f>
        <v>0</v>
      </c>
      <c r="BF124" s="189">
        <f>IF(N124="snížená",J124,0)</f>
        <v>0</v>
      </c>
      <c r="BG124" s="189">
        <f>IF(N124="zákl. přenesená",J124,0)</f>
        <v>0</v>
      </c>
      <c r="BH124" s="189">
        <f>IF(N124="sníž. přenesená",J124,0)</f>
        <v>0</v>
      </c>
      <c r="BI124" s="189">
        <f>IF(N124="nulová",J124,0)</f>
        <v>0</v>
      </c>
      <c r="BJ124" s="18" t="s">
        <v>88</v>
      </c>
      <c r="BK124" s="189">
        <f>ROUND(I124*H124,2)</f>
        <v>0</v>
      </c>
      <c r="BL124" s="18" t="s">
        <v>168</v>
      </c>
      <c r="BM124" s="188" t="s">
        <v>1079</v>
      </c>
    </row>
    <row r="125" spans="1:65" s="2" customFormat="1" ht="11.25">
      <c r="A125" s="36"/>
      <c r="B125" s="37"/>
      <c r="C125" s="38"/>
      <c r="D125" s="190" t="s">
        <v>170</v>
      </c>
      <c r="E125" s="38"/>
      <c r="F125" s="191" t="s">
        <v>216</v>
      </c>
      <c r="G125" s="38"/>
      <c r="H125" s="38"/>
      <c r="I125" s="192"/>
      <c r="J125" s="38"/>
      <c r="K125" s="38"/>
      <c r="L125" s="41"/>
      <c r="M125" s="193"/>
      <c r="N125" s="194"/>
      <c r="O125" s="66"/>
      <c r="P125" s="66"/>
      <c r="Q125" s="66"/>
      <c r="R125" s="66"/>
      <c r="S125" s="66"/>
      <c r="T125" s="67"/>
      <c r="U125" s="36"/>
      <c r="V125" s="36"/>
      <c r="W125" s="36"/>
      <c r="X125" s="36"/>
      <c r="Y125" s="36"/>
      <c r="Z125" s="36"/>
      <c r="AA125" s="36"/>
      <c r="AB125" s="36"/>
      <c r="AC125" s="36"/>
      <c r="AD125" s="36"/>
      <c r="AE125" s="36"/>
      <c r="AT125" s="18" t="s">
        <v>170</v>
      </c>
      <c r="AU125" s="18" t="s">
        <v>90</v>
      </c>
    </row>
    <row r="126" spans="1:65" s="2" customFormat="1" ht="19.5">
      <c r="A126" s="36"/>
      <c r="B126" s="37"/>
      <c r="C126" s="38"/>
      <c r="D126" s="197" t="s">
        <v>217</v>
      </c>
      <c r="E126" s="38"/>
      <c r="F126" s="239" t="s">
        <v>218</v>
      </c>
      <c r="G126" s="38"/>
      <c r="H126" s="38"/>
      <c r="I126" s="192"/>
      <c r="J126" s="38"/>
      <c r="K126" s="38"/>
      <c r="L126" s="41"/>
      <c r="M126" s="193"/>
      <c r="N126" s="194"/>
      <c r="O126" s="66"/>
      <c r="P126" s="66"/>
      <c r="Q126" s="66"/>
      <c r="R126" s="66"/>
      <c r="S126" s="66"/>
      <c r="T126" s="67"/>
      <c r="U126" s="36"/>
      <c r="V126" s="36"/>
      <c r="W126" s="36"/>
      <c r="X126" s="36"/>
      <c r="Y126" s="36"/>
      <c r="Z126" s="36"/>
      <c r="AA126" s="36"/>
      <c r="AB126" s="36"/>
      <c r="AC126" s="36"/>
      <c r="AD126" s="36"/>
      <c r="AE126" s="36"/>
      <c r="AT126" s="18" t="s">
        <v>217</v>
      </c>
      <c r="AU126" s="18" t="s">
        <v>90</v>
      </c>
    </row>
    <row r="127" spans="1:65" s="2" customFormat="1" ht="37.9" customHeight="1">
      <c r="A127" s="36"/>
      <c r="B127" s="37"/>
      <c r="C127" s="176" t="s">
        <v>219</v>
      </c>
      <c r="D127" s="176" t="s">
        <v>164</v>
      </c>
      <c r="E127" s="177" t="s">
        <v>220</v>
      </c>
      <c r="F127" s="178" t="s">
        <v>221</v>
      </c>
      <c r="G127" s="179" t="s">
        <v>167</v>
      </c>
      <c r="H127" s="180">
        <v>19.864000000000001</v>
      </c>
      <c r="I127" s="181"/>
      <c r="J127" s="182">
        <f>ROUND(I127*H127,2)</f>
        <v>0</v>
      </c>
      <c r="K127" s="183"/>
      <c r="L127" s="41"/>
      <c r="M127" s="184" t="s">
        <v>35</v>
      </c>
      <c r="N127" s="185" t="s">
        <v>51</v>
      </c>
      <c r="O127" s="66"/>
      <c r="P127" s="186">
        <f>O127*H127</f>
        <v>0</v>
      </c>
      <c r="Q127" s="186">
        <v>0</v>
      </c>
      <c r="R127" s="186">
        <f>Q127*H127</f>
        <v>0</v>
      </c>
      <c r="S127" s="186">
        <v>4.5999999999999999E-2</v>
      </c>
      <c r="T127" s="187">
        <f>S127*H127</f>
        <v>0.913744</v>
      </c>
      <c r="U127" s="36"/>
      <c r="V127" s="36"/>
      <c r="W127" s="36"/>
      <c r="X127" s="36"/>
      <c r="Y127" s="36"/>
      <c r="Z127" s="36"/>
      <c r="AA127" s="36"/>
      <c r="AB127" s="36"/>
      <c r="AC127" s="36"/>
      <c r="AD127" s="36"/>
      <c r="AE127" s="36"/>
      <c r="AR127" s="188" t="s">
        <v>168</v>
      </c>
      <c r="AT127" s="188" t="s">
        <v>164</v>
      </c>
      <c r="AU127" s="188" t="s">
        <v>90</v>
      </c>
      <c r="AY127" s="18" t="s">
        <v>161</v>
      </c>
      <c r="BE127" s="189">
        <f>IF(N127="základní",J127,0)</f>
        <v>0</v>
      </c>
      <c r="BF127" s="189">
        <f>IF(N127="snížená",J127,0)</f>
        <v>0</v>
      </c>
      <c r="BG127" s="189">
        <f>IF(N127="zákl. přenesená",J127,0)</f>
        <v>0</v>
      </c>
      <c r="BH127" s="189">
        <f>IF(N127="sníž. přenesená",J127,0)</f>
        <v>0</v>
      </c>
      <c r="BI127" s="189">
        <f>IF(N127="nulová",J127,0)</f>
        <v>0</v>
      </c>
      <c r="BJ127" s="18" t="s">
        <v>88</v>
      </c>
      <c r="BK127" s="189">
        <f>ROUND(I127*H127,2)</f>
        <v>0</v>
      </c>
      <c r="BL127" s="18" t="s">
        <v>168</v>
      </c>
      <c r="BM127" s="188" t="s">
        <v>1080</v>
      </c>
    </row>
    <row r="128" spans="1:65" s="2" customFormat="1" ht="11.25">
      <c r="A128" s="36"/>
      <c r="B128" s="37"/>
      <c r="C128" s="38"/>
      <c r="D128" s="190" t="s">
        <v>170</v>
      </c>
      <c r="E128" s="38"/>
      <c r="F128" s="191" t="s">
        <v>223</v>
      </c>
      <c r="G128" s="38"/>
      <c r="H128" s="38"/>
      <c r="I128" s="192"/>
      <c r="J128" s="38"/>
      <c r="K128" s="38"/>
      <c r="L128" s="41"/>
      <c r="M128" s="193"/>
      <c r="N128" s="194"/>
      <c r="O128" s="66"/>
      <c r="P128" s="66"/>
      <c r="Q128" s="66"/>
      <c r="R128" s="66"/>
      <c r="S128" s="66"/>
      <c r="T128" s="67"/>
      <c r="U128" s="36"/>
      <c r="V128" s="36"/>
      <c r="W128" s="36"/>
      <c r="X128" s="36"/>
      <c r="Y128" s="36"/>
      <c r="Z128" s="36"/>
      <c r="AA128" s="36"/>
      <c r="AB128" s="36"/>
      <c r="AC128" s="36"/>
      <c r="AD128" s="36"/>
      <c r="AE128" s="36"/>
      <c r="AT128" s="18" t="s">
        <v>170</v>
      </c>
      <c r="AU128" s="18" t="s">
        <v>90</v>
      </c>
    </row>
    <row r="129" spans="1:65" s="14" customFormat="1" ht="11.25">
      <c r="B129" s="206"/>
      <c r="C129" s="207"/>
      <c r="D129" s="197" t="s">
        <v>176</v>
      </c>
      <c r="E129" s="208" t="s">
        <v>35</v>
      </c>
      <c r="F129" s="209" t="s">
        <v>1081</v>
      </c>
      <c r="G129" s="207"/>
      <c r="H129" s="210">
        <v>5.7850000000000001</v>
      </c>
      <c r="I129" s="211"/>
      <c r="J129" s="207"/>
      <c r="K129" s="207"/>
      <c r="L129" s="212"/>
      <c r="M129" s="213"/>
      <c r="N129" s="214"/>
      <c r="O129" s="214"/>
      <c r="P129" s="214"/>
      <c r="Q129" s="214"/>
      <c r="R129" s="214"/>
      <c r="S129" s="214"/>
      <c r="T129" s="215"/>
      <c r="AT129" s="216" t="s">
        <v>176</v>
      </c>
      <c r="AU129" s="216" t="s">
        <v>90</v>
      </c>
      <c r="AV129" s="14" t="s">
        <v>90</v>
      </c>
      <c r="AW129" s="14" t="s">
        <v>41</v>
      </c>
      <c r="AX129" s="14" t="s">
        <v>80</v>
      </c>
      <c r="AY129" s="216" t="s">
        <v>161</v>
      </c>
    </row>
    <row r="130" spans="1:65" s="14" customFormat="1" ht="11.25">
      <c r="B130" s="206"/>
      <c r="C130" s="207"/>
      <c r="D130" s="197" t="s">
        <v>176</v>
      </c>
      <c r="E130" s="208" t="s">
        <v>35</v>
      </c>
      <c r="F130" s="209" t="s">
        <v>1082</v>
      </c>
      <c r="G130" s="207"/>
      <c r="H130" s="210">
        <v>5.8890000000000002</v>
      </c>
      <c r="I130" s="211"/>
      <c r="J130" s="207"/>
      <c r="K130" s="207"/>
      <c r="L130" s="212"/>
      <c r="M130" s="213"/>
      <c r="N130" s="214"/>
      <c r="O130" s="214"/>
      <c r="P130" s="214"/>
      <c r="Q130" s="214"/>
      <c r="R130" s="214"/>
      <c r="S130" s="214"/>
      <c r="T130" s="215"/>
      <c r="AT130" s="216" t="s">
        <v>176</v>
      </c>
      <c r="AU130" s="216" t="s">
        <v>90</v>
      </c>
      <c r="AV130" s="14" t="s">
        <v>90</v>
      </c>
      <c r="AW130" s="14" t="s">
        <v>41</v>
      </c>
      <c r="AX130" s="14" t="s">
        <v>80</v>
      </c>
      <c r="AY130" s="216" t="s">
        <v>161</v>
      </c>
    </row>
    <row r="131" spans="1:65" s="14" customFormat="1" ht="11.25">
      <c r="B131" s="206"/>
      <c r="C131" s="207"/>
      <c r="D131" s="197" t="s">
        <v>176</v>
      </c>
      <c r="E131" s="208" t="s">
        <v>35</v>
      </c>
      <c r="F131" s="209" t="s">
        <v>1083</v>
      </c>
      <c r="G131" s="207"/>
      <c r="H131" s="210">
        <v>8.19</v>
      </c>
      <c r="I131" s="211"/>
      <c r="J131" s="207"/>
      <c r="K131" s="207"/>
      <c r="L131" s="212"/>
      <c r="M131" s="213"/>
      <c r="N131" s="214"/>
      <c r="O131" s="214"/>
      <c r="P131" s="214"/>
      <c r="Q131" s="214"/>
      <c r="R131" s="214"/>
      <c r="S131" s="214"/>
      <c r="T131" s="215"/>
      <c r="AT131" s="216" t="s">
        <v>176</v>
      </c>
      <c r="AU131" s="216" t="s">
        <v>90</v>
      </c>
      <c r="AV131" s="14" t="s">
        <v>90</v>
      </c>
      <c r="AW131" s="14" t="s">
        <v>41</v>
      </c>
      <c r="AX131" s="14" t="s">
        <v>80</v>
      </c>
      <c r="AY131" s="216" t="s">
        <v>161</v>
      </c>
    </row>
    <row r="132" spans="1:65" s="15" customFormat="1" ht="11.25">
      <c r="B132" s="217"/>
      <c r="C132" s="218"/>
      <c r="D132" s="197" t="s">
        <v>176</v>
      </c>
      <c r="E132" s="219" t="s">
        <v>35</v>
      </c>
      <c r="F132" s="220" t="s">
        <v>181</v>
      </c>
      <c r="G132" s="218"/>
      <c r="H132" s="221">
        <v>19.864000000000001</v>
      </c>
      <c r="I132" s="222"/>
      <c r="J132" s="218"/>
      <c r="K132" s="218"/>
      <c r="L132" s="223"/>
      <c r="M132" s="224"/>
      <c r="N132" s="225"/>
      <c r="O132" s="225"/>
      <c r="P132" s="225"/>
      <c r="Q132" s="225"/>
      <c r="R132" s="225"/>
      <c r="S132" s="225"/>
      <c r="T132" s="226"/>
      <c r="AT132" s="227" t="s">
        <v>176</v>
      </c>
      <c r="AU132" s="227" t="s">
        <v>90</v>
      </c>
      <c r="AV132" s="15" t="s">
        <v>168</v>
      </c>
      <c r="AW132" s="15" t="s">
        <v>41</v>
      </c>
      <c r="AX132" s="15" t="s">
        <v>88</v>
      </c>
      <c r="AY132" s="227" t="s">
        <v>161</v>
      </c>
    </row>
    <row r="133" spans="1:65" s="12" customFormat="1" ht="22.9" customHeight="1">
      <c r="B133" s="160"/>
      <c r="C133" s="161"/>
      <c r="D133" s="162" t="s">
        <v>79</v>
      </c>
      <c r="E133" s="174" t="s">
        <v>227</v>
      </c>
      <c r="F133" s="174" t="s">
        <v>228</v>
      </c>
      <c r="G133" s="161"/>
      <c r="H133" s="161"/>
      <c r="I133" s="164"/>
      <c r="J133" s="175">
        <f>BK133</f>
        <v>0</v>
      </c>
      <c r="K133" s="161"/>
      <c r="L133" s="166"/>
      <c r="M133" s="167"/>
      <c r="N133" s="168"/>
      <c r="O133" s="168"/>
      <c r="P133" s="169">
        <f>SUM(P134:P142)</f>
        <v>0</v>
      </c>
      <c r="Q133" s="168"/>
      <c r="R133" s="169">
        <f>SUM(R134:R142)</f>
        <v>0</v>
      </c>
      <c r="S133" s="168"/>
      <c r="T133" s="170">
        <f>SUM(T134:T142)</f>
        <v>0</v>
      </c>
      <c r="AR133" s="171" t="s">
        <v>88</v>
      </c>
      <c r="AT133" s="172" t="s">
        <v>79</v>
      </c>
      <c r="AU133" s="172" t="s">
        <v>88</v>
      </c>
      <c r="AY133" s="171" t="s">
        <v>161</v>
      </c>
      <c r="BK133" s="173">
        <f>SUM(BK134:BK142)</f>
        <v>0</v>
      </c>
    </row>
    <row r="134" spans="1:65" s="2" customFormat="1" ht="44.25" customHeight="1">
      <c r="A134" s="36"/>
      <c r="B134" s="37"/>
      <c r="C134" s="176" t="s">
        <v>229</v>
      </c>
      <c r="D134" s="176" t="s">
        <v>164</v>
      </c>
      <c r="E134" s="177" t="s">
        <v>967</v>
      </c>
      <c r="F134" s="178" t="s">
        <v>968</v>
      </c>
      <c r="G134" s="179" t="s">
        <v>232</v>
      </c>
      <c r="H134" s="180">
        <v>6.6859999999999999</v>
      </c>
      <c r="I134" s="181"/>
      <c r="J134" s="182">
        <f>ROUND(I134*H134,2)</f>
        <v>0</v>
      </c>
      <c r="K134" s="183"/>
      <c r="L134" s="41"/>
      <c r="M134" s="184" t="s">
        <v>35</v>
      </c>
      <c r="N134" s="185" t="s">
        <v>51</v>
      </c>
      <c r="O134" s="66"/>
      <c r="P134" s="186">
        <f>O134*H134</f>
        <v>0</v>
      </c>
      <c r="Q134" s="186">
        <v>0</v>
      </c>
      <c r="R134" s="186">
        <f>Q134*H134</f>
        <v>0</v>
      </c>
      <c r="S134" s="186">
        <v>0</v>
      </c>
      <c r="T134" s="187">
        <f>S134*H134</f>
        <v>0</v>
      </c>
      <c r="U134" s="36"/>
      <c r="V134" s="36"/>
      <c r="W134" s="36"/>
      <c r="X134" s="36"/>
      <c r="Y134" s="36"/>
      <c r="Z134" s="36"/>
      <c r="AA134" s="36"/>
      <c r="AB134" s="36"/>
      <c r="AC134" s="36"/>
      <c r="AD134" s="36"/>
      <c r="AE134" s="36"/>
      <c r="AR134" s="188" t="s">
        <v>168</v>
      </c>
      <c r="AT134" s="188" t="s">
        <v>164</v>
      </c>
      <c r="AU134" s="188" t="s">
        <v>90</v>
      </c>
      <c r="AY134" s="18" t="s">
        <v>161</v>
      </c>
      <c r="BE134" s="189">
        <f>IF(N134="základní",J134,0)</f>
        <v>0</v>
      </c>
      <c r="BF134" s="189">
        <f>IF(N134="snížená",J134,0)</f>
        <v>0</v>
      </c>
      <c r="BG134" s="189">
        <f>IF(N134="zákl. přenesená",J134,0)</f>
        <v>0</v>
      </c>
      <c r="BH134" s="189">
        <f>IF(N134="sníž. přenesená",J134,0)</f>
        <v>0</v>
      </c>
      <c r="BI134" s="189">
        <f>IF(N134="nulová",J134,0)</f>
        <v>0</v>
      </c>
      <c r="BJ134" s="18" t="s">
        <v>88</v>
      </c>
      <c r="BK134" s="189">
        <f>ROUND(I134*H134,2)</f>
        <v>0</v>
      </c>
      <c r="BL134" s="18" t="s">
        <v>168</v>
      </c>
      <c r="BM134" s="188" t="s">
        <v>1084</v>
      </c>
    </row>
    <row r="135" spans="1:65" s="2" customFormat="1" ht="11.25">
      <c r="A135" s="36"/>
      <c r="B135" s="37"/>
      <c r="C135" s="38"/>
      <c r="D135" s="190" t="s">
        <v>170</v>
      </c>
      <c r="E135" s="38"/>
      <c r="F135" s="191" t="s">
        <v>970</v>
      </c>
      <c r="G135" s="38"/>
      <c r="H135" s="38"/>
      <c r="I135" s="192"/>
      <c r="J135" s="38"/>
      <c r="K135" s="38"/>
      <c r="L135" s="41"/>
      <c r="M135" s="193"/>
      <c r="N135" s="194"/>
      <c r="O135" s="66"/>
      <c r="P135" s="66"/>
      <c r="Q135" s="66"/>
      <c r="R135" s="66"/>
      <c r="S135" s="66"/>
      <c r="T135" s="67"/>
      <c r="U135" s="36"/>
      <c r="V135" s="36"/>
      <c r="W135" s="36"/>
      <c r="X135" s="36"/>
      <c r="Y135" s="36"/>
      <c r="Z135" s="36"/>
      <c r="AA135" s="36"/>
      <c r="AB135" s="36"/>
      <c r="AC135" s="36"/>
      <c r="AD135" s="36"/>
      <c r="AE135" s="36"/>
      <c r="AT135" s="18" t="s">
        <v>170</v>
      </c>
      <c r="AU135" s="18" t="s">
        <v>90</v>
      </c>
    </row>
    <row r="136" spans="1:65" s="2" customFormat="1" ht="33" customHeight="1">
      <c r="A136" s="36"/>
      <c r="B136" s="37"/>
      <c r="C136" s="176" t="s">
        <v>235</v>
      </c>
      <c r="D136" s="176" t="s">
        <v>164</v>
      </c>
      <c r="E136" s="177" t="s">
        <v>236</v>
      </c>
      <c r="F136" s="178" t="s">
        <v>237</v>
      </c>
      <c r="G136" s="179" t="s">
        <v>232</v>
      </c>
      <c r="H136" s="180">
        <v>6.6859999999999999</v>
      </c>
      <c r="I136" s="181"/>
      <c r="J136" s="182">
        <f>ROUND(I136*H136,2)</f>
        <v>0</v>
      </c>
      <c r="K136" s="183"/>
      <c r="L136" s="41"/>
      <c r="M136" s="184" t="s">
        <v>35</v>
      </c>
      <c r="N136" s="185" t="s">
        <v>51</v>
      </c>
      <c r="O136" s="66"/>
      <c r="P136" s="186">
        <f>O136*H136</f>
        <v>0</v>
      </c>
      <c r="Q136" s="186">
        <v>0</v>
      </c>
      <c r="R136" s="186">
        <f>Q136*H136</f>
        <v>0</v>
      </c>
      <c r="S136" s="186">
        <v>0</v>
      </c>
      <c r="T136" s="187">
        <f>S136*H136</f>
        <v>0</v>
      </c>
      <c r="U136" s="36"/>
      <c r="V136" s="36"/>
      <c r="W136" s="36"/>
      <c r="X136" s="36"/>
      <c r="Y136" s="36"/>
      <c r="Z136" s="36"/>
      <c r="AA136" s="36"/>
      <c r="AB136" s="36"/>
      <c r="AC136" s="36"/>
      <c r="AD136" s="36"/>
      <c r="AE136" s="36"/>
      <c r="AR136" s="188" t="s">
        <v>168</v>
      </c>
      <c r="AT136" s="188" t="s">
        <v>164</v>
      </c>
      <c r="AU136" s="188" t="s">
        <v>90</v>
      </c>
      <c r="AY136" s="18" t="s">
        <v>161</v>
      </c>
      <c r="BE136" s="189">
        <f>IF(N136="základní",J136,0)</f>
        <v>0</v>
      </c>
      <c r="BF136" s="189">
        <f>IF(N136="snížená",J136,0)</f>
        <v>0</v>
      </c>
      <c r="BG136" s="189">
        <f>IF(N136="zákl. přenesená",J136,0)</f>
        <v>0</v>
      </c>
      <c r="BH136" s="189">
        <f>IF(N136="sníž. přenesená",J136,0)</f>
        <v>0</v>
      </c>
      <c r="BI136" s="189">
        <f>IF(N136="nulová",J136,0)</f>
        <v>0</v>
      </c>
      <c r="BJ136" s="18" t="s">
        <v>88</v>
      </c>
      <c r="BK136" s="189">
        <f>ROUND(I136*H136,2)</f>
        <v>0</v>
      </c>
      <c r="BL136" s="18" t="s">
        <v>168</v>
      </c>
      <c r="BM136" s="188" t="s">
        <v>1085</v>
      </c>
    </row>
    <row r="137" spans="1:65" s="2" customFormat="1" ht="11.25">
      <c r="A137" s="36"/>
      <c r="B137" s="37"/>
      <c r="C137" s="38"/>
      <c r="D137" s="190" t="s">
        <v>170</v>
      </c>
      <c r="E137" s="38"/>
      <c r="F137" s="191" t="s">
        <v>239</v>
      </c>
      <c r="G137" s="38"/>
      <c r="H137" s="38"/>
      <c r="I137" s="192"/>
      <c r="J137" s="38"/>
      <c r="K137" s="38"/>
      <c r="L137" s="41"/>
      <c r="M137" s="193"/>
      <c r="N137" s="194"/>
      <c r="O137" s="66"/>
      <c r="P137" s="66"/>
      <c r="Q137" s="66"/>
      <c r="R137" s="66"/>
      <c r="S137" s="66"/>
      <c r="T137" s="67"/>
      <c r="U137" s="36"/>
      <c r="V137" s="36"/>
      <c r="W137" s="36"/>
      <c r="X137" s="36"/>
      <c r="Y137" s="36"/>
      <c r="Z137" s="36"/>
      <c r="AA137" s="36"/>
      <c r="AB137" s="36"/>
      <c r="AC137" s="36"/>
      <c r="AD137" s="36"/>
      <c r="AE137" s="36"/>
      <c r="AT137" s="18" t="s">
        <v>170</v>
      </c>
      <c r="AU137" s="18" t="s">
        <v>90</v>
      </c>
    </row>
    <row r="138" spans="1:65" s="2" customFormat="1" ht="44.25" customHeight="1">
      <c r="A138" s="36"/>
      <c r="B138" s="37"/>
      <c r="C138" s="176" t="s">
        <v>240</v>
      </c>
      <c r="D138" s="176" t="s">
        <v>164</v>
      </c>
      <c r="E138" s="177" t="s">
        <v>241</v>
      </c>
      <c r="F138" s="178" t="s">
        <v>242</v>
      </c>
      <c r="G138" s="179" t="s">
        <v>232</v>
      </c>
      <c r="H138" s="180">
        <v>63.32</v>
      </c>
      <c r="I138" s="181"/>
      <c r="J138" s="182">
        <f>ROUND(I138*H138,2)</f>
        <v>0</v>
      </c>
      <c r="K138" s="183"/>
      <c r="L138" s="41"/>
      <c r="M138" s="184" t="s">
        <v>35</v>
      </c>
      <c r="N138" s="185" t="s">
        <v>51</v>
      </c>
      <c r="O138" s="66"/>
      <c r="P138" s="186">
        <f>O138*H138</f>
        <v>0</v>
      </c>
      <c r="Q138" s="186">
        <v>0</v>
      </c>
      <c r="R138" s="186">
        <f>Q138*H138</f>
        <v>0</v>
      </c>
      <c r="S138" s="186">
        <v>0</v>
      </c>
      <c r="T138" s="187">
        <f>S138*H138</f>
        <v>0</v>
      </c>
      <c r="U138" s="36"/>
      <c r="V138" s="36"/>
      <c r="W138" s="36"/>
      <c r="X138" s="36"/>
      <c r="Y138" s="36"/>
      <c r="Z138" s="36"/>
      <c r="AA138" s="36"/>
      <c r="AB138" s="36"/>
      <c r="AC138" s="36"/>
      <c r="AD138" s="36"/>
      <c r="AE138" s="36"/>
      <c r="AR138" s="188" t="s">
        <v>168</v>
      </c>
      <c r="AT138" s="188" t="s">
        <v>164</v>
      </c>
      <c r="AU138" s="188" t="s">
        <v>90</v>
      </c>
      <c r="AY138" s="18" t="s">
        <v>161</v>
      </c>
      <c r="BE138" s="189">
        <f>IF(N138="základní",J138,0)</f>
        <v>0</v>
      </c>
      <c r="BF138" s="189">
        <f>IF(N138="snížená",J138,0)</f>
        <v>0</v>
      </c>
      <c r="BG138" s="189">
        <f>IF(N138="zákl. přenesená",J138,0)</f>
        <v>0</v>
      </c>
      <c r="BH138" s="189">
        <f>IF(N138="sníž. přenesená",J138,0)</f>
        <v>0</v>
      </c>
      <c r="BI138" s="189">
        <f>IF(N138="nulová",J138,0)</f>
        <v>0</v>
      </c>
      <c r="BJ138" s="18" t="s">
        <v>88</v>
      </c>
      <c r="BK138" s="189">
        <f>ROUND(I138*H138,2)</f>
        <v>0</v>
      </c>
      <c r="BL138" s="18" t="s">
        <v>168</v>
      </c>
      <c r="BM138" s="188" t="s">
        <v>1086</v>
      </c>
    </row>
    <row r="139" spans="1:65" s="2" customFormat="1" ht="11.25">
      <c r="A139" s="36"/>
      <c r="B139" s="37"/>
      <c r="C139" s="38"/>
      <c r="D139" s="190" t="s">
        <v>170</v>
      </c>
      <c r="E139" s="38"/>
      <c r="F139" s="191" t="s">
        <v>244</v>
      </c>
      <c r="G139" s="38"/>
      <c r="H139" s="38"/>
      <c r="I139" s="192"/>
      <c r="J139" s="38"/>
      <c r="K139" s="38"/>
      <c r="L139" s="41"/>
      <c r="M139" s="193"/>
      <c r="N139" s="194"/>
      <c r="O139" s="66"/>
      <c r="P139" s="66"/>
      <c r="Q139" s="66"/>
      <c r="R139" s="66"/>
      <c r="S139" s="66"/>
      <c r="T139" s="67"/>
      <c r="U139" s="36"/>
      <c r="V139" s="36"/>
      <c r="W139" s="36"/>
      <c r="X139" s="36"/>
      <c r="Y139" s="36"/>
      <c r="Z139" s="36"/>
      <c r="AA139" s="36"/>
      <c r="AB139" s="36"/>
      <c r="AC139" s="36"/>
      <c r="AD139" s="36"/>
      <c r="AE139" s="36"/>
      <c r="AT139" s="18" t="s">
        <v>170</v>
      </c>
      <c r="AU139" s="18" t="s">
        <v>90</v>
      </c>
    </row>
    <row r="140" spans="1:65" s="14" customFormat="1" ht="11.25">
      <c r="B140" s="206"/>
      <c r="C140" s="207"/>
      <c r="D140" s="197" t="s">
        <v>176</v>
      </c>
      <c r="E140" s="208" t="s">
        <v>35</v>
      </c>
      <c r="F140" s="209" t="s">
        <v>1087</v>
      </c>
      <c r="G140" s="207"/>
      <c r="H140" s="210">
        <v>63.32</v>
      </c>
      <c r="I140" s="211"/>
      <c r="J140" s="207"/>
      <c r="K140" s="207"/>
      <c r="L140" s="212"/>
      <c r="M140" s="213"/>
      <c r="N140" s="214"/>
      <c r="O140" s="214"/>
      <c r="P140" s="214"/>
      <c r="Q140" s="214"/>
      <c r="R140" s="214"/>
      <c r="S140" s="214"/>
      <c r="T140" s="215"/>
      <c r="AT140" s="216" t="s">
        <v>176</v>
      </c>
      <c r="AU140" s="216" t="s">
        <v>90</v>
      </c>
      <c r="AV140" s="14" t="s">
        <v>90</v>
      </c>
      <c r="AW140" s="14" t="s">
        <v>41</v>
      </c>
      <c r="AX140" s="14" t="s">
        <v>88</v>
      </c>
      <c r="AY140" s="216" t="s">
        <v>161</v>
      </c>
    </row>
    <row r="141" spans="1:65" s="2" customFormat="1" ht="44.25" customHeight="1">
      <c r="A141" s="36"/>
      <c r="B141" s="37"/>
      <c r="C141" s="176" t="s">
        <v>246</v>
      </c>
      <c r="D141" s="176" t="s">
        <v>164</v>
      </c>
      <c r="E141" s="177" t="s">
        <v>247</v>
      </c>
      <c r="F141" s="178" t="s">
        <v>248</v>
      </c>
      <c r="G141" s="179" t="s">
        <v>232</v>
      </c>
      <c r="H141" s="180">
        <v>6.6859999999999999</v>
      </c>
      <c r="I141" s="181"/>
      <c r="J141" s="182">
        <f>ROUND(I141*H141,2)</f>
        <v>0</v>
      </c>
      <c r="K141" s="183"/>
      <c r="L141" s="41"/>
      <c r="M141" s="184" t="s">
        <v>35</v>
      </c>
      <c r="N141" s="185" t="s">
        <v>51</v>
      </c>
      <c r="O141" s="66"/>
      <c r="P141" s="186">
        <f>O141*H141</f>
        <v>0</v>
      </c>
      <c r="Q141" s="186">
        <v>0</v>
      </c>
      <c r="R141" s="186">
        <f>Q141*H141</f>
        <v>0</v>
      </c>
      <c r="S141" s="186">
        <v>0</v>
      </c>
      <c r="T141" s="187">
        <f>S141*H141</f>
        <v>0</v>
      </c>
      <c r="U141" s="36"/>
      <c r="V141" s="36"/>
      <c r="W141" s="36"/>
      <c r="X141" s="36"/>
      <c r="Y141" s="36"/>
      <c r="Z141" s="36"/>
      <c r="AA141" s="36"/>
      <c r="AB141" s="36"/>
      <c r="AC141" s="36"/>
      <c r="AD141" s="36"/>
      <c r="AE141" s="36"/>
      <c r="AR141" s="188" t="s">
        <v>168</v>
      </c>
      <c r="AT141" s="188" t="s">
        <v>164</v>
      </c>
      <c r="AU141" s="188" t="s">
        <v>90</v>
      </c>
      <c r="AY141" s="18" t="s">
        <v>161</v>
      </c>
      <c r="BE141" s="189">
        <f>IF(N141="základní",J141,0)</f>
        <v>0</v>
      </c>
      <c r="BF141" s="189">
        <f>IF(N141="snížená",J141,0)</f>
        <v>0</v>
      </c>
      <c r="BG141" s="189">
        <f>IF(N141="zákl. přenesená",J141,0)</f>
        <v>0</v>
      </c>
      <c r="BH141" s="189">
        <f>IF(N141="sníž. přenesená",J141,0)</f>
        <v>0</v>
      </c>
      <c r="BI141" s="189">
        <f>IF(N141="nulová",J141,0)</f>
        <v>0</v>
      </c>
      <c r="BJ141" s="18" t="s">
        <v>88</v>
      </c>
      <c r="BK141" s="189">
        <f>ROUND(I141*H141,2)</f>
        <v>0</v>
      </c>
      <c r="BL141" s="18" t="s">
        <v>168</v>
      </c>
      <c r="BM141" s="188" t="s">
        <v>1088</v>
      </c>
    </row>
    <row r="142" spans="1:65" s="2" customFormat="1" ht="11.25">
      <c r="A142" s="36"/>
      <c r="B142" s="37"/>
      <c r="C142" s="38"/>
      <c r="D142" s="190" t="s">
        <v>170</v>
      </c>
      <c r="E142" s="38"/>
      <c r="F142" s="191" t="s">
        <v>250</v>
      </c>
      <c r="G142" s="38"/>
      <c r="H142" s="38"/>
      <c r="I142" s="192"/>
      <c r="J142" s="38"/>
      <c r="K142" s="38"/>
      <c r="L142" s="41"/>
      <c r="M142" s="193"/>
      <c r="N142" s="194"/>
      <c r="O142" s="66"/>
      <c r="P142" s="66"/>
      <c r="Q142" s="66"/>
      <c r="R142" s="66"/>
      <c r="S142" s="66"/>
      <c r="T142" s="67"/>
      <c r="U142" s="36"/>
      <c r="V142" s="36"/>
      <c r="W142" s="36"/>
      <c r="X142" s="36"/>
      <c r="Y142" s="36"/>
      <c r="Z142" s="36"/>
      <c r="AA142" s="36"/>
      <c r="AB142" s="36"/>
      <c r="AC142" s="36"/>
      <c r="AD142" s="36"/>
      <c r="AE142" s="36"/>
      <c r="AT142" s="18" t="s">
        <v>170</v>
      </c>
      <c r="AU142" s="18" t="s">
        <v>90</v>
      </c>
    </row>
    <row r="143" spans="1:65" s="12" customFormat="1" ht="22.9" customHeight="1">
      <c r="B143" s="160"/>
      <c r="C143" s="161"/>
      <c r="D143" s="162" t="s">
        <v>79</v>
      </c>
      <c r="E143" s="174" t="s">
        <v>251</v>
      </c>
      <c r="F143" s="174" t="s">
        <v>252</v>
      </c>
      <c r="G143" s="161"/>
      <c r="H143" s="161"/>
      <c r="I143" s="164"/>
      <c r="J143" s="175">
        <f>BK143</f>
        <v>0</v>
      </c>
      <c r="K143" s="161"/>
      <c r="L143" s="166"/>
      <c r="M143" s="167"/>
      <c r="N143" s="168"/>
      <c r="O143" s="168"/>
      <c r="P143" s="169">
        <f>SUM(P144:P145)</f>
        <v>0</v>
      </c>
      <c r="Q143" s="168"/>
      <c r="R143" s="169">
        <f>SUM(R144:R145)</f>
        <v>0</v>
      </c>
      <c r="S143" s="168"/>
      <c r="T143" s="170">
        <f>SUM(T144:T145)</f>
        <v>0</v>
      </c>
      <c r="AR143" s="171" t="s">
        <v>88</v>
      </c>
      <c r="AT143" s="172" t="s">
        <v>79</v>
      </c>
      <c r="AU143" s="172" t="s">
        <v>88</v>
      </c>
      <c r="AY143" s="171" t="s">
        <v>161</v>
      </c>
      <c r="BK143" s="173">
        <f>SUM(BK144:BK145)</f>
        <v>0</v>
      </c>
    </row>
    <row r="144" spans="1:65" s="2" customFormat="1" ht="55.5" customHeight="1">
      <c r="A144" s="36"/>
      <c r="B144" s="37"/>
      <c r="C144" s="176" t="s">
        <v>8</v>
      </c>
      <c r="D144" s="176" t="s">
        <v>164</v>
      </c>
      <c r="E144" s="177" t="s">
        <v>975</v>
      </c>
      <c r="F144" s="178" t="s">
        <v>976</v>
      </c>
      <c r="G144" s="179" t="s">
        <v>232</v>
      </c>
      <c r="H144" s="180">
        <v>2.149</v>
      </c>
      <c r="I144" s="181"/>
      <c r="J144" s="182">
        <f>ROUND(I144*H144,2)</f>
        <v>0</v>
      </c>
      <c r="K144" s="183"/>
      <c r="L144" s="41"/>
      <c r="M144" s="184" t="s">
        <v>35</v>
      </c>
      <c r="N144" s="185" t="s">
        <v>51</v>
      </c>
      <c r="O144" s="66"/>
      <c r="P144" s="186">
        <f>O144*H144</f>
        <v>0</v>
      </c>
      <c r="Q144" s="186">
        <v>0</v>
      </c>
      <c r="R144" s="186">
        <f>Q144*H144</f>
        <v>0</v>
      </c>
      <c r="S144" s="186">
        <v>0</v>
      </c>
      <c r="T144" s="187">
        <f>S144*H144</f>
        <v>0</v>
      </c>
      <c r="U144" s="36"/>
      <c r="V144" s="36"/>
      <c r="W144" s="36"/>
      <c r="X144" s="36"/>
      <c r="Y144" s="36"/>
      <c r="Z144" s="36"/>
      <c r="AA144" s="36"/>
      <c r="AB144" s="36"/>
      <c r="AC144" s="36"/>
      <c r="AD144" s="36"/>
      <c r="AE144" s="36"/>
      <c r="AR144" s="188" t="s">
        <v>168</v>
      </c>
      <c r="AT144" s="188" t="s">
        <v>164</v>
      </c>
      <c r="AU144" s="188" t="s">
        <v>90</v>
      </c>
      <c r="AY144" s="18" t="s">
        <v>161</v>
      </c>
      <c r="BE144" s="189">
        <f>IF(N144="základní",J144,0)</f>
        <v>0</v>
      </c>
      <c r="BF144" s="189">
        <f>IF(N144="snížená",J144,0)</f>
        <v>0</v>
      </c>
      <c r="BG144" s="189">
        <f>IF(N144="zákl. přenesená",J144,0)</f>
        <v>0</v>
      </c>
      <c r="BH144" s="189">
        <f>IF(N144="sníž. přenesená",J144,0)</f>
        <v>0</v>
      </c>
      <c r="BI144" s="189">
        <f>IF(N144="nulová",J144,0)</f>
        <v>0</v>
      </c>
      <c r="BJ144" s="18" t="s">
        <v>88</v>
      </c>
      <c r="BK144" s="189">
        <f>ROUND(I144*H144,2)</f>
        <v>0</v>
      </c>
      <c r="BL144" s="18" t="s">
        <v>168</v>
      </c>
      <c r="BM144" s="188" t="s">
        <v>1089</v>
      </c>
    </row>
    <row r="145" spans="1:65" s="2" customFormat="1" ht="11.25">
      <c r="A145" s="36"/>
      <c r="B145" s="37"/>
      <c r="C145" s="38"/>
      <c r="D145" s="190" t="s">
        <v>170</v>
      </c>
      <c r="E145" s="38"/>
      <c r="F145" s="191" t="s">
        <v>978</v>
      </c>
      <c r="G145" s="38"/>
      <c r="H145" s="38"/>
      <c r="I145" s="192"/>
      <c r="J145" s="38"/>
      <c r="K145" s="38"/>
      <c r="L145" s="41"/>
      <c r="M145" s="193"/>
      <c r="N145" s="194"/>
      <c r="O145" s="66"/>
      <c r="P145" s="66"/>
      <c r="Q145" s="66"/>
      <c r="R145" s="66"/>
      <c r="S145" s="66"/>
      <c r="T145" s="67"/>
      <c r="U145" s="36"/>
      <c r="V145" s="36"/>
      <c r="W145" s="36"/>
      <c r="X145" s="36"/>
      <c r="Y145" s="36"/>
      <c r="Z145" s="36"/>
      <c r="AA145" s="36"/>
      <c r="AB145" s="36"/>
      <c r="AC145" s="36"/>
      <c r="AD145" s="36"/>
      <c r="AE145" s="36"/>
      <c r="AT145" s="18" t="s">
        <v>170</v>
      </c>
      <c r="AU145" s="18" t="s">
        <v>90</v>
      </c>
    </row>
    <row r="146" spans="1:65" s="12" customFormat="1" ht="25.9" customHeight="1">
      <c r="B146" s="160"/>
      <c r="C146" s="161"/>
      <c r="D146" s="162" t="s">
        <v>79</v>
      </c>
      <c r="E146" s="163" t="s">
        <v>257</v>
      </c>
      <c r="F146" s="163" t="s">
        <v>258</v>
      </c>
      <c r="G146" s="161"/>
      <c r="H146" s="161"/>
      <c r="I146" s="164"/>
      <c r="J146" s="165">
        <f>BK146</f>
        <v>0</v>
      </c>
      <c r="K146" s="161"/>
      <c r="L146" s="166"/>
      <c r="M146" s="167"/>
      <c r="N146" s="168"/>
      <c r="O146" s="168"/>
      <c r="P146" s="169">
        <f>P147+P163+P170+P173+P188+P199+P205+P239+P269</f>
        <v>0</v>
      </c>
      <c r="Q146" s="168"/>
      <c r="R146" s="169">
        <f>R147+R163+R170+R173+R188+R199+R205+R239+R269</f>
        <v>2.1891615500000001</v>
      </c>
      <c r="S146" s="168"/>
      <c r="T146" s="170">
        <f>T147+T163+T170+T173+T188+T199+T205+T239+T269</f>
        <v>5.2610660000000005</v>
      </c>
      <c r="AR146" s="171" t="s">
        <v>90</v>
      </c>
      <c r="AT146" s="172" t="s">
        <v>79</v>
      </c>
      <c r="AU146" s="172" t="s">
        <v>80</v>
      </c>
      <c r="AY146" s="171" t="s">
        <v>161</v>
      </c>
      <c r="BK146" s="173">
        <f>BK147+BK163+BK170+BK173+BK188+BK199+BK205+BK239+BK269</f>
        <v>0</v>
      </c>
    </row>
    <row r="147" spans="1:65" s="12" customFormat="1" ht="22.9" customHeight="1">
      <c r="B147" s="160"/>
      <c r="C147" s="161"/>
      <c r="D147" s="162" t="s">
        <v>79</v>
      </c>
      <c r="E147" s="174" t="s">
        <v>259</v>
      </c>
      <c r="F147" s="174" t="s">
        <v>260</v>
      </c>
      <c r="G147" s="161"/>
      <c r="H147" s="161"/>
      <c r="I147" s="164"/>
      <c r="J147" s="175">
        <f>BK147</f>
        <v>0</v>
      </c>
      <c r="K147" s="161"/>
      <c r="L147" s="166"/>
      <c r="M147" s="167"/>
      <c r="N147" s="168"/>
      <c r="O147" s="168"/>
      <c r="P147" s="169">
        <f>SUM(P148:P162)</f>
        <v>0</v>
      </c>
      <c r="Q147" s="168"/>
      <c r="R147" s="169">
        <f>SUM(R148:R162)</f>
        <v>3.8999999999999998E-3</v>
      </c>
      <c r="S147" s="168"/>
      <c r="T147" s="170">
        <f>SUM(T148:T162)</f>
        <v>7.7450000000000005E-2</v>
      </c>
      <c r="AR147" s="171" t="s">
        <v>90</v>
      </c>
      <c r="AT147" s="172" t="s">
        <v>79</v>
      </c>
      <c r="AU147" s="172" t="s">
        <v>88</v>
      </c>
      <c r="AY147" s="171" t="s">
        <v>161</v>
      </c>
      <c r="BK147" s="173">
        <f>SUM(BK148:BK162)</f>
        <v>0</v>
      </c>
    </row>
    <row r="148" spans="1:65" s="2" customFormat="1" ht="33" customHeight="1">
      <c r="A148" s="36"/>
      <c r="B148" s="37"/>
      <c r="C148" s="176" t="s">
        <v>261</v>
      </c>
      <c r="D148" s="176" t="s">
        <v>164</v>
      </c>
      <c r="E148" s="177" t="s">
        <v>262</v>
      </c>
      <c r="F148" s="178" t="s">
        <v>263</v>
      </c>
      <c r="G148" s="179" t="s">
        <v>185</v>
      </c>
      <c r="H148" s="180">
        <v>3</v>
      </c>
      <c r="I148" s="181"/>
      <c r="J148" s="182">
        <f>ROUND(I148*H148,2)</f>
        <v>0</v>
      </c>
      <c r="K148" s="183"/>
      <c r="L148" s="41"/>
      <c r="M148" s="184" t="s">
        <v>35</v>
      </c>
      <c r="N148" s="185" t="s">
        <v>51</v>
      </c>
      <c r="O148" s="66"/>
      <c r="P148" s="186">
        <f>O148*H148</f>
        <v>0</v>
      </c>
      <c r="Q148" s="186">
        <v>0</v>
      </c>
      <c r="R148" s="186">
        <f>Q148*H148</f>
        <v>0</v>
      </c>
      <c r="S148" s="186">
        <v>0</v>
      </c>
      <c r="T148" s="187">
        <f>S148*H148</f>
        <v>0</v>
      </c>
      <c r="U148" s="36"/>
      <c r="V148" s="36"/>
      <c r="W148" s="36"/>
      <c r="X148" s="36"/>
      <c r="Y148" s="36"/>
      <c r="Z148" s="36"/>
      <c r="AA148" s="36"/>
      <c r="AB148" s="36"/>
      <c r="AC148" s="36"/>
      <c r="AD148" s="36"/>
      <c r="AE148" s="36"/>
      <c r="AR148" s="188" t="s">
        <v>261</v>
      </c>
      <c r="AT148" s="188" t="s">
        <v>164</v>
      </c>
      <c r="AU148" s="188" t="s">
        <v>90</v>
      </c>
      <c r="AY148" s="18" t="s">
        <v>161</v>
      </c>
      <c r="BE148" s="189">
        <f>IF(N148="základní",J148,0)</f>
        <v>0</v>
      </c>
      <c r="BF148" s="189">
        <f>IF(N148="snížená",J148,0)</f>
        <v>0</v>
      </c>
      <c r="BG148" s="189">
        <f>IF(N148="zákl. přenesená",J148,0)</f>
        <v>0</v>
      </c>
      <c r="BH148" s="189">
        <f>IF(N148="sníž. přenesená",J148,0)</f>
        <v>0</v>
      </c>
      <c r="BI148" s="189">
        <f>IF(N148="nulová",J148,0)</f>
        <v>0</v>
      </c>
      <c r="BJ148" s="18" t="s">
        <v>88</v>
      </c>
      <c r="BK148" s="189">
        <f>ROUND(I148*H148,2)</f>
        <v>0</v>
      </c>
      <c r="BL148" s="18" t="s">
        <v>261</v>
      </c>
      <c r="BM148" s="188" t="s">
        <v>1090</v>
      </c>
    </row>
    <row r="149" spans="1:65" s="2" customFormat="1" ht="24.2" customHeight="1">
      <c r="A149" s="36"/>
      <c r="B149" s="37"/>
      <c r="C149" s="176" t="s">
        <v>265</v>
      </c>
      <c r="D149" s="176" t="s">
        <v>164</v>
      </c>
      <c r="E149" s="177" t="s">
        <v>266</v>
      </c>
      <c r="F149" s="178" t="s">
        <v>267</v>
      </c>
      <c r="G149" s="179" t="s">
        <v>185</v>
      </c>
      <c r="H149" s="180">
        <v>1</v>
      </c>
      <c r="I149" s="181"/>
      <c r="J149" s="182">
        <f>ROUND(I149*H149,2)</f>
        <v>0</v>
      </c>
      <c r="K149" s="183"/>
      <c r="L149" s="41"/>
      <c r="M149" s="184" t="s">
        <v>35</v>
      </c>
      <c r="N149" s="185" t="s">
        <v>51</v>
      </c>
      <c r="O149" s="66"/>
      <c r="P149" s="186">
        <f>O149*H149</f>
        <v>0</v>
      </c>
      <c r="Q149" s="186">
        <v>0</v>
      </c>
      <c r="R149" s="186">
        <f>Q149*H149</f>
        <v>0</v>
      </c>
      <c r="S149" s="186">
        <v>0</v>
      </c>
      <c r="T149" s="187">
        <f>S149*H149</f>
        <v>0</v>
      </c>
      <c r="U149" s="36"/>
      <c r="V149" s="36"/>
      <c r="W149" s="36"/>
      <c r="X149" s="36"/>
      <c r="Y149" s="36"/>
      <c r="Z149" s="36"/>
      <c r="AA149" s="36"/>
      <c r="AB149" s="36"/>
      <c r="AC149" s="36"/>
      <c r="AD149" s="36"/>
      <c r="AE149" s="36"/>
      <c r="AR149" s="188" t="s">
        <v>261</v>
      </c>
      <c r="AT149" s="188" t="s">
        <v>164</v>
      </c>
      <c r="AU149" s="188" t="s">
        <v>90</v>
      </c>
      <c r="AY149" s="18" t="s">
        <v>161</v>
      </c>
      <c r="BE149" s="189">
        <f>IF(N149="základní",J149,0)</f>
        <v>0</v>
      </c>
      <c r="BF149" s="189">
        <f>IF(N149="snížená",J149,0)</f>
        <v>0</v>
      </c>
      <c r="BG149" s="189">
        <f>IF(N149="zákl. přenesená",J149,0)</f>
        <v>0</v>
      </c>
      <c r="BH149" s="189">
        <f>IF(N149="sníž. přenesená",J149,0)</f>
        <v>0</v>
      </c>
      <c r="BI149" s="189">
        <f>IF(N149="nulová",J149,0)</f>
        <v>0</v>
      </c>
      <c r="BJ149" s="18" t="s">
        <v>88</v>
      </c>
      <c r="BK149" s="189">
        <f>ROUND(I149*H149,2)</f>
        <v>0</v>
      </c>
      <c r="BL149" s="18" t="s">
        <v>261</v>
      </c>
      <c r="BM149" s="188" t="s">
        <v>1091</v>
      </c>
    </row>
    <row r="150" spans="1:65" s="2" customFormat="1" ht="16.5" customHeight="1">
      <c r="A150" s="36"/>
      <c r="B150" s="37"/>
      <c r="C150" s="176" t="s">
        <v>269</v>
      </c>
      <c r="D150" s="176" t="s">
        <v>164</v>
      </c>
      <c r="E150" s="177" t="s">
        <v>274</v>
      </c>
      <c r="F150" s="178" t="s">
        <v>275</v>
      </c>
      <c r="G150" s="179" t="s">
        <v>276</v>
      </c>
      <c r="H150" s="180">
        <v>3</v>
      </c>
      <c r="I150" s="181"/>
      <c r="J150" s="182">
        <f>ROUND(I150*H150,2)</f>
        <v>0</v>
      </c>
      <c r="K150" s="183"/>
      <c r="L150" s="41"/>
      <c r="M150" s="184" t="s">
        <v>35</v>
      </c>
      <c r="N150" s="185" t="s">
        <v>51</v>
      </c>
      <c r="O150" s="66"/>
      <c r="P150" s="186">
        <f>O150*H150</f>
        <v>0</v>
      </c>
      <c r="Q150" s="186">
        <v>0</v>
      </c>
      <c r="R150" s="186">
        <f>Q150*H150</f>
        <v>0</v>
      </c>
      <c r="S150" s="186">
        <v>1.933E-2</v>
      </c>
      <c r="T150" s="187">
        <f>S150*H150</f>
        <v>5.799E-2</v>
      </c>
      <c r="U150" s="36"/>
      <c r="V150" s="36"/>
      <c r="W150" s="36"/>
      <c r="X150" s="36"/>
      <c r="Y150" s="36"/>
      <c r="Z150" s="36"/>
      <c r="AA150" s="36"/>
      <c r="AB150" s="36"/>
      <c r="AC150" s="36"/>
      <c r="AD150" s="36"/>
      <c r="AE150" s="36"/>
      <c r="AR150" s="188" t="s">
        <v>261</v>
      </c>
      <c r="AT150" s="188" t="s">
        <v>164</v>
      </c>
      <c r="AU150" s="188" t="s">
        <v>90</v>
      </c>
      <c r="AY150" s="18" t="s">
        <v>161</v>
      </c>
      <c r="BE150" s="189">
        <f>IF(N150="základní",J150,0)</f>
        <v>0</v>
      </c>
      <c r="BF150" s="189">
        <f>IF(N150="snížená",J150,0)</f>
        <v>0</v>
      </c>
      <c r="BG150" s="189">
        <f>IF(N150="zákl. přenesená",J150,0)</f>
        <v>0</v>
      </c>
      <c r="BH150" s="189">
        <f>IF(N150="sníž. přenesená",J150,0)</f>
        <v>0</v>
      </c>
      <c r="BI150" s="189">
        <f>IF(N150="nulová",J150,0)</f>
        <v>0</v>
      </c>
      <c r="BJ150" s="18" t="s">
        <v>88</v>
      </c>
      <c r="BK150" s="189">
        <f>ROUND(I150*H150,2)</f>
        <v>0</v>
      </c>
      <c r="BL150" s="18" t="s">
        <v>261</v>
      </c>
      <c r="BM150" s="188" t="s">
        <v>1092</v>
      </c>
    </row>
    <row r="151" spans="1:65" s="2" customFormat="1" ht="11.25">
      <c r="A151" s="36"/>
      <c r="B151" s="37"/>
      <c r="C151" s="38"/>
      <c r="D151" s="190" t="s">
        <v>170</v>
      </c>
      <c r="E151" s="38"/>
      <c r="F151" s="191" t="s">
        <v>278</v>
      </c>
      <c r="G151" s="38"/>
      <c r="H151" s="38"/>
      <c r="I151" s="192"/>
      <c r="J151" s="38"/>
      <c r="K151" s="38"/>
      <c r="L151" s="41"/>
      <c r="M151" s="193"/>
      <c r="N151" s="194"/>
      <c r="O151" s="66"/>
      <c r="P151" s="66"/>
      <c r="Q151" s="66"/>
      <c r="R151" s="66"/>
      <c r="S151" s="66"/>
      <c r="T151" s="67"/>
      <c r="U151" s="36"/>
      <c r="V151" s="36"/>
      <c r="W151" s="36"/>
      <c r="X151" s="36"/>
      <c r="Y151" s="36"/>
      <c r="Z151" s="36"/>
      <c r="AA151" s="36"/>
      <c r="AB151" s="36"/>
      <c r="AC151" s="36"/>
      <c r="AD151" s="36"/>
      <c r="AE151" s="36"/>
      <c r="AT151" s="18" t="s">
        <v>170</v>
      </c>
      <c r="AU151" s="18" t="s">
        <v>90</v>
      </c>
    </row>
    <row r="152" spans="1:65" s="2" customFormat="1" ht="16.5" customHeight="1">
      <c r="A152" s="36"/>
      <c r="B152" s="37"/>
      <c r="C152" s="176" t="s">
        <v>273</v>
      </c>
      <c r="D152" s="176" t="s">
        <v>164</v>
      </c>
      <c r="E152" s="177" t="s">
        <v>284</v>
      </c>
      <c r="F152" s="178" t="s">
        <v>285</v>
      </c>
      <c r="G152" s="179" t="s">
        <v>276</v>
      </c>
      <c r="H152" s="180">
        <v>1</v>
      </c>
      <c r="I152" s="181"/>
      <c r="J152" s="182">
        <f>ROUND(I152*H152,2)</f>
        <v>0</v>
      </c>
      <c r="K152" s="183"/>
      <c r="L152" s="41"/>
      <c r="M152" s="184" t="s">
        <v>35</v>
      </c>
      <c r="N152" s="185" t="s">
        <v>51</v>
      </c>
      <c r="O152" s="66"/>
      <c r="P152" s="186">
        <f>O152*H152</f>
        <v>0</v>
      </c>
      <c r="Q152" s="186">
        <v>0</v>
      </c>
      <c r="R152" s="186">
        <f>Q152*H152</f>
        <v>0</v>
      </c>
      <c r="S152" s="186">
        <v>1.9460000000000002E-2</v>
      </c>
      <c r="T152" s="187">
        <f>S152*H152</f>
        <v>1.9460000000000002E-2</v>
      </c>
      <c r="U152" s="36"/>
      <c r="V152" s="36"/>
      <c r="W152" s="36"/>
      <c r="X152" s="36"/>
      <c r="Y152" s="36"/>
      <c r="Z152" s="36"/>
      <c r="AA152" s="36"/>
      <c r="AB152" s="36"/>
      <c r="AC152" s="36"/>
      <c r="AD152" s="36"/>
      <c r="AE152" s="36"/>
      <c r="AR152" s="188" t="s">
        <v>261</v>
      </c>
      <c r="AT152" s="188" t="s">
        <v>164</v>
      </c>
      <c r="AU152" s="188" t="s">
        <v>90</v>
      </c>
      <c r="AY152" s="18" t="s">
        <v>161</v>
      </c>
      <c r="BE152" s="189">
        <f>IF(N152="základní",J152,0)</f>
        <v>0</v>
      </c>
      <c r="BF152" s="189">
        <f>IF(N152="snížená",J152,0)</f>
        <v>0</v>
      </c>
      <c r="BG152" s="189">
        <f>IF(N152="zákl. přenesená",J152,0)</f>
        <v>0</v>
      </c>
      <c r="BH152" s="189">
        <f>IF(N152="sníž. přenesená",J152,0)</f>
        <v>0</v>
      </c>
      <c r="BI152" s="189">
        <f>IF(N152="nulová",J152,0)</f>
        <v>0</v>
      </c>
      <c r="BJ152" s="18" t="s">
        <v>88</v>
      </c>
      <c r="BK152" s="189">
        <f>ROUND(I152*H152,2)</f>
        <v>0</v>
      </c>
      <c r="BL152" s="18" t="s">
        <v>261</v>
      </c>
      <c r="BM152" s="188" t="s">
        <v>1093</v>
      </c>
    </row>
    <row r="153" spans="1:65" s="2" customFormat="1" ht="11.25">
      <c r="A153" s="36"/>
      <c r="B153" s="37"/>
      <c r="C153" s="38"/>
      <c r="D153" s="190" t="s">
        <v>170</v>
      </c>
      <c r="E153" s="38"/>
      <c r="F153" s="191" t="s">
        <v>287</v>
      </c>
      <c r="G153" s="38"/>
      <c r="H153" s="38"/>
      <c r="I153" s="192"/>
      <c r="J153" s="38"/>
      <c r="K153" s="38"/>
      <c r="L153" s="41"/>
      <c r="M153" s="193"/>
      <c r="N153" s="194"/>
      <c r="O153" s="66"/>
      <c r="P153" s="66"/>
      <c r="Q153" s="66"/>
      <c r="R153" s="66"/>
      <c r="S153" s="66"/>
      <c r="T153" s="67"/>
      <c r="U153" s="36"/>
      <c r="V153" s="36"/>
      <c r="W153" s="36"/>
      <c r="X153" s="36"/>
      <c r="Y153" s="36"/>
      <c r="Z153" s="36"/>
      <c r="AA153" s="36"/>
      <c r="AB153" s="36"/>
      <c r="AC153" s="36"/>
      <c r="AD153" s="36"/>
      <c r="AE153" s="36"/>
      <c r="AT153" s="18" t="s">
        <v>170</v>
      </c>
      <c r="AU153" s="18" t="s">
        <v>90</v>
      </c>
    </row>
    <row r="154" spans="1:65" s="2" customFormat="1" ht="16.5" customHeight="1">
      <c r="A154" s="36"/>
      <c r="B154" s="37"/>
      <c r="C154" s="176" t="s">
        <v>279</v>
      </c>
      <c r="D154" s="176" t="s">
        <v>164</v>
      </c>
      <c r="E154" s="177" t="s">
        <v>289</v>
      </c>
      <c r="F154" s="178" t="s">
        <v>290</v>
      </c>
      <c r="G154" s="179" t="s">
        <v>185</v>
      </c>
      <c r="H154" s="180">
        <v>1</v>
      </c>
      <c r="I154" s="181"/>
      <c r="J154" s="182">
        <f t="shared" ref="J154:J159" si="0">ROUND(I154*H154,2)</f>
        <v>0</v>
      </c>
      <c r="K154" s="183"/>
      <c r="L154" s="41"/>
      <c r="M154" s="184" t="s">
        <v>35</v>
      </c>
      <c r="N154" s="185" t="s">
        <v>51</v>
      </c>
      <c r="O154" s="66"/>
      <c r="P154" s="186">
        <f t="shared" ref="P154:P159" si="1">O154*H154</f>
        <v>0</v>
      </c>
      <c r="Q154" s="186">
        <v>0</v>
      </c>
      <c r="R154" s="186">
        <f t="shared" ref="R154:R159" si="2">Q154*H154</f>
        <v>0</v>
      </c>
      <c r="S154" s="186">
        <v>0</v>
      </c>
      <c r="T154" s="187">
        <f t="shared" ref="T154:T159" si="3">S154*H154</f>
        <v>0</v>
      </c>
      <c r="U154" s="36"/>
      <c r="V154" s="36"/>
      <c r="W154" s="36"/>
      <c r="X154" s="36"/>
      <c r="Y154" s="36"/>
      <c r="Z154" s="36"/>
      <c r="AA154" s="36"/>
      <c r="AB154" s="36"/>
      <c r="AC154" s="36"/>
      <c r="AD154" s="36"/>
      <c r="AE154" s="36"/>
      <c r="AR154" s="188" t="s">
        <v>261</v>
      </c>
      <c r="AT154" s="188" t="s">
        <v>164</v>
      </c>
      <c r="AU154" s="188" t="s">
        <v>90</v>
      </c>
      <c r="AY154" s="18" t="s">
        <v>161</v>
      </c>
      <c r="BE154" s="189">
        <f t="shared" ref="BE154:BE159" si="4">IF(N154="základní",J154,0)</f>
        <v>0</v>
      </c>
      <c r="BF154" s="189">
        <f t="shared" ref="BF154:BF159" si="5">IF(N154="snížená",J154,0)</f>
        <v>0</v>
      </c>
      <c r="BG154" s="189">
        <f t="shared" ref="BG154:BG159" si="6">IF(N154="zákl. přenesená",J154,0)</f>
        <v>0</v>
      </c>
      <c r="BH154" s="189">
        <f t="shared" ref="BH154:BH159" si="7">IF(N154="sníž. přenesená",J154,0)</f>
        <v>0</v>
      </c>
      <c r="BI154" s="189">
        <f t="shared" ref="BI154:BI159" si="8">IF(N154="nulová",J154,0)</f>
        <v>0</v>
      </c>
      <c r="BJ154" s="18" t="s">
        <v>88</v>
      </c>
      <c r="BK154" s="189">
        <f t="shared" ref="BK154:BK159" si="9">ROUND(I154*H154,2)</f>
        <v>0</v>
      </c>
      <c r="BL154" s="18" t="s">
        <v>261</v>
      </c>
      <c r="BM154" s="188" t="s">
        <v>1094</v>
      </c>
    </row>
    <row r="155" spans="1:65" s="2" customFormat="1" ht="16.5" customHeight="1">
      <c r="A155" s="36"/>
      <c r="B155" s="37"/>
      <c r="C155" s="176" t="s">
        <v>7</v>
      </c>
      <c r="D155" s="176" t="s">
        <v>164</v>
      </c>
      <c r="E155" s="177" t="s">
        <v>293</v>
      </c>
      <c r="F155" s="178" t="s">
        <v>294</v>
      </c>
      <c r="G155" s="179" t="s">
        <v>185</v>
      </c>
      <c r="H155" s="180">
        <v>1</v>
      </c>
      <c r="I155" s="181"/>
      <c r="J155" s="182">
        <f t="shared" si="0"/>
        <v>0</v>
      </c>
      <c r="K155" s="183"/>
      <c r="L155" s="41"/>
      <c r="M155" s="184" t="s">
        <v>35</v>
      </c>
      <c r="N155" s="185" t="s">
        <v>51</v>
      </c>
      <c r="O155" s="66"/>
      <c r="P155" s="186">
        <f t="shared" si="1"/>
        <v>0</v>
      </c>
      <c r="Q155" s="186">
        <v>0</v>
      </c>
      <c r="R155" s="186">
        <f t="shared" si="2"/>
        <v>0</v>
      </c>
      <c r="S155" s="186">
        <v>0</v>
      </c>
      <c r="T155" s="187">
        <f t="shared" si="3"/>
        <v>0</v>
      </c>
      <c r="U155" s="36"/>
      <c r="V155" s="36"/>
      <c r="W155" s="36"/>
      <c r="X155" s="36"/>
      <c r="Y155" s="36"/>
      <c r="Z155" s="36"/>
      <c r="AA155" s="36"/>
      <c r="AB155" s="36"/>
      <c r="AC155" s="36"/>
      <c r="AD155" s="36"/>
      <c r="AE155" s="36"/>
      <c r="AR155" s="188" t="s">
        <v>261</v>
      </c>
      <c r="AT155" s="188" t="s">
        <v>164</v>
      </c>
      <c r="AU155" s="188" t="s">
        <v>90</v>
      </c>
      <c r="AY155" s="18" t="s">
        <v>161</v>
      </c>
      <c r="BE155" s="189">
        <f t="shared" si="4"/>
        <v>0</v>
      </c>
      <c r="BF155" s="189">
        <f t="shared" si="5"/>
        <v>0</v>
      </c>
      <c r="BG155" s="189">
        <f t="shared" si="6"/>
        <v>0</v>
      </c>
      <c r="BH155" s="189">
        <f t="shared" si="7"/>
        <v>0</v>
      </c>
      <c r="BI155" s="189">
        <f t="shared" si="8"/>
        <v>0</v>
      </c>
      <c r="BJ155" s="18" t="s">
        <v>88</v>
      </c>
      <c r="BK155" s="189">
        <f t="shared" si="9"/>
        <v>0</v>
      </c>
      <c r="BL155" s="18" t="s">
        <v>261</v>
      </c>
      <c r="BM155" s="188" t="s">
        <v>1095</v>
      </c>
    </row>
    <row r="156" spans="1:65" s="2" customFormat="1" ht="16.5" customHeight="1">
      <c r="A156" s="36"/>
      <c r="B156" s="37"/>
      <c r="C156" s="176" t="s">
        <v>288</v>
      </c>
      <c r="D156" s="176" t="s">
        <v>164</v>
      </c>
      <c r="E156" s="177" t="s">
        <v>297</v>
      </c>
      <c r="F156" s="178" t="s">
        <v>298</v>
      </c>
      <c r="G156" s="179" t="s">
        <v>185</v>
      </c>
      <c r="H156" s="180">
        <v>1</v>
      </c>
      <c r="I156" s="181"/>
      <c r="J156" s="182">
        <f t="shared" si="0"/>
        <v>0</v>
      </c>
      <c r="K156" s="183"/>
      <c r="L156" s="41"/>
      <c r="M156" s="184" t="s">
        <v>35</v>
      </c>
      <c r="N156" s="185" t="s">
        <v>51</v>
      </c>
      <c r="O156" s="66"/>
      <c r="P156" s="186">
        <f t="shared" si="1"/>
        <v>0</v>
      </c>
      <c r="Q156" s="186">
        <v>0</v>
      </c>
      <c r="R156" s="186">
        <f t="shared" si="2"/>
        <v>0</v>
      </c>
      <c r="S156" s="186">
        <v>0</v>
      </c>
      <c r="T156" s="187">
        <f t="shared" si="3"/>
        <v>0</v>
      </c>
      <c r="U156" s="36"/>
      <c r="V156" s="36"/>
      <c r="W156" s="36"/>
      <c r="X156" s="36"/>
      <c r="Y156" s="36"/>
      <c r="Z156" s="36"/>
      <c r="AA156" s="36"/>
      <c r="AB156" s="36"/>
      <c r="AC156" s="36"/>
      <c r="AD156" s="36"/>
      <c r="AE156" s="36"/>
      <c r="AR156" s="188" t="s">
        <v>261</v>
      </c>
      <c r="AT156" s="188" t="s">
        <v>164</v>
      </c>
      <c r="AU156" s="188" t="s">
        <v>90</v>
      </c>
      <c r="AY156" s="18" t="s">
        <v>161</v>
      </c>
      <c r="BE156" s="189">
        <f t="shared" si="4"/>
        <v>0</v>
      </c>
      <c r="BF156" s="189">
        <f t="shared" si="5"/>
        <v>0</v>
      </c>
      <c r="BG156" s="189">
        <f t="shared" si="6"/>
        <v>0</v>
      </c>
      <c r="BH156" s="189">
        <f t="shared" si="7"/>
        <v>0</v>
      </c>
      <c r="BI156" s="189">
        <f t="shared" si="8"/>
        <v>0</v>
      </c>
      <c r="BJ156" s="18" t="s">
        <v>88</v>
      </c>
      <c r="BK156" s="189">
        <f t="shared" si="9"/>
        <v>0</v>
      </c>
      <c r="BL156" s="18" t="s">
        <v>261</v>
      </c>
      <c r="BM156" s="188" t="s">
        <v>1096</v>
      </c>
    </row>
    <row r="157" spans="1:65" s="2" customFormat="1" ht="16.5" customHeight="1">
      <c r="A157" s="36"/>
      <c r="B157" s="37"/>
      <c r="C157" s="176" t="s">
        <v>292</v>
      </c>
      <c r="D157" s="176" t="s">
        <v>164</v>
      </c>
      <c r="E157" s="177" t="s">
        <v>301</v>
      </c>
      <c r="F157" s="178" t="s">
        <v>302</v>
      </c>
      <c r="G157" s="179" t="s">
        <v>185</v>
      </c>
      <c r="H157" s="180">
        <v>1</v>
      </c>
      <c r="I157" s="181"/>
      <c r="J157" s="182">
        <f t="shared" si="0"/>
        <v>0</v>
      </c>
      <c r="K157" s="183"/>
      <c r="L157" s="41"/>
      <c r="M157" s="184" t="s">
        <v>35</v>
      </c>
      <c r="N157" s="185" t="s">
        <v>51</v>
      </c>
      <c r="O157" s="66"/>
      <c r="P157" s="186">
        <f t="shared" si="1"/>
        <v>0</v>
      </c>
      <c r="Q157" s="186">
        <v>0</v>
      </c>
      <c r="R157" s="186">
        <f t="shared" si="2"/>
        <v>0</v>
      </c>
      <c r="S157" s="186">
        <v>0</v>
      </c>
      <c r="T157" s="187">
        <f t="shared" si="3"/>
        <v>0</v>
      </c>
      <c r="U157" s="36"/>
      <c r="V157" s="36"/>
      <c r="W157" s="36"/>
      <c r="X157" s="36"/>
      <c r="Y157" s="36"/>
      <c r="Z157" s="36"/>
      <c r="AA157" s="36"/>
      <c r="AB157" s="36"/>
      <c r="AC157" s="36"/>
      <c r="AD157" s="36"/>
      <c r="AE157" s="36"/>
      <c r="AR157" s="188" t="s">
        <v>261</v>
      </c>
      <c r="AT157" s="188" t="s">
        <v>164</v>
      </c>
      <c r="AU157" s="188" t="s">
        <v>90</v>
      </c>
      <c r="AY157" s="18" t="s">
        <v>161</v>
      </c>
      <c r="BE157" s="189">
        <f t="shared" si="4"/>
        <v>0</v>
      </c>
      <c r="BF157" s="189">
        <f t="shared" si="5"/>
        <v>0</v>
      </c>
      <c r="BG157" s="189">
        <f t="shared" si="6"/>
        <v>0</v>
      </c>
      <c r="BH157" s="189">
        <f t="shared" si="7"/>
        <v>0</v>
      </c>
      <c r="BI157" s="189">
        <f t="shared" si="8"/>
        <v>0</v>
      </c>
      <c r="BJ157" s="18" t="s">
        <v>88</v>
      </c>
      <c r="BK157" s="189">
        <f t="shared" si="9"/>
        <v>0</v>
      </c>
      <c r="BL157" s="18" t="s">
        <v>261</v>
      </c>
      <c r="BM157" s="188" t="s">
        <v>1097</v>
      </c>
    </row>
    <row r="158" spans="1:65" s="2" customFormat="1" ht="16.5" customHeight="1">
      <c r="A158" s="36"/>
      <c r="B158" s="37"/>
      <c r="C158" s="176" t="s">
        <v>296</v>
      </c>
      <c r="D158" s="176" t="s">
        <v>164</v>
      </c>
      <c r="E158" s="177" t="s">
        <v>305</v>
      </c>
      <c r="F158" s="178" t="s">
        <v>306</v>
      </c>
      <c r="G158" s="179" t="s">
        <v>185</v>
      </c>
      <c r="H158" s="180">
        <v>1</v>
      </c>
      <c r="I158" s="181"/>
      <c r="J158" s="182">
        <f t="shared" si="0"/>
        <v>0</v>
      </c>
      <c r="K158" s="183"/>
      <c r="L158" s="41"/>
      <c r="M158" s="184" t="s">
        <v>35</v>
      </c>
      <c r="N158" s="185" t="s">
        <v>51</v>
      </c>
      <c r="O158" s="66"/>
      <c r="P158" s="186">
        <f t="shared" si="1"/>
        <v>0</v>
      </c>
      <c r="Q158" s="186">
        <v>0</v>
      </c>
      <c r="R158" s="186">
        <f t="shared" si="2"/>
        <v>0</v>
      </c>
      <c r="S158" s="186">
        <v>0</v>
      </c>
      <c r="T158" s="187">
        <f t="shared" si="3"/>
        <v>0</v>
      </c>
      <c r="U158" s="36"/>
      <c r="V158" s="36"/>
      <c r="W158" s="36"/>
      <c r="X158" s="36"/>
      <c r="Y158" s="36"/>
      <c r="Z158" s="36"/>
      <c r="AA158" s="36"/>
      <c r="AB158" s="36"/>
      <c r="AC158" s="36"/>
      <c r="AD158" s="36"/>
      <c r="AE158" s="36"/>
      <c r="AR158" s="188" t="s">
        <v>261</v>
      </c>
      <c r="AT158" s="188" t="s">
        <v>164</v>
      </c>
      <c r="AU158" s="188" t="s">
        <v>90</v>
      </c>
      <c r="AY158" s="18" t="s">
        <v>161</v>
      </c>
      <c r="BE158" s="189">
        <f t="shared" si="4"/>
        <v>0</v>
      </c>
      <c r="BF158" s="189">
        <f t="shared" si="5"/>
        <v>0</v>
      </c>
      <c r="BG158" s="189">
        <f t="shared" si="6"/>
        <v>0</v>
      </c>
      <c r="BH158" s="189">
        <f t="shared" si="7"/>
        <v>0</v>
      </c>
      <c r="BI158" s="189">
        <f t="shared" si="8"/>
        <v>0</v>
      </c>
      <c r="BJ158" s="18" t="s">
        <v>88</v>
      </c>
      <c r="BK158" s="189">
        <f t="shared" si="9"/>
        <v>0</v>
      </c>
      <c r="BL158" s="18" t="s">
        <v>261</v>
      </c>
      <c r="BM158" s="188" t="s">
        <v>1098</v>
      </c>
    </row>
    <row r="159" spans="1:65" s="2" customFormat="1" ht="33" customHeight="1">
      <c r="A159" s="36"/>
      <c r="B159" s="37"/>
      <c r="C159" s="176" t="s">
        <v>300</v>
      </c>
      <c r="D159" s="176" t="s">
        <v>164</v>
      </c>
      <c r="E159" s="177" t="s">
        <v>309</v>
      </c>
      <c r="F159" s="178" t="s">
        <v>310</v>
      </c>
      <c r="G159" s="179" t="s">
        <v>185</v>
      </c>
      <c r="H159" s="180">
        <v>4</v>
      </c>
      <c r="I159" s="181"/>
      <c r="J159" s="182">
        <f t="shared" si="0"/>
        <v>0</v>
      </c>
      <c r="K159" s="183"/>
      <c r="L159" s="41"/>
      <c r="M159" s="184" t="s">
        <v>35</v>
      </c>
      <c r="N159" s="185" t="s">
        <v>51</v>
      </c>
      <c r="O159" s="66"/>
      <c r="P159" s="186">
        <f t="shared" si="1"/>
        <v>0</v>
      </c>
      <c r="Q159" s="186">
        <v>6.8999999999999997E-4</v>
      </c>
      <c r="R159" s="186">
        <f t="shared" si="2"/>
        <v>2.7599999999999999E-3</v>
      </c>
      <c r="S159" s="186">
        <v>0</v>
      </c>
      <c r="T159" s="187">
        <f t="shared" si="3"/>
        <v>0</v>
      </c>
      <c r="U159" s="36"/>
      <c r="V159" s="36"/>
      <c r="W159" s="36"/>
      <c r="X159" s="36"/>
      <c r="Y159" s="36"/>
      <c r="Z159" s="36"/>
      <c r="AA159" s="36"/>
      <c r="AB159" s="36"/>
      <c r="AC159" s="36"/>
      <c r="AD159" s="36"/>
      <c r="AE159" s="36"/>
      <c r="AR159" s="188" t="s">
        <v>261</v>
      </c>
      <c r="AT159" s="188" t="s">
        <v>164</v>
      </c>
      <c r="AU159" s="188" t="s">
        <v>90</v>
      </c>
      <c r="AY159" s="18" t="s">
        <v>161</v>
      </c>
      <c r="BE159" s="189">
        <f t="shared" si="4"/>
        <v>0</v>
      </c>
      <c r="BF159" s="189">
        <f t="shared" si="5"/>
        <v>0</v>
      </c>
      <c r="BG159" s="189">
        <f t="shared" si="6"/>
        <v>0</v>
      </c>
      <c r="BH159" s="189">
        <f t="shared" si="7"/>
        <v>0</v>
      </c>
      <c r="BI159" s="189">
        <f t="shared" si="8"/>
        <v>0</v>
      </c>
      <c r="BJ159" s="18" t="s">
        <v>88</v>
      </c>
      <c r="BK159" s="189">
        <f t="shared" si="9"/>
        <v>0</v>
      </c>
      <c r="BL159" s="18" t="s">
        <v>261</v>
      </c>
      <c r="BM159" s="188" t="s">
        <v>1099</v>
      </c>
    </row>
    <row r="160" spans="1:65" s="2" customFormat="1" ht="11.25">
      <c r="A160" s="36"/>
      <c r="B160" s="37"/>
      <c r="C160" s="38"/>
      <c r="D160" s="190" t="s">
        <v>170</v>
      </c>
      <c r="E160" s="38"/>
      <c r="F160" s="191" t="s">
        <v>312</v>
      </c>
      <c r="G160" s="38"/>
      <c r="H160" s="38"/>
      <c r="I160" s="192"/>
      <c r="J160" s="38"/>
      <c r="K160" s="38"/>
      <c r="L160" s="41"/>
      <c r="M160" s="193"/>
      <c r="N160" s="194"/>
      <c r="O160" s="66"/>
      <c r="P160" s="66"/>
      <c r="Q160" s="66"/>
      <c r="R160" s="66"/>
      <c r="S160" s="66"/>
      <c r="T160" s="67"/>
      <c r="U160" s="36"/>
      <c r="V160" s="36"/>
      <c r="W160" s="36"/>
      <c r="X160" s="36"/>
      <c r="Y160" s="36"/>
      <c r="Z160" s="36"/>
      <c r="AA160" s="36"/>
      <c r="AB160" s="36"/>
      <c r="AC160" s="36"/>
      <c r="AD160" s="36"/>
      <c r="AE160" s="36"/>
      <c r="AT160" s="18" t="s">
        <v>170</v>
      </c>
      <c r="AU160" s="18" t="s">
        <v>90</v>
      </c>
    </row>
    <row r="161" spans="1:65" s="2" customFormat="1" ht="24.2" customHeight="1">
      <c r="A161" s="36"/>
      <c r="B161" s="37"/>
      <c r="C161" s="176" t="s">
        <v>304</v>
      </c>
      <c r="D161" s="176" t="s">
        <v>164</v>
      </c>
      <c r="E161" s="177" t="s">
        <v>314</v>
      </c>
      <c r="F161" s="178" t="s">
        <v>315</v>
      </c>
      <c r="G161" s="179" t="s">
        <v>185</v>
      </c>
      <c r="H161" s="180">
        <v>2</v>
      </c>
      <c r="I161" s="181"/>
      <c r="J161" s="182">
        <f>ROUND(I161*H161,2)</f>
        <v>0</v>
      </c>
      <c r="K161" s="183"/>
      <c r="L161" s="41"/>
      <c r="M161" s="184" t="s">
        <v>35</v>
      </c>
      <c r="N161" s="185" t="s">
        <v>51</v>
      </c>
      <c r="O161" s="66"/>
      <c r="P161" s="186">
        <f>O161*H161</f>
        <v>0</v>
      </c>
      <c r="Q161" s="186">
        <v>5.6999999999999998E-4</v>
      </c>
      <c r="R161" s="186">
        <f>Q161*H161</f>
        <v>1.14E-3</v>
      </c>
      <c r="S161" s="186">
        <v>0</v>
      </c>
      <c r="T161" s="187">
        <f>S161*H161</f>
        <v>0</v>
      </c>
      <c r="U161" s="36"/>
      <c r="V161" s="36"/>
      <c r="W161" s="36"/>
      <c r="X161" s="36"/>
      <c r="Y161" s="36"/>
      <c r="Z161" s="36"/>
      <c r="AA161" s="36"/>
      <c r="AB161" s="36"/>
      <c r="AC161" s="36"/>
      <c r="AD161" s="36"/>
      <c r="AE161" s="36"/>
      <c r="AR161" s="188" t="s">
        <v>261</v>
      </c>
      <c r="AT161" s="188" t="s">
        <v>164</v>
      </c>
      <c r="AU161" s="188" t="s">
        <v>90</v>
      </c>
      <c r="AY161" s="18" t="s">
        <v>161</v>
      </c>
      <c r="BE161" s="189">
        <f>IF(N161="základní",J161,0)</f>
        <v>0</v>
      </c>
      <c r="BF161" s="189">
        <f>IF(N161="snížená",J161,0)</f>
        <v>0</v>
      </c>
      <c r="BG161" s="189">
        <f>IF(N161="zákl. přenesená",J161,0)</f>
        <v>0</v>
      </c>
      <c r="BH161" s="189">
        <f>IF(N161="sníž. přenesená",J161,0)</f>
        <v>0</v>
      </c>
      <c r="BI161" s="189">
        <f>IF(N161="nulová",J161,0)</f>
        <v>0</v>
      </c>
      <c r="BJ161" s="18" t="s">
        <v>88</v>
      </c>
      <c r="BK161" s="189">
        <f>ROUND(I161*H161,2)</f>
        <v>0</v>
      </c>
      <c r="BL161" s="18" t="s">
        <v>261</v>
      </c>
      <c r="BM161" s="188" t="s">
        <v>1100</v>
      </c>
    </row>
    <row r="162" spans="1:65" s="2" customFormat="1" ht="11.25">
      <c r="A162" s="36"/>
      <c r="B162" s="37"/>
      <c r="C162" s="38"/>
      <c r="D162" s="190" t="s">
        <v>170</v>
      </c>
      <c r="E162" s="38"/>
      <c r="F162" s="191" t="s">
        <v>317</v>
      </c>
      <c r="G162" s="38"/>
      <c r="H162" s="38"/>
      <c r="I162" s="192"/>
      <c r="J162" s="38"/>
      <c r="K162" s="38"/>
      <c r="L162" s="41"/>
      <c r="M162" s="193"/>
      <c r="N162" s="194"/>
      <c r="O162" s="66"/>
      <c r="P162" s="66"/>
      <c r="Q162" s="66"/>
      <c r="R162" s="66"/>
      <c r="S162" s="66"/>
      <c r="T162" s="67"/>
      <c r="U162" s="36"/>
      <c r="V162" s="36"/>
      <c r="W162" s="36"/>
      <c r="X162" s="36"/>
      <c r="Y162" s="36"/>
      <c r="Z162" s="36"/>
      <c r="AA162" s="36"/>
      <c r="AB162" s="36"/>
      <c r="AC162" s="36"/>
      <c r="AD162" s="36"/>
      <c r="AE162" s="36"/>
      <c r="AT162" s="18" t="s">
        <v>170</v>
      </c>
      <c r="AU162" s="18" t="s">
        <v>90</v>
      </c>
    </row>
    <row r="163" spans="1:65" s="12" customFormat="1" ht="22.9" customHeight="1">
      <c r="B163" s="160"/>
      <c r="C163" s="161"/>
      <c r="D163" s="162" t="s">
        <v>79</v>
      </c>
      <c r="E163" s="174" t="s">
        <v>318</v>
      </c>
      <c r="F163" s="174" t="s">
        <v>319</v>
      </c>
      <c r="G163" s="161"/>
      <c r="H163" s="161"/>
      <c r="I163" s="164"/>
      <c r="J163" s="175">
        <f>BK163</f>
        <v>0</v>
      </c>
      <c r="K163" s="161"/>
      <c r="L163" s="166"/>
      <c r="M163" s="167"/>
      <c r="N163" s="168"/>
      <c r="O163" s="168"/>
      <c r="P163" s="169">
        <f>SUM(P164:P169)</f>
        <v>0</v>
      </c>
      <c r="Q163" s="168"/>
      <c r="R163" s="169">
        <f>SUM(R164:R169)</f>
        <v>1.16E-3</v>
      </c>
      <c r="S163" s="168"/>
      <c r="T163" s="170">
        <f>SUM(T164:T169)</f>
        <v>0</v>
      </c>
      <c r="AR163" s="171" t="s">
        <v>90</v>
      </c>
      <c r="AT163" s="172" t="s">
        <v>79</v>
      </c>
      <c r="AU163" s="172" t="s">
        <v>88</v>
      </c>
      <c r="AY163" s="171" t="s">
        <v>161</v>
      </c>
      <c r="BK163" s="173">
        <f>SUM(BK164:BK169)</f>
        <v>0</v>
      </c>
    </row>
    <row r="164" spans="1:65" s="2" customFormat="1" ht="16.5" customHeight="1">
      <c r="A164" s="36"/>
      <c r="B164" s="37"/>
      <c r="C164" s="176" t="s">
        <v>308</v>
      </c>
      <c r="D164" s="176" t="s">
        <v>164</v>
      </c>
      <c r="E164" s="177" t="s">
        <v>321</v>
      </c>
      <c r="F164" s="178" t="s">
        <v>322</v>
      </c>
      <c r="G164" s="179" t="s">
        <v>185</v>
      </c>
      <c r="H164" s="180">
        <v>1</v>
      </c>
      <c r="I164" s="181"/>
      <c r="J164" s="182">
        <f>ROUND(I164*H164,2)</f>
        <v>0</v>
      </c>
      <c r="K164" s="183"/>
      <c r="L164" s="41"/>
      <c r="M164" s="184" t="s">
        <v>35</v>
      </c>
      <c r="N164" s="185" t="s">
        <v>51</v>
      </c>
      <c r="O164" s="66"/>
      <c r="P164" s="186">
        <f>O164*H164</f>
        <v>0</v>
      </c>
      <c r="Q164" s="186">
        <v>0</v>
      </c>
      <c r="R164" s="186">
        <f>Q164*H164</f>
        <v>0</v>
      </c>
      <c r="S164" s="186">
        <v>0</v>
      </c>
      <c r="T164" s="187">
        <f>S164*H164</f>
        <v>0</v>
      </c>
      <c r="U164" s="36"/>
      <c r="V164" s="36"/>
      <c r="W164" s="36"/>
      <c r="X164" s="36"/>
      <c r="Y164" s="36"/>
      <c r="Z164" s="36"/>
      <c r="AA164" s="36"/>
      <c r="AB164" s="36"/>
      <c r="AC164" s="36"/>
      <c r="AD164" s="36"/>
      <c r="AE164" s="36"/>
      <c r="AR164" s="188" t="s">
        <v>261</v>
      </c>
      <c r="AT164" s="188" t="s">
        <v>164</v>
      </c>
      <c r="AU164" s="188" t="s">
        <v>90</v>
      </c>
      <c r="AY164" s="18" t="s">
        <v>161</v>
      </c>
      <c r="BE164" s="189">
        <f>IF(N164="základní",J164,0)</f>
        <v>0</v>
      </c>
      <c r="BF164" s="189">
        <f>IF(N164="snížená",J164,0)</f>
        <v>0</v>
      </c>
      <c r="BG164" s="189">
        <f>IF(N164="zákl. přenesená",J164,0)</f>
        <v>0</v>
      </c>
      <c r="BH164" s="189">
        <f>IF(N164="sníž. přenesená",J164,0)</f>
        <v>0</v>
      </c>
      <c r="BI164" s="189">
        <f>IF(N164="nulová",J164,0)</f>
        <v>0</v>
      </c>
      <c r="BJ164" s="18" t="s">
        <v>88</v>
      </c>
      <c r="BK164" s="189">
        <f>ROUND(I164*H164,2)</f>
        <v>0</v>
      </c>
      <c r="BL164" s="18" t="s">
        <v>261</v>
      </c>
      <c r="BM164" s="188" t="s">
        <v>1101</v>
      </c>
    </row>
    <row r="165" spans="1:65" s="2" customFormat="1" ht="24.2" customHeight="1">
      <c r="A165" s="36"/>
      <c r="B165" s="37"/>
      <c r="C165" s="176" t="s">
        <v>313</v>
      </c>
      <c r="D165" s="176" t="s">
        <v>164</v>
      </c>
      <c r="E165" s="177" t="s">
        <v>325</v>
      </c>
      <c r="F165" s="178" t="s">
        <v>326</v>
      </c>
      <c r="G165" s="179" t="s">
        <v>327</v>
      </c>
      <c r="H165" s="180">
        <v>1</v>
      </c>
      <c r="I165" s="181"/>
      <c r="J165" s="182">
        <f>ROUND(I165*H165,2)</f>
        <v>0</v>
      </c>
      <c r="K165" s="183"/>
      <c r="L165" s="41"/>
      <c r="M165" s="184" t="s">
        <v>35</v>
      </c>
      <c r="N165" s="185" t="s">
        <v>51</v>
      </c>
      <c r="O165" s="66"/>
      <c r="P165" s="186">
        <f>O165*H165</f>
        <v>0</v>
      </c>
      <c r="Q165" s="186">
        <v>0</v>
      </c>
      <c r="R165" s="186">
        <f>Q165*H165</f>
        <v>0</v>
      </c>
      <c r="S165" s="186">
        <v>0</v>
      </c>
      <c r="T165" s="187">
        <f>S165*H165</f>
        <v>0</v>
      </c>
      <c r="U165" s="36"/>
      <c r="V165" s="36"/>
      <c r="W165" s="36"/>
      <c r="X165" s="36"/>
      <c r="Y165" s="36"/>
      <c r="Z165" s="36"/>
      <c r="AA165" s="36"/>
      <c r="AB165" s="36"/>
      <c r="AC165" s="36"/>
      <c r="AD165" s="36"/>
      <c r="AE165" s="36"/>
      <c r="AR165" s="188" t="s">
        <v>261</v>
      </c>
      <c r="AT165" s="188" t="s">
        <v>164</v>
      </c>
      <c r="AU165" s="188" t="s">
        <v>90</v>
      </c>
      <c r="AY165" s="18" t="s">
        <v>161</v>
      </c>
      <c r="BE165" s="189">
        <f>IF(N165="základní",J165,0)</f>
        <v>0</v>
      </c>
      <c r="BF165" s="189">
        <f>IF(N165="snížená",J165,0)</f>
        <v>0</v>
      </c>
      <c r="BG165" s="189">
        <f>IF(N165="zákl. přenesená",J165,0)</f>
        <v>0</v>
      </c>
      <c r="BH165" s="189">
        <f>IF(N165="sníž. přenesená",J165,0)</f>
        <v>0</v>
      </c>
      <c r="BI165" s="189">
        <f>IF(N165="nulová",J165,0)</f>
        <v>0</v>
      </c>
      <c r="BJ165" s="18" t="s">
        <v>88</v>
      </c>
      <c r="BK165" s="189">
        <f>ROUND(I165*H165,2)</f>
        <v>0</v>
      </c>
      <c r="BL165" s="18" t="s">
        <v>261</v>
      </c>
      <c r="BM165" s="188" t="s">
        <v>1102</v>
      </c>
    </row>
    <row r="166" spans="1:65" s="2" customFormat="1" ht="16.5" customHeight="1">
      <c r="A166" s="36"/>
      <c r="B166" s="37"/>
      <c r="C166" s="176" t="s">
        <v>320</v>
      </c>
      <c r="D166" s="176" t="s">
        <v>164</v>
      </c>
      <c r="E166" s="177" t="s">
        <v>330</v>
      </c>
      <c r="F166" s="178" t="s">
        <v>331</v>
      </c>
      <c r="G166" s="179" t="s">
        <v>185</v>
      </c>
      <c r="H166" s="180">
        <v>5</v>
      </c>
      <c r="I166" s="181"/>
      <c r="J166" s="182">
        <f>ROUND(I166*H166,2)</f>
        <v>0</v>
      </c>
      <c r="K166" s="183"/>
      <c r="L166" s="41"/>
      <c r="M166" s="184" t="s">
        <v>35</v>
      </c>
      <c r="N166" s="185" t="s">
        <v>51</v>
      </c>
      <c r="O166" s="66"/>
      <c r="P166" s="186">
        <f>O166*H166</f>
        <v>0</v>
      </c>
      <c r="Q166" s="186">
        <v>0</v>
      </c>
      <c r="R166" s="186">
        <f>Q166*H166</f>
        <v>0</v>
      </c>
      <c r="S166" s="186">
        <v>0</v>
      </c>
      <c r="T166" s="187">
        <f>S166*H166</f>
        <v>0</v>
      </c>
      <c r="U166" s="36"/>
      <c r="V166" s="36"/>
      <c r="W166" s="36"/>
      <c r="X166" s="36"/>
      <c r="Y166" s="36"/>
      <c r="Z166" s="36"/>
      <c r="AA166" s="36"/>
      <c r="AB166" s="36"/>
      <c r="AC166" s="36"/>
      <c r="AD166" s="36"/>
      <c r="AE166" s="36"/>
      <c r="AR166" s="188" t="s">
        <v>261</v>
      </c>
      <c r="AT166" s="188" t="s">
        <v>164</v>
      </c>
      <c r="AU166" s="188" t="s">
        <v>90</v>
      </c>
      <c r="AY166" s="18" t="s">
        <v>161</v>
      </c>
      <c r="BE166" s="189">
        <f>IF(N166="základní",J166,0)</f>
        <v>0</v>
      </c>
      <c r="BF166" s="189">
        <f>IF(N166="snížená",J166,0)</f>
        <v>0</v>
      </c>
      <c r="BG166" s="189">
        <f>IF(N166="zákl. přenesená",J166,0)</f>
        <v>0</v>
      </c>
      <c r="BH166" s="189">
        <f>IF(N166="sníž. přenesená",J166,0)</f>
        <v>0</v>
      </c>
      <c r="BI166" s="189">
        <f>IF(N166="nulová",J166,0)</f>
        <v>0</v>
      </c>
      <c r="BJ166" s="18" t="s">
        <v>88</v>
      </c>
      <c r="BK166" s="189">
        <f>ROUND(I166*H166,2)</f>
        <v>0</v>
      </c>
      <c r="BL166" s="18" t="s">
        <v>261</v>
      </c>
      <c r="BM166" s="188" t="s">
        <v>1103</v>
      </c>
    </row>
    <row r="167" spans="1:65" s="2" customFormat="1" ht="16.5" customHeight="1">
      <c r="A167" s="36"/>
      <c r="B167" s="37"/>
      <c r="C167" s="176" t="s">
        <v>324</v>
      </c>
      <c r="D167" s="176" t="s">
        <v>164</v>
      </c>
      <c r="E167" s="177" t="s">
        <v>334</v>
      </c>
      <c r="F167" s="178" t="s">
        <v>335</v>
      </c>
      <c r="G167" s="179" t="s">
        <v>327</v>
      </c>
      <c r="H167" s="180">
        <v>1</v>
      </c>
      <c r="I167" s="181"/>
      <c r="J167" s="182">
        <f>ROUND(I167*H167,2)</f>
        <v>0</v>
      </c>
      <c r="K167" s="183"/>
      <c r="L167" s="41"/>
      <c r="M167" s="184" t="s">
        <v>35</v>
      </c>
      <c r="N167" s="185" t="s">
        <v>51</v>
      </c>
      <c r="O167" s="66"/>
      <c r="P167" s="186">
        <f>O167*H167</f>
        <v>0</v>
      </c>
      <c r="Q167" s="186">
        <v>0</v>
      </c>
      <c r="R167" s="186">
        <f>Q167*H167</f>
        <v>0</v>
      </c>
      <c r="S167" s="186">
        <v>0</v>
      </c>
      <c r="T167" s="187">
        <f>S167*H167</f>
        <v>0</v>
      </c>
      <c r="U167" s="36"/>
      <c r="V167" s="36"/>
      <c r="W167" s="36"/>
      <c r="X167" s="36"/>
      <c r="Y167" s="36"/>
      <c r="Z167" s="36"/>
      <c r="AA167" s="36"/>
      <c r="AB167" s="36"/>
      <c r="AC167" s="36"/>
      <c r="AD167" s="36"/>
      <c r="AE167" s="36"/>
      <c r="AR167" s="188" t="s">
        <v>261</v>
      </c>
      <c r="AT167" s="188" t="s">
        <v>164</v>
      </c>
      <c r="AU167" s="188" t="s">
        <v>90</v>
      </c>
      <c r="AY167" s="18" t="s">
        <v>161</v>
      </c>
      <c r="BE167" s="189">
        <f>IF(N167="základní",J167,0)</f>
        <v>0</v>
      </c>
      <c r="BF167" s="189">
        <f>IF(N167="snížená",J167,0)</f>
        <v>0</v>
      </c>
      <c r="BG167" s="189">
        <f>IF(N167="zákl. přenesená",J167,0)</f>
        <v>0</v>
      </c>
      <c r="BH167" s="189">
        <f>IF(N167="sníž. přenesená",J167,0)</f>
        <v>0</v>
      </c>
      <c r="BI167" s="189">
        <f>IF(N167="nulová",J167,0)</f>
        <v>0</v>
      </c>
      <c r="BJ167" s="18" t="s">
        <v>88</v>
      </c>
      <c r="BK167" s="189">
        <f>ROUND(I167*H167,2)</f>
        <v>0</v>
      </c>
      <c r="BL167" s="18" t="s">
        <v>261</v>
      </c>
      <c r="BM167" s="188" t="s">
        <v>1104</v>
      </c>
    </row>
    <row r="168" spans="1:65" s="2" customFormat="1" ht="24.2" customHeight="1">
      <c r="A168" s="36"/>
      <c r="B168" s="37"/>
      <c r="C168" s="176" t="s">
        <v>329</v>
      </c>
      <c r="D168" s="176" t="s">
        <v>164</v>
      </c>
      <c r="E168" s="177" t="s">
        <v>338</v>
      </c>
      <c r="F168" s="178" t="s">
        <v>339</v>
      </c>
      <c r="G168" s="179" t="s">
        <v>185</v>
      </c>
      <c r="H168" s="180">
        <v>2</v>
      </c>
      <c r="I168" s="181"/>
      <c r="J168" s="182">
        <f>ROUND(I168*H168,2)</f>
        <v>0</v>
      </c>
      <c r="K168" s="183"/>
      <c r="L168" s="41"/>
      <c r="M168" s="184" t="s">
        <v>35</v>
      </c>
      <c r="N168" s="185" t="s">
        <v>51</v>
      </c>
      <c r="O168" s="66"/>
      <c r="P168" s="186">
        <f>O168*H168</f>
        <v>0</v>
      </c>
      <c r="Q168" s="186">
        <v>5.8E-4</v>
      </c>
      <c r="R168" s="186">
        <f>Q168*H168</f>
        <v>1.16E-3</v>
      </c>
      <c r="S168" s="186">
        <v>0</v>
      </c>
      <c r="T168" s="187">
        <f>S168*H168</f>
        <v>0</v>
      </c>
      <c r="U168" s="36"/>
      <c r="V168" s="36"/>
      <c r="W168" s="36"/>
      <c r="X168" s="36"/>
      <c r="Y168" s="36"/>
      <c r="Z168" s="36"/>
      <c r="AA168" s="36"/>
      <c r="AB168" s="36"/>
      <c r="AC168" s="36"/>
      <c r="AD168" s="36"/>
      <c r="AE168" s="36"/>
      <c r="AR168" s="188" t="s">
        <v>261</v>
      </c>
      <c r="AT168" s="188" t="s">
        <v>164</v>
      </c>
      <c r="AU168" s="188" t="s">
        <v>90</v>
      </c>
      <c r="AY168" s="18" t="s">
        <v>161</v>
      </c>
      <c r="BE168" s="189">
        <f>IF(N168="základní",J168,0)</f>
        <v>0</v>
      </c>
      <c r="BF168" s="189">
        <f>IF(N168="snížená",J168,0)</f>
        <v>0</v>
      </c>
      <c r="BG168" s="189">
        <f>IF(N168="zákl. přenesená",J168,0)</f>
        <v>0</v>
      </c>
      <c r="BH168" s="189">
        <f>IF(N168="sníž. přenesená",J168,0)</f>
        <v>0</v>
      </c>
      <c r="BI168" s="189">
        <f>IF(N168="nulová",J168,0)</f>
        <v>0</v>
      </c>
      <c r="BJ168" s="18" t="s">
        <v>88</v>
      </c>
      <c r="BK168" s="189">
        <f>ROUND(I168*H168,2)</f>
        <v>0</v>
      </c>
      <c r="BL168" s="18" t="s">
        <v>261</v>
      </c>
      <c r="BM168" s="188" t="s">
        <v>1105</v>
      </c>
    </row>
    <row r="169" spans="1:65" s="2" customFormat="1" ht="11.25">
      <c r="A169" s="36"/>
      <c r="B169" s="37"/>
      <c r="C169" s="38"/>
      <c r="D169" s="190" t="s">
        <v>170</v>
      </c>
      <c r="E169" s="38"/>
      <c r="F169" s="191" t="s">
        <v>341</v>
      </c>
      <c r="G169" s="38"/>
      <c r="H169" s="38"/>
      <c r="I169" s="192"/>
      <c r="J169" s="38"/>
      <c r="K169" s="38"/>
      <c r="L169" s="41"/>
      <c r="M169" s="193"/>
      <c r="N169" s="194"/>
      <c r="O169" s="66"/>
      <c r="P169" s="66"/>
      <c r="Q169" s="66"/>
      <c r="R169" s="66"/>
      <c r="S169" s="66"/>
      <c r="T169" s="67"/>
      <c r="U169" s="36"/>
      <c r="V169" s="36"/>
      <c r="W169" s="36"/>
      <c r="X169" s="36"/>
      <c r="Y169" s="36"/>
      <c r="Z169" s="36"/>
      <c r="AA169" s="36"/>
      <c r="AB169" s="36"/>
      <c r="AC169" s="36"/>
      <c r="AD169" s="36"/>
      <c r="AE169" s="36"/>
      <c r="AT169" s="18" t="s">
        <v>170</v>
      </c>
      <c r="AU169" s="18" t="s">
        <v>90</v>
      </c>
    </row>
    <row r="170" spans="1:65" s="12" customFormat="1" ht="22.9" customHeight="1">
      <c r="B170" s="160"/>
      <c r="C170" s="161"/>
      <c r="D170" s="162" t="s">
        <v>79</v>
      </c>
      <c r="E170" s="174" t="s">
        <v>342</v>
      </c>
      <c r="F170" s="174" t="s">
        <v>343</v>
      </c>
      <c r="G170" s="161"/>
      <c r="H170" s="161"/>
      <c r="I170" s="164"/>
      <c r="J170" s="175">
        <f>BK170</f>
        <v>0</v>
      </c>
      <c r="K170" s="161"/>
      <c r="L170" s="166"/>
      <c r="M170" s="167"/>
      <c r="N170" s="168"/>
      <c r="O170" s="168"/>
      <c r="P170" s="169">
        <f>SUM(P171:P172)</f>
        <v>0</v>
      </c>
      <c r="Q170" s="168"/>
      <c r="R170" s="169">
        <f>SUM(R171:R172)</f>
        <v>0</v>
      </c>
      <c r="S170" s="168"/>
      <c r="T170" s="170">
        <f>SUM(T171:T172)</f>
        <v>0</v>
      </c>
      <c r="AR170" s="171" t="s">
        <v>90</v>
      </c>
      <c r="AT170" s="172" t="s">
        <v>79</v>
      </c>
      <c r="AU170" s="172" t="s">
        <v>88</v>
      </c>
      <c r="AY170" s="171" t="s">
        <v>161</v>
      </c>
      <c r="BK170" s="173">
        <f>SUM(BK171:BK172)</f>
        <v>0</v>
      </c>
    </row>
    <row r="171" spans="1:65" s="2" customFormat="1" ht="55.5" customHeight="1">
      <c r="A171" s="36"/>
      <c r="B171" s="37"/>
      <c r="C171" s="176" t="s">
        <v>333</v>
      </c>
      <c r="D171" s="176" t="s">
        <v>164</v>
      </c>
      <c r="E171" s="177" t="s">
        <v>345</v>
      </c>
      <c r="F171" s="178" t="s">
        <v>346</v>
      </c>
      <c r="G171" s="179" t="s">
        <v>185</v>
      </c>
      <c r="H171" s="180">
        <v>1</v>
      </c>
      <c r="I171" s="181"/>
      <c r="J171" s="182">
        <f>ROUND(I171*H171,2)</f>
        <v>0</v>
      </c>
      <c r="K171" s="183"/>
      <c r="L171" s="41"/>
      <c r="M171" s="184" t="s">
        <v>35</v>
      </c>
      <c r="N171" s="185" t="s">
        <v>51</v>
      </c>
      <c r="O171" s="66"/>
      <c r="P171" s="186">
        <f>O171*H171</f>
        <v>0</v>
      </c>
      <c r="Q171" s="186">
        <v>0</v>
      </c>
      <c r="R171" s="186">
        <f>Q171*H171</f>
        <v>0</v>
      </c>
      <c r="S171" s="186">
        <v>0</v>
      </c>
      <c r="T171" s="187">
        <f>S171*H171</f>
        <v>0</v>
      </c>
      <c r="U171" s="36"/>
      <c r="V171" s="36"/>
      <c r="W171" s="36"/>
      <c r="X171" s="36"/>
      <c r="Y171" s="36"/>
      <c r="Z171" s="36"/>
      <c r="AA171" s="36"/>
      <c r="AB171" s="36"/>
      <c r="AC171" s="36"/>
      <c r="AD171" s="36"/>
      <c r="AE171" s="36"/>
      <c r="AR171" s="188" t="s">
        <v>261</v>
      </c>
      <c r="AT171" s="188" t="s">
        <v>164</v>
      </c>
      <c r="AU171" s="188" t="s">
        <v>90</v>
      </c>
      <c r="AY171" s="18" t="s">
        <v>161</v>
      </c>
      <c r="BE171" s="189">
        <f>IF(N171="základní",J171,0)</f>
        <v>0</v>
      </c>
      <c r="BF171" s="189">
        <f>IF(N171="snížená",J171,0)</f>
        <v>0</v>
      </c>
      <c r="BG171" s="189">
        <f>IF(N171="zákl. přenesená",J171,0)</f>
        <v>0</v>
      </c>
      <c r="BH171" s="189">
        <f>IF(N171="sníž. přenesená",J171,0)</f>
        <v>0</v>
      </c>
      <c r="BI171" s="189">
        <f>IF(N171="nulová",J171,0)</f>
        <v>0</v>
      </c>
      <c r="BJ171" s="18" t="s">
        <v>88</v>
      </c>
      <c r="BK171" s="189">
        <f>ROUND(I171*H171,2)</f>
        <v>0</v>
      </c>
      <c r="BL171" s="18" t="s">
        <v>261</v>
      </c>
      <c r="BM171" s="188" t="s">
        <v>1106</v>
      </c>
    </row>
    <row r="172" spans="1:65" s="2" customFormat="1" ht="11.25">
      <c r="A172" s="36"/>
      <c r="B172" s="37"/>
      <c r="C172" s="38"/>
      <c r="D172" s="190" t="s">
        <v>170</v>
      </c>
      <c r="E172" s="38"/>
      <c r="F172" s="191" t="s">
        <v>348</v>
      </c>
      <c r="G172" s="38"/>
      <c r="H172" s="38"/>
      <c r="I172" s="192"/>
      <c r="J172" s="38"/>
      <c r="K172" s="38"/>
      <c r="L172" s="41"/>
      <c r="M172" s="193"/>
      <c r="N172" s="194"/>
      <c r="O172" s="66"/>
      <c r="P172" s="66"/>
      <c r="Q172" s="66"/>
      <c r="R172" s="66"/>
      <c r="S172" s="66"/>
      <c r="T172" s="67"/>
      <c r="U172" s="36"/>
      <c r="V172" s="36"/>
      <c r="W172" s="36"/>
      <c r="X172" s="36"/>
      <c r="Y172" s="36"/>
      <c r="Z172" s="36"/>
      <c r="AA172" s="36"/>
      <c r="AB172" s="36"/>
      <c r="AC172" s="36"/>
      <c r="AD172" s="36"/>
      <c r="AE172" s="36"/>
      <c r="AT172" s="18" t="s">
        <v>170</v>
      </c>
      <c r="AU172" s="18" t="s">
        <v>90</v>
      </c>
    </row>
    <row r="173" spans="1:65" s="12" customFormat="1" ht="22.9" customHeight="1">
      <c r="B173" s="160"/>
      <c r="C173" s="161"/>
      <c r="D173" s="162" t="s">
        <v>79</v>
      </c>
      <c r="E173" s="174" t="s">
        <v>349</v>
      </c>
      <c r="F173" s="174" t="s">
        <v>350</v>
      </c>
      <c r="G173" s="161"/>
      <c r="H173" s="161"/>
      <c r="I173" s="164"/>
      <c r="J173" s="175">
        <f>BK173</f>
        <v>0</v>
      </c>
      <c r="K173" s="161"/>
      <c r="L173" s="166"/>
      <c r="M173" s="167"/>
      <c r="N173" s="168"/>
      <c r="O173" s="168"/>
      <c r="P173" s="169">
        <f>SUM(P174:P187)</f>
        <v>0</v>
      </c>
      <c r="Q173" s="168"/>
      <c r="R173" s="169">
        <f>SUM(R174:R187)</f>
        <v>0.16279484999999999</v>
      </c>
      <c r="S173" s="168"/>
      <c r="T173" s="170">
        <f>SUM(T174:T187)</f>
        <v>0</v>
      </c>
      <c r="AR173" s="171" t="s">
        <v>90</v>
      </c>
      <c r="AT173" s="172" t="s">
        <v>79</v>
      </c>
      <c r="AU173" s="172" t="s">
        <v>88</v>
      </c>
      <c r="AY173" s="171" t="s">
        <v>161</v>
      </c>
      <c r="BK173" s="173">
        <f>SUM(BK174:BK187)</f>
        <v>0</v>
      </c>
    </row>
    <row r="174" spans="1:65" s="2" customFormat="1" ht="55.5" customHeight="1">
      <c r="A174" s="36"/>
      <c r="B174" s="37"/>
      <c r="C174" s="176" t="s">
        <v>337</v>
      </c>
      <c r="D174" s="176" t="s">
        <v>164</v>
      </c>
      <c r="E174" s="177" t="s">
        <v>352</v>
      </c>
      <c r="F174" s="178" t="s">
        <v>353</v>
      </c>
      <c r="G174" s="179" t="s">
        <v>167</v>
      </c>
      <c r="H174" s="180">
        <v>3.645</v>
      </c>
      <c r="I174" s="181"/>
      <c r="J174" s="182">
        <f>ROUND(I174*H174,2)</f>
        <v>0</v>
      </c>
      <c r="K174" s="183"/>
      <c r="L174" s="41"/>
      <c r="M174" s="184" t="s">
        <v>35</v>
      </c>
      <c r="N174" s="185" t="s">
        <v>51</v>
      </c>
      <c r="O174" s="66"/>
      <c r="P174" s="186">
        <f>O174*H174</f>
        <v>0</v>
      </c>
      <c r="Q174" s="186">
        <v>1.213E-2</v>
      </c>
      <c r="R174" s="186">
        <f>Q174*H174</f>
        <v>4.4213849999999999E-2</v>
      </c>
      <c r="S174" s="186">
        <v>0</v>
      </c>
      <c r="T174" s="187">
        <f>S174*H174</f>
        <v>0</v>
      </c>
      <c r="U174" s="36"/>
      <c r="V174" s="36"/>
      <c r="W174" s="36"/>
      <c r="X174" s="36"/>
      <c r="Y174" s="36"/>
      <c r="Z174" s="36"/>
      <c r="AA174" s="36"/>
      <c r="AB174" s="36"/>
      <c r="AC174" s="36"/>
      <c r="AD174" s="36"/>
      <c r="AE174" s="36"/>
      <c r="AR174" s="188" t="s">
        <v>261</v>
      </c>
      <c r="AT174" s="188" t="s">
        <v>164</v>
      </c>
      <c r="AU174" s="188" t="s">
        <v>90</v>
      </c>
      <c r="AY174" s="18" t="s">
        <v>161</v>
      </c>
      <c r="BE174" s="189">
        <f>IF(N174="základní",J174,0)</f>
        <v>0</v>
      </c>
      <c r="BF174" s="189">
        <f>IF(N174="snížená",J174,0)</f>
        <v>0</v>
      </c>
      <c r="BG174" s="189">
        <f>IF(N174="zákl. přenesená",J174,0)</f>
        <v>0</v>
      </c>
      <c r="BH174" s="189">
        <f>IF(N174="sníž. přenesená",J174,0)</f>
        <v>0</v>
      </c>
      <c r="BI174" s="189">
        <f>IF(N174="nulová",J174,0)</f>
        <v>0</v>
      </c>
      <c r="BJ174" s="18" t="s">
        <v>88</v>
      </c>
      <c r="BK174" s="189">
        <f>ROUND(I174*H174,2)</f>
        <v>0</v>
      </c>
      <c r="BL174" s="18" t="s">
        <v>261</v>
      </c>
      <c r="BM174" s="188" t="s">
        <v>1107</v>
      </c>
    </row>
    <row r="175" spans="1:65" s="2" customFormat="1" ht="11.25">
      <c r="A175" s="36"/>
      <c r="B175" s="37"/>
      <c r="C175" s="38"/>
      <c r="D175" s="190" t="s">
        <v>170</v>
      </c>
      <c r="E175" s="38"/>
      <c r="F175" s="191" t="s">
        <v>355</v>
      </c>
      <c r="G175" s="38"/>
      <c r="H175" s="38"/>
      <c r="I175" s="192"/>
      <c r="J175" s="38"/>
      <c r="K175" s="38"/>
      <c r="L175" s="41"/>
      <c r="M175" s="193"/>
      <c r="N175" s="194"/>
      <c r="O175" s="66"/>
      <c r="P175" s="66"/>
      <c r="Q175" s="66"/>
      <c r="R175" s="66"/>
      <c r="S175" s="66"/>
      <c r="T175" s="67"/>
      <c r="U175" s="36"/>
      <c r="V175" s="36"/>
      <c r="W175" s="36"/>
      <c r="X175" s="36"/>
      <c r="Y175" s="36"/>
      <c r="Z175" s="36"/>
      <c r="AA175" s="36"/>
      <c r="AB175" s="36"/>
      <c r="AC175" s="36"/>
      <c r="AD175" s="36"/>
      <c r="AE175" s="36"/>
      <c r="AT175" s="18" t="s">
        <v>170</v>
      </c>
      <c r="AU175" s="18" t="s">
        <v>90</v>
      </c>
    </row>
    <row r="176" spans="1:65" s="14" customFormat="1" ht="11.25">
      <c r="B176" s="206"/>
      <c r="C176" s="207"/>
      <c r="D176" s="197" t="s">
        <v>176</v>
      </c>
      <c r="E176" s="208" t="s">
        <v>35</v>
      </c>
      <c r="F176" s="209" t="s">
        <v>673</v>
      </c>
      <c r="G176" s="207"/>
      <c r="H176" s="210">
        <v>3.645</v>
      </c>
      <c r="I176" s="211"/>
      <c r="J176" s="207"/>
      <c r="K176" s="207"/>
      <c r="L176" s="212"/>
      <c r="M176" s="213"/>
      <c r="N176" s="214"/>
      <c r="O176" s="214"/>
      <c r="P176" s="214"/>
      <c r="Q176" s="214"/>
      <c r="R176" s="214"/>
      <c r="S176" s="214"/>
      <c r="T176" s="215"/>
      <c r="AT176" s="216" t="s">
        <v>176</v>
      </c>
      <c r="AU176" s="216" t="s">
        <v>90</v>
      </c>
      <c r="AV176" s="14" t="s">
        <v>90</v>
      </c>
      <c r="AW176" s="14" t="s">
        <v>41</v>
      </c>
      <c r="AX176" s="14" t="s">
        <v>88</v>
      </c>
      <c r="AY176" s="216" t="s">
        <v>161</v>
      </c>
    </row>
    <row r="177" spans="1:65" s="2" customFormat="1" ht="44.25" customHeight="1">
      <c r="A177" s="36"/>
      <c r="B177" s="37"/>
      <c r="C177" s="176" t="s">
        <v>344</v>
      </c>
      <c r="D177" s="176" t="s">
        <v>164</v>
      </c>
      <c r="E177" s="177" t="s">
        <v>358</v>
      </c>
      <c r="F177" s="178" t="s">
        <v>359</v>
      </c>
      <c r="G177" s="179" t="s">
        <v>167</v>
      </c>
      <c r="H177" s="180">
        <v>3.645</v>
      </c>
      <c r="I177" s="181"/>
      <c r="J177" s="182">
        <f>ROUND(I177*H177,2)</f>
        <v>0</v>
      </c>
      <c r="K177" s="183"/>
      <c r="L177" s="41"/>
      <c r="M177" s="184" t="s">
        <v>35</v>
      </c>
      <c r="N177" s="185" t="s">
        <v>51</v>
      </c>
      <c r="O177" s="66"/>
      <c r="P177" s="186">
        <f>O177*H177</f>
        <v>0</v>
      </c>
      <c r="Q177" s="186">
        <v>1E-4</v>
      </c>
      <c r="R177" s="186">
        <f>Q177*H177</f>
        <v>3.6450000000000002E-4</v>
      </c>
      <c r="S177" s="186">
        <v>0</v>
      </c>
      <c r="T177" s="187">
        <f>S177*H177</f>
        <v>0</v>
      </c>
      <c r="U177" s="36"/>
      <c r="V177" s="36"/>
      <c r="W177" s="36"/>
      <c r="X177" s="36"/>
      <c r="Y177" s="36"/>
      <c r="Z177" s="36"/>
      <c r="AA177" s="36"/>
      <c r="AB177" s="36"/>
      <c r="AC177" s="36"/>
      <c r="AD177" s="36"/>
      <c r="AE177" s="36"/>
      <c r="AR177" s="188" t="s">
        <v>261</v>
      </c>
      <c r="AT177" s="188" t="s">
        <v>164</v>
      </c>
      <c r="AU177" s="188" t="s">
        <v>90</v>
      </c>
      <c r="AY177" s="18" t="s">
        <v>161</v>
      </c>
      <c r="BE177" s="189">
        <f>IF(N177="základní",J177,0)</f>
        <v>0</v>
      </c>
      <c r="BF177" s="189">
        <f>IF(N177="snížená",J177,0)</f>
        <v>0</v>
      </c>
      <c r="BG177" s="189">
        <f>IF(N177="zákl. přenesená",J177,0)</f>
        <v>0</v>
      </c>
      <c r="BH177" s="189">
        <f>IF(N177="sníž. přenesená",J177,0)</f>
        <v>0</v>
      </c>
      <c r="BI177" s="189">
        <f>IF(N177="nulová",J177,0)</f>
        <v>0</v>
      </c>
      <c r="BJ177" s="18" t="s">
        <v>88</v>
      </c>
      <c r="BK177" s="189">
        <f>ROUND(I177*H177,2)</f>
        <v>0</v>
      </c>
      <c r="BL177" s="18" t="s">
        <v>261</v>
      </c>
      <c r="BM177" s="188" t="s">
        <v>1108</v>
      </c>
    </row>
    <row r="178" spans="1:65" s="2" customFormat="1" ht="11.25">
      <c r="A178" s="36"/>
      <c r="B178" s="37"/>
      <c r="C178" s="38"/>
      <c r="D178" s="190" t="s">
        <v>170</v>
      </c>
      <c r="E178" s="38"/>
      <c r="F178" s="191" t="s">
        <v>361</v>
      </c>
      <c r="G178" s="38"/>
      <c r="H178" s="38"/>
      <c r="I178" s="192"/>
      <c r="J178" s="38"/>
      <c r="K178" s="38"/>
      <c r="L178" s="41"/>
      <c r="M178" s="193"/>
      <c r="N178" s="194"/>
      <c r="O178" s="66"/>
      <c r="P178" s="66"/>
      <c r="Q178" s="66"/>
      <c r="R178" s="66"/>
      <c r="S178" s="66"/>
      <c r="T178" s="67"/>
      <c r="U178" s="36"/>
      <c r="V178" s="36"/>
      <c r="W178" s="36"/>
      <c r="X178" s="36"/>
      <c r="Y178" s="36"/>
      <c r="Z178" s="36"/>
      <c r="AA178" s="36"/>
      <c r="AB178" s="36"/>
      <c r="AC178" s="36"/>
      <c r="AD178" s="36"/>
      <c r="AE178" s="36"/>
      <c r="AT178" s="18" t="s">
        <v>170</v>
      </c>
      <c r="AU178" s="18" t="s">
        <v>90</v>
      </c>
    </row>
    <row r="179" spans="1:65" s="2" customFormat="1" ht="37.9" customHeight="1">
      <c r="A179" s="36"/>
      <c r="B179" s="37"/>
      <c r="C179" s="176" t="s">
        <v>351</v>
      </c>
      <c r="D179" s="176" t="s">
        <v>164</v>
      </c>
      <c r="E179" s="177" t="s">
        <v>363</v>
      </c>
      <c r="F179" s="178" t="s">
        <v>364</v>
      </c>
      <c r="G179" s="179" t="s">
        <v>167</v>
      </c>
      <c r="H179" s="180">
        <v>12.25</v>
      </c>
      <c r="I179" s="181"/>
      <c r="J179" s="182">
        <f>ROUND(I179*H179,2)</f>
        <v>0</v>
      </c>
      <c r="K179" s="183"/>
      <c r="L179" s="41"/>
      <c r="M179" s="184" t="s">
        <v>35</v>
      </c>
      <c r="N179" s="185" t="s">
        <v>51</v>
      </c>
      <c r="O179" s="66"/>
      <c r="P179" s="186">
        <f>O179*H179</f>
        <v>0</v>
      </c>
      <c r="Q179" s="186">
        <v>1.25E-3</v>
      </c>
      <c r="R179" s="186">
        <f>Q179*H179</f>
        <v>1.53125E-2</v>
      </c>
      <c r="S179" s="186">
        <v>0</v>
      </c>
      <c r="T179" s="187">
        <f>S179*H179</f>
        <v>0</v>
      </c>
      <c r="U179" s="36"/>
      <c r="V179" s="36"/>
      <c r="W179" s="36"/>
      <c r="X179" s="36"/>
      <c r="Y179" s="36"/>
      <c r="Z179" s="36"/>
      <c r="AA179" s="36"/>
      <c r="AB179" s="36"/>
      <c r="AC179" s="36"/>
      <c r="AD179" s="36"/>
      <c r="AE179" s="36"/>
      <c r="AR179" s="188" t="s">
        <v>261</v>
      </c>
      <c r="AT179" s="188" t="s">
        <v>164</v>
      </c>
      <c r="AU179" s="188" t="s">
        <v>90</v>
      </c>
      <c r="AY179" s="18" t="s">
        <v>161</v>
      </c>
      <c r="BE179" s="189">
        <f>IF(N179="základní",J179,0)</f>
        <v>0</v>
      </c>
      <c r="BF179" s="189">
        <f>IF(N179="snížená",J179,0)</f>
        <v>0</v>
      </c>
      <c r="BG179" s="189">
        <f>IF(N179="zákl. přenesená",J179,0)</f>
        <v>0</v>
      </c>
      <c r="BH179" s="189">
        <f>IF(N179="sníž. přenesená",J179,0)</f>
        <v>0</v>
      </c>
      <c r="BI179" s="189">
        <f>IF(N179="nulová",J179,0)</f>
        <v>0</v>
      </c>
      <c r="BJ179" s="18" t="s">
        <v>88</v>
      </c>
      <c r="BK179" s="189">
        <f>ROUND(I179*H179,2)</f>
        <v>0</v>
      </c>
      <c r="BL179" s="18" t="s">
        <v>261</v>
      </c>
      <c r="BM179" s="188" t="s">
        <v>1109</v>
      </c>
    </row>
    <row r="180" spans="1:65" s="2" customFormat="1" ht="11.25">
      <c r="A180" s="36"/>
      <c r="B180" s="37"/>
      <c r="C180" s="38"/>
      <c r="D180" s="190" t="s">
        <v>170</v>
      </c>
      <c r="E180" s="38"/>
      <c r="F180" s="191" t="s">
        <v>366</v>
      </c>
      <c r="G180" s="38"/>
      <c r="H180" s="38"/>
      <c r="I180" s="192"/>
      <c r="J180" s="38"/>
      <c r="K180" s="38"/>
      <c r="L180" s="41"/>
      <c r="M180" s="193"/>
      <c r="N180" s="194"/>
      <c r="O180" s="66"/>
      <c r="P180" s="66"/>
      <c r="Q180" s="66"/>
      <c r="R180" s="66"/>
      <c r="S180" s="66"/>
      <c r="T180" s="67"/>
      <c r="U180" s="36"/>
      <c r="V180" s="36"/>
      <c r="W180" s="36"/>
      <c r="X180" s="36"/>
      <c r="Y180" s="36"/>
      <c r="Z180" s="36"/>
      <c r="AA180" s="36"/>
      <c r="AB180" s="36"/>
      <c r="AC180" s="36"/>
      <c r="AD180" s="36"/>
      <c r="AE180" s="36"/>
      <c r="AT180" s="18" t="s">
        <v>170</v>
      </c>
      <c r="AU180" s="18" t="s">
        <v>90</v>
      </c>
    </row>
    <row r="181" spans="1:65" s="2" customFormat="1" ht="24.2" customHeight="1">
      <c r="A181" s="36"/>
      <c r="B181" s="37"/>
      <c r="C181" s="228" t="s">
        <v>357</v>
      </c>
      <c r="D181" s="228" t="s">
        <v>188</v>
      </c>
      <c r="E181" s="229" t="s">
        <v>368</v>
      </c>
      <c r="F181" s="230" t="s">
        <v>369</v>
      </c>
      <c r="G181" s="231" t="s">
        <v>167</v>
      </c>
      <c r="H181" s="232">
        <v>12.863</v>
      </c>
      <c r="I181" s="233"/>
      <c r="J181" s="234">
        <f>ROUND(I181*H181,2)</f>
        <v>0</v>
      </c>
      <c r="K181" s="235"/>
      <c r="L181" s="236"/>
      <c r="M181" s="237" t="s">
        <v>35</v>
      </c>
      <c r="N181" s="238" t="s">
        <v>51</v>
      </c>
      <c r="O181" s="66"/>
      <c r="P181" s="186">
        <f>O181*H181</f>
        <v>0</v>
      </c>
      <c r="Q181" s="186">
        <v>8.0000000000000002E-3</v>
      </c>
      <c r="R181" s="186">
        <f>Q181*H181</f>
        <v>0.102904</v>
      </c>
      <c r="S181" s="186">
        <v>0</v>
      </c>
      <c r="T181" s="187">
        <f>S181*H181</f>
        <v>0</v>
      </c>
      <c r="U181" s="36"/>
      <c r="V181" s="36"/>
      <c r="W181" s="36"/>
      <c r="X181" s="36"/>
      <c r="Y181" s="36"/>
      <c r="Z181" s="36"/>
      <c r="AA181" s="36"/>
      <c r="AB181" s="36"/>
      <c r="AC181" s="36"/>
      <c r="AD181" s="36"/>
      <c r="AE181" s="36"/>
      <c r="AR181" s="188" t="s">
        <v>333</v>
      </c>
      <c r="AT181" s="188" t="s">
        <v>188</v>
      </c>
      <c r="AU181" s="188" t="s">
        <v>90</v>
      </c>
      <c r="AY181" s="18" t="s">
        <v>161</v>
      </c>
      <c r="BE181" s="189">
        <f>IF(N181="základní",J181,0)</f>
        <v>0</v>
      </c>
      <c r="BF181" s="189">
        <f>IF(N181="snížená",J181,0)</f>
        <v>0</v>
      </c>
      <c r="BG181" s="189">
        <f>IF(N181="zákl. přenesená",J181,0)</f>
        <v>0</v>
      </c>
      <c r="BH181" s="189">
        <f>IF(N181="sníž. přenesená",J181,0)</f>
        <v>0</v>
      </c>
      <c r="BI181" s="189">
        <f>IF(N181="nulová",J181,0)</f>
        <v>0</v>
      </c>
      <c r="BJ181" s="18" t="s">
        <v>88</v>
      </c>
      <c r="BK181" s="189">
        <f>ROUND(I181*H181,2)</f>
        <v>0</v>
      </c>
      <c r="BL181" s="18" t="s">
        <v>261</v>
      </c>
      <c r="BM181" s="188" t="s">
        <v>1110</v>
      </c>
    </row>
    <row r="182" spans="1:65" s="2" customFormat="1" ht="11.25">
      <c r="A182" s="36"/>
      <c r="B182" s="37"/>
      <c r="C182" s="38"/>
      <c r="D182" s="190" t="s">
        <v>170</v>
      </c>
      <c r="E182" s="38"/>
      <c r="F182" s="191" t="s">
        <v>371</v>
      </c>
      <c r="G182" s="38"/>
      <c r="H182" s="38"/>
      <c r="I182" s="192"/>
      <c r="J182" s="38"/>
      <c r="K182" s="38"/>
      <c r="L182" s="41"/>
      <c r="M182" s="193"/>
      <c r="N182" s="194"/>
      <c r="O182" s="66"/>
      <c r="P182" s="66"/>
      <c r="Q182" s="66"/>
      <c r="R182" s="66"/>
      <c r="S182" s="66"/>
      <c r="T182" s="67"/>
      <c r="U182" s="36"/>
      <c r="V182" s="36"/>
      <c r="W182" s="36"/>
      <c r="X182" s="36"/>
      <c r="Y182" s="36"/>
      <c r="Z182" s="36"/>
      <c r="AA182" s="36"/>
      <c r="AB182" s="36"/>
      <c r="AC182" s="36"/>
      <c r="AD182" s="36"/>
      <c r="AE182" s="36"/>
      <c r="AT182" s="18" t="s">
        <v>170</v>
      </c>
      <c r="AU182" s="18" t="s">
        <v>90</v>
      </c>
    </row>
    <row r="183" spans="1:65" s="14" customFormat="1" ht="11.25">
      <c r="B183" s="206"/>
      <c r="C183" s="207"/>
      <c r="D183" s="197" t="s">
        <v>176</v>
      </c>
      <c r="E183" s="207"/>
      <c r="F183" s="209" t="s">
        <v>1111</v>
      </c>
      <c r="G183" s="207"/>
      <c r="H183" s="210">
        <v>12.863</v>
      </c>
      <c r="I183" s="211"/>
      <c r="J183" s="207"/>
      <c r="K183" s="207"/>
      <c r="L183" s="212"/>
      <c r="M183" s="213"/>
      <c r="N183" s="214"/>
      <c r="O183" s="214"/>
      <c r="P183" s="214"/>
      <c r="Q183" s="214"/>
      <c r="R183" s="214"/>
      <c r="S183" s="214"/>
      <c r="T183" s="215"/>
      <c r="AT183" s="216" t="s">
        <v>176</v>
      </c>
      <c r="AU183" s="216" t="s">
        <v>90</v>
      </c>
      <c r="AV183" s="14" t="s">
        <v>90</v>
      </c>
      <c r="AW183" s="14" t="s">
        <v>4</v>
      </c>
      <c r="AX183" s="14" t="s">
        <v>88</v>
      </c>
      <c r="AY183" s="216" t="s">
        <v>161</v>
      </c>
    </row>
    <row r="184" spans="1:65" s="2" customFormat="1" ht="44.25" customHeight="1">
      <c r="A184" s="36"/>
      <c r="B184" s="37"/>
      <c r="C184" s="176" t="s">
        <v>362</v>
      </c>
      <c r="D184" s="176" t="s">
        <v>164</v>
      </c>
      <c r="E184" s="177" t="s">
        <v>1004</v>
      </c>
      <c r="F184" s="178" t="s">
        <v>1005</v>
      </c>
      <c r="G184" s="179" t="s">
        <v>232</v>
      </c>
      <c r="H184" s="180">
        <v>0.16300000000000001</v>
      </c>
      <c r="I184" s="181"/>
      <c r="J184" s="182">
        <f>ROUND(I184*H184,2)</f>
        <v>0</v>
      </c>
      <c r="K184" s="183"/>
      <c r="L184" s="41"/>
      <c r="M184" s="184" t="s">
        <v>35</v>
      </c>
      <c r="N184" s="185" t="s">
        <v>51</v>
      </c>
      <c r="O184" s="66"/>
      <c r="P184" s="186">
        <f>O184*H184</f>
        <v>0</v>
      </c>
      <c r="Q184" s="186">
        <v>0</v>
      </c>
      <c r="R184" s="186">
        <f>Q184*H184</f>
        <v>0</v>
      </c>
      <c r="S184" s="186">
        <v>0</v>
      </c>
      <c r="T184" s="187">
        <f>S184*H184</f>
        <v>0</v>
      </c>
      <c r="U184" s="36"/>
      <c r="V184" s="36"/>
      <c r="W184" s="36"/>
      <c r="X184" s="36"/>
      <c r="Y184" s="36"/>
      <c r="Z184" s="36"/>
      <c r="AA184" s="36"/>
      <c r="AB184" s="36"/>
      <c r="AC184" s="36"/>
      <c r="AD184" s="36"/>
      <c r="AE184" s="36"/>
      <c r="AR184" s="188" t="s">
        <v>261</v>
      </c>
      <c r="AT184" s="188" t="s">
        <v>164</v>
      </c>
      <c r="AU184" s="188" t="s">
        <v>90</v>
      </c>
      <c r="AY184" s="18" t="s">
        <v>161</v>
      </c>
      <c r="BE184" s="189">
        <f>IF(N184="základní",J184,0)</f>
        <v>0</v>
      </c>
      <c r="BF184" s="189">
        <f>IF(N184="snížená",J184,0)</f>
        <v>0</v>
      </c>
      <c r="BG184" s="189">
        <f>IF(N184="zákl. přenesená",J184,0)</f>
        <v>0</v>
      </c>
      <c r="BH184" s="189">
        <f>IF(N184="sníž. přenesená",J184,0)</f>
        <v>0</v>
      </c>
      <c r="BI184" s="189">
        <f>IF(N184="nulová",J184,0)</f>
        <v>0</v>
      </c>
      <c r="BJ184" s="18" t="s">
        <v>88</v>
      </c>
      <c r="BK184" s="189">
        <f>ROUND(I184*H184,2)</f>
        <v>0</v>
      </c>
      <c r="BL184" s="18" t="s">
        <v>261</v>
      </c>
      <c r="BM184" s="188" t="s">
        <v>1112</v>
      </c>
    </row>
    <row r="185" spans="1:65" s="2" customFormat="1" ht="11.25">
      <c r="A185" s="36"/>
      <c r="B185" s="37"/>
      <c r="C185" s="38"/>
      <c r="D185" s="190" t="s">
        <v>170</v>
      </c>
      <c r="E185" s="38"/>
      <c r="F185" s="191" t="s">
        <v>1007</v>
      </c>
      <c r="G185" s="38"/>
      <c r="H185" s="38"/>
      <c r="I185" s="192"/>
      <c r="J185" s="38"/>
      <c r="K185" s="38"/>
      <c r="L185" s="41"/>
      <c r="M185" s="193"/>
      <c r="N185" s="194"/>
      <c r="O185" s="66"/>
      <c r="P185" s="66"/>
      <c r="Q185" s="66"/>
      <c r="R185" s="66"/>
      <c r="S185" s="66"/>
      <c r="T185" s="67"/>
      <c r="U185" s="36"/>
      <c r="V185" s="36"/>
      <c r="W185" s="36"/>
      <c r="X185" s="36"/>
      <c r="Y185" s="36"/>
      <c r="Z185" s="36"/>
      <c r="AA185" s="36"/>
      <c r="AB185" s="36"/>
      <c r="AC185" s="36"/>
      <c r="AD185" s="36"/>
      <c r="AE185" s="36"/>
      <c r="AT185" s="18" t="s">
        <v>170</v>
      </c>
      <c r="AU185" s="18" t="s">
        <v>90</v>
      </c>
    </row>
    <row r="186" spans="1:65" s="2" customFormat="1" ht="49.15" customHeight="1">
      <c r="A186" s="36"/>
      <c r="B186" s="37"/>
      <c r="C186" s="176" t="s">
        <v>367</v>
      </c>
      <c r="D186" s="176" t="s">
        <v>164</v>
      </c>
      <c r="E186" s="177" t="s">
        <v>379</v>
      </c>
      <c r="F186" s="178" t="s">
        <v>380</v>
      </c>
      <c r="G186" s="179" t="s">
        <v>232</v>
      </c>
      <c r="H186" s="180">
        <v>0.16300000000000001</v>
      </c>
      <c r="I186" s="181"/>
      <c r="J186" s="182">
        <f>ROUND(I186*H186,2)</f>
        <v>0</v>
      </c>
      <c r="K186" s="183"/>
      <c r="L186" s="41"/>
      <c r="M186" s="184" t="s">
        <v>35</v>
      </c>
      <c r="N186" s="185" t="s">
        <v>51</v>
      </c>
      <c r="O186" s="66"/>
      <c r="P186" s="186">
        <f>O186*H186</f>
        <v>0</v>
      </c>
      <c r="Q186" s="186">
        <v>0</v>
      </c>
      <c r="R186" s="186">
        <f>Q186*H186</f>
        <v>0</v>
      </c>
      <c r="S186" s="186">
        <v>0</v>
      </c>
      <c r="T186" s="187">
        <f>S186*H186</f>
        <v>0</v>
      </c>
      <c r="U186" s="36"/>
      <c r="V186" s="36"/>
      <c r="W186" s="36"/>
      <c r="X186" s="36"/>
      <c r="Y186" s="36"/>
      <c r="Z186" s="36"/>
      <c r="AA186" s="36"/>
      <c r="AB186" s="36"/>
      <c r="AC186" s="36"/>
      <c r="AD186" s="36"/>
      <c r="AE186" s="36"/>
      <c r="AR186" s="188" t="s">
        <v>261</v>
      </c>
      <c r="AT186" s="188" t="s">
        <v>164</v>
      </c>
      <c r="AU186" s="188" t="s">
        <v>90</v>
      </c>
      <c r="AY186" s="18" t="s">
        <v>161</v>
      </c>
      <c r="BE186" s="189">
        <f>IF(N186="základní",J186,0)</f>
        <v>0</v>
      </c>
      <c r="BF186" s="189">
        <f>IF(N186="snížená",J186,0)</f>
        <v>0</v>
      </c>
      <c r="BG186" s="189">
        <f>IF(N186="zákl. přenesená",J186,0)</f>
        <v>0</v>
      </c>
      <c r="BH186" s="189">
        <f>IF(N186="sníž. přenesená",J186,0)</f>
        <v>0</v>
      </c>
      <c r="BI186" s="189">
        <f>IF(N186="nulová",J186,0)</f>
        <v>0</v>
      </c>
      <c r="BJ186" s="18" t="s">
        <v>88</v>
      </c>
      <c r="BK186" s="189">
        <f>ROUND(I186*H186,2)</f>
        <v>0</v>
      </c>
      <c r="BL186" s="18" t="s">
        <v>261</v>
      </c>
      <c r="BM186" s="188" t="s">
        <v>1113</v>
      </c>
    </row>
    <row r="187" spans="1:65" s="2" customFormat="1" ht="11.25">
      <c r="A187" s="36"/>
      <c r="B187" s="37"/>
      <c r="C187" s="38"/>
      <c r="D187" s="190" t="s">
        <v>170</v>
      </c>
      <c r="E187" s="38"/>
      <c r="F187" s="191" t="s">
        <v>382</v>
      </c>
      <c r="G187" s="38"/>
      <c r="H187" s="38"/>
      <c r="I187" s="192"/>
      <c r="J187" s="38"/>
      <c r="K187" s="38"/>
      <c r="L187" s="41"/>
      <c r="M187" s="193"/>
      <c r="N187" s="194"/>
      <c r="O187" s="66"/>
      <c r="P187" s="66"/>
      <c r="Q187" s="66"/>
      <c r="R187" s="66"/>
      <c r="S187" s="66"/>
      <c r="T187" s="67"/>
      <c r="U187" s="36"/>
      <c r="V187" s="36"/>
      <c r="W187" s="36"/>
      <c r="X187" s="36"/>
      <c r="Y187" s="36"/>
      <c r="Z187" s="36"/>
      <c r="AA187" s="36"/>
      <c r="AB187" s="36"/>
      <c r="AC187" s="36"/>
      <c r="AD187" s="36"/>
      <c r="AE187" s="36"/>
      <c r="AT187" s="18" t="s">
        <v>170</v>
      </c>
      <c r="AU187" s="18" t="s">
        <v>90</v>
      </c>
    </row>
    <row r="188" spans="1:65" s="12" customFormat="1" ht="22.9" customHeight="1">
      <c r="B188" s="160"/>
      <c r="C188" s="161"/>
      <c r="D188" s="162" t="s">
        <v>79</v>
      </c>
      <c r="E188" s="174" t="s">
        <v>383</v>
      </c>
      <c r="F188" s="174" t="s">
        <v>384</v>
      </c>
      <c r="G188" s="161"/>
      <c r="H188" s="161"/>
      <c r="I188" s="164"/>
      <c r="J188" s="175">
        <f>BK188</f>
        <v>0</v>
      </c>
      <c r="K188" s="161"/>
      <c r="L188" s="166"/>
      <c r="M188" s="167"/>
      <c r="N188" s="168"/>
      <c r="O188" s="168"/>
      <c r="P188" s="169">
        <f>SUM(P189:P198)</f>
        <v>0</v>
      </c>
      <c r="Q188" s="168"/>
      <c r="R188" s="169">
        <f>SUM(R189:R198)</f>
        <v>6.4000000000000001E-2</v>
      </c>
      <c r="S188" s="168"/>
      <c r="T188" s="170">
        <f>SUM(T189:T198)</f>
        <v>9.6000000000000002E-2</v>
      </c>
      <c r="AR188" s="171" t="s">
        <v>90</v>
      </c>
      <c r="AT188" s="172" t="s">
        <v>79</v>
      </c>
      <c r="AU188" s="172" t="s">
        <v>88</v>
      </c>
      <c r="AY188" s="171" t="s">
        <v>161</v>
      </c>
      <c r="BK188" s="173">
        <f>SUM(BK189:BK198)</f>
        <v>0</v>
      </c>
    </row>
    <row r="189" spans="1:65" s="2" customFormat="1" ht="49.15" customHeight="1">
      <c r="A189" s="36"/>
      <c r="B189" s="37"/>
      <c r="C189" s="176" t="s">
        <v>373</v>
      </c>
      <c r="D189" s="176" t="s">
        <v>164</v>
      </c>
      <c r="E189" s="177" t="s">
        <v>386</v>
      </c>
      <c r="F189" s="178" t="s">
        <v>387</v>
      </c>
      <c r="G189" s="179" t="s">
        <v>185</v>
      </c>
      <c r="H189" s="180">
        <v>4</v>
      </c>
      <c r="I189" s="181"/>
      <c r="J189" s="182">
        <f>ROUND(I189*H189,2)</f>
        <v>0</v>
      </c>
      <c r="K189" s="183"/>
      <c r="L189" s="41"/>
      <c r="M189" s="184" t="s">
        <v>35</v>
      </c>
      <c r="N189" s="185" t="s">
        <v>51</v>
      </c>
      <c r="O189" s="66"/>
      <c r="P189" s="186">
        <f>O189*H189</f>
        <v>0</v>
      </c>
      <c r="Q189" s="186">
        <v>0</v>
      </c>
      <c r="R189" s="186">
        <f>Q189*H189</f>
        <v>0</v>
      </c>
      <c r="S189" s="186">
        <v>2.4E-2</v>
      </c>
      <c r="T189" s="187">
        <f>S189*H189</f>
        <v>9.6000000000000002E-2</v>
      </c>
      <c r="U189" s="36"/>
      <c r="V189" s="36"/>
      <c r="W189" s="36"/>
      <c r="X189" s="36"/>
      <c r="Y189" s="36"/>
      <c r="Z189" s="36"/>
      <c r="AA189" s="36"/>
      <c r="AB189" s="36"/>
      <c r="AC189" s="36"/>
      <c r="AD189" s="36"/>
      <c r="AE189" s="36"/>
      <c r="AR189" s="188" t="s">
        <v>261</v>
      </c>
      <c r="AT189" s="188" t="s">
        <v>164</v>
      </c>
      <c r="AU189" s="188" t="s">
        <v>90</v>
      </c>
      <c r="AY189" s="18" t="s">
        <v>161</v>
      </c>
      <c r="BE189" s="189">
        <f>IF(N189="základní",J189,0)</f>
        <v>0</v>
      </c>
      <c r="BF189" s="189">
        <f>IF(N189="snížená",J189,0)</f>
        <v>0</v>
      </c>
      <c r="BG189" s="189">
        <f>IF(N189="zákl. přenesená",J189,0)</f>
        <v>0</v>
      </c>
      <c r="BH189" s="189">
        <f>IF(N189="sníž. přenesená",J189,0)</f>
        <v>0</v>
      </c>
      <c r="BI189" s="189">
        <f>IF(N189="nulová",J189,0)</f>
        <v>0</v>
      </c>
      <c r="BJ189" s="18" t="s">
        <v>88</v>
      </c>
      <c r="BK189" s="189">
        <f>ROUND(I189*H189,2)</f>
        <v>0</v>
      </c>
      <c r="BL189" s="18" t="s">
        <v>261</v>
      </c>
      <c r="BM189" s="188" t="s">
        <v>1114</v>
      </c>
    </row>
    <row r="190" spans="1:65" s="2" customFormat="1" ht="11.25">
      <c r="A190" s="36"/>
      <c r="B190" s="37"/>
      <c r="C190" s="38"/>
      <c r="D190" s="190" t="s">
        <v>170</v>
      </c>
      <c r="E190" s="38"/>
      <c r="F190" s="191" t="s">
        <v>389</v>
      </c>
      <c r="G190" s="38"/>
      <c r="H190" s="38"/>
      <c r="I190" s="192"/>
      <c r="J190" s="38"/>
      <c r="K190" s="38"/>
      <c r="L190" s="41"/>
      <c r="M190" s="193"/>
      <c r="N190" s="194"/>
      <c r="O190" s="66"/>
      <c r="P190" s="66"/>
      <c r="Q190" s="66"/>
      <c r="R190" s="66"/>
      <c r="S190" s="66"/>
      <c r="T190" s="67"/>
      <c r="U190" s="36"/>
      <c r="V190" s="36"/>
      <c r="W190" s="36"/>
      <c r="X190" s="36"/>
      <c r="Y190" s="36"/>
      <c r="Z190" s="36"/>
      <c r="AA190" s="36"/>
      <c r="AB190" s="36"/>
      <c r="AC190" s="36"/>
      <c r="AD190" s="36"/>
      <c r="AE190" s="36"/>
      <c r="AT190" s="18" t="s">
        <v>170</v>
      </c>
      <c r="AU190" s="18" t="s">
        <v>90</v>
      </c>
    </row>
    <row r="191" spans="1:65" s="2" customFormat="1" ht="76.349999999999994" customHeight="1">
      <c r="A191" s="36"/>
      <c r="B191" s="37"/>
      <c r="C191" s="176" t="s">
        <v>378</v>
      </c>
      <c r="D191" s="176" t="s">
        <v>164</v>
      </c>
      <c r="E191" s="177" t="s">
        <v>899</v>
      </c>
      <c r="F191" s="178" t="s">
        <v>682</v>
      </c>
      <c r="G191" s="179" t="s">
        <v>185</v>
      </c>
      <c r="H191" s="180">
        <v>1</v>
      </c>
      <c r="I191" s="181"/>
      <c r="J191" s="182">
        <f>ROUND(I191*H191,2)</f>
        <v>0</v>
      </c>
      <c r="K191" s="183"/>
      <c r="L191" s="41"/>
      <c r="M191" s="184" t="s">
        <v>35</v>
      </c>
      <c r="N191" s="185" t="s">
        <v>51</v>
      </c>
      <c r="O191" s="66"/>
      <c r="P191" s="186">
        <f>O191*H191</f>
        <v>0</v>
      </c>
      <c r="Q191" s="186">
        <v>1.6E-2</v>
      </c>
      <c r="R191" s="186">
        <f>Q191*H191</f>
        <v>1.6E-2</v>
      </c>
      <c r="S191" s="186">
        <v>0</v>
      </c>
      <c r="T191" s="187">
        <f>S191*H191</f>
        <v>0</v>
      </c>
      <c r="U191" s="36"/>
      <c r="V191" s="36"/>
      <c r="W191" s="36"/>
      <c r="X191" s="36"/>
      <c r="Y191" s="36"/>
      <c r="Z191" s="36"/>
      <c r="AA191" s="36"/>
      <c r="AB191" s="36"/>
      <c r="AC191" s="36"/>
      <c r="AD191" s="36"/>
      <c r="AE191" s="36"/>
      <c r="AR191" s="188" t="s">
        <v>261</v>
      </c>
      <c r="AT191" s="188" t="s">
        <v>164</v>
      </c>
      <c r="AU191" s="188" t="s">
        <v>90</v>
      </c>
      <c r="AY191" s="18" t="s">
        <v>161</v>
      </c>
      <c r="BE191" s="189">
        <f>IF(N191="základní",J191,0)</f>
        <v>0</v>
      </c>
      <c r="BF191" s="189">
        <f>IF(N191="snížená",J191,0)</f>
        <v>0</v>
      </c>
      <c r="BG191" s="189">
        <f>IF(N191="zákl. přenesená",J191,0)</f>
        <v>0</v>
      </c>
      <c r="BH191" s="189">
        <f>IF(N191="sníž. přenesená",J191,0)</f>
        <v>0</v>
      </c>
      <c r="BI191" s="189">
        <f>IF(N191="nulová",J191,0)</f>
        <v>0</v>
      </c>
      <c r="BJ191" s="18" t="s">
        <v>88</v>
      </c>
      <c r="BK191" s="189">
        <f>ROUND(I191*H191,2)</f>
        <v>0</v>
      </c>
      <c r="BL191" s="18" t="s">
        <v>261</v>
      </c>
      <c r="BM191" s="188" t="s">
        <v>1115</v>
      </c>
    </row>
    <row r="192" spans="1:65" s="2" customFormat="1" ht="39">
      <c r="A192" s="36"/>
      <c r="B192" s="37"/>
      <c r="C192" s="38"/>
      <c r="D192" s="197" t="s">
        <v>217</v>
      </c>
      <c r="E192" s="38"/>
      <c r="F192" s="239" t="s">
        <v>684</v>
      </c>
      <c r="G192" s="38"/>
      <c r="H192" s="38"/>
      <c r="I192" s="192"/>
      <c r="J192" s="38"/>
      <c r="K192" s="38"/>
      <c r="L192" s="41"/>
      <c r="M192" s="193"/>
      <c r="N192" s="194"/>
      <c r="O192" s="66"/>
      <c r="P192" s="66"/>
      <c r="Q192" s="66"/>
      <c r="R192" s="66"/>
      <c r="S192" s="66"/>
      <c r="T192" s="67"/>
      <c r="U192" s="36"/>
      <c r="V192" s="36"/>
      <c r="W192" s="36"/>
      <c r="X192" s="36"/>
      <c r="Y192" s="36"/>
      <c r="Z192" s="36"/>
      <c r="AA192" s="36"/>
      <c r="AB192" s="36"/>
      <c r="AC192" s="36"/>
      <c r="AD192" s="36"/>
      <c r="AE192" s="36"/>
      <c r="AT192" s="18" t="s">
        <v>217</v>
      </c>
      <c r="AU192" s="18" t="s">
        <v>90</v>
      </c>
    </row>
    <row r="193" spans="1:65" s="2" customFormat="1" ht="49.15" customHeight="1">
      <c r="A193" s="36"/>
      <c r="B193" s="37"/>
      <c r="C193" s="176" t="s">
        <v>385</v>
      </c>
      <c r="D193" s="176" t="s">
        <v>164</v>
      </c>
      <c r="E193" s="177" t="s">
        <v>685</v>
      </c>
      <c r="F193" s="178" t="s">
        <v>686</v>
      </c>
      <c r="G193" s="179" t="s">
        <v>185</v>
      </c>
      <c r="H193" s="180">
        <v>3</v>
      </c>
      <c r="I193" s="181"/>
      <c r="J193" s="182">
        <f>ROUND(I193*H193,2)</f>
        <v>0</v>
      </c>
      <c r="K193" s="183"/>
      <c r="L193" s="41"/>
      <c r="M193" s="184" t="s">
        <v>35</v>
      </c>
      <c r="N193" s="185" t="s">
        <v>51</v>
      </c>
      <c r="O193" s="66"/>
      <c r="P193" s="186">
        <f>O193*H193</f>
        <v>0</v>
      </c>
      <c r="Q193" s="186">
        <v>1.6E-2</v>
      </c>
      <c r="R193" s="186">
        <f>Q193*H193</f>
        <v>4.8000000000000001E-2</v>
      </c>
      <c r="S193" s="186">
        <v>0</v>
      </c>
      <c r="T193" s="187">
        <f>S193*H193</f>
        <v>0</v>
      </c>
      <c r="U193" s="36"/>
      <c r="V193" s="36"/>
      <c r="W193" s="36"/>
      <c r="X193" s="36"/>
      <c r="Y193" s="36"/>
      <c r="Z193" s="36"/>
      <c r="AA193" s="36"/>
      <c r="AB193" s="36"/>
      <c r="AC193" s="36"/>
      <c r="AD193" s="36"/>
      <c r="AE193" s="36"/>
      <c r="AR193" s="188" t="s">
        <v>261</v>
      </c>
      <c r="AT193" s="188" t="s">
        <v>164</v>
      </c>
      <c r="AU193" s="188" t="s">
        <v>90</v>
      </c>
      <c r="AY193" s="18" t="s">
        <v>161</v>
      </c>
      <c r="BE193" s="189">
        <f>IF(N193="základní",J193,0)</f>
        <v>0</v>
      </c>
      <c r="BF193" s="189">
        <f>IF(N193="snížená",J193,0)</f>
        <v>0</v>
      </c>
      <c r="BG193" s="189">
        <f>IF(N193="zákl. přenesená",J193,0)</f>
        <v>0</v>
      </c>
      <c r="BH193" s="189">
        <f>IF(N193="sníž. přenesená",J193,0)</f>
        <v>0</v>
      </c>
      <c r="BI193" s="189">
        <f>IF(N193="nulová",J193,0)</f>
        <v>0</v>
      </c>
      <c r="BJ193" s="18" t="s">
        <v>88</v>
      </c>
      <c r="BK193" s="189">
        <f>ROUND(I193*H193,2)</f>
        <v>0</v>
      </c>
      <c r="BL193" s="18" t="s">
        <v>261</v>
      </c>
      <c r="BM193" s="188" t="s">
        <v>1116</v>
      </c>
    </row>
    <row r="194" spans="1:65" s="2" customFormat="1" ht="48.75">
      <c r="A194" s="36"/>
      <c r="B194" s="37"/>
      <c r="C194" s="38"/>
      <c r="D194" s="197" t="s">
        <v>217</v>
      </c>
      <c r="E194" s="38"/>
      <c r="F194" s="239" t="s">
        <v>399</v>
      </c>
      <c r="G194" s="38"/>
      <c r="H194" s="38"/>
      <c r="I194" s="192"/>
      <c r="J194" s="38"/>
      <c r="K194" s="38"/>
      <c r="L194" s="41"/>
      <c r="M194" s="193"/>
      <c r="N194" s="194"/>
      <c r="O194" s="66"/>
      <c r="P194" s="66"/>
      <c r="Q194" s="66"/>
      <c r="R194" s="66"/>
      <c r="S194" s="66"/>
      <c r="T194" s="67"/>
      <c r="U194" s="36"/>
      <c r="V194" s="36"/>
      <c r="W194" s="36"/>
      <c r="X194" s="36"/>
      <c r="Y194" s="36"/>
      <c r="Z194" s="36"/>
      <c r="AA194" s="36"/>
      <c r="AB194" s="36"/>
      <c r="AC194" s="36"/>
      <c r="AD194" s="36"/>
      <c r="AE194" s="36"/>
      <c r="AT194" s="18" t="s">
        <v>217</v>
      </c>
      <c r="AU194" s="18" t="s">
        <v>90</v>
      </c>
    </row>
    <row r="195" spans="1:65" s="2" customFormat="1" ht="37.9" customHeight="1">
      <c r="A195" s="36"/>
      <c r="B195" s="37"/>
      <c r="C195" s="176" t="s">
        <v>390</v>
      </c>
      <c r="D195" s="176" t="s">
        <v>164</v>
      </c>
      <c r="E195" s="177" t="s">
        <v>1013</v>
      </c>
      <c r="F195" s="178" t="s">
        <v>1014</v>
      </c>
      <c r="G195" s="179" t="s">
        <v>232</v>
      </c>
      <c r="H195" s="180">
        <v>6.4000000000000001E-2</v>
      </c>
      <c r="I195" s="181"/>
      <c r="J195" s="182">
        <f>ROUND(I195*H195,2)</f>
        <v>0</v>
      </c>
      <c r="K195" s="183"/>
      <c r="L195" s="41"/>
      <c r="M195" s="184" t="s">
        <v>35</v>
      </c>
      <c r="N195" s="185" t="s">
        <v>51</v>
      </c>
      <c r="O195" s="66"/>
      <c r="P195" s="186">
        <f>O195*H195</f>
        <v>0</v>
      </c>
      <c r="Q195" s="186">
        <v>0</v>
      </c>
      <c r="R195" s="186">
        <f>Q195*H195</f>
        <v>0</v>
      </c>
      <c r="S195" s="186">
        <v>0</v>
      </c>
      <c r="T195" s="187">
        <f>S195*H195</f>
        <v>0</v>
      </c>
      <c r="U195" s="36"/>
      <c r="V195" s="36"/>
      <c r="W195" s="36"/>
      <c r="X195" s="36"/>
      <c r="Y195" s="36"/>
      <c r="Z195" s="36"/>
      <c r="AA195" s="36"/>
      <c r="AB195" s="36"/>
      <c r="AC195" s="36"/>
      <c r="AD195" s="36"/>
      <c r="AE195" s="36"/>
      <c r="AR195" s="188" t="s">
        <v>261</v>
      </c>
      <c r="AT195" s="188" t="s">
        <v>164</v>
      </c>
      <c r="AU195" s="188" t="s">
        <v>90</v>
      </c>
      <c r="AY195" s="18" t="s">
        <v>161</v>
      </c>
      <c r="BE195" s="189">
        <f>IF(N195="základní",J195,0)</f>
        <v>0</v>
      </c>
      <c r="BF195" s="189">
        <f>IF(N195="snížená",J195,0)</f>
        <v>0</v>
      </c>
      <c r="BG195" s="189">
        <f>IF(N195="zákl. přenesená",J195,0)</f>
        <v>0</v>
      </c>
      <c r="BH195" s="189">
        <f>IF(N195="sníž. přenesená",J195,0)</f>
        <v>0</v>
      </c>
      <c r="BI195" s="189">
        <f>IF(N195="nulová",J195,0)</f>
        <v>0</v>
      </c>
      <c r="BJ195" s="18" t="s">
        <v>88</v>
      </c>
      <c r="BK195" s="189">
        <f>ROUND(I195*H195,2)</f>
        <v>0</v>
      </c>
      <c r="BL195" s="18" t="s">
        <v>261</v>
      </c>
      <c r="BM195" s="188" t="s">
        <v>1117</v>
      </c>
    </row>
    <row r="196" spans="1:65" s="2" customFormat="1" ht="11.25">
      <c r="A196" s="36"/>
      <c r="B196" s="37"/>
      <c r="C196" s="38"/>
      <c r="D196" s="190" t="s">
        <v>170</v>
      </c>
      <c r="E196" s="38"/>
      <c r="F196" s="191" t="s">
        <v>1016</v>
      </c>
      <c r="G196" s="38"/>
      <c r="H196" s="38"/>
      <c r="I196" s="192"/>
      <c r="J196" s="38"/>
      <c r="K196" s="38"/>
      <c r="L196" s="41"/>
      <c r="M196" s="193"/>
      <c r="N196" s="194"/>
      <c r="O196" s="66"/>
      <c r="P196" s="66"/>
      <c r="Q196" s="66"/>
      <c r="R196" s="66"/>
      <c r="S196" s="66"/>
      <c r="T196" s="67"/>
      <c r="U196" s="36"/>
      <c r="V196" s="36"/>
      <c r="W196" s="36"/>
      <c r="X196" s="36"/>
      <c r="Y196" s="36"/>
      <c r="Z196" s="36"/>
      <c r="AA196" s="36"/>
      <c r="AB196" s="36"/>
      <c r="AC196" s="36"/>
      <c r="AD196" s="36"/>
      <c r="AE196" s="36"/>
      <c r="AT196" s="18" t="s">
        <v>170</v>
      </c>
      <c r="AU196" s="18" t="s">
        <v>90</v>
      </c>
    </row>
    <row r="197" spans="1:65" s="2" customFormat="1" ht="49.15" customHeight="1">
      <c r="A197" s="36"/>
      <c r="B197" s="37"/>
      <c r="C197" s="176" t="s">
        <v>395</v>
      </c>
      <c r="D197" s="176" t="s">
        <v>164</v>
      </c>
      <c r="E197" s="177" t="s">
        <v>410</v>
      </c>
      <c r="F197" s="178" t="s">
        <v>411</v>
      </c>
      <c r="G197" s="179" t="s">
        <v>232</v>
      </c>
      <c r="H197" s="180">
        <v>6.4000000000000001E-2</v>
      </c>
      <c r="I197" s="181"/>
      <c r="J197" s="182">
        <f>ROUND(I197*H197,2)</f>
        <v>0</v>
      </c>
      <c r="K197" s="183"/>
      <c r="L197" s="41"/>
      <c r="M197" s="184" t="s">
        <v>35</v>
      </c>
      <c r="N197" s="185" t="s">
        <v>51</v>
      </c>
      <c r="O197" s="66"/>
      <c r="P197" s="186">
        <f>O197*H197</f>
        <v>0</v>
      </c>
      <c r="Q197" s="186">
        <v>0</v>
      </c>
      <c r="R197" s="186">
        <f>Q197*H197</f>
        <v>0</v>
      </c>
      <c r="S197" s="186">
        <v>0</v>
      </c>
      <c r="T197" s="187">
        <f>S197*H197</f>
        <v>0</v>
      </c>
      <c r="U197" s="36"/>
      <c r="V197" s="36"/>
      <c r="W197" s="36"/>
      <c r="X197" s="36"/>
      <c r="Y197" s="36"/>
      <c r="Z197" s="36"/>
      <c r="AA197" s="36"/>
      <c r="AB197" s="36"/>
      <c r="AC197" s="36"/>
      <c r="AD197" s="36"/>
      <c r="AE197" s="36"/>
      <c r="AR197" s="188" t="s">
        <v>261</v>
      </c>
      <c r="AT197" s="188" t="s">
        <v>164</v>
      </c>
      <c r="AU197" s="188" t="s">
        <v>90</v>
      </c>
      <c r="AY197" s="18" t="s">
        <v>161</v>
      </c>
      <c r="BE197" s="189">
        <f>IF(N197="základní",J197,0)</f>
        <v>0</v>
      </c>
      <c r="BF197" s="189">
        <f>IF(N197="snížená",J197,0)</f>
        <v>0</v>
      </c>
      <c r="BG197" s="189">
        <f>IF(N197="zákl. přenesená",J197,0)</f>
        <v>0</v>
      </c>
      <c r="BH197" s="189">
        <f>IF(N197="sníž. přenesená",J197,0)</f>
        <v>0</v>
      </c>
      <c r="BI197" s="189">
        <f>IF(N197="nulová",J197,0)</f>
        <v>0</v>
      </c>
      <c r="BJ197" s="18" t="s">
        <v>88</v>
      </c>
      <c r="BK197" s="189">
        <f>ROUND(I197*H197,2)</f>
        <v>0</v>
      </c>
      <c r="BL197" s="18" t="s">
        <v>261</v>
      </c>
      <c r="BM197" s="188" t="s">
        <v>1118</v>
      </c>
    </row>
    <row r="198" spans="1:65" s="2" customFormat="1" ht="11.25">
      <c r="A198" s="36"/>
      <c r="B198" s="37"/>
      <c r="C198" s="38"/>
      <c r="D198" s="190" t="s">
        <v>170</v>
      </c>
      <c r="E198" s="38"/>
      <c r="F198" s="191" t="s">
        <v>413</v>
      </c>
      <c r="G198" s="38"/>
      <c r="H198" s="38"/>
      <c r="I198" s="192"/>
      <c r="J198" s="38"/>
      <c r="K198" s="38"/>
      <c r="L198" s="41"/>
      <c r="M198" s="193"/>
      <c r="N198" s="194"/>
      <c r="O198" s="66"/>
      <c r="P198" s="66"/>
      <c r="Q198" s="66"/>
      <c r="R198" s="66"/>
      <c r="S198" s="66"/>
      <c r="T198" s="67"/>
      <c r="U198" s="36"/>
      <c r="V198" s="36"/>
      <c r="W198" s="36"/>
      <c r="X198" s="36"/>
      <c r="Y198" s="36"/>
      <c r="Z198" s="36"/>
      <c r="AA198" s="36"/>
      <c r="AB198" s="36"/>
      <c r="AC198" s="36"/>
      <c r="AD198" s="36"/>
      <c r="AE198" s="36"/>
      <c r="AT198" s="18" t="s">
        <v>170</v>
      </c>
      <c r="AU198" s="18" t="s">
        <v>90</v>
      </c>
    </row>
    <row r="199" spans="1:65" s="12" customFormat="1" ht="22.9" customHeight="1">
      <c r="B199" s="160"/>
      <c r="C199" s="161"/>
      <c r="D199" s="162" t="s">
        <v>79</v>
      </c>
      <c r="E199" s="174" t="s">
        <v>414</v>
      </c>
      <c r="F199" s="174" t="s">
        <v>415</v>
      </c>
      <c r="G199" s="161"/>
      <c r="H199" s="161"/>
      <c r="I199" s="164"/>
      <c r="J199" s="175">
        <f>BK199</f>
        <v>0</v>
      </c>
      <c r="K199" s="161"/>
      <c r="L199" s="166"/>
      <c r="M199" s="167"/>
      <c r="N199" s="168"/>
      <c r="O199" s="168"/>
      <c r="P199" s="169">
        <f>SUM(P200:P204)</f>
        <v>0</v>
      </c>
      <c r="Q199" s="168"/>
      <c r="R199" s="169">
        <f>SUM(R200:R204)</f>
        <v>0</v>
      </c>
      <c r="S199" s="168"/>
      <c r="T199" s="170">
        <f>SUM(T200:T204)</f>
        <v>9.9000000000000005E-2</v>
      </c>
      <c r="AR199" s="171" t="s">
        <v>90</v>
      </c>
      <c r="AT199" s="172" t="s">
        <v>79</v>
      </c>
      <c r="AU199" s="172" t="s">
        <v>88</v>
      </c>
      <c r="AY199" s="171" t="s">
        <v>161</v>
      </c>
      <c r="BK199" s="173">
        <f>SUM(BK200:BK204)</f>
        <v>0</v>
      </c>
    </row>
    <row r="200" spans="1:65" s="2" customFormat="1" ht="24.2" customHeight="1">
      <c r="A200" s="36"/>
      <c r="B200" s="37"/>
      <c r="C200" s="176" t="s">
        <v>400</v>
      </c>
      <c r="D200" s="176" t="s">
        <v>164</v>
      </c>
      <c r="E200" s="177" t="s">
        <v>690</v>
      </c>
      <c r="F200" s="178" t="s">
        <v>418</v>
      </c>
      <c r="G200" s="179" t="s">
        <v>185</v>
      </c>
      <c r="H200" s="180">
        <v>1</v>
      </c>
      <c r="I200" s="181"/>
      <c r="J200" s="182">
        <f>ROUND(I200*H200,2)</f>
        <v>0</v>
      </c>
      <c r="K200" s="183"/>
      <c r="L200" s="41"/>
      <c r="M200" s="184" t="s">
        <v>35</v>
      </c>
      <c r="N200" s="185" t="s">
        <v>51</v>
      </c>
      <c r="O200" s="66"/>
      <c r="P200" s="186">
        <f>O200*H200</f>
        <v>0</v>
      </c>
      <c r="Q200" s="186">
        <v>0</v>
      </c>
      <c r="R200" s="186">
        <f>Q200*H200</f>
        <v>0</v>
      </c>
      <c r="S200" s="186">
        <v>0</v>
      </c>
      <c r="T200" s="187">
        <f>S200*H200</f>
        <v>0</v>
      </c>
      <c r="U200" s="36"/>
      <c r="V200" s="36"/>
      <c r="W200" s="36"/>
      <c r="X200" s="36"/>
      <c r="Y200" s="36"/>
      <c r="Z200" s="36"/>
      <c r="AA200" s="36"/>
      <c r="AB200" s="36"/>
      <c r="AC200" s="36"/>
      <c r="AD200" s="36"/>
      <c r="AE200" s="36"/>
      <c r="AR200" s="188" t="s">
        <v>261</v>
      </c>
      <c r="AT200" s="188" t="s">
        <v>164</v>
      </c>
      <c r="AU200" s="188" t="s">
        <v>90</v>
      </c>
      <c r="AY200" s="18" t="s">
        <v>161</v>
      </c>
      <c r="BE200" s="189">
        <f>IF(N200="základní",J200,0)</f>
        <v>0</v>
      </c>
      <c r="BF200" s="189">
        <f>IF(N200="snížená",J200,0)</f>
        <v>0</v>
      </c>
      <c r="BG200" s="189">
        <f>IF(N200="zákl. přenesená",J200,0)</f>
        <v>0</v>
      </c>
      <c r="BH200" s="189">
        <f>IF(N200="sníž. přenesená",J200,0)</f>
        <v>0</v>
      </c>
      <c r="BI200" s="189">
        <f>IF(N200="nulová",J200,0)</f>
        <v>0</v>
      </c>
      <c r="BJ200" s="18" t="s">
        <v>88</v>
      </c>
      <c r="BK200" s="189">
        <f>ROUND(I200*H200,2)</f>
        <v>0</v>
      </c>
      <c r="BL200" s="18" t="s">
        <v>261</v>
      </c>
      <c r="BM200" s="188" t="s">
        <v>1119</v>
      </c>
    </row>
    <row r="201" spans="1:65" s="2" customFormat="1" ht="29.25">
      <c r="A201" s="36"/>
      <c r="B201" s="37"/>
      <c r="C201" s="38"/>
      <c r="D201" s="197" t="s">
        <v>217</v>
      </c>
      <c r="E201" s="38"/>
      <c r="F201" s="239" t="s">
        <v>420</v>
      </c>
      <c r="G201" s="38"/>
      <c r="H201" s="38"/>
      <c r="I201" s="192"/>
      <c r="J201" s="38"/>
      <c r="K201" s="38"/>
      <c r="L201" s="41"/>
      <c r="M201" s="193"/>
      <c r="N201" s="194"/>
      <c r="O201" s="66"/>
      <c r="P201" s="66"/>
      <c r="Q201" s="66"/>
      <c r="R201" s="66"/>
      <c r="S201" s="66"/>
      <c r="T201" s="67"/>
      <c r="U201" s="36"/>
      <c r="V201" s="36"/>
      <c r="W201" s="36"/>
      <c r="X201" s="36"/>
      <c r="Y201" s="36"/>
      <c r="Z201" s="36"/>
      <c r="AA201" s="36"/>
      <c r="AB201" s="36"/>
      <c r="AC201" s="36"/>
      <c r="AD201" s="36"/>
      <c r="AE201" s="36"/>
      <c r="AT201" s="18" t="s">
        <v>217</v>
      </c>
      <c r="AU201" s="18" t="s">
        <v>90</v>
      </c>
    </row>
    <row r="202" spans="1:65" s="2" customFormat="1" ht="16.5" customHeight="1">
      <c r="A202" s="36"/>
      <c r="B202" s="37"/>
      <c r="C202" s="176" t="s">
        <v>404</v>
      </c>
      <c r="D202" s="176" t="s">
        <v>164</v>
      </c>
      <c r="E202" s="177" t="s">
        <v>422</v>
      </c>
      <c r="F202" s="178" t="s">
        <v>423</v>
      </c>
      <c r="G202" s="179" t="s">
        <v>185</v>
      </c>
      <c r="H202" s="180">
        <v>1</v>
      </c>
      <c r="I202" s="181"/>
      <c r="J202" s="182">
        <f>ROUND(I202*H202,2)</f>
        <v>0</v>
      </c>
      <c r="K202" s="183"/>
      <c r="L202" s="41"/>
      <c r="M202" s="184" t="s">
        <v>35</v>
      </c>
      <c r="N202" s="185" t="s">
        <v>51</v>
      </c>
      <c r="O202" s="66"/>
      <c r="P202" s="186">
        <f>O202*H202</f>
        <v>0</v>
      </c>
      <c r="Q202" s="186">
        <v>0</v>
      </c>
      <c r="R202" s="186">
        <f>Q202*H202</f>
        <v>0</v>
      </c>
      <c r="S202" s="186">
        <v>0.05</v>
      </c>
      <c r="T202" s="187">
        <f>S202*H202</f>
        <v>0.05</v>
      </c>
      <c r="U202" s="36"/>
      <c r="V202" s="36"/>
      <c r="W202" s="36"/>
      <c r="X202" s="36"/>
      <c r="Y202" s="36"/>
      <c r="Z202" s="36"/>
      <c r="AA202" s="36"/>
      <c r="AB202" s="36"/>
      <c r="AC202" s="36"/>
      <c r="AD202" s="36"/>
      <c r="AE202" s="36"/>
      <c r="AR202" s="188" t="s">
        <v>261</v>
      </c>
      <c r="AT202" s="188" t="s">
        <v>164</v>
      </c>
      <c r="AU202" s="188" t="s">
        <v>90</v>
      </c>
      <c r="AY202" s="18" t="s">
        <v>161</v>
      </c>
      <c r="BE202" s="189">
        <f>IF(N202="základní",J202,0)</f>
        <v>0</v>
      </c>
      <c r="BF202" s="189">
        <f>IF(N202="snížená",J202,0)</f>
        <v>0</v>
      </c>
      <c r="BG202" s="189">
        <f>IF(N202="zákl. přenesená",J202,0)</f>
        <v>0</v>
      </c>
      <c r="BH202" s="189">
        <f>IF(N202="sníž. přenesená",J202,0)</f>
        <v>0</v>
      </c>
      <c r="BI202" s="189">
        <f>IF(N202="nulová",J202,0)</f>
        <v>0</v>
      </c>
      <c r="BJ202" s="18" t="s">
        <v>88</v>
      </c>
      <c r="BK202" s="189">
        <f>ROUND(I202*H202,2)</f>
        <v>0</v>
      </c>
      <c r="BL202" s="18" t="s">
        <v>261</v>
      </c>
      <c r="BM202" s="188" t="s">
        <v>1120</v>
      </c>
    </row>
    <row r="203" spans="1:65" s="2" customFormat="1" ht="16.5" customHeight="1">
      <c r="A203" s="36"/>
      <c r="B203" s="37"/>
      <c r="C203" s="176" t="s">
        <v>409</v>
      </c>
      <c r="D203" s="176" t="s">
        <v>164</v>
      </c>
      <c r="E203" s="177" t="s">
        <v>426</v>
      </c>
      <c r="F203" s="178" t="s">
        <v>427</v>
      </c>
      <c r="G203" s="179" t="s">
        <v>167</v>
      </c>
      <c r="H203" s="180">
        <v>12.25</v>
      </c>
      <c r="I203" s="181"/>
      <c r="J203" s="182">
        <f>ROUND(I203*H203,2)</f>
        <v>0</v>
      </c>
      <c r="K203" s="183"/>
      <c r="L203" s="41"/>
      <c r="M203" s="184" t="s">
        <v>35</v>
      </c>
      <c r="N203" s="185" t="s">
        <v>51</v>
      </c>
      <c r="O203" s="66"/>
      <c r="P203" s="186">
        <f>O203*H203</f>
        <v>0</v>
      </c>
      <c r="Q203" s="186">
        <v>0</v>
      </c>
      <c r="R203" s="186">
        <f>Q203*H203</f>
        <v>0</v>
      </c>
      <c r="S203" s="186">
        <v>4.0000000000000001E-3</v>
      </c>
      <c r="T203" s="187">
        <f>S203*H203</f>
        <v>4.9000000000000002E-2</v>
      </c>
      <c r="U203" s="36"/>
      <c r="V203" s="36"/>
      <c r="W203" s="36"/>
      <c r="X203" s="36"/>
      <c r="Y203" s="36"/>
      <c r="Z203" s="36"/>
      <c r="AA203" s="36"/>
      <c r="AB203" s="36"/>
      <c r="AC203" s="36"/>
      <c r="AD203" s="36"/>
      <c r="AE203" s="36"/>
      <c r="AR203" s="188" t="s">
        <v>261</v>
      </c>
      <c r="AT203" s="188" t="s">
        <v>164</v>
      </c>
      <c r="AU203" s="188" t="s">
        <v>90</v>
      </c>
      <c r="AY203" s="18" t="s">
        <v>161</v>
      </c>
      <c r="BE203" s="189">
        <f>IF(N203="základní",J203,0)</f>
        <v>0</v>
      </c>
      <c r="BF203" s="189">
        <f>IF(N203="snížená",J203,0)</f>
        <v>0</v>
      </c>
      <c r="BG203" s="189">
        <f>IF(N203="zákl. přenesená",J203,0)</f>
        <v>0</v>
      </c>
      <c r="BH203" s="189">
        <f>IF(N203="sníž. přenesená",J203,0)</f>
        <v>0</v>
      </c>
      <c r="BI203" s="189">
        <f>IF(N203="nulová",J203,0)</f>
        <v>0</v>
      </c>
      <c r="BJ203" s="18" t="s">
        <v>88</v>
      </c>
      <c r="BK203" s="189">
        <f>ROUND(I203*H203,2)</f>
        <v>0</v>
      </c>
      <c r="BL203" s="18" t="s">
        <v>261</v>
      </c>
      <c r="BM203" s="188" t="s">
        <v>1121</v>
      </c>
    </row>
    <row r="204" spans="1:65" s="2" customFormat="1" ht="11.25">
      <c r="A204" s="36"/>
      <c r="B204" s="37"/>
      <c r="C204" s="38"/>
      <c r="D204" s="190" t="s">
        <v>170</v>
      </c>
      <c r="E204" s="38"/>
      <c r="F204" s="191" t="s">
        <v>429</v>
      </c>
      <c r="G204" s="38"/>
      <c r="H204" s="38"/>
      <c r="I204" s="192"/>
      <c r="J204" s="38"/>
      <c r="K204" s="38"/>
      <c r="L204" s="41"/>
      <c r="M204" s="193"/>
      <c r="N204" s="194"/>
      <c r="O204" s="66"/>
      <c r="P204" s="66"/>
      <c r="Q204" s="66"/>
      <c r="R204" s="66"/>
      <c r="S204" s="66"/>
      <c r="T204" s="67"/>
      <c r="U204" s="36"/>
      <c r="V204" s="36"/>
      <c r="W204" s="36"/>
      <c r="X204" s="36"/>
      <c r="Y204" s="36"/>
      <c r="Z204" s="36"/>
      <c r="AA204" s="36"/>
      <c r="AB204" s="36"/>
      <c r="AC204" s="36"/>
      <c r="AD204" s="36"/>
      <c r="AE204" s="36"/>
      <c r="AT204" s="18" t="s">
        <v>170</v>
      </c>
      <c r="AU204" s="18" t="s">
        <v>90</v>
      </c>
    </row>
    <row r="205" spans="1:65" s="12" customFormat="1" ht="22.9" customHeight="1">
      <c r="B205" s="160"/>
      <c r="C205" s="161"/>
      <c r="D205" s="162" t="s">
        <v>79</v>
      </c>
      <c r="E205" s="174" t="s">
        <v>430</v>
      </c>
      <c r="F205" s="174" t="s">
        <v>431</v>
      </c>
      <c r="G205" s="161"/>
      <c r="H205" s="161"/>
      <c r="I205" s="164"/>
      <c r="J205" s="175">
        <f>BK205</f>
        <v>0</v>
      </c>
      <c r="K205" s="161"/>
      <c r="L205" s="166"/>
      <c r="M205" s="167"/>
      <c r="N205" s="168"/>
      <c r="O205" s="168"/>
      <c r="P205" s="169">
        <f>SUM(P206:P238)</f>
        <v>0</v>
      </c>
      <c r="Q205" s="168"/>
      <c r="R205" s="169">
        <f>SUM(R206:R238)</f>
        <v>0.54143520000000001</v>
      </c>
      <c r="S205" s="168"/>
      <c r="T205" s="170">
        <f>SUM(T206:T238)</f>
        <v>1.0188325</v>
      </c>
      <c r="AR205" s="171" t="s">
        <v>90</v>
      </c>
      <c r="AT205" s="172" t="s">
        <v>79</v>
      </c>
      <c r="AU205" s="172" t="s">
        <v>88</v>
      </c>
      <c r="AY205" s="171" t="s">
        <v>161</v>
      </c>
      <c r="BK205" s="173">
        <f>SUM(BK206:BK238)</f>
        <v>0</v>
      </c>
    </row>
    <row r="206" spans="1:65" s="2" customFormat="1" ht="24.2" customHeight="1">
      <c r="A206" s="36"/>
      <c r="B206" s="37"/>
      <c r="C206" s="176" t="s">
        <v>416</v>
      </c>
      <c r="D206" s="176" t="s">
        <v>164</v>
      </c>
      <c r="E206" s="177" t="s">
        <v>433</v>
      </c>
      <c r="F206" s="178" t="s">
        <v>434</v>
      </c>
      <c r="G206" s="179" t="s">
        <v>167</v>
      </c>
      <c r="H206" s="180">
        <v>12.25</v>
      </c>
      <c r="I206" s="181"/>
      <c r="J206" s="182">
        <f>ROUND(I206*H206,2)</f>
        <v>0</v>
      </c>
      <c r="K206" s="183"/>
      <c r="L206" s="41"/>
      <c r="M206" s="184" t="s">
        <v>35</v>
      </c>
      <c r="N206" s="185" t="s">
        <v>51</v>
      </c>
      <c r="O206" s="66"/>
      <c r="P206" s="186">
        <f>O206*H206</f>
        <v>0</v>
      </c>
      <c r="Q206" s="186">
        <v>0</v>
      </c>
      <c r="R206" s="186">
        <f>Q206*H206</f>
        <v>0</v>
      </c>
      <c r="S206" s="186">
        <v>0</v>
      </c>
      <c r="T206" s="187">
        <f>S206*H206</f>
        <v>0</v>
      </c>
      <c r="U206" s="36"/>
      <c r="V206" s="36"/>
      <c r="W206" s="36"/>
      <c r="X206" s="36"/>
      <c r="Y206" s="36"/>
      <c r="Z206" s="36"/>
      <c r="AA206" s="36"/>
      <c r="AB206" s="36"/>
      <c r="AC206" s="36"/>
      <c r="AD206" s="36"/>
      <c r="AE206" s="36"/>
      <c r="AR206" s="188" t="s">
        <v>261</v>
      </c>
      <c r="AT206" s="188" t="s">
        <v>164</v>
      </c>
      <c r="AU206" s="188" t="s">
        <v>90</v>
      </c>
      <c r="AY206" s="18" t="s">
        <v>161</v>
      </c>
      <c r="BE206" s="189">
        <f>IF(N206="základní",J206,0)</f>
        <v>0</v>
      </c>
      <c r="BF206" s="189">
        <f>IF(N206="snížená",J206,0)</f>
        <v>0</v>
      </c>
      <c r="BG206" s="189">
        <f>IF(N206="zákl. přenesená",J206,0)</f>
        <v>0</v>
      </c>
      <c r="BH206" s="189">
        <f>IF(N206="sníž. přenesená",J206,0)</f>
        <v>0</v>
      </c>
      <c r="BI206" s="189">
        <f>IF(N206="nulová",J206,0)</f>
        <v>0</v>
      </c>
      <c r="BJ206" s="18" t="s">
        <v>88</v>
      </c>
      <c r="BK206" s="189">
        <f>ROUND(I206*H206,2)</f>
        <v>0</v>
      </c>
      <c r="BL206" s="18" t="s">
        <v>261</v>
      </c>
      <c r="BM206" s="188" t="s">
        <v>1122</v>
      </c>
    </row>
    <row r="207" spans="1:65" s="2" customFormat="1" ht="11.25">
      <c r="A207" s="36"/>
      <c r="B207" s="37"/>
      <c r="C207" s="38"/>
      <c r="D207" s="190" t="s">
        <v>170</v>
      </c>
      <c r="E207" s="38"/>
      <c r="F207" s="191" t="s">
        <v>436</v>
      </c>
      <c r="G207" s="38"/>
      <c r="H207" s="38"/>
      <c r="I207" s="192"/>
      <c r="J207" s="38"/>
      <c r="K207" s="38"/>
      <c r="L207" s="41"/>
      <c r="M207" s="193"/>
      <c r="N207" s="194"/>
      <c r="O207" s="66"/>
      <c r="P207" s="66"/>
      <c r="Q207" s="66"/>
      <c r="R207" s="66"/>
      <c r="S207" s="66"/>
      <c r="T207" s="67"/>
      <c r="U207" s="36"/>
      <c r="V207" s="36"/>
      <c r="W207" s="36"/>
      <c r="X207" s="36"/>
      <c r="Y207" s="36"/>
      <c r="Z207" s="36"/>
      <c r="AA207" s="36"/>
      <c r="AB207" s="36"/>
      <c r="AC207" s="36"/>
      <c r="AD207" s="36"/>
      <c r="AE207" s="36"/>
      <c r="AT207" s="18" t="s">
        <v>170</v>
      </c>
      <c r="AU207" s="18" t="s">
        <v>90</v>
      </c>
    </row>
    <row r="208" spans="1:65" s="2" customFormat="1" ht="24.2" customHeight="1">
      <c r="A208" s="36"/>
      <c r="B208" s="37"/>
      <c r="C208" s="176" t="s">
        <v>421</v>
      </c>
      <c r="D208" s="176" t="s">
        <v>164</v>
      </c>
      <c r="E208" s="177" t="s">
        <v>438</v>
      </c>
      <c r="F208" s="178" t="s">
        <v>439</v>
      </c>
      <c r="G208" s="179" t="s">
        <v>167</v>
      </c>
      <c r="H208" s="180">
        <v>12.25</v>
      </c>
      <c r="I208" s="181"/>
      <c r="J208" s="182">
        <f>ROUND(I208*H208,2)</f>
        <v>0</v>
      </c>
      <c r="K208" s="183"/>
      <c r="L208" s="41"/>
      <c r="M208" s="184" t="s">
        <v>35</v>
      </c>
      <c r="N208" s="185" t="s">
        <v>51</v>
      </c>
      <c r="O208" s="66"/>
      <c r="P208" s="186">
        <f>O208*H208</f>
        <v>0</v>
      </c>
      <c r="Q208" s="186">
        <v>2.9999999999999997E-4</v>
      </c>
      <c r="R208" s="186">
        <f>Q208*H208</f>
        <v>3.6749999999999999E-3</v>
      </c>
      <c r="S208" s="186">
        <v>0</v>
      </c>
      <c r="T208" s="187">
        <f>S208*H208</f>
        <v>0</v>
      </c>
      <c r="U208" s="36"/>
      <c r="V208" s="36"/>
      <c r="W208" s="36"/>
      <c r="X208" s="36"/>
      <c r="Y208" s="36"/>
      <c r="Z208" s="36"/>
      <c r="AA208" s="36"/>
      <c r="AB208" s="36"/>
      <c r="AC208" s="36"/>
      <c r="AD208" s="36"/>
      <c r="AE208" s="36"/>
      <c r="AR208" s="188" t="s">
        <v>261</v>
      </c>
      <c r="AT208" s="188" t="s">
        <v>164</v>
      </c>
      <c r="AU208" s="188" t="s">
        <v>90</v>
      </c>
      <c r="AY208" s="18" t="s">
        <v>161</v>
      </c>
      <c r="BE208" s="189">
        <f>IF(N208="základní",J208,0)</f>
        <v>0</v>
      </c>
      <c r="BF208" s="189">
        <f>IF(N208="snížená",J208,0)</f>
        <v>0</v>
      </c>
      <c r="BG208" s="189">
        <f>IF(N208="zákl. přenesená",J208,0)</f>
        <v>0</v>
      </c>
      <c r="BH208" s="189">
        <f>IF(N208="sníž. přenesená",J208,0)</f>
        <v>0</v>
      </c>
      <c r="BI208" s="189">
        <f>IF(N208="nulová",J208,0)</f>
        <v>0</v>
      </c>
      <c r="BJ208" s="18" t="s">
        <v>88</v>
      </c>
      <c r="BK208" s="189">
        <f>ROUND(I208*H208,2)</f>
        <v>0</v>
      </c>
      <c r="BL208" s="18" t="s">
        <v>261</v>
      </c>
      <c r="BM208" s="188" t="s">
        <v>1123</v>
      </c>
    </row>
    <row r="209" spans="1:65" s="2" customFormat="1" ht="11.25">
      <c r="A209" s="36"/>
      <c r="B209" s="37"/>
      <c r="C209" s="38"/>
      <c r="D209" s="190" t="s">
        <v>170</v>
      </c>
      <c r="E209" s="38"/>
      <c r="F209" s="191" t="s">
        <v>441</v>
      </c>
      <c r="G209" s="38"/>
      <c r="H209" s="38"/>
      <c r="I209" s="192"/>
      <c r="J209" s="38"/>
      <c r="K209" s="38"/>
      <c r="L209" s="41"/>
      <c r="M209" s="193"/>
      <c r="N209" s="194"/>
      <c r="O209" s="66"/>
      <c r="P209" s="66"/>
      <c r="Q209" s="66"/>
      <c r="R209" s="66"/>
      <c r="S209" s="66"/>
      <c r="T209" s="67"/>
      <c r="U209" s="36"/>
      <c r="V209" s="36"/>
      <c r="W209" s="36"/>
      <c r="X209" s="36"/>
      <c r="Y209" s="36"/>
      <c r="Z209" s="36"/>
      <c r="AA209" s="36"/>
      <c r="AB209" s="36"/>
      <c r="AC209" s="36"/>
      <c r="AD209" s="36"/>
      <c r="AE209" s="36"/>
      <c r="AT209" s="18" t="s">
        <v>170</v>
      </c>
      <c r="AU209" s="18" t="s">
        <v>90</v>
      </c>
    </row>
    <row r="210" spans="1:65" s="2" customFormat="1" ht="37.9" customHeight="1">
      <c r="A210" s="36"/>
      <c r="B210" s="37"/>
      <c r="C210" s="176" t="s">
        <v>425</v>
      </c>
      <c r="D210" s="176" t="s">
        <v>164</v>
      </c>
      <c r="E210" s="177" t="s">
        <v>443</v>
      </c>
      <c r="F210" s="178" t="s">
        <v>444</v>
      </c>
      <c r="G210" s="179" t="s">
        <v>167</v>
      </c>
      <c r="H210" s="180">
        <v>12.25</v>
      </c>
      <c r="I210" s="181"/>
      <c r="J210" s="182">
        <f>ROUND(I210*H210,2)</f>
        <v>0</v>
      </c>
      <c r="K210" s="183"/>
      <c r="L210" s="41"/>
      <c r="M210" s="184" t="s">
        <v>35</v>
      </c>
      <c r="N210" s="185" t="s">
        <v>51</v>
      </c>
      <c r="O210" s="66"/>
      <c r="P210" s="186">
        <f>O210*H210</f>
        <v>0</v>
      </c>
      <c r="Q210" s="186">
        <v>1.4999999999999999E-2</v>
      </c>
      <c r="R210" s="186">
        <f>Q210*H210</f>
        <v>0.18375</v>
      </c>
      <c r="S210" s="186">
        <v>0</v>
      </c>
      <c r="T210" s="187">
        <f>S210*H210</f>
        <v>0</v>
      </c>
      <c r="U210" s="36"/>
      <c r="V210" s="36"/>
      <c r="W210" s="36"/>
      <c r="X210" s="36"/>
      <c r="Y210" s="36"/>
      <c r="Z210" s="36"/>
      <c r="AA210" s="36"/>
      <c r="AB210" s="36"/>
      <c r="AC210" s="36"/>
      <c r="AD210" s="36"/>
      <c r="AE210" s="36"/>
      <c r="AR210" s="188" t="s">
        <v>261</v>
      </c>
      <c r="AT210" s="188" t="s">
        <v>164</v>
      </c>
      <c r="AU210" s="188" t="s">
        <v>90</v>
      </c>
      <c r="AY210" s="18" t="s">
        <v>161</v>
      </c>
      <c r="BE210" s="189">
        <f>IF(N210="základní",J210,0)</f>
        <v>0</v>
      </c>
      <c r="BF210" s="189">
        <f>IF(N210="snížená",J210,0)</f>
        <v>0</v>
      </c>
      <c r="BG210" s="189">
        <f>IF(N210="zákl. přenesená",J210,0)</f>
        <v>0</v>
      </c>
      <c r="BH210" s="189">
        <f>IF(N210="sníž. přenesená",J210,0)</f>
        <v>0</v>
      </c>
      <c r="BI210" s="189">
        <f>IF(N210="nulová",J210,0)</f>
        <v>0</v>
      </c>
      <c r="BJ210" s="18" t="s">
        <v>88</v>
      </c>
      <c r="BK210" s="189">
        <f>ROUND(I210*H210,2)</f>
        <v>0</v>
      </c>
      <c r="BL210" s="18" t="s">
        <v>261</v>
      </c>
      <c r="BM210" s="188" t="s">
        <v>1124</v>
      </c>
    </row>
    <row r="211" spans="1:65" s="2" customFormat="1" ht="11.25">
      <c r="A211" s="36"/>
      <c r="B211" s="37"/>
      <c r="C211" s="38"/>
      <c r="D211" s="190" t="s">
        <v>170</v>
      </c>
      <c r="E211" s="38"/>
      <c r="F211" s="191" t="s">
        <v>446</v>
      </c>
      <c r="G211" s="38"/>
      <c r="H211" s="38"/>
      <c r="I211" s="192"/>
      <c r="J211" s="38"/>
      <c r="K211" s="38"/>
      <c r="L211" s="41"/>
      <c r="M211" s="193"/>
      <c r="N211" s="194"/>
      <c r="O211" s="66"/>
      <c r="P211" s="66"/>
      <c r="Q211" s="66"/>
      <c r="R211" s="66"/>
      <c r="S211" s="66"/>
      <c r="T211" s="67"/>
      <c r="U211" s="36"/>
      <c r="V211" s="36"/>
      <c r="W211" s="36"/>
      <c r="X211" s="36"/>
      <c r="Y211" s="36"/>
      <c r="Z211" s="36"/>
      <c r="AA211" s="36"/>
      <c r="AB211" s="36"/>
      <c r="AC211" s="36"/>
      <c r="AD211" s="36"/>
      <c r="AE211" s="36"/>
      <c r="AT211" s="18" t="s">
        <v>170</v>
      </c>
      <c r="AU211" s="18" t="s">
        <v>90</v>
      </c>
    </row>
    <row r="212" spans="1:65" s="2" customFormat="1" ht="24.2" customHeight="1">
      <c r="A212" s="36"/>
      <c r="B212" s="37"/>
      <c r="C212" s="176" t="s">
        <v>432</v>
      </c>
      <c r="D212" s="176" t="s">
        <v>164</v>
      </c>
      <c r="E212" s="177" t="s">
        <v>448</v>
      </c>
      <c r="F212" s="178" t="s">
        <v>449</v>
      </c>
      <c r="G212" s="179" t="s">
        <v>167</v>
      </c>
      <c r="H212" s="180">
        <v>12.25</v>
      </c>
      <c r="I212" s="181"/>
      <c r="J212" s="182">
        <f>ROUND(I212*H212,2)</f>
        <v>0</v>
      </c>
      <c r="K212" s="183"/>
      <c r="L212" s="41"/>
      <c r="M212" s="184" t="s">
        <v>35</v>
      </c>
      <c r="N212" s="185" t="s">
        <v>51</v>
      </c>
      <c r="O212" s="66"/>
      <c r="P212" s="186">
        <f>O212*H212</f>
        <v>0</v>
      </c>
      <c r="Q212" s="186">
        <v>0</v>
      </c>
      <c r="R212" s="186">
        <f>Q212*H212</f>
        <v>0</v>
      </c>
      <c r="S212" s="186">
        <v>8.3169999999999994E-2</v>
      </c>
      <c r="T212" s="187">
        <f>S212*H212</f>
        <v>1.0188325</v>
      </c>
      <c r="U212" s="36"/>
      <c r="V212" s="36"/>
      <c r="W212" s="36"/>
      <c r="X212" s="36"/>
      <c r="Y212" s="36"/>
      <c r="Z212" s="36"/>
      <c r="AA212" s="36"/>
      <c r="AB212" s="36"/>
      <c r="AC212" s="36"/>
      <c r="AD212" s="36"/>
      <c r="AE212" s="36"/>
      <c r="AR212" s="188" t="s">
        <v>261</v>
      </c>
      <c r="AT212" s="188" t="s">
        <v>164</v>
      </c>
      <c r="AU212" s="188" t="s">
        <v>90</v>
      </c>
      <c r="AY212" s="18" t="s">
        <v>161</v>
      </c>
      <c r="BE212" s="189">
        <f>IF(N212="základní",J212,0)</f>
        <v>0</v>
      </c>
      <c r="BF212" s="189">
        <f>IF(N212="snížená",J212,0)</f>
        <v>0</v>
      </c>
      <c r="BG212" s="189">
        <f>IF(N212="zákl. přenesená",J212,0)</f>
        <v>0</v>
      </c>
      <c r="BH212" s="189">
        <f>IF(N212="sníž. přenesená",J212,0)</f>
        <v>0</v>
      </c>
      <c r="BI212" s="189">
        <f>IF(N212="nulová",J212,0)</f>
        <v>0</v>
      </c>
      <c r="BJ212" s="18" t="s">
        <v>88</v>
      </c>
      <c r="BK212" s="189">
        <f>ROUND(I212*H212,2)</f>
        <v>0</v>
      </c>
      <c r="BL212" s="18" t="s">
        <v>261</v>
      </c>
      <c r="BM212" s="188" t="s">
        <v>1125</v>
      </c>
    </row>
    <row r="213" spans="1:65" s="2" customFormat="1" ht="11.25">
      <c r="A213" s="36"/>
      <c r="B213" s="37"/>
      <c r="C213" s="38"/>
      <c r="D213" s="190" t="s">
        <v>170</v>
      </c>
      <c r="E213" s="38"/>
      <c r="F213" s="191" t="s">
        <v>451</v>
      </c>
      <c r="G213" s="38"/>
      <c r="H213" s="38"/>
      <c r="I213" s="192"/>
      <c r="J213" s="38"/>
      <c r="K213" s="38"/>
      <c r="L213" s="41"/>
      <c r="M213" s="193"/>
      <c r="N213" s="194"/>
      <c r="O213" s="66"/>
      <c r="P213" s="66"/>
      <c r="Q213" s="66"/>
      <c r="R213" s="66"/>
      <c r="S213" s="66"/>
      <c r="T213" s="67"/>
      <c r="U213" s="36"/>
      <c r="V213" s="36"/>
      <c r="W213" s="36"/>
      <c r="X213" s="36"/>
      <c r="Y213" s="36"/>
      <c r="Z213" s="36"/>
      <c r="AA213" s="36"/>
      <c r="AB213" s="36"/>
      <c r="AC213" s="36"/>
      <c r="AD213" s="36"/>
      <c r="AE213" s="36"/>
      <c r="AT213" s="18" t="s">
        <v>170</v>
      </c>
      <c r="AU213" s="18" t="s">
        <v>90</v>
      </c>
    </row>
    <row r="214" spans="1:65" s="2" customFormat="1" ht="33" customHeight="1">
      <c r="A214" s="36"/>
      <c r="B214" s="37"/>
      <c r="C214" s="176" t="s">
        <v>437</v>
      </c>
      <c r="D214" s="176" t="s">
        <v>164</v>
      </c>
      <c r="E214" s="177" t="s">
        <v>454</v>
      </c>
      <c r="F214" s="178" t="s">
        <v>455</v>
      </c>
      <c r="G214" s="179" t="s">
        <v>167</v>
      </c>
      <c r="H214" s="180">
        <v>12.25</v>
      </c>
      <c r="I214" s="181"/>
      <c r="J214" s="182">
        <f>ROUND(I214*H214,2)</f>
        <v>0</v>
      </c>
      <c r="K214" s="183"/>
      <c r="L214" s="41"/>
      <c r="M214" s="184" t="s">
        <v>35</v>
      </c>
      <c r="N214" s="185" t="s">
        <v>51</v>
      </c>
      <c r="O214" s="66"/>
      <c r="P214" s="186">
        <f>O214*H214</f>
        <v>0</v>
      </c>
      <c r="Q214" s="186">
        <v>5.4000000000000003E-3</v>
      </c>
      <c r="R214" s="186">
        <f>Q214*H214</f>
        <v>6.615E-2</v>
      </c>
      <c r="S214" s="186">
        <v>0</v>
      </c>
      <c r="T214" s="187">
        <f>S214*H214</f>
        <v>0</v>
      </c>
      <c r="U214" s="36"/>
      <c r="V214" s="36"/>
      <c r="W214" s="36"/>
      <c r="X214" s="36"/>
      <c r="Y214" s="36"/>
      <c r="Z214" s="36"/>
      <c r="AA214" s="36"/>
      <c r="AB214" s="36"/>
      <c r="AC214" s="36"/>
      <c r="AD214" s="36"/>
      <c r="AE214" s="36"/>
      <c r="AR214" s="188" t="s">
        <v>261</v>
      </c>
      <c r="AT214" s="188" t="s">
        <v>164</v>
      </c>
      <c r="AU214" s="188" t="s">
        <v>90</v>
      </c>
      <c r="AY214" s="18" t="s">
        <v>161</v>
      </c>
      <c r="BE214" s="189">
        <f>IF(N214="základní",J214,0)</f>
        <v>0</v>
      </c>
      <c r="BF214" s="189">
        <f>IF(N214="snížená",J214,0)</f>
        <v>0</v>
      </c>
      <c r="BG214" s="189">
        <f>IF(N214="zákl. přenesená",J214,0)</f>
        <v>0</v>
      </c>
      <c r="BH214" s="189">
        <f>IF(N214="sníž. přenesená",J214,0)</f>
        <v>0</v>
      </c>
      <c r="BI214" s="189">
        <f>IF(N214="nulová",J214,0)</f>
        <v>0</v>
      </c>
      <c r="BJ214" s="18" t="s">
        <v>88</v>
      </c>
      <c r="BK214" s="189">
        <f>ROUND(I214*H214,2)</f>
        <v>0</v>
      </c>
      <c r="BL214" s="18" t="s">
        <v>261</v>
      </c>
      <c r="BM214" s="188" t="s">
        <v>1126</v>
      </c>
    </row>
    <row r="215" spans="1:65" s="2" customFormat="1" ht="11.25">
      <c r="A215" s="36"/>
      <c r="B215" s="37"/>
      <c r="C215" s="38"/>
      <c r="D215" s="190" t="s">
        <v>170</v>
      </c>
      <c r="E215" s="38"/>
      <c r="F215" s="191" t="s">
        <v>457</v>
      </c>
      <c r="G215" s="38"/>
      <c r="H215" s="38"/>
      <c r="I215" s="192"/>
      <c r="J215" s="38"/>
      <c r="K215" s="38"/>
      <c r="L215" s="41"/>
      <c r="M215" s="193"/>
      <c r="N215" s="194"/>
      <c r="O215" s="66"/>
      <c r="P215" s="66"/>
      <c r="Q215" s="66"/>
      <c r="R215" s="66"/>
      <c r="S215" s="66"/>
      <c r="T215" s="67"/>
      <c r="U215" s="36"/>
      <c r="V215" s="36"/>
      <c r="W215" s="36"/>
      <c r="X215" s="36"/>
      <c r="Y215" s="36"/>
      <c r="Z215" s="36"/>
      <c r="AA215" s="36"/>
      <c r="AB215" s="36"/>
      <c r="AC215" s="36"/>
      <c r="AD215" s="36"/>
      <c r="AE215" s="36"/>
      <c r="AT215" s="18" t="s">
        <v>170</v>
      </c>
      <c r="AU215" s="18" t="s">
        <v>90</v>
      </c>
    </row>
    <row r="216" spans="1:65" s="14" customFormat="1" ht="11.25">
      <c r="B216" s="206"/>
      <c r="C216" s="207"/>
      <c r="D216" s="197" t="s">
        <v>176</v>
      </c>
      <c r="E216" s="208" t="s">
        <v>35</v>
      </c>
      <c r="F216" s="209" t="s">
        <v>1127</v>
      </c>
      <c r="G216" s="207"/>
      <c r="H216" s="210">
        <v>12.25</v>
      </c>
      <c r="I216" s="211"/>
      <c r="J216" s="207"/>
      <c r="K216" s="207"/>
      <c r="L216" s="212"/>
      <c r="M216" s="213"/>
      <c r="N216" s="214"/>
      <c r="O216" s="214"/>
      <c r="P216" s="214"/>
      <c r="Q216" s="214"/>
      <c r="R216" s="214"/>
      <c r="S216" s="214"/>
      <c r="T216" s="215"/>
      <c r="AT216" s="216" t="s">
        <v>176</v>
      </c>
      <c r="AU216" s="216" t="s">
        <v>90</v>
      </c>
      <c r="AV216" s="14" t="s">
        <v>90</v>
      </c>
      <c r="AW216" s="14" t="s">
        <v>41</v>
      </c>
      <c r="AX216" s="14" t="s">
        <v>88</v>
      </c>
      <c r="AY216" s="216" t="s">
        <v>161</v>
      </c>
    </row>
    <row r="217" spans="1:65" s="2" customFormat="1" ht="37.9" customHeight="1">
      <c r="A217" s="36"/>
      <c r="B217" s="37"/>
      <c r="C217" s="228" t="s">
        <v>442</v>
      </c>
      <c r="D217" s="228" t="s">
        <v>188</v>
      </c>
      <c r="E217" s="229" t="s">
        <v>459</v>
      </c>
      <c r="F217" s="230" t="s">
        <v>460</v>
      </c>
      <c r="G217" s="231" t="s">
        <v>167</v>
      </c>
      <c r="H217" s="232">
        <v>13.475</v>
      </c>
      <c r="I217" s="233"/>
      <c r="J217" s="234">
        <f>ROUND(I217*H217,2)</f>
        <v>0</v>
      </c>
      <c r="K217" s="235"/>
      <c r="L217" s="236"/>
      <c r="M217" s="237" t="s">
        <v>35</v>
      </c>
      <c r="N217" s="238" t="s">
        <v>51</v>
      </c>
      <c r="O217" s="66"/>
      <c r="P217" s="186">
        <f>O217*H217</f>
        <v>0</v>
      </c>
      <c r="Q217" s="186">
        <v>1.9199999999999998E-2</v>
      </c>
      <c r="R217" s="186">
        <f>Q217*H217</f>
        <v>0.25871999999999995</v>
      </c>
      <c r="S217" s="186">
        <v>0</v>
      </c>
      <c r="T217" s="187">
        <f>S217*H217</f>
        <v>0</v>
      </c>
      <c r="U217" s="36"/>
      <c r="V217" s="36"/>
      <c r="W217" s="36"/>
      <c r="X217" s="36"/>
      <c r="Y217" s="36"/>
      <c r="Z217" s="36"/>
      <c r="AA217" s="36"/>
      <c r="AB217" s="36"/>
      <c r="AC217" s="36"/>
      <c r="AD217" s="36"/>
      <c r="AE217" s="36"/>
      <c r="AR217" s="188" t="s">
        <v>333</v>
      </c>
      <c r="AT217" s="188" t="s">
        <v>188</v>
      </c>
      <c r="AU217" s="188" t="s">
        <v>90</v>
      </c>
      <c r="AY217" s="18" t="s">
        <v>161</v>
      </c>
      <c r="BE217" s="189">
        <f>IF(N217="základní",J217,0)</f>
        <v>0</v>
      </c>
      <c r="BF217" s="189">
        <f>IF(N217="snížená",J217,0)</f>
        <v>0</v>
      </c>
      <c r="BG217" s="189">
        <f>IF(N217="zákl. přenesená",J217,0)</f>
        <v>0</v>
      </c>
      <c r="BH217" s="189">
        <f>IF(N217="sníž. přenesená",J217,0)</f>
        <v>0</v>
      </c>
      <c r="BI217" s="189">
        <f>IF(N217="nulová",J217,0)</f>
        <v>0</v>
      </c>
      <c r="BJ217" s="18" t="s">
        <v>88</v>
      </c>
      <c r="BK217" s="189">
        <f>ROUND(I217*H217,2)</f>
        <v>0</v>
      </c>
      <c r="BL217" s="18" t="s">
        <v>261</v>
      </c>
      <c r="BM217" s="188" t="s">
        <v>1128</v>
      </c>
    </row>
    <row r="218" spans="1:65" s="2" customFormat="1" ht="11.25">
      <c r="A218" s="36"/>
      <c r="B218" s="37"/>
      <c r="C218" s="38"/>
      <c r="D218" s="190" t="s">
        <v>170</v>
      </c>
      <c r="E218" s="38"/>
      <c r="F218" s="191" t="s">
        <v>462</v>
      </c>
      <c r="G218" s="38"/>
      <c r="H218" s="38"/>
      <c r="I218" s="192"/>
      <c r="J218" s="38"/>
      <c r="K218" s="38"/>
      <c r="L218" s="41"/>
      <c r="M218" s="193"/>
      <c r="N218" s="194"/>
      <c r="O218" s="66"/>
      <c r="P218" s="66"/>
      <c r="Q218" s="66"/>
      <c r="R218" s="66"/>
      <c r="S218" s="66"/>
      <c r="T218" s="67"/>
      <c r="U218" s="36"/>
      <c r="V218" s="36"/>
      <c r="W218" s="36"/>
      <c r="X218" s="36"/>
      <c r="Y218" s="36"/>
      <c r="Z218" s="36"/>
      <c r="AA218" s="36"/>
      <c r="AB218" s="36"/>
      <c r="AC218" s="36"/>
      <c r="AD218" s="36"/>
      <c r="AE218" s="36"/>
      <c r="AT218" s="18" t="s">
        <v>170</v>
      </c>
      <c r="AU218" s="18" t="s">
        <v>90</v>
      </c>
    </row>
    <row r="219" spans="1:65" s="14" customFormat="1" ht="11.25">
      <c r="B219" s="206"/>
      <c r="C219" s="207"/>
      <c r="D219" s="197" t="s">
        <v>176</v>
      </c>
      <c r="E219" s="207"/>
      <c r="F219" s="209" t="s">
        <v>1129</v>
      </c>
      <c r="G219" s="207"/>
      <c r="H219" s="210">
        <v>13.475</v>
      </c>
      <c r="I219" s="211"/>
      <c r="J219" s="207"/>
      <c r="K219" s="207"/>
      <c r="L219" s="212"/>
      <c r="M219" s="213"/>
      <c r="N219" s="214"/>
      <c r="O219" s="214"/>
      <c r="P219" s="214"/>
      <c r="Q219" s="214"/>
      <c r="R219" s="214"/>
      <c r="S219" s="214"/>
      <c r="T219" s="215"/>
      <c r="AT219" s="216" t="s">
        <v>176</v>
      </c>
      <c r="AU219" s="216" t="s">
        <v>90</v>
      </c>
      <c r="AV219" s="14" t="s">
        <v>90</v>
      </c>
      <c r="AW219" s="14" t="s">
        <v>4</v>
      </c>
      <c r="AX219" s="14" t="s">
        <v>88</v>
      </c>
      <c r="AY219" s="216" t="s">
        <v>161</v>
      </c>
    </row>
    <row r="220" spans="1:65" s="2" customFormat="1" ht="37.9" customHeight="1">
      <c r="A220" s="36"/>
      <c r="B220" s="37"/>
      <c r="C220" s="176" t="s">
        <v>447</v>
      </c>
      <c r="D220" s="176" t="s">
        <v>164</v>
      </c>
      <c r="E220" s="177" t="s">
        <v>465</v>
      </c>
      <c r="F220" s="178" t="s">
        <v>466</v>
      </c>
      <c r="G220" s="179" t="s">
        <v>167</v>
      </c>
      <c r="H220" s="180">
        <v>6.125</v>
      </c>
      <c r="I220" s="181"/>
      <c r="J220" s="182">
        <f>ROUND(I220*H220,2)</f>
        <v>0</v>
      </c>
      <c r="K220" s="183"/>
      <c r="L220" s="41"/>
      <c r="M220" s="184" t="s">
        <v>35</v>
      </c>
      <c r="N220" s="185" t="s">
        <v>51</v>
      </c>
      <c r="O220" s="66"/>
      <c r="P220" s="186">
        <f>O220*H220</f>
        <v>0</v>
      </c>
      <c r="Q220" s="186">
        <v>0</v>
      </c>
      <c r="R220" s="186">
        <f>Q220*H220</f>
        <v>0</v>
      </c>
      <c r="S220" s="186">
        <v>0</v>
      </c>
      <c r="T220" s="187">
        <f>S220*H220</f>
        <v>0</v>
      </c>
      <c r="U220" s="36"/>
      <c r="V220" s="36"/>
      <c r="W220" s="36"/>
      <c r="X220" s="36"/>
      <c r="Y220" s="36"/>
      <c r="Z220" s="36"/>
      <c r="AA220" s="36"/>
      <c r="AB220" s="36"/>
      <c r="AC220" s="36"/>
      <c r="AD220" s="36"/>
      <c r="AE220" s="36"/>
      <c r="AR220" s="188" t="s">
        <v>261</v>
      </c>
      <c r="AT220" s="188" t="s">
        <v>164</v>
      </c>
      <c r="AU220" s="188" t="s">
        <v>90</v>
      </c>
      <c r="AY220" s="18" t="s">
        <v>161</v>
      </c>
      <c r="BE220" s="189">
        <f>IF(N220="základní",J220,0)</f>
        <v>0</v>
      </c>
      <c r="BF220" s="189">
        <f>IF(N220="snížená",J220,0)</f>
        <v>0</v>
      </c>
      <c r="BG220" s="189">
        <f>IF(N220="zákl. přenesená",J220,0)</f>
        <v>0</v>
      </c>
      <c r="BH220" s="189">
        <f>IF(N220="sníž. přenesená",J220,0)</f>
        <v>0</v>
      </c>
      <c r="BI220" s="189">
        <f>IF(N220="nulová",J220,0)</f>
        <v>0</v>
      </c>
      <c r="BJ220" s="18" t="s">
        <v>88</v>
      </c>
      <c r="BK220" s="189">
        <f>ROUND(I220*H220,2)</f>
        <v>0</v>
      </c>
      <c r="BL220" s="18" t="s">
        <v>261</v>
      </c>
      <c r="BM220" s="188" t="s">
        <v>1130</v>
      </c>
    </row>
    <row r="221" spans="1:65" s="2" customFormat="1" ht="11.25">
      <c r="A221" s="36"/>
      <c r="B221" s="37"/>
      <c r="C221" s="38"/>
      <c r="D221" s="190" t="s">
        <v>170</v>
      </c>
      <c r="E221" s="38"/>
      <c r="F221" s="191" t="s">
        <v>468</v>
      </c>
      <c r="G221" s="38"/>
      <c r="H221" s="38"/>
      <c r="I221" s="192"/>
      <c r="J221" s="38"/>
      <c r="K221" s="38"/>
      <c r="L221" s="41"/>
      <c r="M221" s="193"/>
      <c r="N221" s="194"/>
      <c r="O221" s="66"/>
      <c r="P221" s="66"/>
      <c r="Q221" s="66"/>
      <c r="R221" s="66"/>
      <c r="S221" s="66"/>
      <c r="T221" s="67"/>
      <c r="U221" s="36"/>
      <c r="V221" s="36"/>
      <c r="W221" s="36"/>
      <c r="X221" s="36"/>
      <c r="Y221" s="36"/>
      <c r="Z221" s="36"/>
      <c r="AA221" s="36"/>
      <c r="AB221" s="36"/>
      <c r="AC221" s="36"/>
      <c r="AD221" s="36"/>
      <c r="AE221" s="36"/>
      <c r="AT221" s="18" t="s">
        <v>170</v>
      </c>
      <c r="AU221" s="18" t="s">
        <v>90</v>
      </c>
    </row>
    <row r="222" spans="1:65" s="14" customFormat="1" ht="11.25">
      <c r="B222" s="206"/>
      <c r="C222" s="207"/>
      <c r="D222" s="197" t="s">
        <v>176</v>
      </c>
      <c r="E222" s="208" t="s">
        <v>35</v>
      </c>
      <c r="F222" s="209" t="s">
        <v>1131</v>
      </c>
      <c r="G222" s="207"/>
      <c r="H222" s="210">
        <v>6.125</v>
      </c>
      <c r="I222" s="211"/>
      <c r="J222" s="207"/>
      <c r="K222" s="207"/>
      <c r="L222" s="212"/>
      <c r="M222" s="213"/>
      <c r="N222" s="214"/>
      <c r="O222" s="214"/>
      <c r="P222" s="214"/>
      <c r="Q222" s="214"/>
      <c r="R222" s="214"/>
      <c r="S222" s="214"/>
      <c r="T222" s="215"/>
      <c r="AT222" s="216" t="s">
        <v>176</v>
      </c>
      <c r="AU222" s="216" t="s">
        <v>90</v>
      </c>
      <c r="AV222" s="14" t="s">
        <v>90</v>
      </c>
      <c r="AW222" s="14" t="s">
        <v>41</v>
      </c>
      <c r="AX222" s="14" t="s">
        <v>88</v>
      </c>
      <c r="AY222" s="216" t="s">
        <v>161</v>
      </c>
    </row>
    <row r="223" spans="1:65" s="2" customFormat="1" ht="24.2" customHeight="1">
      <c r="A223" s="36"/>
      <c r="B223" s="37"/>
      <c r="C223" s="176" t="s">
        <v>453</v>
      </c>
      <c r="D223" s="176" t="s">
        <v>164</v>
      </c>
      <c r="E223" s="177" t="s">
        <v>471</v>
      </c>
      <c r="F223" s="178" t="s">
        <v>472</v>
      </c>
      <c r="G223" s="179" t="s">
        <v>167</v>
      </c>
      <c r="H223" s="180">
        <v>14.087999999999999</v>
      </c>
      <c r="I223" s="181"/>
      <c r="J223" s="182">
        <f>ROUND(I223*H223,2)</f>
        <v>0</v>
      </c>
      <c r="K223" s="183"/>
      <c r="L223" s="41"/>
      <c r="M223" s="184" t="s">
        <v>35</v>
      </c>
      <c r="N223" s="185" t="s">
        <v>51</v>
      </c>
      <c r="O223" s="66"/>
      <c r="P223" s="186">
        <f>O223*H223</f>
        <v>0</v>
      </c>
      <c r="Q223" s="186">
        <v>1.5E-3</v>
      </c>
      <c r="R223" s="186">
        <f>Q223*H223</f>
        <v>2.1131999999999998E-2</v>
      </c>
      <c r="S223" s="186">
        <v>0</v>
      </c>
      <c r="T223" s="187">
        <f>S223*H223</f>
        <v>0</v>
      </c>
      <c r="U223" s="36"/>
      <c r="V223" s="36"/>
      <c r="W223" s="36"/>
      <c r="X223" s="36"/>
      <c r="Y223" s="36"/>
      <c r="Z223" s="36"/>
      <c r="AA223" s="36"/>
      <c r="AB223" s="36"/>
      <c r="AC223" s="36"/>
      <c r="AD223" s="36"/>
      <c r="AE223" s="36"/>
      <c r="AR223" s="188" t="s">
        <v>261</v>
      </c>
      <c r="AT223" s="188" t="s">
        <v>164</v>
      </c>
      <c r="AU223" s="188" t="s">
        <v>90</v>
      </c>
      <c r="AY223" s="18" t="s">
        <v>161</v>
      </c>
      <c r="BE223" s="189">
        <f>IF(N223="základní",J223,0)</f>
        <v>0</v>
      </c>
      <c r="BF223" s="189">
        <f>IF(N223="snížená",J223,0)</f>
        <v>0</v>
      </c>
      <c r="BG223" s="189">
        <f>IF(N223="zákl. přenesená",J223,0)</f>
        <v>0</v>
      </c>
      <c r="BH223" s="189">
        <f>IF(N223="sníž. přenesená",J223,0)</f>
        <v>0</v>
      </c>
      <c r="BI223" s="189">
        <f>IF(N223="nulová",J223,0)</f>
        <v>0</v>
      </c>
      <c r="BJ223" s="18" t="s">
        <v>88</v>
      </c>
      <c r="BK223" s="189">
        <f>ROUND(I223*H223,2)</f>
        <v>0</v>
      </c>
      <c r="BL223" s="18" t="s">
        <v>261</v>
      </c>
      <c r="BM223" s="188" t="s">
        <v>1132</v>
      </c>
    </row>
    <row r="224" spans="1:65" s="2" customFormat="1" ht="11.25">
      <c r="A224" s="36"/>
      <c r="B224" s="37"/>
      <c r="C224" s="38"/>
      <c r="D224" s="190" t="s">
        <v>170</v>
      </c>
      <c r="E224" s="38"/>
      <c r="F224" s="191" t="s">
        <v>474</v>
      </c>
      <c r="G224" s="38"/>
      <c r="H224" s="38"/>
      <c r="I224" s="192"/>
      <c r="J224" s="38"/>
      <c r="K224" s="38"/>
      <c r="L224" s="41"/>
      <c r="M224" s="193"/>
      <c r="N224" s="194"/>
      <c r="O224" s="66"/>
      <c r="P224" s="66"/>
      <c r="Q224" s="66"/>
      <c r="R224" s="66"/>
      <c r="S224" s="66"/>
      <c r="T224" s="67"/>
      <c r="U224" s="36"/>
      <c r="V224" s="36"/>
      <c r="W224" s="36"/>
      <c r="X224" s="36"/>
      <c r="Y224" s="36"/>
      <c r="Z224" s="36"/>
      <c r="AA224" s="36"/>
      <c r="AB224" s="36"/>
      <c r="AC224" s="36"/>
      <c r="AD224" s="36"/>
      <c r="AE224" s="36"/>
      <c r="AT224" s="18" t="s">
        <v>170</v>
      </c>
      <c r="AU224" s="18" t="s">
        <v>90</v>
      </c>
    </row>
    <row r="225" spans="1:65" s="14" customFormat="1" ht="11.25">
      <c r="B225" s="206"/>
      <c r="C225" s="207"/>
      <c r="D225" s="197" t="s">
        <v>176</v>
      </c>
      <c r="E225" s="208" t="s">
        <v>35</v>
      </c>
      <c r="F225" s="209" t="s">
        <v>1133</v>
      </c>
      <c r="G225" s="207"/>
      <c r="H225" s="210">
        <v>12.25</v>
      </c>
      <c r="I225" s="211"/>
      <c r="J225" s="207"/>
      <c r="K225" s="207"/>
      <c r="L225" s="212"/>
      <c r="M225" s="213"/>
      <c r="N225" s="214"/>
      <c r="O225" s="214"/>
      <c r="P225" s="214"/>
      <c r="Q225" s="214"/>
      <c r="R225" s="214"/>
      <c r="S225" s="214"/>
      <c r="T225" s="215"/>
      <c r="AT225" s="216" t="s">
        <v>176</v>
      </c>
      <c r="AU225" s="216" t="s">
        <v>90</v>
      </c>
      <c r="AV225" s="14" t="s">
        <v>90</v>
      </c>
      <c r="AW225" s="14" t="s">
        <v>41</v>
      </c>
      <c r="AX225" s="14" t="s">
        <v>80</v>
      </c>
      <c r="AY225" s="216" t="s">
        <v>161</v>
      </c>
    </row>
    <row r="226" spans="1:65" s="14" customFormat="1" ht="11.25">
      <c r="B226" s="206"/>
      <c r="C226" s="207"/>
      <c r="D226" s="197" t="s">
        <v>176</v>
      </c>
      <c r="E226" s="208" t="s">
        <v>35</v>
      </c>
      <c r="F226" s="209" t="s">
        <v>1134</v>
      </c>
      <c r="G226" s="207"/>
      <c r="H226" s="210">
        <v>1.8380000000000001</v>
      </c>
      <c r="I226" s="211"/>
      <c r="J226" s="207"/>
      <c r="K226" s="207"/>
      <c r="L226" s="212"/>
      <c r="M226" s="213"/>
      <c r="N226" s="214"/>
      <c r="O226" s="214"/>
      <c r="P226" s="214"/>
      <c r="Q226" s="214"/>
      <c r="R226" s="214"/>
      <c r="S226" s="214"/>
      <c r="T226" s="215"/>
      <c r="AT226" s="216" t="s">
        <v>176</v>
      </c>
      <c r="AU226" s="216" t="s">
        <v>90</v>
      </c>
      <c r="AV226" s="14" t="s">
        <v>90</v>
      </c>
      <c r="AW226" s="14" t="s">
        <v>41</v>
      </c>
      <c r="AX226" s="14" t="s">
        <v>80</v>
      </c>
      <c r="AY226" s="216" t="s">
        <v>161</v>
      </c>
    </row>
    <row r="227" spans="1:65" s="15" customFormat="1" ht="11.25">
      <c r="B227" s="217"/>
      <c r="C227" s="218"/>
      <c r="D227" s="197" t="s">
        <v>176</v>
      </c>
      <c r="E227" s="219" t="s">
        <v>35</v>
      </c>
      <c r="F227" s="220" t="s">
        <v>181</v>
      </c>
      <c r="G227" s="218"/>
      <c r="H227" s="221">
        <v>14.087999999999999</v>
      </c>
      <c r="I227" s="222"/>
      <c r="J227" s="218"/>
      <c r="K227" s="218"/>
      <c r="L227" s="223"/>
      <c r="M227" s="224"/>
      <c r="N227" s="225"/>
      <c r="O227" s="225"/>
      <c r="P227" s="225"/>
      <c r="Q227" s="225"/>
      <c r="R227" s="225"/>
      <c r="S227" s="225"/>
      <c r="T227" s="226"/>
      <c r="AT227" s="227" t="s">
        <v>176</v>
      </c>
      <c r="AU227" s="227" t="s">
        <v>90</v>
      </c>
      <c r="AV227" s="15" t="s">
        <v>168</v>
      </c>
      <c r="AW227" s="15" t="s">
        <v>41</v>
      </c>
      <c r="AX227" s="15" t="s">
        <v>88</v>
      </c>
      <c r="AY227" s="227" t="s">
        <v>161</v>
      </c>
    </row>
    <row r="228" spans="1:65" s="2" customFormat="1" ht="24.2" customHeight="1">
      <c r="A228" s="36"/>
      <c r="B228" s="37"/>
      <c r="C228" s="176" t="s">
        <v>458</v>
      </c>
      <c r="D228" s="176" t="s">
        <v>164</v>
      </c>
      <c r="E228" s="177" t="s">
        <v>478</v>
      </c>
      <c r="F228" s="178" t="s">
        <v>479</v>
      </c>
      <c r="G228" s="179" t="s">
        <v>480</v>
      </c>
      <c r="H228" s="180">
        <v>24.26</v>
      </c>
      <c r="I228" s="181"/>
      <c r="J228" s="182">
        <f>ROUND(I228*H228,2)</f>
        <v>0</v>
      </c>
      <c r="K228" s="183"/>
      <c r="L228" s="41"/>
      <c r="M228" s="184" t="s">
        <v>35</v>
      </c>
      <c r="N228" s="185" t="s">
        <v>51</v>
      </c>
      <c r="O228" s="66"/>
      <c r="P228" s="186">
        <f>O228*H228</f>
        <v>0</v>
      </c>
      <c r="Q228" s="186">
        <v>3.2000000000000003E-4</v>
      </c>
      <c r="R228" s="186">
        <f>Q228*H228</f>
        <v>7.7632000000000013E-3</v>
      </c>
      <c r="S228" s="186">
        <v>0</v>
      </c>
      <c r="T228" s="187">
        <f>S228*H228</f>
        <v>0</v>
      </c>
      <c r="U228" s="36"/>
      <c r="V228" s="36"/>
      <c r="W228" s="36"/>
      <c r="X228" s="36"/>
      <c r="Y228" s="36"/>
      <c r="Z228" s="36"/>
      <c r="AA228" s="36"/>
      <c r="AB228" s="36"/>
      <c r="AC228" s="36"/>
      <c r="AD228" s="36"/>
      <c r="AE228" s="36"/>
      <c r="AR228" s="188" t="s">
        <v>261</v>
      </c>
      <c r="AT228" s="188" t="s">
        <v>164</v>
      </c>
      <c r="AU228" s="188" t="s">
        <v>90</v>
      </c>
      <c r="AY228" s="18" t="s">
        <v>161</v>
      </c>
      <c r="BE228" s="189">
        <f>IF(N228="základní",J228,0)</f>
        <v>0</v>
      </c>
      <c r="BF228" s="189">
        <f>IF(N228="snížená",J228,0)</f>
        <v>0</v>
      </c>
      <c r="BG228" s="189">
        <f>IF(N228="zákl. přenesená",J228,0)</f>
        <v>0</v>
      </c>
      <c r="BH228" s="189">
        <f>IF(N228="sníž. přenesená",J228,0)</f>
        <v>0</v>
      </c>
      <c r="BI228" s="189">
        <f>IF(N228="nulová",J228,0)</f>
        <v>0</v>
      </c>
      <c r="BJ228" s="18" t="s">
        <v>88</v>
      </c>
      <c r="BK228" s="189">
        <f>ROUND(I228*H228,2)</f>
        <v>0</v>
      </c>
      <c r="BL228" s="18" t="s">
        <v>261</v>
      </c>
      <c r="BM228" s="188" t="s">
        <v>1135</v>
      </c>
    </row>
    <row r="229" spans="1:65" s="2" customFormat="1" ht="11.25">
      <c r="A229" s="36"/>
      <c r="B229" s="37"/>
      <c r="C229" s="38"/>
      <c r="D229" s="190" t="s">
        <v>170</v>
      </c>
      <c r="E229" s="38"/>
      <c r="F229" s="191" t="s">
        <v>482</v>
      </c>
      <c r="G229" s="38"/>
      <c r="H229" s="38"/>
      <c r="I229" s="192"/>
      <c r="J229" s="38"/>
      <c r="K229" s="38"/>
      <c r="L229" s="41"/>
      <c r="M229" s="193"/>
      <c r="N229" s="194"/>
      <c r="O229" s="66"/>
      <c r="P229" s="66"/>
      <c r="Q229" s="66"/>
      <c r="R229" s="66"/>
      <c r="S229" s="66"/>
      <c r="T229" s="67"/>
      <c r="U229" s="36"/>
      <c r="V229" s="36"/>
      <c r="W229" s="36"/>
      <c r="X229" s="36"/>
      <c r="Y229" s="36"/>
      <c r="Z229" s="36"/>
      <c r="AA229" s="36"/>
      <c r="AB229" s="36"/>
      <c r="AC229" s="36"/>
      <c r="AD229" s="36"/>
      <c r="AE229" s="36"/>
      <c r="AT229" s="18" t="s">
        <v>170</v>
      </c>
      <c r="AU229" s="18" t="s">
        <v>90</v>
      </c>
    </row>
    <row r="230" spans="1:65" s="14" customFormat="1" ht="11.25">
      <c r="B230" s="206"/>
      <c r="C230" s="207"/>
      <c r="D230" s="197" t="s">
        <v>176</v>
      </c>
      <c r="E230" s="208" t="s">
        <v>35</v>
      </c>
      <c r="F230" s="209" t="s">
        <v>708</v>
      </c>
      <c r="G230" s="207"/>
      <c r="H230" s="210">
        <v>7.5</v>
      </c>
      <c r="I230" s="211"/>
      <c r="J230" s="207"/>
      <c r="K230" s="207"/>
      <c r="L230" s="212"/>
      <c r="M230" s="213"/>
      <c r="N230" s="214"/>
      <c r="O230" s="214"/>
      <c r="P230" s="214"/>
      <c r="Q230" s="214"/>
      <c r="R230" s="214"/>
      <c r="S230" s="214"/>
      <c r="T230" s="215"/>
      <c r="AT230" s="216" t="s">
        <v>176</v>
      </c>
      <c r="AU230" s="216" t="s">
        <v>90</v>
      </c>
      <c r="AV230" s="14" t="s">
        <v>90</v>
      </c>
      <c r="AW230" s="14" t="s">
        <v>41</v>
      </c>
      <c r="AX230" s="14" t="s">
        <v>80</v>
      </c>
      <c r="AY230" s="216" t="s">
        <v>161</v>
      </c>
    </row>
    <row r="231" spans="1:65" s="14" customFormat="1" ht="11.25">
      <c r="B231" s="206"/>
      <c r="C231" s="207"/>
      <c r="D231" s="197" t="s">
        <v>176</v>
      </c>
      <c r="E231" s="208" t="s">
        <v>35</v>
      </c>
      <c r="F231" s="209" t="s">
        <v>1136</v>
      </c>
      <c r="G231" s="207"/>
      <c r="H231" s="210">
        <v>6.26</v>
      </c>
      <c r="I231" s="211"/>
      <c r="J231" s="207"/>
      <c r="K231" s="207"/>
      <c r="L231" s="212"/>
      <c r="M231" s="213"/>
      <c r="N231" s="214"/>
      <c r="O231" s="214"/>
      <c r="P231" s="214"/>
      <c r="Q231" s="214"/>
      <c r="R231" s="214"/>
      <c r="S231" s="214"/>
      <c r="T231" s="215"/>
      <c r="AT231" s="216" t="s">
        <v>176</v>
      </c>
      <c r="AU231" s="216" t="s">
        <v>90</v>
      </c>
      <c r="AV231" s="14" t="s">
        <v>90</v>
      </c>
      <c r="AW231" s="14" t="s">
        <v>41</v>
      </c>
      <c r="AX231" s="14" t="s">
        <v>80</v>
      </c>
      <c r="AY231" s="216" t="s">
        <v>161</v>
      </c>
    </row>
    <row r="232" spans="1:65" s="14" customFormat="1" ht="11.25">
      <c r="B232" s="206"/>
      <c r="C232" s="207"/>
      <c r="D232" s="197" t="s">
        <v>176</v>
      </c>
      <c r="E232" s="208" t="s">
        <v>35</v>
      </c>
      <c r="F232" s="209" t="s">
        <v>710</v>
      </c>
      <c r="G232" s="207"/>
      <c r="H232" s="210">
        <v>10.5</v>
      </c>
      <c r="I232" s="211"/>
      <c r="J232" s="207"/>
      <c r="K232" s="207"/>
      <c r="L232" s="212"/>
      <c r="M232" s="213"/>
      <c r="N232" s="214"/>
      <c r="O232" s="214"/>
      <c r="P232" s="214"/>
      <c r="Q232" s="214"/>
      <c r="R232" s="214"/>
      <c r="S232" s="214"/>
      <c r="T232" s="215"/>
      <c r="AT232" s="216" t="s">
        <v>176</v>
      </c>
      <c r="AU232" s="216" t="s">
        <v>90</v>
      </c>
      <c r="AV232" s="14" t="s">
        <v>90</v>
      </c>
      <c r="AW232" s="14" t="s">
        <v>41</v>
      </c>
      <c r="AX232" s="14" t="s">
        <v>80</v>
      </c>
      <c r="AY232" s="216" t="s">
        <v>161</v>
      </c>
    </row>
    <row r="233" spans="1:65" s="15" customFormat="1" ht="11.25">
      <c r="B233" s="217"/>
      <c r="C233" s="218"/>
      <c r="D233" s="197" t="s">
        <v>176</v>
      </c>
      <c r="E233" s="219" t="s">
        <v>35</v>
      </c>
      <c r="F233" s="220" t="s">
        <v>181</v>
      </c>
      <c r="G233" s="218"/>
      <c r="H233" s="221">
        <v>24.26</v>
      </c>
      <c r="I233" s="222"/>
      <c r="J233" s="218"/>
      <c r="K233" s="218"/>
      <c r="L233" s="223"/>
      <c r="M233" s="224"/>
      <c r="N233" s="225"/>
      <c r="O233" s="225"/>
      <c r="P233" s="225"/>
      <c r="Q233" s="225"/>
      <c r="R233" s="225"/>
      <c r="S233" s="225"/>
      <c r="T233" s="226"/>
      <c r="AT233" s="227" t="s">
        <v>176</v>
      </c>
      <c r="AU233" s="227" t="s">
        <v>90</v>
      </c>
      <c r="AV233" s="15" t="s">
        <v>168</v>
      </c>
      <c r="AW233" s="15" t="s">
        <v>41</v>
      </c>
      <c r="AX233" s="15" t="s">
        <v>88</v>
      </c>
      <c r="AY233" s="227" t="s">
        <v>161</v>
      </c>
    </row>
    <row r="234" spans="1:65" s="2" customFormat="1" ht="24.2" customHeight="1">
      <c r="A234" s="36"/>
      <c r="B234" s="37"/>
      <c r="C234" s="176" t="s">
        <v>464</v>
      </c>
      <c r="D234" s="176" t="s">
        <v>164</v>
      </c>
      <c r="E234" s="177" t="s">
        <v>487</v>
      </c>
      <c r="F234" s="178" t="s">
        <v>488</v>
      </c>
      <c r="G234" s="179" t="s">
        <v>480</v>
      </c>
      <c r="H234" s="180">
        <v>12.25</v>
      </c>
      <c r="I234" s="181"/>
      <c r="J234" s="182">
        <f>ROUND(I234*H234,2)</f>
        <v>0</v>
      </c>
      <c r="K234" s="183"/>
      <c r="L234" s="41"/>
      <c r="M234" s="184" t="s">
        <v>35</v>
      </c>
      <c r="N234" s="185" t="s">
        <v>51</v>
      </c>
      <c r="O234" s="66"/>
      <c r="P234" s="186">
        <f>O234*H234</f>
        <v>0</v>
      </c>
      <c r="Q234" s="186">
        <v>2.0000000000000002E-5</v>
      </c>
      <c r="R234" s="186">
        <f>Q234*H234</f>
        <v>2.4500000000000005E-4</v>
      </c>
      <c r="S234" s="186">
        <v>0</v>
      </c>
      <c r="T234" s="187">
        <f>S234*H234</f>
        <v>0</v>
      </c>
      <c r="U234" s="36"/>
      <c r="V234" s="36"/>
      <c r="W234" s="36"/>
      <c r="X234" s="36"/>
      <c r="Y234" s="36"/>
      <c r="Z234" s="36"/>
      <c r="AA234" s="36"/>
      <c r="AB234" s="36"/>
      <c r="AC234" s="36"/>
      <c r="AD234" s="36"/>
      <c r="AE234" s="36"/>
      <c r="AR234" s="188" t="s">
        <v>261</v>
      </c>
      <c r="AT234" s="188" t="s">
        <v>164</v>
      </c>
      <c r="AU234" s="188" t="s">
        <v>90</v>
      </c>
      <c r="AY234" s="18" t="s">
        <v>161</v>
      </c>
      <c r="BE234" s="189">
        <f>IF(N234="základní",J234,0)</f>
        <v>0</v>
      </c>
      <c r="BF234" s="189">
        <f>IF(N234="snížená",J234,0)</f>
        <v>0</v>
      </c>
      <c r="BG234" s="189">
        <f>IF(N234="zákl. přenesená",J234,0)</f>
        <v>0</v>
      </c>
      <c r="BH234" s="189">
        <f>IF(N234="sníž. přenesená",J234,0)</f>
        <v>0</v>
      </c>
      <c r="BI234" s="189">
        <f>IF(N234="nulová",J234,0)</f>
        <v>0</v>
      </c>
      <c r="BJ234" s="18" t="s">
        <v>88</v>
      </c>
      <c r="BK234" s="189">
        <f>ROUND(I234*H234,2)</f>
        <v>0</v>
      </c>
      <c r="BL234" s="18" t="s">
        <v>261</v>
      </c>
      <c r="BM234" s="188" t="s">
        <v>1137</v>
      </c>
    </row>
    <row r="235" spans="1:65" s="2" customFormat="1" ht="37.9" customHeight="1">
      <c r="A235" s="36"/>
      <c r="B235" s="37"/>
      <c r="C235" s="176" t="s">
        <v>470</v>
      </c>
      <c r="D235" s="176" t="s">
        <v>164</v>
      </c>
      <c r="E235" s="177" t="s">
        <v>1037</v>
      </c>
      <c r="F235" s="178" t="s">
        <v>1038</v>
      </c>
      <c r="G235" s="179" t="s">
        <v>232</v>
      </c>
      <c r="H235" s="180">
        <v>0.54100000000000004</v>
      </c>
      <c r="I235" s="181"/>
      <c r="J235" s="182">
        <f>ROUND(I235*H235,2)</f>
        <v>0</v>
      </c>
      <c r="K235" s="183"/>
      <c r="L235" s="41"/>
      <c r="M235" s="184" t="s">
        <v>35</v>
      </c>
      <c r="N235" s="185" t="s">
        <v>51</v>
      </c>
      <c r="O235" s="66"/>
      <c r="P235" s="186">
        <f>O235*H235</f>
        <v>0</v>
      </c>
      <c r="Q235" s="186">
        <v>0</v>
      </c>
      <c r="R235" s="186">
        <f>Q235*H235</f>
        <v>0</v>
      </c>
      <c r="S235" s="186">
        <v>0</v>
      </c>
      <c r="T235" s="187">
        <f>S235*H235</f>
        <v>0</v>
      </c>
      <c r="U235" s="36"/>
      <c r="V235" s="36"/>
      <c r="W235" s="36"/>
      <c r="X235" s="36"/>
      <c r="Y235" s="36"/>
      <c r="Z235" s="36"/>
      <c r="AA235" s="36"/>
      <c r="AB235" s="36"/>
      <c r="AC235" s="36"/>
      <c r="AD235" s="36"/>
      <c r="AE235" s="36"/>
      <c r="AR235" s="188" t="s">
        <v>261</v>
      </c>
      <c r="AT235" s="188" t="s">
        <v>164</v>
      </c>
      <c r="AU235" s="188" t="s">
        <v>90</v>
      </c>
      <c r="AY235" s="18" t="s">
        <v>161</v>
      </c>
      <c r="BE235" s="189">
        <f>IF(N235="základní",J235,0)</f>
        <v>0</v>
      </c>
      <c r="BF235" s="189">
        <f>IF(N235="snížená",J235,0)</f>
        <v>0</v>
      </c>
      <c r="BG235" s="189">
        <f>IF(N235="zákl. přenesená",J235,0)</f>
        <v>0</v>
      </c>
      <c r="BH235" s="189">
        <f>IF(N235="sníž. přenesená",J235,0)</f>
        <v>0</v>
      </c>
      <c r="BI235" s="189">
        <f>IF(N235="nulová",J235,0)</f>
        <v>0</v>
      </c>
      <c r="BJ235" s="18" t="s">
        <v>88</v>
      </c>
      <c r="BK235" s="189">
        <f>ROUND(I235*H235,2)</f>
        <v>0</v>
      </c>
      <c r="BL235" s="18" t="s">
        <v>261</v>
      </c>
      <c r="BM235" s="188" t="s">
        <v>1138</v>
      </c>
    </row>
    <row r="236" spans="1:65" s="2" customFormat="1" ht="11.25">
      <c r="A236" s="36"/>
      <c r="B236" s="37"/>
      <c r="C236" s="38"/>
      <c r="D236" s="190" t="s">
        <v>170</v>
      </c>
      <c r="E236" s="38"/>
      <c r="F236" s="191" t="s">
        <v>1040</v>
      </c>
      <c r="G236" s="38"/>
      <c r="H236" s="38"/>
      <c r="I236" s="192"/>
      <c r="J236" s="38"/>
      <c r="K236" s="38"/>
      <c r="L236" s="41"/>
      <c r="M236" s="193"/>
      <c r="N236" s="194"/>
      <c r="O236" s="66"/>
      <c r="P236" s="66"/>
      <c r="Q236" s="66"/>
      <c r="R236" s="66"/>
      <c r="S236" s="66"/>
      <c r="T236" s="67"/>
      <c r="U236" s="36"/>
      <c r="V236" s="36"/>
      <c r="W236" s="36"/>
      <c r="X236" s="36"/>
      <c r="Y236" s="36"/>
      <c r="Z236" s="36"/>
      <c r="AA236" s="36"/>
      <c r="AB236" s="36"/>
      <c r="AC236" s="36"/>
      <c r="AD236" s="36"/>
      <c r="AE236" s="36"/>
      <c r="AT236" s="18" t="s">
        <v>170</v>
      </c>
      <c r="AU236" s="18" t="s">
        <v>90</v>
      </c>
    </row>
    <row r="237" spans="1:65" s="2" customFormat="1" ht="49.15" customHeight="1">
      <c r="A237" s="36"/>
      <c r="B237" s="37"/>
      <c r="C237" s="176" t="s">
        <v>477</v>
      </c>
      <c r="D237" s="176" t="s">
        <v>164</v>
      </c>
      <c r="E237" s="177" t="s">
        <v>496</v>
      </c>
      <c r="F237" s="178" t="s">
        <v>497</v>
      </c>
      <c r="G237" s="179" t="s">
        <v>232</v>
      </c>
      <c r="H237" s="180">
        <v>0.54100000000000004</v>
      </c>
      <c r="I237" s="181"/>
      <c r="J237" s="182">
        <f>ROUND(I237*H237,2)</f>
        <v>0</v>
      </c>
      <c r="K237" s="183"/>
      <c r="L237" s="41"/>
      <c r="M237" s="184" t="s">
        <v>35</v>
      </c>
      <c r="N237" s="185" t="s">
        <v>51</v>
      </c>
      <c r="O237" s="66"/>
      <c r="P237" s="186">
        <f>O237*H237</f>
        <v>0</v>
      </c>
      <c r="Q237" s="186">
        <v>0</v>
      </c>
      <c r="R237" s="186">
        <f>Q237*H237</f>
        <v>0</v>
      </c>
      <c r="S237" s="186">
        <v>0</v>
      </c>
      <c r="T237" s="187">
        <f>S237*H237</f>
        <v>0</v>
      </c>
      <c r="U237" s="36"/>
      <c r="V237" s="36"/>
      <c r="W237" s="36"/>
      <c r="X237" s="36"/>
      <c r="Y237" s="36"/>
      <c r="Z237" s="36"/>
      <c r="AA237" s="36"/>
      <c r="AB237" s="36"/>
      <c r="AC237" s="36"/>
      <c r="AD237" s="36"/>
      <c r="AE237" s="36"/>
      <c r="AR237" s="188" t="s">
        <v>261</v>
      </c>
      <c r="AT237" s="188" t="s">
        <v>164</v>
      </c>
      <c r="AU237" s="188" t="s">
        <v>90</v>
      </c>
      <c r="AY237" s="18" t="s">
        <v>161</v>
      </c>
      <c r="BE237" s="189">
        <f>IF(N237="základní",J237,0)</f>
        <v>0</v>
      </c>
      <c r="BF237" s="189">
        <f>IF(N237="snížená",J237,0)</f>
        <v>0</v>
      </c>
      <c r="BG237" s="189">
        <f>IF(N237="zákl. přenesená",J237,0)</f>
        <v>0</v>
      </c>
      <c r="BH237" s="189">
        <f>IF(N237="sníž. přenesená",J237,0)</f>
        <v>0</v>
      </c>
      <c r="BI237" s="189">
        <f>IF(N237="nulová",J237,0)</f>
        <v>0</v>
      </c>
      <c r="BJ237" s="18" t="s">
        <v>88</v>
      </c>
      <c r="BK237" s="189">
        <f>ROUND(I237*H237,2)</f>
        <v>0</v>
      </c>
      <c r="BL237" s="18" t="s">
        <v>261</v>
      </c>
      <c r="BM237" s="188" t="s">
        <v>1139</v>
      </c>
    </row>
    <row r="238" spans="1:65" s="2" customFormat="1" ht="11.25">
      <c r="A238" s="36"/>
      <c r="B238" s="37"/>
      <c r="C238" s="38"/>
      <c r="D238" s="190" t="s">
        <v>170</v>
      </c>
      <c r="E238" s="38"/>
      <c r="F238" s="191" t="s">
        <v>499</v>
      </c>
      <c r="G238" s="38"/>
      <c r="H238" s="38"/>
      <c r="I238" s="192"/>
      <c r="J238" s="38"/>
      <c r="K238" s="38"/>
      <c r="L238" s="41"/>
      <c r="M238" s="193"/>
      <c r="N238" s="194"/>
      <c r="O238" s="66"/>
      <c r="P238" s="66"/>
      <c r="Q238" s="66"/>
      <c r="R238" s="66"/>
      <c r="S238" s="66"/>
      <c r="T238" s="67"/>
      <c r="U238" s="36"/>
      <c r="V238" s="36"/>
      <c r="W238" s="36"/>
      <c r="X238" s="36"/>
      <c r="Y238" s="36"/>
      <c r="Z238" s="36"/>
      <c r="AA238" s="36"/>
      <c r="AB238" s="36"/>
      <c r="AC238" s="36"/>
      <c r="AD238" s="36"/>
      <c r="AE238" s="36"/>
      <c r="AT238" s="18" t="s">
        <v>170</v>
      </c>
      <c r="AU238" s="18" t="s">
        <v>90</v>
      </c>
    </row>
    <row r="239" spans="1:65" s="12" customFormat="1" ht="22.9" customHeight="1">
      <c r="B239" s="160"/>
      <c r="C239" s="161"/>
      <c r="D239" s="162" t="s">
        <v>79</v>
      </c>
      <c r="E239" s="174" t="s">
        <v>500</v>
      </c>
      <c r="F239" s="174" t="s">
        <v>501</v>
      </c>
      <c r="G239" s="161"/>
      <c r="H239" s="161"/>
      <c r="I239" s="164"/>
      <c r="J239" s="175">
        <f>BK239</f>
        <v>0</v>
      </c>
      <c r="K239" s="161"/>
      <c r="L239" s="166"/>
      <c r="M239" s="167"/>
      <c r="N239" s="168"/>
      <c r="O239" s="168"/>
      <c r="P239" s="169">
        <f>SUM(P240:P268)</f>
        <v>0</v>
      </c>
      <c r="Q239" s="168"/>
      <c r="R239" s="169">
        <f>SUM(R240:R268)</f>
        <v>1.4140855000000001</v>
      </c>
      <c r="S239" s="168"/>
      <c r="T239" s="170">
        <f>SUM(T240:T268)</f>
        <v>3.9697835000000006</v>
      </c>
      <c r="AR239" s="171" t="s">
        <v>90</v>
      </c>
      <c r="AT239" s="172" t="s">
        <v>79</v>
      </c>
      <c r="AU239" s="172" t="s">
        <v>88</v>
      </c>
      <c r="AY239" s="171" t="s">
        <v>161</v>
      </c>
      <c r="BK239" s="173">
        <f>SUM(BK240:BK268)</f>
        <v>0</v>
      </c>
    </row>
    <row r="240" spans="1:65" s="2" customFormat="1" ht="24.2" customHeight="1">
      <c r="A240" s="36"/>
      <c r="B240" s="37"/>
      <c r="C240" s="176" t="s">
        <v>486</v>
      </c>
      <c r="D240" s="176" t="s">
        <v>164</v>
      </c>
      <c r="E240" s="177" t="s">
        <v>503</v>
      </c>
      <c r="F240" s="178" t="s">
        <v>504</v>
      </c>
      <c r="G240" s="179" t="s">
        <v>167</v>
      </c>
      <c r="H240" s="180">
        <v>67.045000000000002</v>
      </c>
      <c r="I240" s="181"/>
      <c r="J240" s="182">
        <f>ROUND(I240*H240,2)</f>
        <v>0</v>
      </c>
      <c r="K240" s="183"/>
      <c r="L240" s="41"/>
      <c r="M240" s="184" t="s">
        <v>35</v>
      </c>
      <c r="N240" s="185" t="s">
        <v>51</v>
      </c>
      <c r="O240" s="66"/>
      <c r="P240" s="186">
        <f>O240*H240</f>
        <v>0</v>
      </c>
      <c r="Q240" s="186">
        <v>2.9999999999999997E-4</v>
      </c>
      <c r="R240" s="186">
        <f>Q240*H240</f>
        <v>2.0113499999999999E-2</v>
      </c>
      <c r="S240" s="186">
        <v>0</v>
      </c>
      <c r="T240" s="187">
        <f>S240*H240</f>
        <v>0</v>
      </c>
      <c r="U240" s="36"/>
      <c r="V240" s="36"/>
      <c r="W240" s="36"/>
      <c r="X240" s="36"/>
      <c r="Y240" s="36"/>
      <c r="Z240" s="36"/>
      <c r="AA240" s="36"/>
      <c r="AB240" s="36"/>
      <c r="AC240" s="36"/>
      <c r="AD240" s="36"/>
      <c r="AE240" s="36"/>
      <c r="AR240" s="188" t="s">
        <v>261</v>
      </c>
      <c r="AT240" s="188" t="s">
        <v>164</v>
      </c>
      <c r="AU240" s="188" t="s">
        <v>90</v>
      </c>
      <c r="AY240" s="18" t="s">
        <v>161</v>
      </c>
      <c r="BE240" s="189">
        <f>IF(N240="základní",J240,0)</f>
        <v>0</v>
      </c>
      <c r="BF240" s="189">
        <f>IF(N240="snížená",J240,0)</f>
        <v>0</v>
      </c>
      <c r="BG240" s="189">
        <f>IF(N240="zákl. přenesená",J240,0)</f>
        <v>0</v>
      </c>
      <c r="BH240" s="189">
        <f>IF(N240="sníž. přenesená",J240,0)</f>
        <v>0</v>
      </c>
      <c r="BI240" s="189">
        <f>IF(N240="nulová",J240,0)</f>
        <v>0</v>
      </c>
      <c r="BJ240" s="18" t="s">
        <v>88</v>
      </c>
      <c r="BK240" s="189">
        <f>ROUND(I240*H240,2)</f>
        <v>0</v>
      </c>
      <c r="BL240" s="18" t="s">
        <v>261</v>
      </c>
      <c r="BM240" s="188" t="s">
        <v>1140</v>
      </c>
    </row>
    <row r="241" spans="1:65" s="2" customFormat="1" ht="11.25">
      <c r="A241" s="36"/>
      <c r="B241" s="37"/>
      <c r="C241" s="38"/>
      <c r="D241" s="190" t="s">
        <v>170</v>
      </c>
      <c r="E241" s="38"/>
      <c r="F241" s="191" t="s">
        <v>506</v>
      </c>
      <c r="G241" s="38"/>
      <c r="H241" s="38"/>
      <c r="I241" s="192"/>
      <c r="J241" s="38"/>
      <c r="K241" s="38"/>
      <c r="L241" s="41"/>
      <c r="M241" s="193"/>
      <c r="N241" s="194"/>
      <c r="O241" s="66"/>
      <c r="P241" s="66"/>
      <c r="Q241" s="66"/>
      <c r="R241" s="66"/>
      <c r="S241" s="66"/>
      <c r="T241" s="67"/>
      <c r="U241" s="36"/>
      <c r="V241" s="36"/>
      <c r="W241" s="36"/>
      <c r="X241" s="36"/>
      <c r="Y241" s="36"/>
      <c r="Z241" s="36"/>
      <c r="AA241" s="36"/>
      <c r="AB241" s="36"/>
      <c r="AC241" s="36"/>
      <c r="AD241" s="36"/>
      <c r="AE241" s="36"/>
      <c r="AT241" s="18" t="s">
        <v>170</v>
      </c>
      <c r="AU241" s="18" t="s">
        <v>90</v>
      </c>
    </row>
    <row r="242" spans="1:65" s="2" customFormat="1" ht="24.2" customHeight="1">
      <c r="A242" s="36"/>
      <c r="B242" s="37"/>
      <c r="C242" s="176" t="s">
        <v>490</v>
      </c>
      <c r="D242" s="176" t="s">
        <v>164</v>
      </c>
      <c r="E242" s="177" t="s">
        <v>508</v>
      </c>
      <c r="F242" s="178" t="s">
        <v>509</v>
      </c>
      <c r="G242" s="179" t="s">
        <v>167</v>
      </c>
      <c r="H242" s="180">
        <v>67.045000000000002</v>
      </c>
      <c r="I242" s="181"/>
      <c r="J242" s="182">
        <f>ROUND(I242*H242,2)</f>
        <v>0</v>
      </c>
      <c r="K242" s="183"/>
      <c r="L242" s="41"/>
      <c r="M242" s="184" t="s">
        <v>35</v>
      </c>
      <c r="N242" s="185" t="s">
        <v>51</v>
      </c>
      <c r="O242" s="66"/>
      <c r="P242" s="186">
        <f>O242*H242</f>
        <v>0</v>
      </c>
      <c r="Q242" s="186">
        <v>1.5E-3</v>
      </c>
      <c r="R242" s="186">
        <f>Q242*H242</f>
        <v>0.1005675</v>
      </c>
      <c r="S242" s="186">
        <v>0</v>
      </c>
      <c r="T242" s="187">
        <f>S242*H242</f>
        <v>0</v>
      </c>
      <c r="U242" s="36"/>
      <c r="V242" s="36"/>
      <c r="W242" s="36"/>
      <c r="X242" s="36"/>
      <c r="Y242" s="36"/>
      <c r="Z242" s="36"/>
      <c r="AA242" s="36"/>
      <c r="AB242" s="36"/>
      <c r="AC242" s="36"/>
      <c r="AD242" s="36"/>
      <c r="AE242" s="36"/>
      <c r="AR242" s="188" t="s">
        <v>261</v>
      </c>
      <c r="AT242" s="188" t="s">
        <v>164</v>
      </c>
      <c r="AU242" s="188" t="s">
        <v>90</v>
      </c>
      <c r="AY242" s="18" t="s">
        <v>161</v>
      </c>
      <c r="BE242" s="189">
        <f>IF(N242="základní",J242,0)</f>
        <v>0</v>
      </c>
      <c r="BF242" s="189">
        <f>IF(N242="snížená",J242,0)</f>
        <v>0</v>
      </c>
      <c r="BG242" s="189">
        <f>IF(N242="zákl. přenesená",J242,0)</f>
        <v>0</v>
      </c>
      <c r="BH242" s="189">
        <f>IF(N242="sníž. přenesená",J242,0)</f>
        <v>0</v>
      </c>
      <c r="BI242" s="189">
        <f>IF(N242="nulová",J242,0)</f>
        <v>0</v>
      </c>
      <c r="BJ242" s="18" t="s">
        <v>88</v>
      </c>
      <c r="BK242" s="189">
        <f>ROUND(I242*H242,2)</f>
        <v>0</v>
      </c>
      <c r="BL242" s="18" t="s">
        <v>261</v>
      </c>
      <c r="BM242" s="188" t="s">
        <v>1141</v>
      </c>
    </row>
    <row r="243" spans="1:65" s="2" customFormat="1" ht="11.25">
      <c r="A243" s="36"/>
      <c r="B243" s="37"/>
      <c r="C243" s="38"/>
      <c r="D243" s="190" t="s">
        <v>170</v>
      </c>
      <c r="E243" s="38"/>
      <c r="F243" s="191" t="s">
        <v>511</v>
      </c>
      <c r="G243" s="38"/>
      <c r="H243" s="38"/>
      <c r="I243" s="192"/>
      <c r="J243" s="38"/>
      <c r="K243" s="38"/>
      <c r="L243" s="41"/>
      <c r="M243" s="193"/>
      <c r="N243" s="194"/>
      <c r="O243" s="66"/>
      <c r="P243" s="66"/>
      <c r="Q243" s="66"/>
      <c r="R243" s="66"/>
      <c r="S243" s="66"/>
      <c r="T243" s="67"/>
      <c r="U243" s="36"/>
      <c r="V243" s="36"/>
      <c r="W243" s="36"/>
      <c r="X243" s="36"/>
      <c r="Y243" s="36"/>
      <c r="Z243" s="36"/>
      <c r="AA243" s="36"/>
      <c r="AB243" s="36"/>
      <c r="AC243" s="36"/>
      <c r="AD243" s="36"/>
      <c r="AE243" s="36"/>
      <c r="AT243" s="18" t="s">
        <v>170</v>
      </c>
      <c r="AU243" s="18" t="s">
        <v>90</v>
      </c>
    </row>
    <row r="244" spans="1:65" s="2" customFormat="1" ht="24.2" customHeight="1">
      <c r="A244" s="36"/>
      <c r="B244" s="37"/>
      <c r="C244" s="176" t="s">
        <v>495</v>
      </c>
      <c r="D244" s="176" t="s">
        <v>164</v>
      </c>
      <c r="E244" s="177" t="s">
        <v>513</v>
      </c>
      <c r="F244" s="178" t="s">
        <v>514</v>
      </c>
      <c r="G244" s="179" t="s">
        <v>167</v>
      </c>
      <c r="H244" s="180">
        <v>48.709000000000003</v>
      </c>
      <c r="I244" s="181"/>
      <c r="J244" s="182">
        <f>ROUND(I244*H244,2)</f>
        <v>0</v>
      </c>
      <c r="K244" s="183"/>
      <c r="L244" s="41"/>
      <c r="M244" s="184" t="s">
        <v>35</v>
      </c>
      <c r="N244" s="185" t="s">
        <v>51</v>
      </c>
      <c r="O244" s="66"/>
      <c r="P244" s="186">
        <f>O244*H244</f>
        <v>0</v>
      </c>
      <c r="Q244" s="186">
        <v>0</v>
      </c>
      <c r="R244" s="186">
        <f>Q244*H244</f>
        <v>0</v>
      </c>
      <c r="S244" s="186">
        <v>8.1500000000000003E-2</v>
      </c>
      <c r="T244" s="187">
        <f>S244*H244</f>
        <v>3.9697835000000006</v>
      </c>
      <c r="U244" s="36"/>
      <c r="V244" s="36"/>
      <c r="W244" s="36"/>
      <c r="X244" s="36"/>
      <c r="Y244" s="36"/>
      <c r="Z244" s="36"/>
      <c r="AA244" s="36"/>
      <c r="AB244" s="36"/>
      <c r="AC244" s="36"/>
      <c r="AD244" s="36"/>
      <c r="AE244" s="36"/>
      <c r="AR244" s="188" t="s">
        <v>261</v>
      </c>
      <c r="AT244" s="188" t="s">
        <v>164</v>
      </c>
      <c r="AU244" s="188" t="s">
        <v>90</v>
      </c>
      <c r="AY244" s="18" t="s">
        <v>161</v>
      </c>
      <c r="BE244" s="189">
        <f>IF(N244="základní",J244,0)</f>
        <v>0</v>
      </c>
      <c r="BF244" s="189">
        <f>IF(N244="snížená",J244,0)</f>
        <v>0</v>
      </c>
      <c r="BG244" s="189">
        <f>IF(N244="zákl. přenesená",J244,0)</f>
        <v>0</v>
      </c>
      <c r="BH244" s="189">
        <f>IF(N244="sníž. přenesená",J244,0)</f>
        <v>0</v>
      </c>
      <c r="BI244" s="189">
        <f>IF(N244="nulová",J244,0)</f>
        <v>0</v>
      </c>
      <c r="BJ244" s="18" t="s">
        <v>88</v>
      </c>
      <c r="BK244" s="189">
        <f>ROUND(I244*H244,2)</f>
        <v>0</v>
      </c>
      <c r="BL244" s="18" t="s">
        <v>261</v>
      </c>
      <c r="BM244" s="188" t="s">
        <v>1142</v>
      </c>
    </row>
    <row r="245" spans="1:65" s="2" customFormat="1" ht="11.25">
      <c r="A245" s="36"/>
      <c r="B245" s="37"/>
      <c r="C245" s="38"/>
      <c r="D245" s="190" t="s">
        <v>170</v>
      </c>
      <c r="E245" s="38"/>
      <c r="F245" s="191" t="s">
        <v>516</v>
      </c>
      <c r="G245" s="38"/>
      <c r="H245" s="38"/>
      <c r="I245" s="192"/>
      <c r="J245" s="38"/>
      <c r="K245" s="38"/>
      <c r="L245" s="41"/>
      <c r="M245" s="193"/>
      <c r="N245" s="194"/>
      <c r="O245" s="66"/>
      <c r="P245" s="66"/>
      <c r="Q245" s="66"/>
      <c r="R245" s="66"/>
      <c r="S245" s="66"/>
      <c r="T245" s="67"/>
      <c r="U245" s="36"/>
      <c r="V245" s="36"/>
      <c r="W245" s="36"/>
      <c r="X245" s="36"/>
      <c r="Y245" s="36"/>
      <c r="Z245" s="36"/>
      <c r="AA245" s="36"/>
      <c r="AB245" s="36"/>
      <c r="AC245" s="36"/>
      <c r="AD245" s="36"/>
      <c r="AE245" s="36"/>
      <c r="AT245" s="18" t="s">
        <v>170</v>
      </c>
      <c r="AU245" s="18" t="s">
        <v>90</v>
      </c>
    </row>
    <row r="246" spans="1:65" s="14" customFormat="1" ht="11.25">
      <c r="B246" s="206"/>
      <c r="C246" s="207"/>
      <c r="D246" s="197" t="s">
        <v>176</v>
      </c>
      <c r="E246" s="208" t="s">
        <v>35</v>
      </c>
      <c r="F246" s="209" t="s">
        <v>717</v>
      </c>
      <c r="G246" s="207"/>
      <c r="H246" s="210">
        <v>15.042</v>
      </c>
      <c r="I246" s="211"/>
      <c r="J246" s="207"/>
      <c r="K246" s="207"/>
      <c r="L246" s="212"/>
      <c r="M246" s="213"/>
      <c r="N246" s="214"/>
      <c r="O246" s="214"/>
      <c r="P246" s="214"/>
      <c r="Q246" s="214"/>
      <c r="R246" s="214"/>
      <c r="S246" s="214"/>
      <c r="T246" s="215"/>
      <c r="AT246" s="216" t="s">
        <v>176</v>
      </c>
      <c r="AU246" s="216" t="s">
        <v>90</v>
      </c>
      <c r="AV246" s="14" t="s">
        <v>90</v>
      </c>
      <c r="AW246" s="14" t="s">
        <v>41</v>
      </c>
      <c r="AX246" s="14" t="s">
        <v>80</v>
      </c>
      <c r="AY246" s="216" t="s">
        <v>161</v>
      </c>
    </row>
    <row r="247" spans="1:65" s="14" customFormat="1" ht="11.25">
      <c r="B247" s="206"/>
      <c r="C247" s="207"/>
      <c r="D247" s="197" t="s">
        <v>176</v>
      </c>
      <c r="E247" s="208" t="s">
        <v>35</v>
      </c>
      <c r="F247" s="209" t="s">
        <v>1143</v>
      </c>
      <c r="G247" s="207"/>
      <c r="H247" s="210">
        <v>12.603999999999999</v>
      </c>
      <c r="I247" s="211"/>
      <c r="J247" s="207"/>
      <c r="K247" s="207"/>
      <c r="L247" s="212"/>
      <c r="M247" s="213"/>
      <c r="N247" s="214"/>
      <c r="O247" s="214"/>
      <c r="P247" s="214"/>
      <c r="Q247" s="214"/>
      <c r="R247" s="214"/>
      <c r="S247" s="214"/>
      <c r="T247" s="215"/>
      <c r="AT247" s="216" t="s">
        <v>176</v>
      </c>
      <c r="AU247" s="216" t="s">
        <v>90</v>
      </c>
      <c r="AV247" s="14" t="s">
        <v>90</v>
      </c>
      <c r="AW247" s="14" t="s">
        <v>41</v>
      </c>
      <c r="AX247" s="14" t="s">
        <v>80</v>
      </c>
      <c r="AY247" s="216" t="s">
        <v>161</v>
      </c>
    </row>
    <row r="248" spans="1:65" s="14" customFormat="1" ht="11.25">
      <c r="B248" s="206"/>
      <c r="C248" s="207"/>
      <c r="D248" s="197" t="s">
        <v>176</v>
      </c>
      <c r="E248" s="208" t="s">
        <v>35</v>
      </c>
      <c r="F248" s="209" t="s">
        <v>1144</v>
      </c>
      <c r="G248" s="207"/>
      <c r="H248" s="210">
        <v>21.062999999999999</v>
      </c>
      <c r="I248" s="211"/>
      <c r="J248" s="207"/>
      <c r="K248" s="207"/>
      <c r="L248" s="212"/>
      <c r="M248" s="213"/>
      <c r="N248" s="214"/>
      <c r="O248" s="214"/>
      <c r="P248" s="214"/>
      <c r="Q248" s="214"/>
      <c r="R248" s="214"/>
      <c r="S248" s="214"/>
      <c r="T248" s="215"/>
      <c r="AT248" s="216" t="s">
        <v>176</v>
      </c>
      <c r="AU248" s="216" t="s">
        <v>90</v>
      </c>
      <c r="AV248" s="14" t="s">
        <v>90</v>
      </c>
      <c r="AW248" s="14" t="s">
        <v>41</v>
      </c>
      <c r="AX248" s="14" t="s">
        <v>80</v>
      </c>
      <c r="AY248" s="216" t="s">
        <v>161</v>
      </c>
    </row>
    <row r="249" spans="1:65" s="15" customFormat="1" ht="11.25">
      <c r="B249" s="217"/>
      <c r="C249" s="218"/>
      <c r="D249" s="197" t="s">
        <v>176</v>
      </c>
      <c r="E249" s="219" t="s">
        <v>35</v>
      </c>
      <c r="F249" s="220" t="s">
        <v>181</v>
      </c>
      <c r="G249" s="218"/>
      <c r="H249" s="221">
        <v>48.709000000000003</v>
      </c>
      <c r="I249" s="222"/>
      <c r="J249" s="218"/>
      <c r="K249" s="218"/>
      <c r="L249" s="223"/>
      <c r="M249" s="224"/>
      <c r="N249" s="225"/>
      <c r="O249" s="225"/>
      <c r="P249" s="225"/>
      <c r="Q249" s="225"/>
      <c r="R249" s="225"/>
      <c r="S249" s="225"/>
      <c r="T249" s="226"/>
      <c r="AT249" s="227" t="s">
        <v>176</v>
      </c>
      <c r="AU249" s="227" t="s">
        <v>90</v>
      </c>
      <c r="AV249" s="15" t="s">
        <v>168</v>
      </c>
      <c r="AW249" s="15" t="s">
        <v>41</v>
      </c>
      <c r="AX249" s="15" t="s">
        <v>88</v>
      </c>
      <c r="AY249" s="227" t="s">
        <v>161</v>
      </c>
    </row>
    <row r="250" spans="1:65" s="2" customFormat="1" ht="37.9" customHeight="1">
      <c r="A250" s="36"/>
      <c r="B250" s="37"/>
      <c r="C250" s="176" t="s">
        <v>502</v>
      </c>
      <c r="D250" s="176" t="s">
        <v>164</v>
      </c>
      <c r="E250" s="177" t="s">
        <v>521</v>
      </c>
      <c r="F250" s="178" t="s">
        <v>522</v>
      </c>
      <c r="G250" s="179" t="s">
        <v>167</v>
      </c>
      <c r="H250" s="180">
        <v>67.045000000000002</v>
      </c>
      <c r="I250" s="181"/>
      <c r="J250" s="182">
        <f>ROUND(I250*H250,2)</f>
        <v>0</v>
      </c>
      <c r="K250" s="183"/>
      <c r="L250" s="41"/>
      <c r="M250" s="184" t="s">
        <v>35</v>
      </c>
      <c r="N250" s="185" t="s">
        <v>51</v>
      </c>
      <c r="O250" s="66"/>
      <c r="P250" s="186">
        <f>O250*H250</f>
        <v>0</v>
      </c>
      <c r="Q250" s="186">
        <v>5.1000000000000004E-3</v>
      </c>
      <c r="R250" s="186">
        <f>Q250*H250</f>
        <v>0.34192950000000005</v>
      </c>
      <c r="S250" s="186">
        <v>0</v>
      </c>
      <c r="T250" s="187">
        <f>S250*H250</f>
        <v>0</v>
      </c>
      <c r="U250" s="36"/>
      <c r="V250" s="36"/>
      <c r="W250" s="36"/>
      <c r="X250" s="36"/>
      <c r="Y250" s="36"/>
      <c r="Z250" s="36"/>
      <c r="AA250" s="36"/>
      <c r="AB250" s="36"/>
      <c r="AC250" s="36"/>
      <c r="AD250" s="36"/>
      <c r="AE250" s="36"/>
      <c r="AR250" s="188" t="s">
        <v>261</v>
      </c>
      <c r="AT250" s="188" t="s">
        <v>164</v>
      </c>
      <c r="AU250" s="188" t="s">
        <v>90</v>
      </c>
      <c r="AY250" s="18" t="s">
        <v>161</v>
      </c>
      <c r="BE250" s="189">
        <f>IF(N250="základní",J250,0)</f>
        <v>0</v>
      </c>
      <c r="BF250" s="189">
        <f>IF(N250="snížená",J250,0)</f>
        <v>0</v>
      </c>
      <c r="BG250" s="189">
        <f>IF(N250="zákl. přenesená",J250,0)</f>
        <v>0</v>
      </c>
      <c r="BH250" s="189">
        <f>IF(N250="sníž. přenesená",J250,0)</f>
        <v>0</v>
      </c>
      <c r="BI250" s="189">
        <f>IF(N250="nulová",J250,0)</f>
        <v>0</v>
      </c>
      <c r="BJ250" s="18" t="s">
        <v>88</v>
      </c>
      <c r="BK250" s="189">
        <f>ROUND(I250*H250,2)</f>
        <v>0</v>
      </c>
      <c r="BL250" s="18" t="s">
        <v>261</v>
      </c>
      <c r="BM250" s="188" t="s">
        <v>1145</v>
      </c>
    </row>
    <row r="251" spans="1:65" s="2" customFormat="1" ht="11.25">
      <c r="A251" s="36"/>
      <c r="B251" s="37"/>
      <c r="C251" s="38"/>
      <c r="D251" s="190" t="s">
        <v>170</v>
      </c>
      <c r="E251" s="38"/>
      <c r="F251" s="191" t="s">
        <v>524</v>
      </c>
      <c r="G251" s="38"/>
      <c r="H251" s="38"/>
      <c r="I251" s="192"/>
      <c r="J251" s="38"/>
      <c r="K251" s="38"/>
      <c r="L251" s="41"/>
      <c r="M251" s="193"/>
      <c r="N251" s="194"/>
      <c r="O251" s="66"/>
      <c r="P251" s="66"/>
      <c r="Q251" s="66"/>
      <c r="R251" s="66"/>
      <c r="S251" s="66"/>
      <c r="T251" s="67"/>
      <c r="U251" s="36"/>
      <c r="V251" s="36"/>
      <c r="W251" s="36"/>
      <c r="X251" s="36"/>
      <c r="Y251" s="36"/>
      <c r="Z251" s="36"/>
      <c r="AA251" s="36"/>
      <c r="AB251" s="36"/>
      <c r="AC251" s="36"/>
      <c r="AD251" s="36"/>
      <c r="AE251" s="36"/>
      <c r="AT251" s="18" t="s">
        <v>170</v>
      </c>
      <c r="AU251" s="18" t="s">
        <v>90</v>
      </c>
    </row>
    <row r="252" spans="1:65" s="14" customFormat="1" ht="11.25">
      <c r="B252" s="206"/>
      <c r="C252" s="207"/>
      <c r="D252" s="197" t="s">
        <v>176</v>
      </c>
      <c r="E252" s="208" t="s">
        <v>35</v>
      </c>
      <c r="F252" s="209" t="s">
        <v>635</v>
      </c>
      <c r="G252" s="207"/>
      <c r="H252" s="210">
        <v>20.382000000000001</v>
      </c>
      <c r="I252" s="211"/>
      <c r="J252" s="207"/>
      <c r="K252" s="207"/>
      <c r="L252" s="212"/>
      <c r="M252" s="213"/>
      <c r="N252" s="214"/>
      <c r="O252" s="214"/>
      <c r="P252" s="214"/>
      <c r="Q252" s="214"/>
      <c r="R252" s="214"/>
      <c r="S252" s="214"/>
      <c r="T252" s="215"/>
      <c r="AT252" s="216" t="s">
        <v>176</v>
      </c>
      <c r="AU252" s="216" t="s">
        <v>90</v>
      </c>
      <c r="AV252" s="14" t="s">
        <v>90</v>
      </c>
      <c r="AW252" s="14" t="s">
        <v>41</v>
      </c>
      <c r="AX252" s="14" t="s">
        <v>80</v>
      </c>
      <c r="AY252" s="216" t="s">
        <v>161</v>
      </c>
    </row>
    <row r="253" spans="1:65" s="14" customFormat="1" ht="11.25">
      <c r="B253" s="206"/>
      <c r="C253" s="207"/>
      <c r="D253" s="197" t="s">
        <v>176</v>
      </c>
      <c r="E253" s="208" t="s">
        <v>35</v>
      </c>
      <c r="F253" s="209" t="s">
        <v>1071</v>
      </c>
      <c r="G253" s="207"/>
      <c r="H253" s="210">
        <v>18.04</v>
      </c>
      <c r="I253" s="211"/>
      <c r="J253" s="207"/>
      <c r="K253" s="207"/>
      <c r="L253" s="212"/>
      <c r="M253" s="213"/>
      <c r="N253" s="214"/>
      <c r="O253" s="214"/>
      <c r="P253" s="214"/>
      <c r="Q253" s="214"/>
      <c r="R253" s="214"/>
      <c r="S253" s="214"/>
      <c r="T253" s="215"/>
      <c r="AT253" s="216" t="s">
        <v>176</v>
      </c>
      <c r="AU253" s="216" t="s">
        <v>90</v>
      </c>
      <c r="AV253" s="14" t="s">
        <v>90</v>
      </c>
      <c r="AW253" s="14" t="s">
        <v>41</v>
      </c>
      <c r="AX253" s="14" t="s">
        <v>80</v>
      </c>
      <c r="AY253" s="216" t="s">
        <v>161</v>
      </c>
    </row>
    <row r="254" spans="1:65" s="14" customFormat="1" ht="11.25">
      <c r="B254" s="206"/>
      <c r="C254" s="207"/>
      <c r="D254" s="197" t="s">
        <v>176</v>
      </c>
      <c r="E254" s="208" t="s">
        <v>35</v>
      </c>
      <c r="F254" s="209" t="s">
        <v>1072</v>
      </c>
      <c r="G254" s="207"/>
      <c r="H254" s="210">
        <v>28.623000000000001</v>
      </c>
      <c r="I254" s="211"/>
      <c r="J254" s="207"/>
      <c r="K254" s="207"/>
      <c r="L254" s="212"/>
      <c r="M254" s="213"/>
      <c r="N254" s="214"/>
      <c r="O254" s="214"/>
      <c r="P254" s="214"/>
      <c r="Q254" s="214"/>
      <c r="R254" s="214"/>
      <c r="S254" s="214"/>
      <c r="T254" s="215"/>
      <c r="AT254" s="216" t="s">
        <v>176</v>
      </c>
      <c r="AU254" s="216" t="s">
        <v>90</v>
      </c>
      <c r="AV254" s="14" t="s">
        <v>90</v>
      </c>
      <c r="AW254" s="14" t="s">
        <v>41</v>
      </c>
      <c r="AX254" s="14" t="s">
        <v>80</v>
      </c>
      <c r="AY254" s="216" t="s">
        <v>161</v>
      </c>
    </row>
    <row r="255" spans="1:65" s="15" customFormat="1" ht="11.25">
      <c r="B255" s="217"/>
      <c r="C255" s="218"/>
      <c r="D255" s="197" t="s">
        <v>176</v>
      </c>
      <c r="E255" s="219" t="s">
        <v>35</v>
      </c>
      <c r="F255" s="220" t="s">
        <v>181</v>
      </c>
      <c r="G255" s="218"/>
      <c r="H255" s="221">
        <v>67.045000000000002</v>
      </c>
      <c r="I255" s="222"/>
      <c r="J255" s="218"/>
      <c r="K255" s="218"/>
      <c r="L255" s="223"/>
      <c r="M255" s="224"/>
      <c r="N255" s="225"/>
      <c r="O255" s="225"/>
      <c r="P255" s="225"/>
      <c r="Q255" s="225"/>
      <c r="R255" s="225"/>
      <c r="S255" s="225"/>
      <c r="T255" s="226"/>
      <c r="AT255" s="227" t="s">
        <v>176</v>
      </c>
      <c r="AU255" s="227" t="s">
        <v>90</v>
      </c>
      <c r="AV255" s="15" t="s">
        <v>168</v>
      </c>
      <c r="AW255" s="15" t="s">
        <v>41</v>
      </c>
      <c r="AX255" s="15" t="s">
        <v>88</v>
      </c>
      <c r="AY255" s="227" t="s">
        <v>161</v>
      </c>
    </row>
    <row r="256" spans="1:65" s="2" customFormat="1" ht="16.5" customHeight="1">
      <c r="A256" s="36"/>
      <c r="B256" s="37"/>
      <c r="C256" s="228" t="s">
        <v>507</v>
      </c>
      <c r="D256" s="228" t="s">
        <v>188</v>
      </c>
      <c r="E256" s="229" t="s">
        <v>526</v>
      </c>
      <c r="F256" s="230" t="s">
        <v>527</v>
      </c>
      <c r="G256" s="231" t="s">
        <v>167</v>
      </c>
      <c r="H256" s="232">
        <v>73.75</v>
      </c>
      <c r="I256" s="233"/>
      <c r="J256" s="234">
        <f>ROUND(I256*H256,2)</f>
        <v>0</v>
      </c>
      <c r="K256" s="235"/>
      <c r="L256" s="236"/>
      <c r="M256" s="237" t="s">
        <v>35</v>
      </c>
      <c r="N256" s="238" t="s">
        <v>51</v>
      </c>
      <c r="O256" s="66"/>
      <c r="P256" s="186">
        <f>O256*H256</f>
        <v>0</v>
      </c>
      <c r="Q256" s="186">
        <v>1.26E-2</v>
      </c>
      <c r="R256" s="186">
        <f>Q256*H256</f>
        <v>0.92925000000000002</v>
      </c>
      <c r="S256" s="186">
        <v>0</v>
      </c>
      <c r="T256" s="187">
        <f>S256*H256</f>
        <v>0</v>
      </c>
      <c r="U256" s="36"/>
      <c r="V256" s="36"/>
      <c r="W256" s="36"/>
      <c r="X256" s="36"/>
      <c r="Y256" s="36"/>
      <c r="Z256" s="36"/>
      <c r="AA256" s="36"/>
      <c r="AB256" s="36"/>
      <c r="AC256" s="36"/>
      <c r="AD256" s="36"/>
      <c r="AE256" s="36"/>
      <c r="AR256" s="188" t="s">
        <v>333</v>
      </c>
      <c r="AT256" s="188" t="s">
        <v>188</v>
      </c>
      <c r="AU256" s="188" t="s">
        <v>90</v>
      </c>
      <c r="AY256" s="18" t="s">
        <v>161</v>
      </c>
      <c r="BE256" s="189">
        <f>IF(N256="základní",J256,0)</f>
        <v>0</v>
      </c>
      <c r="BF256" s="189">
        <f>IF(N256="snížená",J256,0)</f>
        <v>0</v>
      </c>
      <c r="BG256" s="189">
        <f>IF(N256="zákl. přenesená",J256,0)</f>
        <v>0</v>
      </c>
      <c r="BH256" s="189">
        <f>IF(N256="sníž. přenesená",J256,0)</f>
        <v>0</v>
      </c>
      <c r="BI256" s="189">
        <f>IF(N256="nulová",J256,0)</f>
        <v>0</v>
      </c>
      <c r="BJ256" s="18" t="s">
        <v>88</v>
      </c>
      <c r="BK256" s="189">
        <f>ROUND(I256*H256,2)</f>
        <v>0</v>
      </c>
      <c r="BL256" s="18" t="s">
        <v>261</v>
      </c>
      <c r="BM256" s="188" t="s">
        <v>1146</v>
      </c>
    </row>
    <row r="257" spans="1:65" s="2" customFormat="1" ht="11.25">
      <c r="A257" s="36"/>
      <c r="B257" s="37"/>
      <c r="C257" s="38"/>
      <c r="D257" s="190" t="s">
        <v>170</v>
      </c>
      <c r="E257" s="38"/>
      <c r="F257" s="191" t="s">
        <v>529</v>
      </c>
      <c r="G257" s="38"/>
      <c r="H257" s="38"/>
      <c r="I257" s="192"/>
      <c r="J257" s="38"/>
      <c r="K257" s="38"/>
      <c r="L257" s="41"/>
      <c r="M257" s="193"/>
      <c r="N257" s="194"/>
      <c r="O257" s="66"/>
      <c r="P257" s="66"/>
      <c r="Q257" s="66"/>
      <c r="R257" s="66"/>
      <c r="S257" s="66"/>
      <c r="T257" s="67"/>
      <c r="U257" s="36"/>
      <c r="V257" s="36"/>
      <c r="W257" s="36"/>
      <c r="X257" s="36"/>
      <c r="Y257" s="36"/>
      <c r="Z257" s="36"/>
      <c r="AA257" s="36"/>
      <c r="AB257" s="36"/>
      <c r="AC257" s="36"/>
      <c r="AD257" s="36"/>
      <c r="AE257" s="36"/>
      <c r="AT257" s="18" t="s">
        <v>170</v>
      </c>
      <c r="AU257" s="18" t="s">
        <v>90</v>
      </c>
    </row>
    <row r="258" spans="1:65" s="14" customFormat="1" ht="11.25">
      <c r="B258" s="206"/>
      <c r="C258" s="207"/>
      <c r="D258" s="197" t="s">
        <v>176</v>
      </c>
      <c r="E258" s="207"/>
      <c r="F258" s="209" t="s">
        <v>1147</v>
      </c>
      <c r="G258" s="207"/>
      <c r="H258" s="210">
        <v>73.75</v>
      </c>
      <c r="I258" s="211"/>
      <c r="J258" s="207"/>
      <c r="K258" s="207"/>
      <c r="L258" s="212"/>
      <c r="M258" s="213"/>
      <c r="N258" s="214"/>
      <c r="O258" s="214"/>
      <c r="P258" s="214"/>
      <c r="Q258" s="214"/>
      <c r="R258" s="214"/>
      <c r="S258" s="214"/>
      <c r="T258" s="215"/>
      <c r="AT258" s="216" t="s">
        <v>176</v>
      </c>
      <c r="AU258" s="216" t="s">
        <v>90</v>
      </c>
      <c r="AV258" s="14" t="s">
        <v>90</v>
      </c>
      <c r="AW258" s="14" t="s">
        <v>4</v>
      </c>
      <c r="AX258" s="14" t="s">
        <v>88</v>
      </c>
      <c r="AY258" s="216" t="s">
        <v>161</v>
      </c>
    </row>
    <row r="259" spans="1:65" s="2" customFormat="1" ht="24.2" customHeight="1">
      <c r="A259" s="36"/>
      <c r="B259" s="37"/>
      <c r="C259" s="176" t="s">
        <v>512</v>
      </c>
      <c r="D259" s="176" t="s">
        <v>164</v>
      </c>
      <c r="E259" s="177" t="s">
        <v>532</v>
      </c>
      <c r="F259" s="178" t="s">
        <v>533</v>
      </c>
      <c r="G259" s="179" t="s">
        <v>480</v>
      </c>
      <c r="H259" s="180">
        <v>10.5</v>
      </c>
      <c r="I259" s="181"/>
      <c r="J259" s="182">
        <f>ROUND(I259*H259,2)</f>
        <v>0</v>
      </c>
      <c r="K259" s="183"/>
      <c r="L259" s="41"/>
      <c r="M259" s="184" t="s">
        <v>35</v>
      </c>
      <c r="N259" s="185" t="s">
        <v>51</v>
      </c>
      <c r="O259" s="66"/>
      <c r="P259" s="186">
        <f>O259*H259</f>
        <v>0</v>
      </c>
      <c r="Q259" s="186">
        <v>5.5000000000000003E-4</v>
      </c>
      <c r="R259" s="186">
        <f>Q259*H259</f>
        <v>5.7750000000000006E-3</v>
      </c>
      <c r="S259" s="186">
        <v>0</v>
      </c>
      <c r="T259" s="187">
        <f>S259*H259</f>
        <v>0</v>
      </c>
      <c r="U259" s="36"/>
      <c r="V259" s="36"/>
      <c r="W259" s="36"/>
      <c r="X259" s="36"/>
      <c r="Y259" s="36"/>
      <c r="Z259" s="36"/>
      <c r="AA259" s="36"/>
      <c r="AB259" s="36"/>
      <c r="AC259" s="36"/>
      <c r="AD259" s="36"/>
      <c r="AE259" s="36"/>
      <c r="AR259" s="188" t="s">
        <v>261</v>
      </c>
      <c r="AT259" s="188" t="s">
        <v>164</v>
      </c>
      <c r="AU259" s="188" t="s">
        <v>90</v>
      </c>
      <c r="AY259" s="18" t="s">
        <v>161</v>
      </c>
      <c r="BE259" s="189">
        <f>IF(N259="základní",J259,0)</f>
        <v>0</v>
      </c>
      <c r="BF259" s="189">
        <f>IF(N259="snížená",J259,0)</f>
        <v>0</v>
      </c>
      <c r="BG259" s="189">
        <f>IF(N259="zákl. přenesená",J259,0)</f>
        <v>0</v>
      </c>
      <c r="BH259" s="189">
        <f>IF(N259="sníž. přenesená",J259,0)</f>
        <v>0</v>
      </c>
      <c r="BI259" s="189">
        <f>IF(N259="nulová",J259,0)</f>
        <v>0</v>
      </c>
      <c r="BJ259" s="18" t="s">
        <v>88</v>
      </c>
      <c r="BK259" s="189">
        <f>ROUND(I259*H259,2)</f>
        <v>0</v>
      </c>
      <c r="BL259" s="18" t="s">
        <v>261</v>
      </c>
      <c r="BM259" s="188" t="s">
        <v>1148</v>
      </c>
    </row>
    <row r="260" spans="1:65" s="2" customFormat="1" ht="11.25">
      <c r="A260" s="36"/>
      <c r="B260" s="37"/>
      <c r="C260" s="38"/>
      <c r="D260" s="190" t="s">
        <v>170</v>
      </c>
      <c r="E260" s="38"/>
      <c r="F260" s="191" t="s">
        <v>535</v>
      </c>
      <c r="G260" s="38"/>
      <c r="H260" s="38"/>
      <c r="I260" s="192"/>
      <c r="J260" s="38"/>
      <c r="K260" s="38"/>
      <c r="L260" s="41"/>
      <c r="M260" s="193"/>
      <c r="N260" s="194"/>
      <c r="O260" s="66"/>
      <c r="P260" s="66"/>
      <c r="Q260" s="66"/>
      <c r="R260" s="66"/>
      <c r="S260" s="66"/>
      <c r="T260" s="67"/>
      <c r="U260" s="36"/>
      <c r="V260" s="36"/>
      <c r="W260" s="36"/>
      <c r="X260" s="36"/>
      <c r="Y260" s="36"/>
      <c r="Z260" s="36"/>
      <c r="AA260" s="36"/>
      <c r="AB260" s="36"/>
      <c r="AC260" s="36"/>
      <c r="AD260" s="36"/>
      <c r="AE260" s="36"/>
      <c r="AT260" s="18" t="s">
        <v>170</v>
      </c>
      <c r="AU260" s="18" t="s">
        <v>90</v>
      </c>
    </row>
    <row r="261" spans="1:65" s="14" customFormat="1" ht="11.25">
      <c r="B261" s="206"/>
      <c r="C261" s="207"/>
      <c r="D261" s="197" t="s">
        <v>176</v>
      </c>
      <c r="E261" s="208" t="s">
        <v>35</v>
      </c>
      <c r="F261" s="209" t="s">
        <v>726</v>
      </c>
      <c r="G261" s="207"/>
      <c r="H261" s="210">
        <v>10.5</v>
      </c>
      <c r="I261" s="211"/>
      <c r="J261" s="207"/>
      <c r="K261" s="207"/>
      <c r="L261" s="212"/>
      <c r="M261" s="213"/>
      <c r="N261" s="214"/>
      <c r="O261" s="214"/>
      <c r="P261" s="214"/>
      <c r="Q261" s="214"/>
      <c r="R261" s="214"/>
      <c r="S261" s="214"/>
      <c r="T261" s="215"/>
      <c r="AT261" s="216" t="s">
        <v>176</v>
      </c>
      <c r="AU261" s="216" t="s">
        <v>90</v>
      </c>
      <c r="AV261" s="14" t="s">
        <v>90</v>
      </c>
      <c r="AW261" s="14" t="s">
        <v>41</v>
      </c>
      <c r="AX261" s="14" t="s">
        <v>88</v>
      </c>
      <c r="AY261" s="216" t="s">
        <v>161</v>
      </c>
    </row>
    <row r="262" spans="1:65" s="2" customFormat="1" ht="24.2" customHeight="1">
      <c r="A262" s="36"/>
      <c r="B262" s="37"/>
      <c r="C262" s="176" t="s">
        <v>520</v>
      </c>
      <c r="D262" s="176" t="s">
        <v>164</v>
      </c>
      <c r="E262" s="177" t="s">
        <v>538</v>
      </c>
      <c r="F262" s="178" t="s">
        <v>539</v>
      </c>
      <c r="G262" s="179" t="s">
        <v>480</v>
      </c>
      <c r="H262" s="180">
        <v>32.9</v>
      </c>
      <c r="I262" s="181"/>
      <c r="J262" s="182">
        <f>ROUND(I262*H262,2)</f>
        <v>0</v>
      </c>
      <c r="K262" s="183"/>
      <c r="L262" s="41"/>
      <c r="M262" s="184" t="s">
        <v>35</v>
      </c>
      <c r="N262" s="185" t="s">
        <v>51</v>
      </c>
      <c r="O262" s="66"/>
      <c r="P262" s="186">
        <f>O262*H262</f>
        <v>0</v>
      </c>
      <c r="Q262" s="186">
        <v>5.0000000000000001E-4</v>
      </c>
      <c r="R262" s="186">
        <f>Q262*H262</f>
        <v>1.6449999999999999E-2</v>
      </c>
      <c r="S262" s="186">
        <v>0</v>
      </c>
      <c r="T262" s="187">
        <f>S262*H262</f>
        <v>0</v>
      </c>
      <c r="U262" s="36"/>
      <c r="V262" s="36"/>
      <c r="W262" s="36"/>
      <c r="X262" s="36"/>
      <c r="Y262" s="36"/>
      <c r="Z262" s="36"/>
      <c r="AA262" s="36"/>
      <c r="AB262" s="36"/>
      <c r="AC262" s="36"/>
      <c r="AD262" s="36"/>
      <c r="AE262" s="36"/>
      <c r="AR262" s="188" t="s">
        <v>261</v>
      </c>
      <c r="AT262" s="188" t="s">
        <v>164</v>
      </c>
      <c r="AU262" s="188" t="s">
        <v>90</v>
      </c>
      <c r="AY262" s="18" t="s">
        <v>161</v>
      </c>
      <c r="BE262" s="189">
        <f>IF(N262="základní",J262,0)</f>
        <v>0</v>
      </c>
      <c r="BF262" s="189">
        <f>IF(N262="snížená",J262,0)</f>
        <v>0</v>
      </c>
      <c r="BG262" s="189">
        <f>IF(N262="zákl. přenesená",J262,0)</f>
        <v>0</v>
      </c>
      <c r="BH262" s="189">
        <f>IF(N262="sníž. přenesená",J262,0)</f>
        <v>0</v>
      </c>
      <c r="BI262" s="189">
        <f>IF(N262="nulová",J262,0)</f>
        <v>0</v>
      </c>
      <c r="BJ262" s="18" t="s">
        <v>88</v>
      </c>
      <c r="BK262" s="189">
        <f>ROUND(I262*H262,2)</f>
        <v>0</v>
      </c>
      <c r="BL262" s="18" t="s">
        <v>261</v>
      </c>
      <c r="BM262" s="188" t="s">
        <v>1149</v>
      </c>
    </row>
    <row r="263" spans="1:65" s="2" customFormat="1" ht="11.25">
      <c r="A263" s="36"/>
      <c r="B263" s="37"/>
      <c r="C263" s="38"/>
      <c r="D263" s="190" t="s">
        <v>170</v>
      </c>
      <c r="E263" s="38"/>
      <c r="F263" s="191" t="s">
        <v>541</v>
      </c>
      <c r="G263" s="38"/>
      <c r="H263" s="38"/>
      <c r="I263" s="192"/>
      <c r="J263" s="38"/>
      <c r="K263" s="38"/>
      <c r="L263" s="41"/>
      <c r="M263" s="193"/>
      <c r="N263" s="194"/>
      <c r="O263" s="66"/>
      <c r="P263" s="66"/>
      <c r="Q263" s="66"/>
      <c r="R263" s="66"/>
      <c r="S263" s="66"/>
      <c r="T263" s="67"/>
      <c r="U263" s="36"/>
      <c r="V263" s="36"/>
      <c r="W263" s="36"/>
      <c r="X263" s="36"/>
      <c r="Y263" s="36"/>
      <c r="Z263" s="36"/>
      <c r="AA263" s="36"/>
      <c r="AB263" s="36"/>
      <c r="AC263" s="36"/>
      <c r="AD263" s="36"/>
      <c r="AE263" s="36"/>
      <c r="AT263" s="18" t="s">
        <v>170</v>
      </c>
      <c r="AU263" s="18" t="s">
        <v>90</v>
      </c>
    </row>
    <row r="264" spans="1:65" s="14" customFormat="1" ht="11.25">
      <c r="B264" s="206"/>
      <c r="C264" s="207"/>
      <c r="D264" s="197" t="s">
        <v>176</v>
      </c>
      <c r="E264" s="208" t="s">
        <v>35</v>
      </c>
      <c r="F264" s="209" t="s">
        <v>728</v>
      </c>
      <c r="G264" s="207"/>
      <c r="H264" s="210">
        <v>32.9</v>
      </c>
      <c r="I264" s="211"/>
      <c r="J264" s="207"/>
      <c r="K264" s="207"/>
      <c r="L264" s="212"/>
      <c r="M264" s="213"/>
      <c r="N264" s="214"/>
      <c r="O264" s="214"/>
      <c r="P264" s="214"/>
      <c r="Q264" s="214"/>
      <c r="R264" s="214"/>
      <c r="S264" s="214"/>
      <c r="T264" s="215"/>
      <c r="AT264" s="216" t="s">
        <v>176</v>
      </c>
      <c r="AU264" s="216" t="s">
        <v>90</v>
      </c>
      <c r="AV264" s="14" t="s">
        <v>90</v>
      </c>
      <c r="AW264" s="14" t="s">
        <v>41</v>
      </c>
      <c r="AX264" s="14" t="s">
        <v>88</v>
      </c>
      <c r="AY264" s="216" t="s">
        <v>161</v>
      </c>
    </row>
    <row r="265" spans="1:65" s="2" customFormat="1" ht="37.9" customHeight="1">
      <c r="A265" s="36"/>
      <c r="B265" s="37"/>
      <c r="C265" s="176" t="s">
        <v>525</v>
      </c>
      <c r="D265" s="176" t="s">
        <v>164</v>
      </c>
      <c r="E265" s="177" t="s">
        <v>1051</v>
      </c>
      <c r="F265" s="178" t="s">
        <v>1052</v>
      </c>
      <c r="G265" s="179" t="s">
        <v>232</v>
      </c>
      <c r="H265" s="180">
        <v>1.4139999999999999</v>
      </c>
      <c r="I265" s="181"/>
      <c r="J265" s="182">
        <f>ROUND(I265*H265,2)</f>
        <v>0</v>
      </c>
      <c r="K265" s="183"/>
      <c r="L265" s="41"/>
      <c r="M265" s="184" t="s">
        <v>35</v>
      </c>
      <c r="N265" s="185" t="s">
        <v>51</v>
      </c>
      <c r="O265" s="66"/>
      <c r="P265" s="186">
        <f>O265*H265</f>
        <v>0</v>
      </c>
      <c r="Q265" s="186">
        <v>0</v>
      </c>
      <c r="R265" s="186">
        <f>Q265*H265</f>
        <v>0</v>
      </c>
      <c r="S265" s="186">
        <v>0</v>
      </c>
      <c r="T265" s="187">
        <f>S265*H265</f>
        <v>0</v>
      </c>
      <c r="U265" s="36"/>
      <c r="V265" s="36"/>
      <c r="W265" s="36"/>
      <c r="X265" s="36"/>
      <c r="Y265" s="36"/>
      <c r="Z265" s="36"/>
      <c r="AA265" s="36"/>
      <c r="AB265" s="36"/>
      <c r="AC265" s="36"/>
      <c r="AD265" s="36"/>
      <c r="AE265" s="36"/>
      <c r="AR265" s="188" t="s">
        <v>261</v>
      </c>
      <c r="AT265" s="188" t="s">
        <v>164</v>
      </c>
      <c r="AU265" s="188" t="s">
        <v>90</v>
      </c>
      <c r="AY265" s="18" t="s">
        <v>161</v>
      </c>
      <c r="BE265" s="189">
        <f>IF(N265="základní",J265,0)</f>
        <v>0</v>
      </c>
      <c r="BF265" s="189">
        <f>IF(N265="snížená",J265,0)</f>
        <v>0</v>
      </c>
      <c r="BG265" s="189">
        <f>IF(N265="zákl. přenesená",J265,0)</f>
        <v>0</v>
      </c>
      <c r="BH265" s="189">
        <f>IF(N265="sníž. přenesená",J265,0)</f>
        <v>0</v>
      </c>
      <c r="BI265" s="189">
        <f>IF(N265="nulová",J265,0)</f>
        <v>0</v>
      </c>
      <c r="BJ265" s="18" t="s">
        <v>88</v>
      </c>
      <c r="BK265" s="189">
        <f>ROUND(I265*H265,2)</f>
        <v>0</v>
      </c>
      <c r="BL265" s="18" t="s">
        <v>261</v>
      </c>
      <c r="BM265" s="188" t="s">
        <v>1150</v>
      </c>
    </row>
    <row r="266" spans="1:65" s="2" customFormat="1" ht="11.25">
      <c r="A266" s="36"/>
      <c r="B266" s="37"/>
      <c r="C266" s="38"/>
      <c r="D266" s="190" t="s">
        <v>170</v>
      </c>
      <c r="E266" s="38"/>
      <c r="F266" s="191" t="s">
        <v>1054</v>
      </c>
      <c r="G266" s="38"/>
      <c r="H266" s="38"/>
      <c r="I266" s="192"/>
      <c r="J266" s="38"/>
      <c r="K266" s="38"/>
      <c r="L266" s="41"/>
      <c r="M266" s="193"/>
      <c r="N266" s="194"/>
      <c r="O266" s="66"/>
      <c r="P266" s="66"/>
      <c r="Q266" s="66"/>
      <c r="R266" s="66"/>
      <c r="S266" s="66"/>
      <c r="T266" s="67"/>
      <c r="U266" s="36"/>
      <c r="V266" s="36"/>
      <c r="W266" s="36"/>
      <c r="X266" s="36"/>
      <c r="Y266" s="36"/>
      <c r="Z266" s="36"/>
      <c r="AA266" s="36"/>
      <c r="AB266" s="36"/>
      <c r="AC266" s="36"/>
      <c r="AD266" s="36"/>
      <c r="AE266" s="36"/>
      <c r="AT266" s="18" t="s">
        <v>170</v>
      </c>
      <c r="AU266" s="18" t="s">
        <v>90</v>
      </c>
    </row>
    <row r="267" spans="1:65" s="2" customFormat="1" ht="49.15" customHeight="1">
      <c r="A267" s="36"/>
      <c r="B267" s="37"/>
      <c r="C267" s="176" t="s">
        <v>531</v>
      </c>
      <c r="D267" s="176" t="s">
        <v>164</v>
      </c>
      <c r="E267" s="177" t="s">
        <v>549</v>
      </c>
      <c r="F267" s="178" t="s">
        <v>550</v>
      </c>
      <c r="G267" s="179" t="s">
        <v>232</v>
      </c>
      <c r="H267" s="180">
        <v>1.4139999999999999</v>
      </c>
      <c r="I267" s="181"/>
      <c r="J267" s="182">
        <f>ROUND(I267*H267,2)</f>
        <v>0</v>
      </c>
      <c r="K267" s="183"/>
      <c r="L267" s="41"/>
      <c r="M267" s="184" t="s">
        <v>35</v>
      </c>
      <c r="N267" s="185" t="s">
        <v>51</v>
      </c>
      <c r="O267" s="66"/>
      <c r="P267" s="186">
        <f>O267*H267</f>
        <v>0</v>
      </c>
      <c r="Q267" s="186">
        <v>0</v>
      </c>
      <c r="R267" s="186">
        <f>Q267*H267</f>
        <v>0</v>
      </c>
      <c r="S267" s="186">
        <v>0</v>
      </c>
      <c r="T267" s="187">
        <f>S267*H267</f>
        <v>0</v>
      </c>
      <c r="U267" s="36"/>
      <c r="V267" s="36"/>
      <c r="W267" s="36"/>
      <c r="X267" s="36"/>
      <c r="Y267" s="36"/>
      <c r="Z267" s="36"/>
      <c r="AA267" s="36"/>
      <c r="AB267" s="36"/>
      <c r="AC267" s="36"/>
      <c r="AD267" s="36"/>
      <c r="AE267" s="36"/>
      <c r="AR267" s="188" t="s">
        <v>261</v>
      </c>
      <c r="AT267" s="188" t="s">
        <v>164</v>
      </c>
      <c r="AU267" s="188" t="s">
        <v>90</v>
      </c>
      <c r="AY267" s="18" t="s">
        <v>161</v>
      </c>
      <c r="BE267" s="189">
        <f>IF(N267="základní",J267,0)</f>
        <v>0</v>
      </c>
      <c r="BF267" s="189">
        <f>IF(N267="snížená",J267,0)</f>
        <v>0</v>
      </c>
      <c r="BG267" s="189">
        <f>IF(N267="zákl. přenesená",J267,0)</f>
        <v>0</v>
      </c>
      <c r="BH267" s="189">
        <f>IF(N267="sníž. přenesená",J267,0)</f>
        <v>0</v>
      </c>
      <c r="BI267" s="189">
        <f>IF(N267="nulová",J267,0)</f>
        <v>0</v>
      </c>
      <c r="BJ267" s="18" t="s">
        <v>88</v>
      </c>
      <c r="BK267" s="189">
        <f>ROUND(I267*H267,2)</f>
        <v>0</v>
      </c>
      <c r="BL267" s="18" t="s">
        <v>261</v>
      </c>
      <c r="BM267" s="188" t="s">
        <v>1151</v>
      </c>
    </row>
    <row r="268" spans="1:65" s="2" customFormat="1" ht="11.25">
      <c r="A268" s="36"/>
      <c r="B268" s="37"/>
      <c r="C268" s="38"/>
      <c r="D268" s="190" t="s">
        <v>170</v>
      </c>
      <c r="E268" s="38"/>
      <c r="F268" s="191" t="s">
        <v>552</v>
      </c>
      <c r="G268" s="38"/>
      <c r="H268" s="38"/>
      <c r="I268" s="192"/>
      <c r="J268" s="38"/>
      <c r="K268" s="38"/>
      <c r="L268" s="41"/>
      <c r="M268" s="193"/>
      <c r="N268" s="194"/>
      <c r="O268" s="66"/>
      <c r="P268" s="66"/>
      <c r="Q268" s="66"/>
      <c r="R268" s="66"/>
      <c r="S268" s="66"/>
      <c r="T268" s="67"/>
      <c r="U268" s="36"/>
      <c r="V268" s="36"/>
      <c r="W268" s="36"/>
      <c r="X268" s="36"/>
      <c r="Y268" s="36"/>
      <c r="Z268" s="36"/>
      <c r="AA268" s="36"/>
      <c r="AB268" s="36"/>
      <c r="AC268" s="36"/>
      <c r="AD268" s="36"/>
      <c r="AE268" s="36"/>
      <c r="AT268" s="18" t="s">
        <v>170</v>
      </c>
      <c r="AU268" s="18" t="s">
        <v>90</v>
      </c>
    </row>
    <row r="269" spans="1:65" s="12" customFormat="1" ht="22.9" customHeight="1">
      <c r="B269" s="160"/>
      <c r="C269" s="161"/>
      <c r="D269" s="162" t="s">
        <v>79</v>
      </c>
      <c r="E269" s="174" t="s">
        <v>553</v>
      </c>
      <c r="F269" s="174" t="s">
        <v>554</v>
      </c>
      <c r="G269" s="161"/>
      <c r="H269" s="161"/>
      <c r="I269" s="164"/>
      <c r="J269" s="175">
        <f>BK269</f>
        <v>0</v>
      </c>
      <c r="K269" s="161"/>
      <c r="L269" s="166"/>
      <c r="M269" s="167"/>
      <c r="N269" s="168"/>
      <c r="O269" s="168"/>
      <c r="P269" s="169">
        <f>SUM(P270:P276)</f>
        <v>0</v>
      </c>
      <c r="Q269" s="168"/>
      <c r="R269" s="169">
        <f>SUM(R270:R276)</f>
        <v>1.786E-3</v>
      </c>
      <c r="S269" s="168"/>
      <c r="T269" s="170">
        <f>SUM(T270:T276)</f>
        <v>0</v>
      </c>
      <c r="AR269" s="171" t="s">
        <v>90</v>
      </c>
      <c r="AT269" s="172" t="s">
        <v>79</v>
      </c>
      <c r="AU269" s="172" t="s">
        <v>88</v>
      </c>
      <c r="AY269" s="171" t="s">
        <v>161</v>
      </c>
      <c r="BK269" s="173">
        <f>SUM(BK270:BK276)</f>
        <v>0</v>
      </c>
    </row>
    <row r="270" spans="1:65" s="2" customFormat="1" ht="24.2" customHeight="1">
      <c r="A270" s="36"/>
      <c r="B270" s="37"/>
      <c r="C270" s="176" t="s">
        <v>537</v>
      </c>
      <c r="D270" s="176" t="s">
        <v>164</v>
      </c>
      <c r="E270" s="177" t="s">
        <v>556</v>
      </c>
      <c r="F270" s="178" t="s">
        <v>557</v>
      </c>
      <c r="G270" s="179" t="s">
        <v>167</v>
      </c>
      <c r="H270" s="180">
        <v>4.7</v>
      </c>
      <c r="I270" s="181"/>
      <c r="J270" s="182">
        <f>ROUND(I270*H270,2)</f>
        <v>0</v>
      </c>
      <c r="K270" s="183"/>
      <c r="L270" s="41"/>
      <c r="M270" s="184" t="s">
        <v>35</v>
      </c>
      <c r="N270" s="185" t="s">
        <v>51</v>
      </c>
      <c r="O270" s="66"/>
      <c r="P270" s="186">
        <f>O270*H270</f>
        <v>0</v>
      </c>
      <c r="Q270" s="186">
        <v>1.3999999999999999E-4</v>
      </c>
      <c r="R270" s="186">
        <f>Q270*H270</f>
        <v>6.5799999999999995E-4</v>
      </c>
      <c r="S270" s="186">
        <v>0</v>
      </c>
      <c r="T270" s="187">
        <f>S270*H270</f>
        <v>0</v>
      </c>
      <c r="U270" s="36"/>
      <c r="V270" s="36"/>
      <c r="W270" s="36"/>
      <c r="X270" s="36"/>
      <c r="Y270" s="36"/>
      <c r="Z270" s="36"/>
      <c r="AA270" s="36"/>
      <c r="AB270" s="36"/>
      <c r="AC270" s="36"/>
      <c r="AD270" s="36"/>
      <c r="AE270" s="36"/>
      <c r="AR270" s="188" t="s">
        <v>261</v>
      </c>
      <c r="AT270" s="188" t="s">
        <v>164</v>
      </c>
      <c r="AU270" s="188" t="s">
        <v>90</v>
      </c>
      <c r="AY270" s="18" t="s">
        <v>161</v>
      </c>
      <c r="BE270" s="189">
        <f>IF(N270="základní",J270,0)</f>
        <v>0</v>
      </c>
      <c r="BF270" s="189">
        <f>IF(N270="snížená",J270,0)</f>
        <v>0</v>
      </c>
      <c r="BG270" s="189">
        <f>IF(N270="zákl. přenesená",J270,0)</f>
        <v>0</v>
      </c>
      <c r="BH270" s="189">
        <f>IF(N270="sníž. přenesená",J270,0)</f>
        <v>0</v>
      </c>
      <c r="BI270" s="189">
        <f>IF(N270="nulová",J270,0)</f>
        <v>0</v>
      </c>
      <c r="BJ270" s="18" t="s">
        <v>88</v>
      </c>
      <c r="BK270" s="189">
        <f>ROUND(I270*H270,2)</f>
        <v>0</v>
      </c>
      <c r="BL270" s="18" t="s">
        <v>261</v>
      </c>
      <c r="BM270" s="188" t="s">
        <v>1152</v>
      </c>
    </row>
    <row r="271" spans="1:65" s="2" customFormat="1" ht="11.25">
      <c r="A271" s="36"/>
      <c r="B271" s="37"/>
      <c r="C271" s="38"/>
      <c r="D271" s="190" t="s">
        <v>170</v>
      </c>
      <c r="E271" s="38"/>
      <c r="F271" s="191" t="s">
        <v>559</v>
      </c>
      <c r="G271" s="38"/>
      <c r="H271" s="38"/>
      <c r="I271" s="192"/>
      <c r="J271" s="38"/>
      <c r="K271" s="38"/>
      <c r="L271" s="41"/>
      <c r="M271" s="193"/>
      <c r="N271" s="194"/>
      <c r="O271" s="66"/>
      <c r="P271" s="66"/>
      <c r="Q271" s="66"/>
      <c r="R271" s="66"/>
      <c r="S271" s="66"/>
      <c r="T271" s="67"/>
      <c r="U271" s="36"/>
      <c r="V271" s="36"/>
      <c r="W271" s="36"/>
      <c r="X271" s="36"/>
      <c r="Y271" s="36"/>
      <c r="Z271" s="36"/>
      <c r="AA271" s="36"/>
      <c r="AB271" s="36"/>
      <c r="AC271" s="36"/>
      <c r="AD271" s="36"/>
      <c r="AE271" s="36"/>
      <c r="AT271" s="18" t="s">
        <v>170</v>
      </c>
      <c r="AU271" s="18" t="s">
        <v>90</v>
      </c>
    </row>
    <row r="272" spans="1:65" s="14" customFormat="1" ht="11.25">
      <c r="B272" s="206"/>
      <c r="C272" s="207"/>
      <c r="D272" s="197" t="s">
        <v>176</v>
      </c>
      <c r="E272" s="208" t="s">
        <v>35</v>
      </c>
      <c r="F272" s="209" t="s">
        <v>732</v>
      </c>
      <c r="G272" s="207"/>
      <c r="H272" s="210">
        <v>4.7</v>
      </c>
      <c r="I272" s="211"/>
      <c r="J272" s="207"/>
      <c r="K272" s="207"/>
      <c r="L272" s="212"/>
      <c r="M272" s="213"/>
      <c r="N272" s="214"/>
      <c r="O272" s="214"/>
      <c r="P272" s="214"/>
      <c r="Q272" s="214"/>
      <c r="R272" s="214"/>
      <c r="S272" s="214"/>
      <c r="T272" s="215"/>
      <c r="AT272" s="216" t="s">
        <v>176</v>
      </c>
      <c r="AU272" s="216" t="s">
        <v>90</v>
      </c>
      <c r="AV272" s="14" t="s">
        <v>90</v>
      </c>
      <c r="AW272" s="14" t="s">
        <v>41</v>
      </c>
      <c r="AX272" s="14" t="s">
        <v>88</v>
      </c>
      <c r="AY272" s="216" t="s">
        <v>161</v>
      </c>
    </row>
    <row r="273" spans="1:65" s="2" customFormat="1" ht="24.2" customHeight="1">
      <c r="A273" s="36"/>
      <c r="B273" s="37"/>
      <c r="C273" s="176" t="s">
        <v>543</v>
      </c>
      <c r="D273" s="176" t="s">
        <v>164</v>
      </c>
      <c r="E273" s="177" t="s">
        <v>562</v>
      </c>
      <c r="F273" s="178" t="s">
        <v>563</v>
      </c>
      <c r="G273" s="179" t="s">
        <v>167</v>
      </c>
      <c r="H273" s="180">
        <v>4.7</v>
      </c>
      <c r="I273" s="181"/>
      <c r="J273" s="182">
        <f>ROUND(I273*H273,2)</f>
        <v>0</v>
      </c>
      <c r="K273" s="183"/>
      <c r="L273" s="41"/>
      <c r="M273" s="184" t="s">
        <v>35</v>
      </c>
      <c r="N273" s="185" t="s">
        <v>51</v>
      </c>
      <c r="O273" s="66"/>
      <c r="P273" s="186">
        <f>O273*H273</f>
        <v>0</v>
      </c>
      <c r="Q273" s="186">
        <v>1.2E-4</v>
      </c>
      <c r="R273" s="186">
        <f>Q273*H273</f>
        <v>5.6400000000000005E-4</v>
      </c>
      <c r="S273" s="186">
        <v>0</v>
      </c>
      <c r="T273" s="187">
        <f>S273*H273</f>
        <v>0</v>
      </c>
      <c r="U273" s="36"/>
      <c r="V273" s="36"/>
      <c r="W273" s="36"/>
      <c r="X273" s="36"/>
      <c r="Y273" s="36"/>
      <c r="Z273" s="36"/>
      <c r="AA273" s="36"/>
      <c r="AB273" s="36"/>
      <c r="AC273" s="36"/>
      <c r="AD273" s="36"/>
      <c r="AE273" s="36"/>
      <c r="AR273" s="188" t="s">
        <v>261</v>
      </c>
      <c r="AT273" s="188" t="s">
        <v>164</v>
      </c>
      <c r="AU273" s="188" t="s">
        <v>90</v>
      </c>
      <c r="AY273" s="18" t="s">
        <v>161</v>
      </c>
      <c r="BE273" s="189">
        <f>IF(N273="základní",J273,0)</f>
        <v>0</v>
      </c>
      <c r="BF273" s="189">
        <f>IF(N273="snížená",J273,0)</f>
        <v>0</v>
      </c>
      <c r="BG273" s="189">
        <f>IF(N273="zákl. přenesená",J273,0)</f>
        <v>0</v>
      </c>
      <c r="BH273" s="189">
        <f>IF(N273="sníž. přenesená",J273,0)</f>
        <v>0</v>
      </c>
      <c r="BI273" s="189">
        <f>IF(N273="nulová",J273,0)</f>
        <v>0</v>
      </c>
      <c r="BJ273" s="18" t="s">
        <v>88</v>
      </c>
      <c r="BK273" s="189">
        <f>ROUND(I273*H273,2)</f>
        <v>0</v>
      </c>
      <c r="BL273" s="18" t="s">
        <v>261</v>
      </c>
      <c r="BM273" s="188" t="s">
        <v>1153</v>
      </c>
    </row>
    <row r="274" spans="1:65" s="2" customFormat="1" ht="11.25">
      <c r="A274" s="36"/>
      <c r="B274" s="37"/>
      <c r="C274" s="38"/>
      <c r="D274" s="190" t="s">
        <v>170</v>
      </c>
      <c r="E274" s="38"/>
      <c r="F274" s="191" t="s">
        <v>565</v>
      </c>
      <c r="G274" s="38"/>
      <c r="H274" s="38"/>
      <c r="I274" s="192"/>
      <c r="J274" s="38"/>
      <c r="K274" s="38"/>
      <c r="L274" s="41"/>
      <c r="M274" s="193"/>
      <c r="N274" s="194"/>
      <c r="O274" s="66"/>
      <c r="P274" s="66"/>
      <c r="Q274" s="66"/>
      <c r="R274" s="66"/>
      <c r="S274" s="66"/>
      <c r="T274" s="67"/>
      <c r="U274" s="36"/>
      <c r="V274" s="36"/>
      <c r="W274" s="36"/>
      <c r="X274" s="36"/>
      <c r="Y274" s="36"/>
      <c r="Z274" s="36"/>
      <c r="AA274" s="36"/>
      <c r="AB274" s="36"/>
      <c r="AC274" s="36"/>
      <c r="AD274" s="36"/>
      <c r="AE274" s="36"/>
      <c r="AT274" s="18" t="s">
        <v>170</v>
      </c>
      <c r="AU274" s="18" t="s">
        <v>90</v>
      </c>
    </row>
    <row r="275" spans="1:65" s="2" customFormat="1" ht="24.2" customHeight="1">
      <c r="A275" s="36"/>
      <c r="B275" s="37"/>
      <c r="C275" s="176" t="s">
        <v>548</v>
      </c>
      <c r="D275" s="176" t="s">
        <v>164</v>
      </c>
      <c r="E275" s="177" t="s">
        <v>567</v>
      </c>
      <c r="F275" s="178" t="s">
        <v>568</v>
      </c>
      <c r="G275" s="179" t="s">
        <v>167</v>
      </c>
      <c r="H275" s="180">
        <v>4.7</v>
      </c>
      <c r="I275" s="181"/>
      <c r="J275" s="182">
        <f>ROUND(I275*H275,2)</f>
        <v>0</v>
      </c>
      <c r="K275" s="183"/>
      <c r="L275" s="41"/>
      <c r="M275" s="184" t="s">
        <v>35</v>
      </c>
      <c r="N275" s="185" t="s">
        <v>51</v>
      </c>
      <c r="O275" s="66"/>
      <c r="P275" s="186">
        <f>O275*H275</f>
        <v>0</v>
      </c>
      <c r="Q275" s="186">
        <v>1.2E-4</v>
      </c>
      <c r="R275" s="186">
        <f>Q275*H275</f>
        <v>5.6400000000000005E-4</v>
      </c>
      <c r="S275" s="186">
        <v>0</v>
      </c>
      <c r="T275" s="187">
        <f>S275*H275</f>
        <v>0</v>
      </c>
      <c r="U275" s="36"/>
      <c r="V275" s="36"/>
      <c r="W275" s="36"/>
      <c r="X275" s="36"/>
      <c r="Y275" s="36"/>
      <c r="Z275" s="36"/>
      <c r="AA275" s="36"/>
      <c r="AB275" s="36"/>
      <c r="AC275" s="36"/>
      <c r="AD275" s="36"/>
      <c r="AE275" s="36"/>
      <c r="AR275" s="188" t="s">
        <v>261</v>
      </c>
      <c r="AT275" s="188" t="s">
        <v>164</v>
      </c>
      <c r="AU275" s="188" t="s">
        <v>90</v>
      </c>
      <c r="AY275" s="18" t="s">
        <v>161</v>
      </c>
      <c r="BE275" s="189">
        <f>IF(N275="základní",J275,0)</f>
        <v>0</v>
      </c>
      <c r="BF275" s="189">
        <f>IF(N275="snížená",J275,0)</f>
        <v>0</v>
      </c>
      <c r="BG275" s="189">
        <f>IF(N275="zákl. přenesená",J275,0)</f>
        <v>0</v>
      </c>
      <c r="BH275" s="189">
        <f>IF(N275="sníž. přenesená",J275,0)</f>
        <v>0</v>
      </c>
      <c r="BI275" s="189">
        <f>IF(N275="nulová",J275,0)</f>
        <v>0</v>
      </c>
      <c r="BJ275" s="18" t="s">
        <v>88</v>
      </c>
      <c r="BK275" s="189">
        <f>ROUND(I275*H275,2)</f>
        <v>0</v>
      </c>
      <c r="BL275" s="18" t="s">
        <v>261</v>
      </c>
      <c r="BM275" s="188" t="s">
        <v>1154</v>
      </c>
    </row>
    <row r="276" spans="1:65" s="2" customFormat="1" ht="11.25">
      <c r="A276" s="36"/>
      <c r="B276" s="37"/>
      <c r="C276" s="38"/>
      <c r="D276" s="190" t="s">
        <v>170</v>
      </c>
      <c r="E276" s="38"/>
      <c r="F276" s="191" t="s">
        <v>570</v>
      </c>
      <c r="G276" s="38"/>
      <c r="H276" s="38"/>
      <c r="I276" s="192"/>
      <c r="J276" s="38"/>
      <c r="K276" s="38"/>
      <c r="L276" s="41"/>
      <c r="M276" s="193"/>
      <c r="N276" s="194"/>
      <c r="O276" s="66"/>
      <c r="P276" s="66"/>
      <c r="Q276" s="66"/>
      <c r="R276" s="66"/>
      <c r="S276" s="66"/>
      <c r="T276" s="67"/>
      <c r="U276" s="36"/>
      <c r="V276" s="36"/>
      <c r="W276" s="36"/>
      <c r="X276" s="36"/>
      <c r="Y276" s="36"/>
      <c r="Z276" s="36"/>
      <c r="AA276" s="36"/>
      <c r="AB276" s="36"/>
      <c r="AC276" s="36"/>
      <c r="AD276" s="36"/>
      <c r="AE276" s="36"/>
      <c r="AT276" s="18" t="s">
        <v>170</v>
      </c>
      <c r="AU276" s="18" t="s">
        <v>90</v>
      </c>
    </row>
    <row r="277" spans="1:65" s="12" customFormat="1" ht="25.9" customHeight="1">
      <c r="B277" s="160"/>
      <c r="C277" s="161"/>
      <c r="D277" s="162" t="s">
        <v>79</v>
      </c>
      <c r="E277" s="163" t="s">
        <v>571</v>
      </c>
      <c r="F277" s="163" t="s">
        <v>735</v>
      </c>
      <c r="G277" s="161"/>
      <c r="H277" s="161"/>
      <c r="I277" s="164"/>
      <c r="J277" s="165">
        <f>BK277</f>
        <v>0</v>
      </c>
      <c r="K277" s="161"/>
      <c r="L277" s="166"/>
      <c r="M277" s="167"/>
      <c r="N277" s="168"/>
      <c r="O277" s="168"/>
      <c r="P277" s="169">
        <f>P278+P281+P285+P290+P294</f>
        <v>0</v>
      </c>
      <c r="Q277" s="168"/>
      <c r="R277" s="169">
        <f>R278+R281+R285+R290+R294</f>
        <v>0</v>
      </c>
      <c r="S277" s="168"/>
      <c r="T277" s="170">
        <f>T278+T281+T285+T290+T294</f>
        <v>0</v>
      </c>
      <c r="AR277" s="171" t="s">
        <v>194</v>
      </c>
      <c r="AT277" s="172" t="s">
        <v>79</v>
      </c>
      <c r="AU277" s="172" t="s">
        <v>80</v>
      </c>
      <c r="AY277" s="171" t="s">
        <v>161</v>
      </c>
      <c r="BK277" s="173">
        <f>BK278+BK281+BK285+BK290+BK294</f>
        <v>0</v>
      </c>
    </row>
    <row r="278" spans="1:65" s="12" customFormat="1" ht="22.9" customHeight="1">
      <c r="B278" s="160"/>
      <c r="C278" s="161"/>
      <c r="D278" s="162" t="s">
        <v>79</v>
      </c>
      <c r="E278" s="174" t="s">
        <v>573</v>
      </c>
      <c r="F278" s="174" t="s">
        <v>574</v>
      </c>
      <c r="G278" s="161"/>
      <c r="H278" s="161"/>
      <c r="I278" s="164"/>
      <c r="J278" s="175">
        <f>BK278</f>
        <v>0</v>
      </c>
      <c r="K278" s="161"/>
      <c r="L278" s="166"/>
      <c r="M278" s="167"/>
      <c r="N278" s="168"/>
      <c r="O278" s="168"/>
      <c r="P278" s="169">
        <f>SUM(P279:P280)</f>
        <v>0</v>
      </c>
      <c r="Q278" s="168"/>
      <c r="R278" s="169">
        <f>SUM(R279:R280)</f>
        <v>0</v>
      </c>
      <c r="S278" s="168"/>
      <c r="T278" s="170">
        <f>SUM(T279:T280)</f>
        <v>0</v>
      </c>
      <c r="AR278" s="171" t="s">
        <v>88</v>
      </c>
      <c r="AT278" s="172" t="s">
        <v>79</v>
      </c>
      <c r="AU278" s="172" t="s">
        <v>88</v>
      </c>
      <c r="AY278" s="171" t="s">
        <v>161</v>
      </c>
      <c r="BK278" s="173">
        <f>SUM(BK279:BK280)</f>
        <v>0</v>
      </c>
    </row>
    <row r="279" spans="1:65" s="2" customFormat="1" ht="37.9" customHeight="1">
      <c r="A279" s="36"/>
      <c r="B279" s="37"/>
      <c r="C279" s="176" t="s">
        <v>555</v>
      </c>
      <c r="D279" s="176" t="s">
        <v>164</v>
      </c>
      <c r="E279" s="177" t="s">
        <v>576</v>
      </c>
      <c r="F279" s="178" t="s">
        <v>577</v>
      </c>
      <c r="G279" s="179" t="s">
        <v>276</v>
      </c>
      <c r="H279" s="180">
        <v>1</v>
      </c>
      <c r="I279" s="181"/>
      <c r="J279" s="182">
        <f>ROUND(I279*H279,2)</f>
        <v>0</v>
      </c>
      <c r="K279" s="183"/>
      <c r="L279" s="41"/>
      <c r="M279" s="184" t="s">
        <v>35</v>
      </c>
      <c r="N279" s="185" t="s">
        <v>51</v>
      </c>
      <c r="O279" s="66"/>
      <c r="P279" s="186">
        <f>O279*H279</f>
        <v>0</v>
      </c>
      <c r="Q279" s="186">
        <v>0</v>
      </c>
      <c r="R279" s="186">
        <f>Q279*H279</f>
        <v>0</v>
      </c>
      <c r="S279" s="186">
        <v>0</v>
      </c>
      <c r="T279" s="187">
        <f>S279*H279</f>
        <v>0</v>
      </c>
      <c r="U279" s="36"/>
      <c r="V279" s="36"/>
      <c r="W279" s="36"/>
      <c r="X279" s="36"/>
      <c r="Y279" s="36"/>
      <c r="Z279" s="36"/>
      <c r="AA279" s="36"/>
      <c r="AB279" s="36"/>
      <c r="AC279" s="36"/>
      <c r="AD279" s="36"/>
      <c r="AE279" s="36"/>
      <c r="AR279" s="188" t="s">
        <v>578</v>
      </c>
      <c r="AT279" s="188" t="s">
        <v>164</v>
      </c>
      <c r="AU279" s="188" t="s">
        <v>90</v>
      </c>
      <c r="AY279" s="18" t="s">
        <v>161</v>
      </c>
      <c r="BE279" s="189">
        <f>IF(N279="základní",J279,0)</f>
        <v>0</v>
      </c>
      <c r="BF279" s="189">
        <f>IF(N279="snížená",J279,0)</f>
        <v>0</v>
      </c>
      <c r="BG279" s="189">
        <f>IF(N279="zákl. přenesená",J279,0)</f>
        <v>0</v>
      </c>
      <c r="BH279" s="189">
        <f>IF(N279="sníž. přenesená",J279,0)</f>
        <v>0</v>
      </c>
      <c r="BI279" s="189">
        <f>IF(N279="nulová",J279,0)</f>
        <v>0</v>
      </c>
      <c r="BJ279" s="18" t="s">
        <v>88</v>
      </c>
      <c r="BK279" s="189">
        <f>ROUND(I279*H279,2)</f>
        <v>0</v>
      </c>
      <c r="BL279" s="18" t="s">
        <v>578</v>
      </c>
      <c r="BM279" s="188" t="s">
        <v>1155</v>
      </c>
    </row>
    <row r="280" spans="1:65" s="2" customFormat="1" ht="39">
      <c r="A280" s="36"/>
      <c r="B280" s="37"/>
      <c r="C280" s="38"/>
      <c r="D280" s="197" t="s">
        <v>217</v>
      </c>
      <c r="E280" s="38"/>
      <c r="F280" s="239" t="s">
        <v>580</v>
      </c>
      <c r="G280" s="38"/>
      <c r="H280" s="38"/>
      <c r="I280" s="192"/>
      <c r="J280" s="38"/>
      <c r="K280" s="38"/>
      <c r="L280" s="41"/>
      <c r="M280" s="193"/>
      <c r="N280" s="194"/>
      <c r="O280" s="66"/>
      <c r="P280" s="66"/>
      <c r="Q280" s="66"/>
      <c r="R280" s="66"/>
      <c r="S280" s="66"/>
      <c r="T280" s="67"/>
      <c r="U280" s="36"/>
      <c r="V280" s="36"/>
      <c r="W280" s="36"/>
      <c r="X280" s="36"/>
      <c r="Y280" s="36"/>
      <c r="Z280" s="36"/>
      <c r="AA280" s="36"/>
      <c r="AB280" s="36"/>
      <c r="AC280" s="36"/>
      <c r="AD280" s="36"/>
      <c r="AE280" s="36"/>
      <c r="AT280" s="18" t="s">
        <v>217</v>
      </c>
      <c r="AU280" s="18" t="s">
        <v>90</v>
      </c>
    </row>
    <row r="281" spans="1:65" s="12" customFormat="1" ht="22.9" customHeight="1">
      <c r="B281" s="160"/>
      <c r="C281" s="161"/>
      <c r="D281" s="162" t="s">
        <v>79</v>
      </c>
      <c r="E281" s="174" t="s">
        <v>581</v>
      </c>
      <c r="F281" s="174" t="s">
        <v>582</v>
      </c>
      <c r="G281" s="161"/>
      <c r="H281" s="161"/>
      <c r="I281" s="164"/>
      <c r="J281" s="175">
        <f>BK281</f>
        <v>0</v>
      </c>
      <c r="K281" s="161"/>
      <c r="L281" s="166"/>
      <c r="M281" s="167"/>
      <c r="N281" s="168"/>
      <c r="O281" s="168"/>
      <c r="P281" s="169">
        <f>SUM(P282:P284)</f>
        <v>0</v>
      </c>
      <c r="Q281" s="168"/>
      <c r="R281" s="169">
        <f>SUM(R282:R284)</f>
        <v>0</v>
      </c>
      <c r="S281" s="168"/>
      <c r="T281" s="170">
        <f>SUM(T282:T284)</f>
        <v>0</v>
      </c>
      <c r="AR281" s="171" t="s">
        <v>88</v>
      </c>
      <c r="AT281" s="172" t="s">
        <v>79</v>
      </c>
      <c r="AU281" s="172" t="s">
        <v>88</v>
      </c>
      <c r="AY281" s="171" t="s">
        <v>161</v>
      </c>
      <c r="BK281" s="173">
        <f>SUM(BK282:BK284)</f>
        <v>0</v>
      </c>
    </row>
    <row r="282" spans="1:65" s="2" customFormat="1" ht="55.5" customHeight="1">
      <c r="A282" s="36"/>
      <c r="B282" s="37"/>
      <c r="C282" s="176" t="s">
        <v>561</v>
      </c>
      <c r="D282" s="176" t="s">
        <v>164</v>
      </c>
      <c r="E282" s="177" t="s">
        <v>584</v>
      </c>
      <c r="F282" s="178" t="s">
        <v>585</v>
      </c>
      <c r="G282" s="179" t="s">
        <v>276</v>
      </c>
      <c r="H282" s="180">
        <v>1</v>
      </c>
      <c r="I282" s="181"/>
      <c r="J282" s="182">
        <f>ROUND(I282*H282,2)</f>
        <v>0</v>
      </c>
      <c r="K282" s="183"/>
      <c r="L282" s="41"/>
      <c r="M282" s="184" t="s">
        <v>35</v>
      </c>
      <c r="N282" s="185" t="s">
        <v>51</v>
      </c>
      <c r="O282" s="66"/>
      <c r="P282" s="186">
        <f>O282*H282</f>
        <v>0</v>
      </c>
      <c r="Q282" s="186">
        <v>0</v>
      </c>
      <c r="R282" s="186">
        <f>Q282*H282</f>
        <v>0</v>
      </c>
      <c r="S282" s="186">
        <v>0</v>
      </c>
      <c r="T282" s="187">
        <f>S282*H282</f>
        <v>0</v>
      </c>
      <c r="U282" s="36"/>
      <c r="V282" s="36"/>
      <c r="W282" s="36"/>
      <c r="X282" s="36"/>
      <c r="Y282" s="36"/>
      <c r="Z282" s="36"/>
      <c r="AA282" s="36"/>
      <c r="AB282" s="36"/>
      <c r="AC282" s="36"/>
      <c r="AD282" s="36"/>
      <c r="AE282" s="36"/>
      <c r="AR282" s="188" t="s">
        <v>578</v>
      </c>
      <c r="AT282" s="188" t="s">
        <v>164</v>
      </c>
      <c r="AU282" s="188" t="s">
        <v>90</v>
      </c>
      <c r="AY282" s="18" t="s">
        <v>161</v>
      </c>
      <c r="BE282" s="189">
        <f>IF(N282="základní",J282,0)</f>
        <v>0</v>
      </c>
      <c r="BF282" s="189">
        <f>IF(N282="snížená",J282,0)</f>
        <v>0</v>
      </c>
      <c r="BG282" s="189">
        <f>IF(N282="zákl. přenesená",J282,0)</f>
        <v>0</v>
      </c>
      <c r="BH282" s="189">
        <f>IF(N282="sníž. přenesená",J282,0)</f>
        <v>0</v>
      </c>
      <c r="BI282" s="189">
        <f>IF(N282="nulová",J282,0)</f>
        <v>0</v>
      </c>
      <c r="BJ282" s="18" t="s">
        <v>88</v>
      </c>
      <c r="BK282" s="189">
        <f>ROUND(I282*H282,2)</f>
        <v>0</v>
      </c>
      <c r="BL282" s="18" t="s">
        <v>578</v>
      </c>
      <c r="BM282" s="188" t="s">
        <v>1156</v>
      </c>
    </row>
    <row r="283" spans="1:65" s="2" customFormat="1" ht="33" customHeight="1">
      <c r="A283" s="36"/>
      <c r="B283" s="37"/>
      <c r="C283" s="176" t="s">
        <v>566</v>
      </c>
      <c r="D283" s="176" t="s">
        <v>164</v>
      </c>
      <c r="E283" s="177" t="s">
        <v>588</v>
      </c>
      <c r="F283" s="178" t="s">
        <v>589</v>
      </c>
      <c r="G283" s="179" t="s">
        <v>276</v>
      </c>
      <c r="H283" s="180">
        <v>1</v>
      </c>
      <c r="I283" s="181"/>
      <c r="J283" s="182">
        <f>ROUND(I283*H283,2)</f>
        <v>0</v>
      </c>
      <c r="K283" s="183"/>
      <c r="L283" s="41"/>
      <c r="M283" s="184" t="s">
        <v>35</v>
      </c>
      <c r="N283" s="185" t="s">
        <v>51</v>
      </c>
      <c r="O283" s="66"/>
      <c r="P283" s="186">
        <f>O283*H283</f>
        <v>0</v>
      </c>
      <c r="Q283" s="186">
        <v>0</v>
      </c>
      <c r="R283" s="186">
        <f>Q283*H283</f>
        <v>0</v>
      </c>
      <c r="S283" s="186">
        <v>0</v>
      </c>
      <c r="T283" s="187">
        <f>S283*H283</f>
        <v>0</v>
      </c>
      <c r="U283" s="36"/>
      <c r="V283" s="36"/>
      <c r="W283" s="36"/>
      <c r="X283" s="36"/>
      <c r="Y283" s="36"/>
      <c r="Z283" s="36"/>
      <c r="AA283" s="36"/>
      <c r="AB283" s="36"/>
      <c r="AC283" s="36"/>
      <c r="AD283" s="36"/>
      <c r="AE283" s="36"/>
      <c r="AR283" s="188" t="s">
        <v>578</v>
      </c>
      <c r="AT283" s="188" t="s">
        <v>164</v>
      </c>
      <c r="AU283" s="188" t="s">
        <v>90</v>
      </c>
      <c r="AY283" s="18" t="s">
        <v>161</v>
      </c>
      <c r="BE283" s="189">
        <f>IF(N283="základní",J283,0)</f>
        <v>0</v>
      </c>
      <c r="BF283" s="189">
        <f>IF(N283="snížená",J283,0)</f>
        <v>0</v>
      </c>
      <c r="BG283" s="189">
        <f>IF(N283="zákl. přenesená",J283,0)</f>
        <v>0</v>
      </c>
      <c r="BH283" s="189">
        <f>IF(N283="sníž. přenesená",J283,0)</f>
        <v>0</v>
      </c>
      <c r="BI283" s="189">
        <f>IF(N283="nulová",J283,0)</f>
        <v>0</v>
      </c>
      <c r="BJ283" s="18" t="s">
        <v>88</v>
      </c>
      <c r="BK283" s="189">
        <f>ROUND(I283*H283,2)</f>
        <v>0</v>
      </c>
      <c r="BL283" s="18" t="s">
        <v>578</v>
      </c>
      <c r="BM283" s="188" t="s">
        <v>1157</v>
      </c>
    </row>
    <row r="284" spans="1:65" s="2" customFormat="1" ht="29.25">
      <c r="A284" s="36"/>
      <c r="B284" s="37"/>
      <c r="C284" s="38"/>
      <c r="D284" s="197" t="s">
        <v>217</v>
      </c>
      <c r="E284" s="38"/>
      <c r="F284" s="239" t="s">
        <v>591</v>
      </c>
      <c r="G284" s="38"/>
      <c r="H284" s="38"/>
      <c r="I284" s="192"/>
      <c r="J284" s="38"/>
      <c r="K284" s="38"/>
      <c r="L284" s="41"/>
      <c r="M284" s="193"/>
      <c r="N284" s="194"/>
      <c r="O284" s="66"/>
      <c r="P284" s="66"/>
      <c r="Q284" s="66"/>
      <c r="R284" s="66"/>
      <c r="S284" s="66"/>
      <c r="T284" s="67"/>
      <c r="U284" s="36"/>
      <c r="V284" s="36"/>
      <c r="W284" s="36"/>
      <c r="X284" s="36"/>
      <c r="Y284" s="36"/>
      <c r="Z284" s="36"/>
      <c r="AA284" s="36"/>
      <c r="AB284" s="36"/>
      <c r="AC284" s="36"/>
      <c r="AD284" s="36"/>
      <c r="AE284" s="36"/>
      <c r="AT284" s="18" t="s">
        <v>217</v>
      </c>
      <c r="AU284" s="18" t="s">
        <v>90</v>
      </c>
    </row>
    <row r="285" spans="1:65" s="12" customFormat="1" ht="22.9" customHeight="1">
      <c r="B285" s="160"/>
      <c r="C285" s="161"/>
      <c r="D285" s="162" t="s">
        <v>79</v>
      </c>
      <c r="E285" s="174" t="s">
        <v>592</v>
      </c>
      <c r="F285" s="174" t="s">
        <v>593</v>
      </c>
      <c r="G285" s="161"/>
      <c r="H285" s="161"/>
      <c r="I285" s="164"/>
      <c r="J285" s="175">
        <f>BK285</f>
        <v>0</v>
      </c>
      <c r="K285" s="161"/>
      <c r="L285" s="166"/>
      <c r="M285" s="167"/>
      <c r="N285" s="168"/>
      <c r="O285" s="168"/>
      <c r="P285" s="169">
        <f>SUM(P286:P289)</f>
        <v>0</v>
      </c>
      <c r="Q285" s="168"/>
      <c r="R285" s="169">
        <f>SUM(R286:R289)</f>
        <v>0</v>
      </c>
      <c r="S285" s="168"/>
      <c r="T285" s="170">
        <f>SUM(T286:T289)</f>
        <v>0</v>
      </c>
      <c r="AR285" s="171" t="s">
        <v>88</v>
      </c>
      <c r="AT285" s="172" t="s">
        <v>79</v>
      </c>
      <c r="AU285" s="172" t="s">
        <v>88</v>
      </c>
      <c r="AY285" s="171" t="s">
        <v>161</v>
      </c>
      <c r="BK285" s="173">
        <f>SUM(BK286:BK289)</f>
        <v>0</v>
      </c>
    </row>
    <row r="286" spans="1:65" s="2" customFormat="1" ht="49.15" customHeight="1">
      <c r="A286" s="36"/>
      <c r="B286" s="37"/>
      <c r="C286" s="176" t="s">
        <v>575</v>
      </c>
      <c r="D286" s="176" t="s">
        <v>164</v>
      </c>
      <c r="E286" s="177" t="s">
        <v>595</v>
      </c>
      <c r="F286" s="178" t="s">
        <v>596</v>
      </c>
      <c r="G286" s="179" t="s">
        <v>276</v>
      </c>
      <c r="H286" s="180">
        <v>1</v>
      </c>
      <c r="I286" s="181"/>
      <c r="J286" s="182">
        <f>ROUND(I286*H286,2)</f>
        <v>0</v>
      </c>
      <c r="K286" s="183"/>
      <c r="L286" s="41"/>
      <c r="M286" s="184" t="s">
        <v>35</v>
      </c>
      <c r="N286" s="185" t="s">
        <v>51</v>
      </c>
      <c r="O286" s="66"/>
      <c r="P286" s="186">
        <f>O286*H286</f>
        <v>0</v>
      </c>
      <c r="Q286" s="186">
        <v>0</v>
      </c>
      <c r="R286" s="186">
        <f>Q286*H286</f>
        <v>0</v>
      </c>
      <c r="S286" s="186">
        <v>0</v>
      </c>
      <c r="T286" s="187">
        <f>S286*H286</f>
        <v>0</v>
      </c>
      <c r="U286" s="36"/>
      <c r="V286" s="36"/>
      <c r="W286" s="36"/>
      <c r="X286" s="36"/>
      <c r="Y286" s="36"/>
      <c r="Z286" s="36"/>
      <c r="AA286" s="36"/>
      <c r="AB286" s="36"/>
      <c r="AC286" s="36"/>
      <c r="AD286" s="36"/>
      <c r="AE286" s="36"/>
      <c r="AR286" s="188" t="s">
        <v>578</v>
      </c>
      <c r="AT286" s="188" t="s">
        <v>164</v>
      </c>
      <c r="AU286" s="188" t="s">
        <v>90</v>
      </c>
      <c r="AY286" s="18" t="s">
        <v>161</v>
      </c>
      <c r="BE286" s="189">
        <f>IF(N286="základní",J286,0)</f>
        <v>0</v>
      </c>
      <c r="BF286" s="189">
        <f>IF(N286="snížená",J286,0)</f>
        <v>0</v>
      </c>
      <c r="BG286" s="189">
        <f>IF(N286="zákl. přenesená",J286,0)</f>
        <v>0</v>
      </c>
      <c r="BH286" s="189">
        <f>IF(N286="sníž. přenesená",J286,0)</f>
        <v>0</v>
      </c>
      <c r="BI286" s="189">
        <f>IF(N286="nulová",J286,0)</f>
        <v>0</v>
      </c>
      <c r="BJ286" s="18" t="s">
        <v>88</v>
      </c>
      <c r="BK286" s="189">
        <f>ROUND(I286*H286,2)</f>
        <v>0</v>
      </c>
      <c r="BL286" s="18" t="s">
        <v>578</v>
      </c>
      <c r="BM286" s="188" t="s">
        <v>1158</v>
      </c>
    </row>
    <row r="287" spans="1:65" s="2" customFormat="1" ht="19.5">
      <c r="A287" s="36"/>
      <c r="B287" s="37"/>
      <c r="C287" s="38"/>
      <c r="D287" s="197" t="s">
        <v>217</v>
      </c>
      <c r="E287" s="38"/>
      <c r="F287" s="239" t="s">
        <v>598</v>
      </c>
      <c r="G287" s="38"/>
      <c r="H287" s="38"/>
      <c r="I287" s="192"/>
      <c r="J287" s="38"/>
      <c r="K287" s="38"/>
      <c r="L287" s="41"/>
      <c r="M287" s="193"/>
      <c r="N287" s="194"/>
      <c r="O287" s="66"/>
      <c r="P287" s="66"/>
      <c r="Q287" s="66"/>
      <c r="R287" s="66"/>
      <c r="S287" s="66"/>
      <c r="T287" s="67"/>
      <c r="U287" s="36"/>
      <c r="V287" s="36"/>
      <c r="W287" s="36"/>
      <c r="X287" s="36"/>
      <c r="Y287" s="36"/>
      <c r="Z287" s="36"/>
      <c r="AA287" s="36"/>
      <c r="AB287" s="36"/>
      <c r="AC287" s="36"/>
      <c r="AD287" s="36"/>
      <c r="AE287" s="36"/>
      <c r="AT287" s="18" t="s">
        <v>217</v>
      </c>
      <c r="AU287" s="18" t="s">
        <v>90</v>
      </c>
    </row>
    <row r="288" spans="1:65" s="2" customFormat="1" ht="49.15" customHeight="1">
      <c r="A288" s="36"/>
      <c r="B288" s="37"/>
      <c r="C288" s="176" t="s">
        <v>583</v>
      </c>
      <c r="D288" s="176" t="s">
        <v>164</v>
      </c>
      <c r="E288" s="177" t="s">
        <v>600</v>
      </c>
      <c r="F288" s="178" t="s">
        <v>601</v>
      </c>
      <c r="G288" s="179" t="s">
        <v>276</v>
      </c>
      <c r="H288" s="180">
        <v>1</v>
      </c>
      <c r="I288" s="181"/>
      <c r="J288" s="182">
        <f>ROUND(I288*H288,2)</f>
        <v>0</v>
      </c>
      <c r="K288" s="183"/>
      <c r="L288" s="41"/>
      <c r="M288" s="184" t="s">
        <v>35</v>
      </c>
      <c r="N288" s="185" t="s">
        <v>51</v>
      </c>
      <c r="O288" s="66"/>
      <c r="P288" s="186">
        <f>O288*H288</f>
        <v>0</v>
      </c>
      <c r="Q288" s="186">
        <v>0</v>
      </c>
      <c r="R288" s="186">
        <f>Q288*H288</f>
        <v>0</v>
      </c>
      <c r="S288" s="186">
        <v>0</v>
      </c>
      <c r="T288" s="187">
        <f>S288*H288</f>
        <v>0</v>
      </c>
      <c r="U288" s="36"/>
      <c r="V288" s="36"/>
      <c r="W288" s="36"/>
      <c r="X288" s="36"/>
      <c r="Y288" s="36"/>
      <c r="Z288" s="36"/>
      <c r="AA288" s="36"/>
      <c r="AB288" s="36"/>
      <c r="AC288" s="36"/>
      <c r="AD288" s="36"/>
      <c r="AE288" s="36"/>
      <c r="AR288" s="188" t="s">
        <v>578</v>
      </c>
      <c r="AT288" s="188" t="s">
        <v>164</v>
      </c>
      <c r="AU288" s="188" t="s">
        <v>90</v>
      </c>
      <c r="AY288" s="18" t="s">
        <v>161</v>
      </c>
      <c r="BE288" s="189">
        <f>IF(N288="základní",J288,0)</f>
        <v>0</v>
      </c>
      <c r="BF288" s="189">
        <f>IF(N288="snížená",J288,0)</f>
        <v>0</v>
      </c>
      <c r="BG288" s="189">
        <f>IF(N288="zákl. přenesená",J288,0)</f>
        <v>0</v>
      </c>
      <c r="BH288" s="189">
        <f>IF(N288="sníž. přenesená",J288,0)</f>
        <v>0</v>
      </c>
      <c r="BI288" s="189">
        <f>IF(N288="nulová",J288,0)</f>
        <v>0</v>
      </c>
      <c r="BJ288" s="18" t="s">
        <v>88</v>
      </c>
      <c r="BK288" s="189">
        <f>ROUND(I288*H288,2)</f>
        <v>0</v>
      </c>
      <c r="BL288" s="18" t="s">
        <v>578</v>
      </c>
      <c r="BM288" s="188" t="s">
        <v>1159</v>
      </c>
    </row>
    <row r="289" spans="1:65" s="2" customFormat="1" ht="19.5">
      <c r="A289" s="36"/>
      <c r="B289" s="37"/>
      <c r="C289" s="38"/>
      <c r="D289" s="197" t="s">
        <v>217</v>
      </c>
      <c r="E289" s="38"/>
      <c r="F289" s="239" t="s">
        <v>603</v>
      </c>
      <c r="G289" s="38"/>
      <c r="H289" s="38"/>
      <c r="I289" s="192"/>
      <c r="J289" s="38"/>
      <c r="K289" s="38"/>
      <c r="L289" s="41"/>
      <c r="M289" s="193"/>
      <c r="N289" s="194"/>
      <c r="O289" s="66"/>
      <c r="P289" s="66"/>
      <c r="Q289" s="66"/>
      <c r="R289" s="66"/>
      <c r="S289" s="66"/>
      <c r="T289" s="67"/>
      <c r="U289" s="36"/>
      <c r="V289" s="36"/>
      <c r="W289" s="36"/>
      <c r="X289" s="36"/>
      <c r="Y289" s="36"/>
      <c r="Z289" s="36"/>
      <c r="AA289" s="36"/>
      <c r="AB289" s="36"/>
      <c r="AC289" s="36"/>
      <c r="AD289" s="36"/>
      <c r="AE289" s="36"/>
      <c r="AT289" s="18" t="s">
        <v>217</v>
      </c>
      <c r="AU289" s="18" t="s">
        <v>90</v>
      </c>
    </row>
    <row r="290" spans="1:65" s="12" customFormat="1" ht="22.9" customHeight="1">
      <c r="B290" s="160"/>
      <c r="C290" s="161"/>
      <c r="D290" s="162" t="s">
        <v>79</v>
      </c>
      <c r="E290" s="174" t="s">
        <v>604</v>
      </c>
      <c r="F290" s="174" t="s">
        <v>605</v>
      </c>
      <c r="G290" s="161"/>
      <c r="H290" s="161"/>
      <c r="I290" s="164"/>
      <c r="J290" s="175">
        <f>BK290</f>
        <v>0</v>
      </c>
      <c r="K290" s="161"/>
      <c r="L290" s="166"/>
      <c r="M290" s="167"/>
      <c r="N290" s="168"/>
      <c r="O290" s="168"/>
      <c r="P290" s="169">
        <f>SUM(P291:P293)</f>
        <v>0</v>
      </c>
      <c r="Q290" s="168"/>
      <c r="R290" s="169">
        <f>SUM(R291:R293)</f>
        <v>0</v>
      </c>
      <c r="S290" s="168"/>
      <c r="T290" s="170">
        <f>SUM(T291:T293)</f>
        <v>0</v>
      </c>
      <c r="AR290" s="171" t="s">
        <v>88</v>
      </c>
      <c r="AT290" s="172" t="s">
        <v>79</v>
      </c>
      <c r="AU290" s="172" t="s">
        <v>88</v>
      </c>
      <c r="AY290" s="171" t="s">
        <v>161</v>
      </c>
      <c r="BK290" s="173">
        <f>SUM(BK291:BK293)</f>
        <v>0</v>
      </c>
    </row>
    <row r="291" spans="1:65" s="2" customFormat="1" ht="37.9" customHeight="1">
      <c r="A291" s="36"/>
      <c r="B291" s="37"/>
      <c r="C291" s="176" t="s">
        <v>587</v>
      </c>
      <c r="D291" s="176" t="s">
        <v>164</v>
      </c>
      <c r="E291" s="177" t="s">
        <v>607</v>
      </c>
      <c r="F291" s="178" t="s">
        <v>608</v>
      </c>
      <c r="G291" s="179" t="s">
        <v>276</v>
      </c>
      <c r="H291" s="180">
        <v>1</v>
      </c>
      <c r="I291" s="181"/>
      <c r="J291" s="182">
        <f>ROUND(I291*H291,2)</f>
        <v>0</v>
      </c>
      <c r="K291" s="183"/>
      <c r="L291" s="41"/>
      <c r="M291" s="184" t="s">
        <v>35</v>
      </c>
      <c r="N291" s="185" t="s">
        <v>51</v>
      </c>
      <c r="O291" s="66"/>
      <c r="P291" s="186">
        <f>O291*H291</f>
        <v>0</v>
      </c>
      <c r="Q291" s="186">
        <v>0</v>
      </c>
      <c r="R291" s="186">
        <f>Q291*H291</f>
        <v>0</v>
      </c>
      <c r="S291" s="186">
        <v>0</v>
      </c>
      <c r="T291" s="187">
        <f>S291*H291</f>
        <v>0</v>
      </c>
      <c r="U291" s="36"/>
      <c r="V291" s="36"/>
      <c r="W291" s="36"/>
      <c r="X291" s="36"/>
      <c r="Y291" s="36"/>
      <c r="Z291" s="36"/>
      <c r="AA291" s="36"/>
      <c r="AB291" s="36"/>
      <c r="AC291" s="36"/>
      <c r="AD291" s="36"/>
      <c r="AE291" s="36"/>
      <c r="AR291" s="188" t="s">
        <v>578</v>
      </c>
      <c r="AT291" s="188" t="s">
        <v>164</v>
      </c>
      <c r="AU291" s="188" t="s">
        <v>90</v>
      </c>
      <c r="AY291" s="18" t="s">
        <v>161</v>
      </c>
      <c r="BE291" s="189">
        <f>IF(N291="základní",J291,0)</f>
        <v>0</v>
      </c>
      <c r="BF291" s="189">
        <f>IF(N291="snížená",J291,0)</f>
        <v>0</v>
      </c>
      <c r="BG291" s="189">
        <f>IF(N291="zákl. přenesená",J291,0)</f>
        <v>0</v>
      </c>
      <c r="BH291" s="189">
        <f>IF(N291="sníž. přenesená",J291,0)</f>
        <v>0</v>
      </c>
      <c r="BI291" s="189">
        <f>IF(N291="nulová",J291,0)</f>
        <v>0</v>
      </c>
      <c r="BJ291" s="18" t="s">
        <v>88</v>
      </c>
      <c r="BK291" s="189">
        <f>ROUND(I291*H291,2)</f>
        <v>0</v>
      </c>
      <c r="BL291" s="18" t="s">
        <v>578</v>
      </c>
      <c r="BM291" s="188" t="s">
        <v>1160</v>
      </c>
    </row>
    <row r="292" spans="1:65" s="2" customFormat="1" ht="29.25">
      <c r="A292" s="36"/>
      <c r="B292" s="37"/>
      <c r="C292" s="38"/>
      <c r="D292" s="197" t="s">
        <v>217</v>
      </c>
      <c r="E292" s="38"/>
      <c r="F292" s="239" t="s">
        <v>610</v>
      </c>
      <c r="G292" s="38"/>
      <c r="H292" s="38"/>
      <c r="I292" s="192"/>
      <c r="J292" s="38"/>
      <c r="K292" s="38"/>
      <c r="L292" s="41"/>
      <c r="M292" s="193"/>
      <c r="N292" s="194"/>
      <c r="O292" s="66"/>
      <c r="P292" s="66"/>
      <c r="Q292" s="66"/>
      <c r="R292" s="66"/>
      <c r="S292" s="66"/>
      <c r="T292" s="67"/>
      <c r="U292" s="36"/>
      <c r="V292" s="36"/>
      <c r="W292" s="36"/>
      <c r="X292" s="36"/>
      <c r="Y292" s="36"/>
      <c r="Z292" s="36"/>
      <c r="AA292" s="36"/>
      <c r="AB292" s="36"/>
      <c r="AC292" s="36"/>
      <c r="AD292" s="36"/>
      <c r="AE292" s="36"/>
      <c r="AT292" s="18" t="s">
        <v>217</v>
      </c>
      <c r="AU292" s="18" t="s">
        <v>90</v>
      </c>
    </row>
    <row r="293" spans="1:65" s="2" customFormat="1" ht="24.2" customHeight="1">
      <c r="A293" s="36"/>
      <c r="B293" s="37"/>
      <c r="C293" s="176" t="s">
        <v>594</v>
      </c>
      <c r="D293" s="176" t="s">
        <v>164</v>
      </c>
      <c r="E293" s="177" t="s">
        <v>612</v>
      </c>
      <c r="F293" s="178" t="s">
        <v>613</v>
      </c>
      <c r="G293" s="179" t="s">
        <v>276</v>
      </c>
      <c r="H293" s="180">
        <v>1</v>
      </c>
      <c r="I293" s="181"/>
      <c r="J293" s="182">
        <f>ROUND(I293*H293,2)</f>
        <v>0</v>
      </c>
      <c r="K293" s="183"/>
      <c r="L293" s="41"/>
      <c r="M293" s="184" t="s">
        <v>35</v>
      </c>
      <c r="N293" s="185" t="s">
        <v>51</v>
      </c>
      <c r="O293" s="66"/>
      <c r="P293" s="186">
        <f>O293*H293</f>
        <v>0</v>
      </c>
      <c r="Q293" s="186">
        <v>0</v>
      </c>
      <c r="R293" s="186">
        <f>Q293*H293</f>
        <v>0</v>
      </c>
      <c r="S293" s="186">
        <v>0</v>
      </c>
      <c r="T293" s="187">
        <f>S293*H293</f>
        <v>0</v>
      </c>
      <c r="U293" s="36"/>
      <c r="V293" s="36"/>
      <c r="W293" s="36"/>
      <c r="X293" s="36"/>
      <c r="Y293" s="36"/>
      <c r="Z293" s="36"/>
      <c r="AA293" s="36"/>
      <c r="AB293" s="36"/>
      <c r="AC293" s="36"/>
      <c r="AD293" s="36"/>
      <c r="AE293" s="36"/>
      <c r="AR293" s="188" t="s">
        <v>578</v>
      </c>
      <c r="AT293" s="188" t="s">
        <v>164</v>
      </c>
      <c r="AU293" s="188" t="s">
        <v>90</v>
      </c>
      <c r="AY293" s="18" t="s">
        <v>161</v>
      </c>
      <c r="BE293" s="189">
        <f>IF(N293="základní",J293,0)</f>
        <v>0</v>
      </c>
      <c r="BF293" s="189">
        <f>IF(N293="snížená",J293,0)</f>
        <v>0</v>
      </c>
      <c r="BG293" s="189">
        <f>IF(N293="zákl. přenesená",J293,0)</f>
        <v>0</v>
      </c>
      <c r="BH293" s="189">
        <f>IF(N293="sníž. přenesená",J293,0)</f>
        <v>0</v>
      </c>
      <c r="BI293" s="189">
        <f>IF(N293="nulová",J293,0)</f>
        <v>0</v>
      </c>
      <c r="BJ293" s="18" t="s">
        <v>88</v>
      </c>
      <c r="BK293" s="189">
        <f>ROUND(I293*H293,2)</f>
        <v>0</v>
      </c>
      <c r="BL293" s="18" t="s">
        <v>578</v>
      </c>
      <c r="BM293" s="188" t="s">
        <v>1161</v>
      </c>
    </row>
    <row r="294" spans="1:65" s="12" customFormat="1" ht="22.9" customHeight="1">
      <c r="B294" s="160"/>
      <c r="C294" s="161"/>
      <c r="D294" s="162" t="s">
        <v>79</v>
      </c>
      <c r="E294" s="174" t="s">
        <v>615</v>
      </c>
      <c r="F294" s="174" t="s">
        <v>616</v>
      </c>
      <c r="G294" s="161"/>
      <c r="H294" s="161"/>
      <c r="I294" s="164"/>
      <c r="J294" s="175">
        <f>BK294</f>
        <v>0</v>
      </c>
      <c r="K294" s="161"/>
      <c r="L294" s="166"/>
      <c r="M294" s="167"/>
      <c r="N294" s="168"/>
      <c r="O294" s="168"/>
      <c r="P294" s="169">
        <f>SUM(P295:P297)</f>
        <v>0</v>
      </c>
      <c r="Q294" s="168"/>
      <c r="R294" s="169">
        <f>SUM(R295:R297)</f>
        <v>0</v>
      </c>
      <c r="S294" s="168"/>
      <c r="T294" s="170">
        <f>SUM(T295:T297)</f>
        <v>0</v>
      </c>
      <c r="AR294" s="171" t="s">
        <v>88</v>
      </c>
      <c r="AT294" s="172" t="s">
        <v>79</v>
      </c>
      <c r="AU294" s="172" t="s">
        <v>88</v>
      </c>
      <c r="AY294" s="171" t="s">
        <v>161</v>
      </c>
      <c r="BK294" s="173">
        <f>SUM(BK295:BK297)</f>
        <v>0</v>
      </c>
    </row>
    <row r="295" spans="1:65" s="2" customFormat="1" ht="66.75" customHeight="1">
      <c r="A295" s="36"/>
      <c r="B295" s="37"/>
      <c r="C295" s="176" t="s">
        <v>599</v>
      </c>
      <c r="D295" s="176" t="s">
        <v>164</v>
      </c>
      <c r="E295" s="177" t="s">
        <v>618</v>
      </c>
      <c r="F295" s="178" t="s">
        <v>619</v>
      </c>
      <c r="G295" s="179" t="s">
        <v>276</v>
      </c>
      <c r="H295" s="180">
        <v>1</v>
      </c>
      <c r="I295" s="181"/>
      <c r="J295" s="182">
        <f>ROUND(I295*H295,2)</f>
        <v>0</v>
      </c>
      <c r="K295" s="183"/>
      <c r="L295" s="41"/>
      <c r="M295" s="184" t="s">
        <v>35</v>
      </c>
      <c r="N295" s="185" t="s">
        <v>51</v>
      </c>
      <c r="O295" s="66"/>
      <c r="P295" s="186">
        <f>O295*H295</f>
        <v>0</v>
      </c>
      <c r="Q295" s="186">
        <v>0</v>
      </c>
      <c r="R295" s="186">
        <f>Q295*H295</f>
        <v>0</v>
      </c>
      <c r="S295" s="186">
        <v>0</v>
      </c>
      <c r="T295" s="187">
        <f>S295*H295</f>
        <v>0</v>
      </c>
      <c r="U295" s="36"/>
      <c r="V295" s="36"/>
      <c r="W295" s="36"/>
      <c r="X295" s="36"/>
      <c r="Y295" s="36"/>
      <c r="Z295" s="36"/>
      <c r="AA295" s="36"/>
      <c r="AB295" s="36"/>
      <c r="AC295" s="36"/>
      <c r="AD295" s="36"/>
      <c r="AE295" s="36"/>
      <c r="AR295" s="188" t="s">
        <v>578</v>
      </c>
      <c r="AT295" s="188" t="s">
        <v>164</v>
      </c>
      <c r="AU295" s="188" t="s">
        <v>90</v>
      </c>
      <c r="AY295" s="18" t="s">
        <v>161</v>
      </c>
      <c r="BE295" s="189">
        <f>IF(N295="základní",J295,0)</f>
        <v>0</v>
      </c>
      <c r="BF295" s="189">
        <f>IF(N295="snížená",J295,0)</f>
        <v>0</v>
      </c>
      <c r="BG295" s="189">
        <f>IF(N295="zákl. přenesená",J295,0)</f>
        <v>0</v>
      </c>
      <c r="BH295" s="189">
        <f>IF(N295="sníž. přenesená",J295,0)</f>
        <v>0</v>
      </c>
      <c r="BI295" s="189">
        <f>IF(N295="nulová",J295,0)</f>
        <v>0</v>
      </c>
      <c r="BJ295" s="18" t="s">
        <v>88</v>
      </c>
      <c r="BK295" s="189">
        <f>ROUND(I295*H295,2)</f>
        <v>0</v>
      </c>
      <c r="BL295" s="18" t="s">
        <v>578</v>
      </c>
      <c r="BM295" s="188" t="s">
        <v>1162</v>
      </c>
    </row>
    <row r="296" spans="1:65" s="2" customFormat="1" ht="78" customHeight="1">
      <c r="A296" s="36"/>
      <c r="B296" s="37"/>
      <c r="C296" s="176" t="s">
        <v>606</v>
      </c>
      <c r="D296" s="176" t="s">
        <v>164</v>
      </c>
      <c r="E296" s="177" t="s">
        <v>622</v>
      </c>
      <c r="F296" s="178" t="s">
        <v>623</v>
      </c>
      <c r="G296" s="179" t="s">
        <v>276</v>
      </c>
      <c r="H296" s="180">
        <v>1</v>
      </c>
      <c r="I296" s="181"/>
      <c r="J296" s="182">
        <f>ROUND(I296*H296,2)</f>
        <v>0</v>
      </c>
      <c r="K296" s="183"/>
      <c r="L296" s="41"/>
      <c r="M296" s="184" t="s">
        <v>35</v>
      </c>
      <c r="N296" s="185" t="s">
        <v>51</v>
      </c>
      <c r="O296" s="66"/>
      <c r="P296" s="186">
        <f>O296*H296</f>
        <v>0</v>
      </c>
      <c r="Q296" s="186">
        <v>0</v>
      </c>
      <c r="R296" s="186">
        <f>Q296*H296</f>
        <v>0</v>
      </c>
      <c r="S296" s="186">
        <v>0</v>
      </c>
      <c r="T296" s="187">
        <f>S296*H296</f>
        <v>0</v>
      </c>
      <c r="U296" s="36"/>
      <c r="V296" s="36"/>
      <c r="W296" s="36"/>
      <c r="X296" s="36"/>
      <c r="Y296" s="36"/>
      <c r="Z296" s="36"/>
      <c r="AA296" s="36"/>
      <c r="AB296" s="36"/>
      <c r="AC296" s="36"/>
      <c r="AD296" s="36"/>
      <c r="AE296" s="36"/>
      <c r="AR296" s="188" t="s">
        <v>578</v>
      </c>
      <c r="AT296" s="188" t="s">
        <v>164</v>
      </c>
      <c r="AU296" s="188" t="s">
        <v>90</v>
      </c>
      <c r="AY296" s="18" t="s">
        <v>161</v>
      </c>
      <c r="BE296" s="189">
        <f>IF(N296="základní",J296,0)</f>
        <v>0</v>
      </c>
      <c r="BF296" s="189">
        <f>IF(N296="snížená",J296,0)</f>
        <v>0</v>
      </c>
      <c r="BG296" s="189">
        <f>IF(N296="zákl. přenesená",J296,0)</f>
        <v>0</v>
      </c>
      <c r="BH296" s="189">
        <f>IF(N296="sníž. přenesená",J296,0)</f>
        <v>0</v>
      </c>
      <c r="BI296" s="189">
        <f>IF(N296="nulová",J296,0)</f>
        <v>0</v>
      </c>
      <c r="BJ296" s="18" t="s">
        <v>88</v>
      </c>
      <c r="BK296" s="189">
        <f>ROUND(I296*H296,2)</f>
        <v>0</v>
      </c>
      <c r="BL296" s="18" t="s">
        <v>578</v>
      </c>
      <c r="BM296" s="188" t="s">
        <v>1163</v>
      </c>
    </row>
    <row r="297" spans="1:65" s="2" customFormat="1" ht="29.25">
      <c r="A297" s="36"/>
      <c r="B297" s="37"/>
      <c r="C297" s="38"/>
      <c r="D297" s="197" t="s">
        <v>217</v>
      </c>
      <c r="E297" s="38"/>
      <c r="F297" s="239" t="s">
        <v>625</v>
      </c>
      <c r="G297" s="38"/>
      <c r="H297" s="38"/>
      <c r="I297" s="192"/>
      <c r="J297" s="38"/>
      <c r="K297" s="38"/>
      <c r="L297" s="41"/>
      <c r="M297" s="240"/>
      <c r="N297" s="241"/>
      <c r="O297" s="242"/>
      <c r="P297" s="242"/>
      <c r="Q297" s="242"/>
      <c r="R297" s="242"/>
      <c r="S297" s="242"/>
      <c r="T297" s="243"/>
      <c r="U297" s="36"/>
      <c r="V297" s="36"/>
      <c r="W297" s="36"/>
      <c r="X297" s="36"/>
      <c r="Y297" s="36"/>
      <c r="Z297" s="36"/>
      <c r="AA297" s="36"/>
      <c r="AB297" s="36"/>
      <c r="AC297" s="36"/>
      <c r="AD297" s="36"/>
      <c r="AE297" s="36"/>
      <c r="AT297" s="18" t="s">
        <v>217</v>
      </c>
      <c r="AU297" s="18" t="s">
        <v>90</v>
      </c>
    </row>
    <row r="298" spans="1:65" s="2" customFormat="1" ht="6.95" customHeight="1">
      <c r="A298" s="36"/>
      <c r="B298" s="49"/>
      <c r="C298" s="50"/>
      <c r="D298" s="50"/>
      <c r="E298" s="50"/>
      <c r="F298" s="50"/>
      <c r="G298" s="50"/>
      <c r="H298" s="50"/>
      <c r="I298" s="50"/>
      <c r="J298" s="50"/>
      <c r="K298" s="50"/>
      <c r="L298" s="41"/>
      <c r="M298" s="36"/>
      <c r="O298" s="36"/>
      <c r="P298" s="36"/>
      <c r="Q298" s="36"/>
      <c r="R298" s="36"/>
      <c r="S298" s="36"/>
      <c r="T298" s="36"/>
      <c r="U298" s="36"/>
      <c r="V298" s="36"/>
      <c r="W298" s="36"/>
      <c r="X298" s="36"/>
      <c r="Y298" s="36"/>
      <c r="Z298" s="36"/>
      <c r="AA298" s="36"/>
      <c r="AB298" s="36"/>
      <c r="AC298" s="36"/>
      <c r="AD298" s="36"/>
      <c r="AE298" s="36"/>
    </row>
  </sheetData>
  <sheetProtection algorithmName="SHA-512" hashValue="Jthr+YU9qolcoSjo4jMbXmk04mkf2YSpaAACfaPwDwtzUthiJp5Ey8U7UP/hmNzTi0GmSsSysIxgAo44J6VsQQ==" saltValue="Mg/W3+ydLJKEYNpYfY+UiYcx+1ZXwNOPxEgWS+f7ChBmWLTox9rceja+FVJYpFMEJWalWoqNHiG9cCWYPw0asg==" spinCount="100000" sheet="1" objects="1" scenarios="1" formatColumns="0" formatRows="0" autoFilter="0"/>
  <autoFilter ref="C99:K297" xr:uid="{00000000-0009-0000-0000-000006000000}"/>
  <mergeCells count="9">
    <mergeCell ref="E50:H50"/>
    <mergeCell ref="E90:H90"/>
    <mergeCell ref="E92:H92"/>
    <mergeCell ref="L2:V2"/>
    <mergeCell ref="E7:H7"/>
    <mergeCell ref="E9:H9"/>
    <mergeCell ref="E18:H18"/>
    <mergeCell ref="E27:H27"/>
    <mergeCell ref="E48:H48"/>
  </mergeCells>
  <hyperlinks>
    <hyperlink ref="F104" r:id="rId1" xr:uid="{00000000-0004-0000-0600-000000000000}"/>
    <hyperlink ref="F106" r:id="rId2" xr:uid="{00000000-0004-0000-0600-000001000000}"/>
    <hyperlink ref="F113" r:id="rId3" xr:uid="{00000000-0004-0000-0600-000002000000}"/>
    <hyperlink ref="F115" r:id="rId4" xr:uid="{00000000-0004-0000-0600-000003000000}"/>
    <hyperlink ref="F118" r:id="rId5" xr:uid="{00000000-0004-0000-0600-000004000000}"/>
    <hyperlink ref="F121" r:id="rId6" xr:uid="{00000000-0004-0000-0600-000005000000}"/>
    <hyperlink ref="F123" r:id="rId7" xr:uid="{00000000-0004-0000-0600-000006000000}"/>
    <hyperlink ref="F125" r:id="rId8" xr:uid="{00000000-0004-0000-0600-000007000000}"/>
    <hyperlink ref="F128" r:id="rId9" xr:uid="{00000000-0004-0000-0600-000008000000}"/>
    <hyperlink ref="F135" r:id="rId10" xr:uid="{00000000-0004-0000-0600-000009000000}"/>
    <hyperlink ref="F137" r:id="rId11" xr:uid="{00000000-0004-0000-0600-00000A000000}"/>
    <hyperlink ref="F139" r:id="rId12" xr:uid="{00000000-0004-0000-0600-00000B000000}"/>
    <hyperlink ref="F142" r:id="rId13" xr:uid="{00000000-0004-0000-0600-00000C000000}"/>
    <hyperlink ref="F145" r:id="rId14" xr:uid="{00000000-0004-0000-0600-00000D000000}"/>
    <hyperlink ref="F151" r:id="rId15" xr:uid="{00000000-0004-0000-0600-00000E000000}"/>
    <hyperlink ref="F153" r:id="rId16" xr:uid="{00000000-0004-0000-0600-00000F000000}"/>
    <hyperlink ref="F160" r:id="rId17" xr:uid="{00000000-0004-0000-0600-000010000000}"/>
    <hyperlink ref="F162" r:id="rId18" xr:uid="{00000000-0004-0000-0600-000011000000}"/>
    <hyperlink ref="F169" r:id="rId19" xr:uid="{00000000-0004-0000-0600-000012000000}"/>
    <hyperlink ref="F172" r:id="rId20" xr:uid="{00000000-0004-0000-0600-000013000000}"/>
    <hyperlink ref="F175" r:id="rId21" xr:uid="{00000000-0004-0000-0600-000014000000}"/>
    <hyperlink ref="F178" r:id="rId22" xr:uid="{00000000-0004-0000-0600-000015000000}"/>
    <hyperlink ref="F180" r:id="rId23" xr:uid="{00000000-0004-0000-0600-000016000000}"/>
    <hyperlink ref="F182" r:id="rId24" xr:uid="{00000000-0004-0000-0600-000017000000}"/>
    <hyperlink ref="F185" r:id="rId25" xr:uid="{00000000-0004-0000-0600-000018000000}"/>
    <hyperlink ref="F187" r:id="rId26" xr:uid="{00000000-0004-0000-0600-000019000000}"/>
    <hyperlink ref="F190" r:id="rId27" xr:uid="{00000000-0004-0000-0600-00001A000000}"/>
    <hyperlink ref="F196" r:id="rId28" xr:uid="{00000000-0004-0000-0600-00001B000000}"/>
    <hyperlink ref="F198" r:id="rId29" xr:uid="{00000000-0004-0000-0600-00001C000000}"/>
    <hyperlink ref="F204" r:id="rId30" xr:uid="{00000000-0004-0000-0600-00001D000000}"/>
    <hyperlink ref="F207" r:id="rId31" xr:uid="{00000000-0004-0000-0600-00001E000000}"/>
    <hyperlink ref="F209" r:id="rId32" xr:uid="{00000000-0004-0000-0600-00001F000000}"/>
    <hyperlink ref="F211" r:id="rId33" xr:uid="{00000000-0004-0000-0600-000020000000}"/>
    <hyperlink ref="F213" r:id="rId34" xr:uid="{00000000-0004-0000-0600-000021000000}"/>
    <hyperlink ref="F215" r:id="rId35" xr:uid="{00000000-0004-0000-0600-000022000000}"/>
    <hyperlink ref="F218" r:id="rId36" xr:uid="{00000000-0004-0000-0600-000023000000}"/>
    <hyperlink ref="F221" r:id="rId37" xr:uid="{00000000-0004-0000-0600-000024000000}"/>
    <hyperlink ref="F224" r:id="rId38" xr:uid="{00000000-0004-0000-0600-000025000000}"/>
    <hyperlink ref="F229" r:id="rId39" xr:uid="{00000000-0004-0000-0600-000026000000}"/>
    <hyperlink ref="F236" r:id="rId40" xr:uid="{00000000-0004-0000-0600-000027000000}"/>
    <hyperlink ref="F238" r:id="rId41" xr:uid="{00000000-0004-0000-0600-000028000000}"/>
    <hyperlink ref="F241" r:id="rId42" xr:uid="{00000000-0004-0000-0600-000029000000}"/>
    <hyperlink ref="F243" r:id="rId43" xr:uid="{00000000-0004-0000-0600-00002A000000}"/>
    <hyperlink ref="F245" r:id="rId44" xr:uid="{00000000-0004-0000-0600-00002B000000}"/>
    <hyperlink ref="F251" r:id="rId45" xr:uid="{00000000-0004-0000-0600-00002C000000}"/>
    <hyperlink ref="F257" r:id="rId46" xr:uid="{00000000-0004-0000-0600-00002D000000}"/>
    <hyperlink ref="F260" r:id="rId47" xr:uid="{00000000-0004-0000-0600-00002E000000}"/>
    <hyperlink ref="F263" r:id="rId48" xr:uid="{00000000-0004-0000-0600-00002F000000}"/>
    <hyperlink ref="F266" r:id="rId49" xr:uid="{00000000-0004-0000-0600-000030000000}"/>
    <hyperlink ref="F268" r:id="rId50" xr:uid="{00000000-0004-0000-0600-000031000000}"/>
    <hyperlink ref="F271" r:id="rId51" xr:uid="{00000000-0004-0000-0600-000032000000}"/>
    <hyperlink ref="F274" r:id="rId52" xr:uid="{00000000-0004-0000-0600-000033000000}"/>
    <hyperlink ref="F276" r:id="rId53" xr:uid="{00000000-0004-0000-0600-000034000000}"/>
  </hyperlinks>
  <pageMargins left="0.39370078740157483" right="0.39370078740157483" top="0.39370078740157483" bottom="0.39370078740157483" header="0" footer="0"/>
  <pageSetup paperSize="9" scale="88" fitToHeight="100" orientation="portrait" r:id="rId54"/>
  <headerFooter>
    <oddFooter>&amp;CStrana &amp;P z &amp;N</oddFooter>
  </headerFooter>
  <drawing r:id="rId5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BM304"/>
  <sheetViews>
    <sheetView showGridLines="0" workbookViewId="0"/>
  </sheetViews>
  <sheetFormatPr defaultRowHeight="16.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51"/>
      <c r="M2" s="351"/>
      <c r="N2" s="351"/>
      <c r="O2" s="351"/>
      <c r="P2" s="351"/>
      <c r="Q2" s="351"/>
      <c r="R2" s="351"/>
      <c r="S2" s="351"/>
      <c r="T2" s="351"/>
      <c r="U2" s="351"/>
      <c r="V2" s="351"/>
      <c r="AT2" s="18" t="s">
        <v>108</v>
      </c>
    </row>
    <row r="3" spans="1:46" s="1" customFormat="1" ht="6.95" customHeight="1">
      <c r="B3" s="103"/>
      <c r="C3" s="104"/>
      <c r="D3" s="104"/>
      <c r="E3" s="104"/>
      <c r="F3" s="104"/>
      <c r="G3" s="104"/>
      <c r="H3" s="104"/>
      <c r="I3" s="104"/>
      <c r="J3" s="104"/>
      <c r="K3" s="104"/>
      <c r="L3" s="21"/>
      <c r="AT3" s="18" t="s">
        <v>90</v>
      </c>
    </row>
    <row r="4" spans="1:46" s="1" customFormat="1" ht="24.95" customHeight="1">
      <c r="B4" s="21"/>
      <c r="D4" s="105" t="s">
        <v>118</v>
      </c>
      <c r="L4" s="21"/>
      <c r="M4" s="106" t="s">
        <v>10</v>
      </c>
      <c r="AT4" s="18" t="s">
        <v>4</v>
      </c>
    </row>
    <row r="5" spans="1:46" s="1" customFormat="1" ht="6.95" customHeight="1">
      <c r="B5" s="21"/>
      <c r="L5" s="21"/>
    </row>
    <row r="6" spans="1:46" s="1" customFormat="1" ht="12" customHeight="1">
      <c r="B6" s="21"/>
      <c r="D6" s="107" t="s">
        <v>16</v>
      </c>
      <c r="L6" s="21"/>
    </row>
    <row r="7" spans="1:46" s="1" customFormat="1" ht="16.5" customHeight="1">
      <c r="B7" s="21"/>
      <c r="E7" s="365" t="str">
        <f>'Rekapitulace stavby'!K6</f>
        <v>Oprava sociálního zařízení v objektu Polikliniky</v>
      </c>
      <c r="F7" s="366"/>
      <c r="G7" s="366"/>
      <c r="H7" s="366"/>
      <c r="L7" s="21"/>
    </row>
    <row r="8" spans="1:46" s="2" customFormat="1" ht="12" customHeight="1">
      <c r="A8" s="36"/>
      <c r="B8" s="41"/>
      <c r="C8" s="36"/>
      <c r="D8" s="107" t="s">
        <v>119</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67" t="s">
        <v>1164</v>
      </c>
      <c r="F9" s="368"/>
      <c r="G9" s="368"/>
      <c r="H9" s="368"/>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35</v>
      </c>
      <c r="G11" s="36"/>
      <c r="H11" s="36"/>
      <c r="I11" s="107" t="s">
        <v>20</v>
      </c>
      <c r="J11" s="109" t="s">
        <v>35</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22</v>
      </c>
      <c r="E12" s="36"/>
      <c r="F12" s="109" t="s">
        <v>23</v>
      </c>
      <c r="G12" s="36"/>
      <c r="H12" s="36"/>
      <c r="I12" s="107" t="s">
        <v>24</v>
      </c>
      <c r="J12" s="110" t="str">
        <f>'Rekapitulace stavby'!AN8</f>
        <v>7. 10. 2021</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30</v>
      </c>
      <c r="E14" s="36"/>
      <c r="F14" s="36"/>
      <c r="G14" s="36"/>
      <c r="H14" s="36"/>
      <c r="I14" s="107" t="s">
        <v>31</v>
      </c>
      <c r="J14" s="109" t="s">
        <v>32</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33</v>
      </c>
      <c r="F15" s="36"/>
      <c r="G15" s="36"/>
      <c r="H15" s="36"/>
      <c r="I15" s="107" t="s">
        <v>34</v>
      </c>
      <c r="J15" s="109" t="s">
        <v>35</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36</v>
      </c>
      <c r="E17" s="36"/>
      <c r="F17" s="36"/>
      <c r="G17" s="36"/>
      <c r="H17" s="36"/>
      <c r="I17" s="107" t="s">
        <v>31</v>
      </c>
      <c r="J17" s="31"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69" t="str">
        <f>'Rekapitulace stavby'!E14</f>
        <v>Vyplň údaj</v>
      </c>
      <c r="F18" s="370"/>
      <c r="G18" s="370"/>
      <c r="H18" s="370"/>
      <c r="I18" s="107" t="s">
        <v>34</v>
      </c>
      <c r="J18" s="31"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38</v>
      </c>
      <c r="E20" s="36"/>
      <c r="F20" s="36"/>
      <c r="G20" s="36"/>
      <c r="H20" s="36"/>
      <c r="I20" s="107" t="s">
        <v>31</v>
      </c>
      <c r="J20" s="109" t="s">
        <v>39</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40</v>
      </c>
      <c r="F21" s="36"/>
      <c r="G21" s="36"/>
      <c r="H21" s="36"/>
      <c r="I21" s="107" t="s">
        <v>34</v>
      </c>
      <c r="J21" s="109" t="s">
        <v>35</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42</v>
      </c>
      <c r="E23" s="36"/>
      <c r="F23" s="36"/>
      <c r="G23" s="36"/>
      <c r="H23" s="36"/>
      <c r="I23" s="107" t="s">
        <v>31</v>
      </c>
      <c r="J23" s="109" t="s">
        <v>35</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43</v>
      </c>
      <c r="F24" s="36"/>
      <c r="G24" s="36"/>
      <c r="H24" s="36"/>
      <c r="I24" s="107" t="s">
        <v>34</v>
      </c>
      <c r="J24" s="109" t="s">
        <v>35</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44</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16.5" customHeight="1">
      <c r="A27" s="111"/>
      <c r="B27" s="112"/>
      <c r="C27" s="111"/>
      <c r="D27" s="111"/>
      <c r="E27" s="371" t="s">
        <v>35</v>
      </c>
      <c r="F27" s="371"/>
      <c r="G27" s="371"/>
      <c r="H27" s="371"/>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46</v>
      </c>
      <c r="E30" s="36"/>
      <c r="F30" s="36"/>
      <c r="G30" s="36"/>
      <c r="H30" s="36"/>
      <c r="I30" s="36"/>
      <c r="J30" s="116">
        <f>ROUND(J100,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48</v>
      </c>
      <c r="G32" s="36"/>
      <c r="H32" s="36"/>
      <c r="I32" s="117" t="s">
        <v>47</v>
      </c>
      <c r="J32" s="117" t="s">
        <v>49</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50</v>
      </c>
      <c r="E33" s="107" t="s">
        <v>51</v>
      </c>
      <c r="F33" s="119">
        <f>ROUND((SUM(BE100:BE303)),  2)</f>
        <v>0</v>
      </c>
      <c r="G33" s="36"/>
      <c r="H33" s="36"/>
      <c r="I33" s="120">
        <v>0.21</v>
      </c>
      <c r="J33" s="119">
        <f>ROUND(((SUM(BE100:BE303))*I33),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52</v>
      </c>
      <c r="F34" s="119">
        <f>ROUND((SUM(BF100:BF303)),  2)</f>
        <v>0</v>
      </c>
      <c r="G34" s="36"/>
      <c r="H34" s="36"/>
      <c r="I34" s="120">
        <v>0.15</v>
      </c>
      <c r="J34" s="119">
        <f>ROUND(((SUM(BF100:BF303))*I34),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53</v>
      </c>
      <c r="F35" s="119">
        <f>ROUND((SUM(BG100:BG303)),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54</v>
      </c>
      <c r="F36" s="119">
        <f>ROUND((SUM(BH100:BH303)),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55</v>
      </c>
      <c r="F37" s="119">
        <f>ROUND((SUM(BI100:BI303)),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56</v>
      </c>
      <c r="E39" s="123"/>
      <c r="F39" s="123"/>
      <c r="G39" s="124" t="s">
        <v>57</v>
      </c>
      <c r="H39" s="125" t="s">
        <v>58</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customHeight="1">
      <c r="A45" s="36"/>
      <c r="B45" s="37"/>
      <c r="C45" s="24" t="s">
        <v>121</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customHeight="1">
      <c r="A47" s="36"/>
      <c r="B47" s="37"/>
      <c r="C47" s="30"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16.5" customHeight="1">
      <c r="A48" s="36"/>
      <c r="B48" s="37"/>
      <c r="C48" s="38"/>
      <c r="D48" s="38"/>
      <c r="E48" s="372" t="str">
        <f>E7</f>
        <v>Oprava sociálního zařízení v objektu Polikliniky</v>
      </c>
      <c r="F48" s="373"/>
      <c r="G48" s="373"/>
      <c r="H48" s="373"/>
      <c r="I48" s="38"/>
      <c r="J48" s="38"/>
      <c r="K48" s="38"/>
      <c r="L48" s="108"/>
      <c r="S48" s="36"/>
      <c r="T48" s="36"/>
      <c r="U48" s="36"/>
      <c r="V48" s="36"/>
      <c r="W48" s="36"/>
      <c r="X48" s="36"/>
      <c r="Y48" s="36"/>
      <c r="Z48" s="36"/>
      <c r="AA48" s="36"/>
      <c r="AB48" s="36"/>
      <c r="AC48" s="36"/>
      <c r="AD48" s="36"/>
      <c r="AE48" s="36"/>
    </row>
    <row r="49" spans="1:47" s="2" customFormat="1" ht="12" customHeight="1">
      <c r="A49" s="36"/>
      <c r="B49" s="37"/>
      <c r="C49" s="30" t="s">
        <v>119</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customHeight="1">
      <c r="A50" s="36"/>
      <c r="B50" s="37"/>
      <c r="C50" s="38"/>
      <c r="D50" s="38"/>
      <c r="E50" s="329" t="str">
        <f>E9</f>
        <v>4.NP - M - 4.NP - sociální zázemí - muži</v>
      </c>
      <c r="F50" s="374"/>
      <c r="G50" s="374"/>
      <c r="H50" s="374"/>
      <c r="I50" s="38"/>
      <c r="J50" s="38"/>
      <c r="K50" s="38"/>
      <c r="L50" s="108"/>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customHeight="1">
      <c r="A52" s="36"/>
      <c r="B52" s="37"/>
      <c r="C52" s="30" t="s">
        <v>22</v>
      </c>
      <c r="D52" s="38"/>
      <c r="E52" s="38"/>
      <c r="F52" s="28" t="str">
        <f>F12</f>
        <v>Objekt Polikliniky</v>
      </c>
      <c r="G52" s="38"/>
      <c r="H52" s="38"/>
      <c r="I52" s="30" t="s">
        <v>24</v>
      </c>
      <c r="J52" s="61" t="str">
        <f>IF(J12="","",J12)</f>
        <v>7. 10. 2021</v>
      </c>
      <c r="K52" s="38"/>
      <c r="L52" s="108"/>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15.2" customHeight="1">
      <c r="A54" s="36"/>
      <c r="B54" s="37"/>
      <c r="C54" s="30" t="s">
        <v>30</v>
      </c>
      <c r="D54" s="38"/>
      <c r="E54" s="38"/>
      <c r="F54" s="28" t="str">
        <f>E15</f>
        <v>Nemocnice s poliklinikou Česká Lípa,a.s.,Purkyňova</v>
      </c>
      <c r="G54" s="38"/>
      <c r="H54" s="38"/>
      <c r="I54" s="30" t="s">
        <v>38</v>
      </c>
      <c r="J54" s="34" t="str">
        <f>E21</f>
        <v>STORING spol. s r.o.</v>
      </c>
      <c r="K54" s="38"/>
      <c r="L54" s="108"/>
      <c r="S54" s="36"/>
      <c r="T54" s="36"/>
      <c r="U54" s="36"/>
      <c r="V54" s="36"/>
      <c r="W54" s="36"/>
      <c r="X54" s="36"/>
      <c r="Y54" s="36"/>
      <c r="Z54" s="36"/>
      <c r="AA54" s="36"/>
      <c r="AB54" s="36"/>
      <c r="AC54" s="36"/>
      <c r="AD54" s="36"/>
      <c r="AE54" s="36"/>
    </row>
    <row r="55" spans="1:47" s="2" customFormat="1" ht="15.2" customHeight="1">
      <c r="A55" s="36"/>
      <c r="B55" s="37"/>
      <c r="C55" s="30" t="s">
        <v>36</v>
      </c>
      <c r="D55" s="38"/>
      <c r="E55" s="38"/>
      <c r="F55" s="28" t="str">
        <f>IF(E18="","",E18)</f>
        <v>Vyplň údaj</v>
      </c>
      <c r="G55" s="38"/>
      <c r="H55" s="38"/>
      <c r="I55" s="30" t="s">
        <v>42</v>
      </c>
      <c r="J55" s="34" t="str">
        <f>E24</f>
        <v>Zuzana Morávková</v>
      </c>
      <c r="K55" s="38"/>
      <c r="L55" s="108"/>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customHeight="1">
      <c r="A57" s="36"/>
      <c r="B57" s="37"/>
      <c r="C57" s="132" t="s">
        <v>122</v>
      </c>
      <c r="D57" s="133"/>
      <c r="E57" s="133"/>
      <c r="F57" s="133"/>
      <c r="G57" s="133"/>
      <c r="H57" s="133"/>
      <c r="I57" s="133"/>
      <c r="J57" s="134" t="s">
        <v>123</v>
      </c>
      <c r="K57" s="133"/>
      <c r="L57" s="108"/>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customHeight="1">
      <c r="A59" s="36"/>
      <c r="B59" s="37"/>
      <c r="C59" s="135" t="s">
        <v>78</v>
      </c>
      <c r="D59" s="38"/>
      <c r="E59" s="38"/>
      <c r="F59" s="38"/>
      <c r="G59" s="38"/>
      <c r="H59" s="38"/>
      <c r="I59" s="38"/>
      <c r="J59" s="79">
        <f>J100</f>
        <v>0</v>
      </c>
      <c r="K59" s="38"/>
      <c r="L59" s="108"/>
      <c r="S59" s="36"/>
      <c r="T59" s="36"/>
      <c r="U59" s="36"/>
      <c r="V59" s="36"/>
      <c r="W59" s="36"/>
      <c r="X59" s="36"/>
      <c r="Y59" s="36"/>
      <c r="Z59" s="36"/>
      <c r="AA59" s="36"/>
      <c r="AB59" s="36"/>
      <c r="AC59" s="36"/>
      <c r="AD59" s="36"/>
      <c r="AE59" s="36"/>
      <c r="AU59" s="18" t="s">
        <v>124</v>
      </c>
    </row>
    <row r="60" spans="1:47" s="9" customFormat="1" ht="24.95" customHeight="1">
      <c r="B60" s="136"/>
      <c r="C60" s="137"/>
      <c r="D60" s="138" t="s">
        <v>125</v>
      </c>
      <c r="E60" s="139"/>
      <c r="F60" s="139"/>
      <c r="G60" s="139"/>
      <c r="H60" s="139"/>
      <c r="I60" s="139"/>
      <c r="J60" s="140">
        <f>J101</f>
        <v>0</v>
      </c>
      <c r="K60" s="137"/>
      <c r="L60" s="141"/>
    </row>
    <row r="61" spans="1:47" s="10" customFormat="1" ht="19.899999999999999" customHeight="1">
      <c r="B61" s="142"/>
      <c r="C61" s="143"/>
      <c r="D61" s="144" t="s">
        <v>126</v>
      </c>
      <c r="E61" s="145"/>
      <c r="F61" s="145"/>
      <c r="G61" s="145"/>
      <c r="H61" s="145"/>
      <c r="I61" s="145"/>
      <c r="J61" s="146">
        <f>J102</f>
        <v>0</v>
      </c>
      <c r="K61" s="143"/>
      <c r="L61" s="147"/>
    </row>
    <row r="62" spans="1:47" s="10" customFormat="1" ht="19.899999999999999" customHeight="1">
      <c r="B62" s="142"/>
      <c r="C62" s="143"/>
      <c r="D62" s="144" t="s">
        <v>127</v>
      </c>
      <c r="E62" s="145"/>
      <c r="F62" s="145"/>
      <c r="G62" s="145"/>
      <c r="H62" s="145"/>
      <c r="I62" s="145"/>
      <c r="J62" s="146">
        <f>J119</f>
        <v>0</v>
      </c>
      <c r="K62" s="143"/>
      <c r="L62" s="147"/>
    </row>
    <row r="63" spans="1:47" s="10" customFormat="1" ht="19.899999999999999" customHeight="1">
      <c r="B63" s="142"/>
      <c r="C63" s="143"/>
      <c r="D63" s="144" t="s">
        <v>128</v>
      </c>
      <c r="E63" s="145"/>
      <c r="F63" s="145"/>
      <c r="G63" s="145"/>
      <c r="H63" s="145"/>
      <c r="I63" s="145"/>
      <c r="J63" s="146">
        <f>J133</f>
        <v>0</v>
      </c>
      <c r="K63" s="143"/>
      <c r="L63" s="147"/>
    </row>
    <row r="64" spans="1:47" s="10" customFormat="1" ht="19.899999999999999" customHeight="1">
      <c r="B64" s="142"/>
      <c r="C64" s="143"/>
      <c r="D64" s="144" t="s">
        <v>129</v>
      </c>
      <c r="E64" s="145"/>
      <c r="F64" s="145"/>
      <c r="G64" s="145"/>
      <c r="H64" s="145"/>
      <c r="I64" s="145"/>
      <c r="J64" s="146">
        <f>J143</f>
        <v>0</v>
      </c>
      <c r="K64" s="143"/>
      <c r="L64" s="147"/>
    </row>
    <row r="65" spans="2:12" s="9" customFormat="1" ht="24.95" customHeight="1">
      <c r="B65" s="136"/>
      <c r="C65" s="137"/>
      <c r="D65" s="138" t="s">
        <v>130</v>
      </c>
      <c r="E65" s="139"/>
      <c r="F65" s="139"/>
      <c r="G65" s="139"/>
      <c r="H65" s="139"/>
      <c r="I65" s="139"/>
      <c r="J65" s="140">
        <f>J146</f>
        <v>0</v>
      </c>
      <c r="K65" s="137"/>
      <c r="L65" s="141"/>
    </row>
    <row r="66" spans="2:12" s="10" customFormat="1" ht="19.899999999999999" customHeight="1">
      <c r="B66" s="142"/>
      <c r="C66" s="143"/>
      <c r="D66" s="144" t="s">
        <v>131</v>
      </c>
      <c r="E66" s="145"/>
      <c r="F66" s="145"/>
      <c r="G66" s="145"/>
      <c r="H66" s="145"/>
      <c r="I66" s="145"/>
      <c r="J66" s="146">
        <f>J147</f>
        <v>0</v>
      </c>
      <c r="K66" s="143"/>
      <c r="L66" s="147"/>
    </row>
    <row r="67" spans="2:12" s="10" customFormat="1" ht="19.899999999999999" customHeight="1">
      <c r="B67" s="142"/>
      <c r="C67" s="143"/>
      <c r="D67" s="144" t="s">
        <v>132</v>
      </c>
      <c r="E67" s="145"/>
      <c r="F67" s="145"/>
      <c r="G67" s="145"/>
      <c r="H67" s="145"/>
      <c r="I67" s="145"/>
      <c r="J67" s="146">
        <f>J166</f>
        <v>0</v>
      </c>
      <c r="K67" s="143"/>
      <c r="L67" s="147"/>
    </row>
    <row r="68" spans="2:12" s="10" customFormat="1" ht="19.899999999999999" customHeight="1">
      <c r="B68" s="142"/>
      <c r="C68" s="143"/>
      <c r="D68" s="144" t="s">
        <v>133</v>
      </c>
      <c r="E68" s="145"/>
      <c r="F68" s="145"/>
      <c r="G68" s="145"/>
      <c r="H68" s="145"/>
      <c r="I68" s="145"/>
      <c r="J68" s="146">
        <f>J173</f>
        <v>0</v>
      </c>
      <c r="K68" s="143"/>
      <c r="L68" s="147"/>
    </row>
    <row r="69" spans="2:12" s="10" customFormat="1" ht="19.899999999999999" customHeight="1">
      <c r="B69" s="142"/>
      <c r="C69" s="143"/>
      <c r="D69" s="144" t="s">
        <v>134</v>
      </c>
      <c r="E69" s="145"/>
      <c r="F69" s="145"/>
      <c r="G69" s="145"/>
      <c r="H69" s="145"/>
      <c r="I69" s="145"/>
      <c r="J69" s="146">
        <f>J176</f>
        <v>0</v>
      </c>
      <c r="K69" s="143"/>
      <c r="L69" s="147"/>
    </row>
    <row r="70" spans="2:12" s="10" customFormat="1" ht="19.899999999999999" customHeight="1">
      <c r="B70" s="142"/>
      <c r="C70" s="143"/>
      <c r="D70" s="144" t="s">
        <v>135</v>
      </c>
      <c r="E70" s="145"/>
      <c r="F70" s="145"/>
      <c r="G70" s="145"/>
      <c r="H70" s="145"/>
      <c r="I70" s="145"/>
      <c r="J70" s="146">
        <f>J191</f>
        <v>0</v>
      </c>
      <c r="K70" s="143"/>
      <c r="L70" s="147"/>
    </row>
    <row r="71" spans="2:12" s="10" customFormat="1" ht="19.899999999999999" customHeight="1">
      <c r="B71" s="142"/>
      <c r="C71" s="143"/>
      <c r="D71" s="144" t="s">
        <v>136</v>
      </c>
      <c r="E71" s="145"/>
      <c r="F71" s="145"/>
      <c r="G71" s="145"/>
      <c r="H71" s="145"/>
      <c r="I71" s="145"/>
      <c r="J71" s="146">
        <f>J204</f>
        <v>0</v>
      </c>
      <c r="K71" s="143"/>
      <c r="L71" s="147"/>
    </row>
    <row r="72" spans="2:12" s="10" customFormat="1" ht="19.899999999999999" customHeight="1">
      <c r="B72" s="142"/>
      <c r="C72" s="143"/>
      <c r="D72" s="144" t="s">
        <v>137</v>
      </c>
      <c r="E72" s="145"/>
      <c r="F72" s="145"/>
      <c r="G72" s="145"/>
      <c r="H72" s="145"/>
      <c r="I72" s="145"/>
      <c r="J72" s="146">
        <f>J210</f>
        <v>0</v>
      </c>
      <c r="K72" s="143"/>
      <c r="L72" s="147"/>
    </row>
    <row r="73" spans="2:12" s="10" customFormat="1" ht="19.899999999999999" customHeight="1">
      <c r="B73" s="142"/>
      <c r="C73" s="143"/>
      <c r="D73" s="144" t="s">
        <v>138</v>
      </c>
      <c r="E73" s="145"/>
      <c r="F73" s="145"/>
      <c r="G73" s="145"/>
      <c r="H73" s="145"/>
      <c r="I73" s="145"/>
      <c r="J73" s="146">
        <f>J245</f>
        <v>0</v>
      </c>
      <c r="K73" s="143"/>
      <c r="L73" s="147"/>
    </row>
    <row r="74" spans="2:12" s="10" customFormat="1" ht="19.899999999999999" customHeight="1">
      <c r="B74" s="142"/>
      <c r="C74" s="143"/>
      <c r="D74" s="144" t="s">
        <v>139</v>
      </c>
      <c r="E74" s="145"/>
      <c r="F74" s="145"/>
      <c r="G74" s="145"/>
      <c r="H74" s="145"/>
      <c r="I74" s="145"/>
      <c r="J74" s="146">
        <f>J275</f>
        <v>0</v>
      </c>
      <c r="K74" s="143"/>
      <c r="L74" s="147"/>
    </row>
    <row r="75" spans="2:12" s="9" customFormat="1" ht="24.95" customHeight="1">
      <c r="B75" s="136"/>
      <c r="C75" s="137"/>
      <c r="D75" s="138" t="s">
        <v>627</v>
      </c>
      <c r="E75" s="139"/>
      <c r="F75" s="139"/>
      <c r="G75" s="139"/>
      <c r="H75" s="139"/>
      <c r="I75" s="139"/>
      <c r="J75" s="140">
        <f>J283</f>
        <v>0</v>
      </c>
      <c r="K75" s="137"/>
      <c r="L75" s="141"/>
    </row>
    <row r="76" spans="2:12" s="10" customFormat="1" ht="19.899999999999999" customHeight="1">
      <c r="B76" s="142"/>
      <c r="C76" s="143"/>
      <c r="D76" s="144" t="s">
        <v>141</v>
      </c>
      <c r="E76" s="145"/>
      <c r="F76" s="145"/>
      <c r="G76" s="145"/>
      <c r="H76" s="145"/>
      <c r="I76" s="145"/>
      <c r="J76" s="146">
        <f>J284</f>
        <v>0</v>
      </c>
      <c r="K76" s="143"/>
      <c r="L76" s="147"/>
    </row>
    <row r="77" spans="2:12" s="10" customFormat="1" ht="19.899999999999999" customHeight="1">
      <c r="B77" s="142"/>
      <c r="C77" s="143"/>
      <c r="D77" s="144" t="s">
        <v>142</v>
      </c>
      <c r="E77" s="145"/>
      <c r="F77" s="145"/>
      <c r="G77" s="145"/>
      <c r="H77" s="145"/>
      <c r="I77" s="145"/>
      <c r="J77" s="146">
        <f>J287</f>
        <v>0</v>
      </c>
      <c r="K77" s="143"/>
      <c r="L77" s="147"/>
    </row>
    <row r="78" spans="2:12" s="10" customFormat="1" ht="19.899999999999999" customHeight="1">
      <c r="B78" s="142"/>
      <c r="C78" s="143"/>
      <c r="D78" s="144" t="s">
        <v>143</v>
      </c>
      <c r="E78" s="145"/>
      <c r="F78" s="145"/>
      <c r="G78" s="145"/>
      <c r="H78" s="145"/>
      <c r="I78" s="145"/>
      <c r="J78" s="146">
        <f>J291</f>
        <v>0</v>
      </c>
      <c r="K78" s="143"/>
      <c r="L78" s="147"/>
    </row>
    <row r="79" spans="2:12" s="10" customFormat="1" ht="19.899999999999999" customHeight="1">
      <c r="B79" s="142"/>
      <c r="C79" s="143"/>
      <c r="D79" s="144" t="s">
        <v>144</v>
      </c>
      <c r="E79" s="145"/>
      <c r="F79" s="145"/>
      <c r="G79" s="145"/>
      <c r="H79" s="145"/>
      <c r="I79" s="145"/>
      <c r="J79" s="146">
        <f>J296</f>
        <v>0</v>
      </c>
      <c r="K79" s="143"/>
      <c r="L79" s="147"/>
    </row>
    <row r="80" spans="2:12" s="10" customFormat="1" ht="19.899999999999999" customHeight="1">
      <c r="B80" s="142"/>
      <c r="C80" s="143"/>
      <c r="D80" s="144" t="s">
        <v>145</v>
      </c>
      <c r="E80" s="145"/>
      <c r="F80" s="145"/>
      <c r="G80" s="145"/>
      <c r="H80" s="145"/>
      <c r="I80" s="145"/>
      <c r="J80" s="146">
        <f>J300</f>
        <v>0</v>
      </c>
      <c r="K80" s="143"/>
      <c r="L80" s="147"/>
    </row>
    <row r="81" spans="1:31" s="2" customFormat="1" ht="21.75" customHeight="1">
      <c r="A81" s="36"/>
      <c r="B81" s="37"/>
      <c r="C81" s="38"/>
      <c r="D81" s="38"/>
      <c r="E81" s="38"/>
      <c r="F81" s="38"/>
      <c r="G81" s="38"/>
      <c r="H81" s="38"/>
      <c r="I81" s="38"/>
      <c r="J81" s="38"/>
      <c r="K81" s="38"/>
      <c r="L81" s="108"/>
      <c r="S81" s="36"/>
      <c r="T81" s="36"/>
      <c r="U81" s="36"/>
      <c r="V81" s="36"/>
      <c r="W81" s="36"/>
      <c r="X81" s="36"/>
      <c r="Y81" s="36"/>
      <c r="Z81" s="36"/>
      <c r="AA81" s="36"/>
      <c r="AB81" s="36"/>
      <c r="AC81" s="36"/>
      <c r="AD81" s="36"/>
      <c r="AE81" s="36"/>
    </row>
    <row r="82" spans="1:31" s="2" customFormat="1" ht="6.95" customHeight="1">
      <c r="A82" s="36"/>
      <c r="B82" s="49"/>
      <c r="C82" s="50"/>
      <c r="D82" s="50"/>
      <c r="E82" s="50"/>
      <c r="F82" s="50"/>
      <c r="G82" s="50"/>
      <c r="H82" s="50"/>
      <c r="I82" s="50"/>
      <c r="J82" s="50"/>
      <c r="K82" s="50"/>
      <c r="L82" s="108"/>
      <c r="S82" s="36"/>
      <c r="T82" s="36"/>
      <c r="U82" s="36"/>
      <c r="V82" s="36"/>
      <c r="W82" s="36"/>
      <c r="X82" s="36"/>
      <c r="Y82" s="36"/>
      <c r="Z82" s="36"/>
      <c r="AA82" s="36"/>
      <c r="AB82" s="36"/>
      <c r="AC82" s="36"/>
      <c r="AD82" s="36"/>
      <c r="AE82" s="36"/>
    </row>
    <row r="86" spans="1:31" s="2" customFormat="1" ht="6.95" customHeight="1">
      <c r="A86" s="36"/>
      <c r="B86" s="51"/>
      <c r="C86" s="52"/>
      <c r="D86" s="52"/>
      <c r="E86" s="52"/>
      <c r="F86" s="52"/>
      <c r="G86" s="52"/>
      <c r="H86" s="52"/>
      <c r="I86" s="52"/>
      <c r="J86" s="52"/>
      <c r="K86" s="52"/>
      <c r="L86" s="108"/>
      <c r="S86" s="36"/>
      <c r="T86" s="36"/>
      <c r="U86" s="36"/>
      <c r="V86" s="36"/>
      <c r="W86" s="36"/>
      <c r="X86" s="36"/>
      <c r="Y86" s="36"/>
      <c r="Z86" s="36"/>
      <c r="AA86" s="36"/>
      <c r="AB86" s="36"/>
      <c r="AC86" s="36"/>
      <c r="AD86" s="36"/>
      <c r="AE86" s="36"/>
    </row>
    <row r="87" spans="1:31" s="2" customFormat="1" ht="24.95" customHeight="1">
      <c r="A87" s="36"/>
      <c r="B87" s="37"/>
      <c r="C87" s="24" t="s">
        <v>146</v>
      </c>
      <c r="D87" s="38"/>
      <c r="E87" s="38"/>
      <c r="F87" s="38"/>
      <c r="G87" s="38"/>
      <c r="H87" s="38"/>
      <c r="I87" s="38"/>
      <c r="J87" s="38"/>
      <c r="K87" s="38"/>
      <c r="L87" s="108"/>
      <c r="S87" s="36"/>
      <c r="T87" s="36"/>
      <c r="U87" s="36"/>
      <c r="V87" s="36"/>
      <c r="W87" s="36"/>
      <c r="X87" s="36"/>
      <c r="Y87" s="36"/>
      <c r="Z87" s="36"/>
      <c r="AA87" s="36"/>
      <c r="AB87" s="36"/>
      <c r="AC87" s="36"/>
      <c r="AD87" s="36"/>
      <c r="AE87" s="36"/>
    </row>
    <row r="88" spans="1:31" s="2" customFormat="1" ht="6.95" customHeight="1">
      <c r="A88" s="36"/>
      <c r="B88" s="37"/>
      <c r="C88" s="38"/>
      <c r="D88" s="38"/>
      <c r="E88" s="38"/>
      <c r="F88" s="38"/>
      <c r="G88" s="38"/>
      <c r="H88" s="38"/>
      <c r="I88" s="38"/>
      <c r="J88" s="38"/>
      <c r="K88" s="38"/>
      <c r="L88" s="108"/>
      <c r="S88" s="36"/>
      <c r="T88" s="36"/>
      <c r="U88" s="36"/>
      <c r="V88" s="36"/>
      <c r="W88" s="36"/>
      <c r="X88" s="36"/>
      <c r="Y88" s="36"/>
      <c r="Z88" s="36"/>
      <c r="AA88" s="36"/>
      <c r="AB88" s="36"/>
      <c r="AC88" s="36"/>
      <c r="AD88" s="36"/>
      <c r="AE88" s="36"/>
    </row>
    <row r="89" spans="1:31" s="2" customFormat="1" ht="12" customHeight="1">
      <c r="A89" s="36"/>
      <c r="B89" s="37"/>
      <c r="C89" s="30" t="s">
        <v>16</v>
      </c>
      <c r="D89" s="38"/>
      <c r="E89" s="38"/>
      <c r="F89" s="38"/>
      <c r="G89" s="38"/>
      <c r="H89" s="38"/>
      <c r="I89" s="38"/>
      <c r="J89" s="38"/>
      <c r="K89" s="38"/>
      <c r="L89" s="108"/>
      <c r="S89" s="36"/>
      <c r="T89" s="36"/>
      <c r="U89" s="36"/>
      <c r="V89" s="36"/>
      <c r="W89" s="36"/>
      <c r="X89" s="36"/>
      <c r="Y89" s="36"/>
      <c r="Z89" s="36"/>
      <c r="AA89" s="36"/>
      <c r="AB89" s="36"/>
      <c r="AC89" s="36"/>
      <c r="AD89" s="36"/>
      <c r="AE89" s="36"/>
    </row>
    <row r="90" spans="1:31" s="2" customFormat="1" ht="16.5" customHeight="1">
      <c r="A90" s="36"/>
      <c r="B90" s="37"/>
      <c r="C90" s="38"/>
      <c r="D90" s="38"/>
      <c r="E90" s="372" t="str">
        <f>E7</f>
        <v>Oprava sociálního zařízení v objektu Polikliniky</v>
      </c>
      <c r="F90" s="373"/>
      <c r="G90" s="373"/>
      <c r="H90" s="373"/>
      <c r="I90" s="38"/>
      <c r="J90" s="38"/>
      <c r="K90" s="38"/>
      <c r="L90" s="108"/>
      <c r="S90" s="36"/>
      <c r="T90" s="36"/>
      <c r="U90" s="36"/>
      <c r="V90" s="36"/>
      <c r="W90" s="36"/>
      <c r="X90" s="36"/>
      <c r="Y90" s="36"/>
      <c r="Z90" s="36"/>
      <c r="AA90" s="36"/>
      <c r="AB90" s="36"/>
      <c r="AC90" s="36"/>
      <c r="AD90" s="36"/>
      <c r="AE90" s="36"/>
    </row>
    <row r="91" spans="1:31" s="2" customFormat="1" ht="12" customHeight="1">
      <c r="A91" s="36"/>
      <c r="B91" s="37"/>
      <c r="C91" s="30" t="s">
        <v>119</v>
      </c>
      <c r="D91" s="38"/>
      <c r="E91" s="38"/>
      <c r="F91" s="38"/>
      <c r="G91" s="38"/>
      <c r="H91" s="38"/>
      <c r="I91" s="38"/>
      <c r="J91" s="38"/>
      <c r="K91" s="38"/>
      <c r="L91" s="108"/>
      <c r="S91" s="36"/>
      <c r="T91" s="36"/>
      <c r="U91" s="36"/>
      <c r="V91" s="36"/>
      <c r="W91" s="36"/>
      <c r="X91" s="36"/>
      <c r="Y91" s="36"/>
      <c r="Z91" s="36"/>
      <c r="AA91" s="36"/>
      <c r="AB91" s="36"/>
      <c r="AC91" s="36"/>
      <c r="AD91" s="36"/>
      <c r="AE91" s="36"/>
    </row>
    <row r="92" spans="1:31" s="2" customFormat="1" ht="16.5" customHeight="1">
      <c r="A92" s="36"/>
      <c r="B92" s="37"/>
      <c r="C92" s="38"/>
      <c r="D92" s="38"/>
      <c r="E92" s="329" t="str">
        <f>E9</f>
        <v>4.NP - M - 4.NP - sociální zázemí - muži</v>
      </c>
      <c r="F92" s="374"/>
      <c r="G92" s="374"/>
      <c r="H92" s="374"/>
      <c r="I92" s="38"/>
      <c r="J92" s="38"/>
      <c r="K92" s="38"/>
      <c r="L92" s="108"/>
      <c r="S92" s="36"/>
      <c r="T92" s="36"/>
      <c r="U92" s="36"/>
      <c r="V92" s="36"/>
      <c r="W92" s="36"/>
      <c r="X92" s="36"/>
      <c r="Y92" s="36"/>
      <c r="Z92" s="36"/>
      <c r="AA92" s="36"/>
      <c r="AB92" s="36"/>
      <c r="AC92" s="36"/>
      <c r="AD92" s="36"/>
      <c r="AE92" s="36"/>
    </row>
    <row r="93" spans="1:31" s="2" customFormat="1" ht="6.95" customHeight="1">
      <c r="A93" s="36"/>
      <c r="B93" s="37"/>
      <c r="C93" s="38"/>
      <c r="D93" s="38"/>
      <c r="E93" s="38"/>
      <c r="F93" s="38"/>
      <c r="G93" s="38"/>
      <c r="H93" s="38"/>
      <c r="I93" s="38"/>
      <c r="J93" s="38"/>
      <c r="K93" s="38"/>
      <c r="L93" s="108"/>
      <c r="S93" s="36"/>
      <c r="T93" s="36"/>
      <c r="U93" s="36"/>
      <c r="V93" s="36"/>
      <c r="W93" s="36"/>
      <c r="X93" s="36"/>
      <c r="Y93" s="36"/>
      <c r="Z93" s="36"/>
      <c r="AA93" s="36"/>
      <c r="AB93" s="36"/>
      <c r="AC93" s="36"/>
      <c r="AD93" s="36"/>
      <c r="AE93" s="36"/>
    </row>
    <row r="94" spans="1:31" s="2" customFormat="1" ht="12" customHeight="1">
      <c r="A94" s="36"/>
      <c r="B94" s="37"/>
      <c r="C94" s="30" t="s">
        <v>22</v>
      </c>
      <c r="D94" s="38"/>
      <c r="E94" s="38"/>
      <c r="F94" s="28" t="str">
        <f>F12</f>
        <v>Objekt Polikliniky</v>
      </c>
      <c r="G94" s="38"/>
      <c r="H94" s="38"/>
      <c r="I94" s="30" t="s">
        <v>24</v>
      </c>
      <c r="J94" s="61" t="str">
        <f>IF(J12="","",J12)</f>
        <v>7. 10. 2021</v>
      </c>
      <c r="K94" s="38"/>
      <c r="L94" s="108"/>
      <c r="S94" s="36"/>
      <c r="T94" s="36"/>
      <c r="U94" s="36"/>
      <c r="V94" s="36"/>
      <c r="W94" s="36"/>
      <c r="X94" s="36"/>
      <c r="Y94" s="36"/>
      <c r="Z94" s="36"/>
      <c r="AA94" s="36"/>
      <c r="AB94" s="36"/>
      <c r="AC94" s="36"/>
      <c r="AD94" s="36"/>
      <c r="AE94" s="36"/>
    </row>
    <row r="95" spans="1:31" s="2" customFormat="1" ht="6.95" customHeight="1">
      <c r="A95" s="36"/>
      <c r="B95" s="37"/>
      <c r="C95" s="38"/>
      <c r="D95" s="38"/>
      <c r="E95" s="38"/>
      <c r="F95" s="38"/>
      <c r="G95" s="38"/>
      <c r="H95" s="38"/>
      <c r="I95" s="38"/>
      <c r="J95" s="38"/>
      <c r="K95" s="38"/>
      <c r="L95" s="108"/>
      <c r="S95" s="36"/>
      <c r="T95" s="36"/>
      <c r="U95" s="36"/>
      <c r="V95" s="36"/>
      <c r="W95" s="36"/>
      <c r="X95" s="36"/>
      <c r="Y95" s="36"/>
      <c r="Z95" s="36"/>
      <c r="AA95" s="36"/>
      <c r="AB95" s="36"/>
      <c r="AC95" s="36"/>
      <c r="AD95" s="36"/>
      <c r="AE95" s="36"/>
    </row>
    <row r="96" spans="1:31" s="2" customFormat="1" ht="15.2" customHeight="1">
      <c r="A96" s="36"/>
      <c r="B96" s="37"/>
      <c r="C96" s="30" t="s">
        <v>30</v>
      </c>
      <c r="D96" s="38"/>
      <c r="E96" s="38"/>
      <c r="F96" s="28" t="str">
        <f>E15</f>
        <v>Nemocnice s poliklinikou Česká Lípa,a.s.,Purkyňova</v>
      </c>
      <c r="G96" s="38"/>
      <c r="H96" s="38"/>
      <c r="I96" s="30" t="s">
        <v>38</v>
      </c>
      <c r="J96" s="34" t="str">
        <f>E21</f>
        <v>STORING spol. s r.o.</v>
      </c>
      <c r="K96" s="38"/>
      <c r="L96" s="108"/>
      <c r="S96" s="36"/>
      <c r="T96" s="36"/>
      <c r="U96" s="36"/>
      <c r="V96" s="36"/>
      <c r="W96" s="36"/>
      <c r="X96" s="36"/>
      <c r="Y96" s="36"/>
      <c r="Z96" s="36"/>
      <c r="AA96" s="36"/>
      <c r="AB96" s="36"/>
      <c r="AC96" s="36"/>
      <c r="AD96" s="36"/>
      <c r="AE96" s="36"/>
    </row>
    <row r="97" spans="1:65" s="2" customFormat="1" ht="15.2" customHeight="1">
      <c r="A97" s="36"/>
      <c r="B97" s="37"/>
      <c r="C97" s="30" t="s">
        <v>36</v>
      </c>
      <c r="D97" s="38"/>
      <c r="E97" s="38"/>
      <c r="F97" s="28" t="str">
        <f>IF(E18="","",E18)</f>
        <v>Vyplň údaj</v>
      </c>
      <c r="G97" s="38"/>
      <c r="H97" s="38"/>
      <c r="I97" s="30" t="s">
        <v>42</v>
      </c>
      <c r="J97" s="34" t="str">
        <f>E24</f>
        <v>Zuzana Morávková</v>
      </c>
      <c r="K97" s="38"/>
      <c r="L97" s="108"/>
      <c r="S97" s="36"/>
      <c r="T97" s="36"/>
      <c r="U97" s="36"/>
      <c r="V97" s="36"/>
      <c r="W97" s="36"/>
      <c r="X97" s="36"/>
      <c r="Y97" s="36"/>
      <c r="Z97" s="36"/>
      <c r="AA97" s="36"/>
      <c r="AB97" s="36"/>
      <c r="AC97" s="36"/>
      <c r="AD97" s="36"/>
      <c r="AE97" s="36"/>
    </row>
    <row r="98" spans="1:65" s="2" customFormat="1" ht="10.35" customHeight="1">
      <c r="A98" s="36"/>
      <c r="B98" s="37"/>
      <c r="C98" s="38"/>
      <c r="D98" s="38"/>
      <c r="E98" s="38"/>
      <c r="F98" s="38"/>
      <c r="G98" s="38"/>
      <c r="H98" s="38"/>
      <c r="I98" s="38"/>
      <c r="J98" s="38"/>
      <c r="K98" s="38"/>
      <c r="L98" s="108"/>
      <c r="S98" s="36"/>
      <c r="T98" s="36"/>
      <c r="U98" s="36"/>
      <c r="V98" s="36"/>
      <c r="W98" s="36"/>
      <c r="X98" s="36"/>
      <c r="Y98" s="36"/>
      <c r="Z98" s="36"/>
      <c r="AA98" s="36"/>
      <c r="AB98" s="36"/>
      <c r="AC98" s="36"/>
      <c r="AD98" s="36"/>
      <c r="AE98" s="36"/>
    </row>
    <row r="99" spans="1:65" s="11" customFormat="1" ht="29.25" customHeight="1">
      <c r="A99" s="148"/>
      <c r="B99" s="149"/>
      <c r="C99" s="150" t="s">
        <v>147</v>
      </c>
      <c r="D99" s="151" t="s">
        <v>65</v>
      </c>
      <c r="E99" s="151" t="s">
        <v>61</v>
      </c>
      <c r="F99" s="151" t="s">
        <v>62</v>
      </c>
      <c r="G99" s="151" t="s">
        <v>148</v>
      </c>
      <c r="H99" s="151" t="s">
        <v>149</v>
      </c>
      <c r="I99" s="151" t="s">
        <v>150</v>
      </c>
      <c r="J99" s="152" t="s">
        <v>123</v>
      </c>
      <c r="K99" s="153" t="s">
        <v>151</v>
      </c>
      <c r="L99" s="154"/>
      <c r="M99" s="70" t="s">
        <v>35</v>
      </c>
      <c r="N99" s="71" t="s">
        <v>50</v>
      </c>
      <c r="O99" s="71" t="s">
        <v>152</v>
      </c>
      <c r="P99" s="71" t="s">
        <v>153</v>
      </c>
      <c r="Q99" s="71" t="s">
        <v>154</v>
      </c>
      <c r="R99" s="71" t="s">
        <v>155</v>
      </c>
      <c r="S99" s="71" t="s">
        <v>156</v>
      </c>
      <c r="T99" s="72" t="s">
        <v>157</v>
      </c>
      <c r="U99" s="148"/>
      <c r="V99" s="148"/>
      <c r="W99" s="148"/>
      <c r="X99" s="148"/>
      <c r="Y99" s="148"/>
      <c r="Z99" s="148"/>
      <c r="AA99" s="148"/>
      <c r="AB99" s="148"/>
      <c r="AC99" s="148"/>
      <c r="AD99" s="148"/>
      <c r="AE99" s="148"/>
    </row>
    <row r="100" spans="1:65" s="2" customFormat="1" ht="22.9" customHeight="1">
      <c r="A100" s="36"/>
      <c r="B100" s="37"/>
      <c r="C100" s="77" t="s">
        <v>158</v>
      </c>
      <c r="D100" s="38"/>
      <c r="E100" s="38"/>
      <c r="F100" s="38"/>
      <c r="G100" s="38"/>
      <c r="H100" s="38"/>
      <c r="I100" s="38"/>
      <c r="J100" s="155">
        <f>BK100</f>
        <v>0</v>
      </c>
      <c r="K100" s="38"/>
      <c r="L100" s="41"/>
      <c r="M100" s="73"/>
      <c r="N100" s="156"/>
      <c r="O100" s="74"/>
      <c r="P100" s="157">
        <f>P101+P146+P283</f>
        <v>0</v>
      </c>
      <c r="Q100" s="74"/>
      <c r="R100" s="157">
        <f>R101+R146+R283</f>
        <v>3.8196654399999996</v>
      </c>
      <c r="S100" s="74"/>
      <c r="T100" s="158">
        <f>T101+T146+T283</f>
        <v>5.8276392999999995</v>
      </c>
      <c r="U100" s="36"/>
      <c r="V100" s="36"/>
      <c r="W100" s="36"/>
      <c r="X100" s="36"/>
      <c r="Y100" s="36"/>
      <c r="Z100" s="36"/>
      <c r="AA100" s="36"/>
      <c r="AB100" s="36"/>
      <c r="AC100" s="36"/>
      <c r="AD100" s="36"/>
      <c r="AE100" s="36"/>
      <c r="AT100" s="18" t="s">
        <v>79</v>
      </c>
      <c r="AU100" s="18" t="s">
        <v>124</v>
      </c>
      <c r="BK100" s="159">
        <f>BK101+BK146+BK283</f>
        <v>0</v>
      </c>
    </row>
    <row r="101" spans="1:65" s="12" customFormat="1" ht="25.9" customHeight="1">
      <c r="B101" s="160"/>
      <c r="C101" s="161"/>
      <c r="D101" s="162" t="s">
        <v>79</v>
      </c>
      <c r="E101" s="163" t="s">
        <v>159</v>
      </c>
      <c r="F101" s="163" t="s">
        <v>160</v>
      </c>
      <c r="G101" s="161"/>
      <c r="H101" s="161"/>
      <c r="I101" s="164"/>
      <c r="J101" s="165">
        <f>BK101</f>
        <v>0</v>
      </c>
      <c r="K101" s="161"/>
      <c r="L101" s="166"/>
      <c r="M101" s="167"/>
      <c r="N101" s="168"/>
      <c r="O101" s="168"/>
      <c r="P101" s="169">
        <f>P102+P119+P133+P143</f>
        <v>0</v>
      </c>
      <c r="Q101" s="168"/>
      <c r="R101" s="169">
        <f>R102+R119+R133+R143</f>
        <v>1.8515971499999997</v>
      </c>
      <c r="S101" s="168"/>
      <c r="T101" s="170">
        <f>T102+T119+T133+T143</f>
        <v>1.0168539999999999</v>
      </c>
      <c r="AR101" s="171" t="s">
        <v>88</v>
      </c>
      <c r="AT101" s="172" t="s">
        <v>79</v>
      </c>
      <c r="AU101" s="172" t="s">
        <v>80</v>
      </c>
      <c r="AY101" s="171" t="s">
        <v>161</v>
      </c>
      <c r="BK101" s="173">
        <f>BK102+BK119+BK133+BK143</f>
        <v>0</v>
      </c>
    </row>
    <row r="102" spans="1:65" s="12" customFormat="1" ht="22.9" customHeight="1">
      <c r="B102" s="160"/>
      <c r="C102" s="161"/>
      <c r="D102" s="162" t="s">
        <v>79</v>
      </c>
      <c r="E102" s="174" t="s">
        <v>162</v>
      </c>
      <c r="F102" s="174" t="s">
        <v>163</v>
      </c>
      <c r="G102" s="161"/>
      <c r="H102" s="161"/>
      <c r="I102" s="164"/>
      <c r="J102" s="175">
        <f>BK102</f>
        <v>0</v>
      </c>
      <c r="K102" s="161"/>
      <c r="L102" s="166"/>
      <c r="M102" s="167"/>
      <c r="N102" s="168"/>
      <c r="O102" s="168"/>
      <c r="P102" s="169">
        <f>SUM(P103:P118)</f>
        <v>0</v>
      </c>
      <c r="Q102" s="168"/>
      <c r="R102" s="169">
        <f>SUM(R103:R118)</f>
        <v>1.8507971499999998</v>
      </c>
      <c r="S102" s="168"/>
      <c r="T102" s="170">
        <f>SUM(T103:T118)</f>
        <v>0</v>
      </c>
      <c r="AR102" s="171" t="s">
        <v>88</v>
      </c>
      <c r="AT102" s="172" t="s">
        <v>79</v>
      </c>
      <c r="AU102" s="172" t="s">
        <v>88</v>
      </c>
      <c r="AY102" s="171" t="s">
        <v>161</v>
      </c>
      <c r="BK102" s="173">
        <f>SUM(BK103:BK118)</f>
        <v>0</v>
      </c>
    </row>
    <row r="103" spans="1:65" s="2" customFormat="1" ht="33" customHeight="1">
      <c r="A103" s="36"/>
      <c r="B103" s="37"/>
      <c r="C103" s="176" t="s">
        <v>88</v>
      </c>
      <c r="D103" s="176" t="s">
        <v>164</v>
      </c>
      <c r="E103" s="177" t="s">
        <v>165</v>
      </c>
      <c r="F103" s="178" t="s">
        <v>166</v>
      </c>
      <c r="G103" s="179" t="s">
        <v>167</v>
      </c>
      <c r="H103" s="180">
        <v>58.728999999999999</v>
      </c>
      <c r="I103" s="181"/>
      <c r="J103" s="182">
        <f>ROUND(I103*H103,2)</f>
        <v>0</v>
      </c>
      <c r="K103" s="183"/>
      <c r="L103" s="41"/>
      <c r="M103" s="184" t="s">
        <v>35</v>
      </c>
      <c r="N103" s="185" t="s">
        <v>51</v>
      </c>
      <c r="O103" s="66"/>
      <c r="P103" s="186">
        <f>O103*H103</f>
        <v>0</v>
      </c>
      <c r="Q103" s="186">
        <v>7.3499999999999998E-3</v>
      </c>
      <c r="R103" s="186">
        <f>Q103*H103</f>
        <v>0.43165814999999996</v>
      </c>
      <c r="S103" s="186">
        <v>0</v>
      </c>
      <c r="T103" s="187">
        <f>S103*H103</f>
        <v>0</v>
      </c>
      <c r="U103" s="36"/>
      <c r="V103" s="36"/>
      <c r="W103" s="36"/>
      <c r="X103" s="36"/>
      <c r="Y103" s="36"/>
      <c r="Z103" s="36"/>
      <c r="AA103" s="36"/>
      <c r="AB103" s="36"/>
      <c r="AC103" s="36"/>
      <c r="AD103" s="36"/>
      <c r="AE103" s="36"/>
      <c r="AR103" s="188" t="s">
        <v>168</v>
      </c>
      <c r="AT103" s="188" t="s">
        <v>164</v>
      </c>
      <c r="AU103" s="188" t="s">
        <v>90</v>
      </c>
      <c r="AY103" s="18" t="s">
        <v>161</v>
      </c>
      <c r="BE103" s="189">
        <f>IF(N103="základní",J103,0)</f>
        <v>0</v>
      </c>
      <c r="BF103" s="189">
        <f>IF(N103="snížená",J103,0)</f>
        <v>0</v>
      </c>
      <c r="BG103" s="189">
        <f>IF(N103="zákl. přenesená",J103,0)</f>
        <v>0</v>
      </c>
      <c r="BH103" s="189">
        <f>IF(N103="sníž. přenesená",J103,0)</f>
        <v>0</v>
      </c>
      <c r="BI103" s="189">
        <f>IF(N103="nulová",J103,0)</f>
        <v>0</v>
      </c>
      <c r="BJ103" s="18" t="s">
        <v>88</v>
      </c>
      <c r="BK103" s="189">
        <f>ROUND(I103*H103,2)</f>
        <v>0</v>
      </c>
      <c r="BL103" s="18" t="s">
        <v>168</v>
      </c>
      <c r="BM103" s="188" t="s">
        <v>1165</v>
      </c>
    </row>
    <row r="104" spans="1:65" s="2" customFormat="1" ht="11.25">
      <c r="A104" s="36"/>
      <c r="B104" s="37"/>
      <c r="C104" s="38"/>
      <c r="D104" s="190" t="s">
        <v>170</v>
      </c>
      <c r="E104" s="38"/>
      <c r="F104" s="191" t="s">
        <v>171</v>
      </c>
      <c r="G104" s="38"/>
      <c r="H104" s="38"/>
      <c r="I104" s="192"/>
      <c r="J104" s="38"/>
      <c r="K104" s="38"/>
      <c r="L104" s="41"/>
      <c r="M104" s="193"/>
      <c r="N104" s="194"/>
      <c r="O104" s="66"/>
      <c r="P104" s="66"/>
      <c r="Q104" s="66"/>
      <c r="R104" s="66"/>
      <c r="S104" s="66"/>
      <c r="T104" s="67"/>
      <c r="U104" s="36"/>
      <c r="V104" s="36"/>
      <c r="W104" s="36"/>
      <c r="X104" s="36"/>
      <c r="Y104" s="36"/>
      <c r="Z104" s="36"/>
      <c r="AA104" s="36"/>
      <c r="AB104" s="36"/>
      <c r="AC104" s="36"/>
      <c r="AD104" s="36"/>
      <c r="AE104" s="36"/>
      <c r="AT104" s="18" t="s">
        <v>170</v>
      </c>
      <c r="AU104" s="18" t="s">
        <v>90</v>
      </c>
    </row>
    <row r="105" spans="1:65" s="2" customFormat="1" ht="24.2" customHeight="1">
      <c r="A105" s="36"/>
      <c r="B105" s="37"/>
      <c r="C105" s="176" t="s">
        <v>90</v>
      </c>
      <c r="D105" s="176" t="s">
        <v>164</v>
      </c>
      <c r="E105" s="177" t="s">
        <v>172</v>
      </c>
      <c r="F105" s="178" t="s">
        <v>173</v>
      </c>
      <c r="G105" s="179" t="s">
        <v>167</v>
      </c>
      <c r="H105" s="180">
        <v>58.728999999999999</v>
      </c>
      <c r="I105" s="181"/>
      <c r="J105" s="182">
        <f>ROUND(I105*H105,2)</f>
        <v>0</v>
      </c>
      <c r="K105" s="183"/>
      <c r="L105" s="41"/>
      <c r="M105" s="184" t="s">
        <v>35</v>
      </c>
      <c r="N105" s="185" t="s">
        <v>51</v>
      </c>
      <c r="O105" s="66"/>
      <c r="P105" s="186">
        <f>O105*H105</f>
        <v>0</v>
      </c>
      <c r="Q105" s="186">
        <v>2.1000000000000001E-2</v>
      </c>
      <c r="R105" s="186">
        <f>Q105*H105</f>
        <v>1.233309</v>
      </c>
      <c r="S105" s="186">
        <v>0</v>
      </c>
      <c r="T105" s="187">
        <f>S105*H105</f>
        <v>0</v>
      </c>
      <c r="U105" s="36"/>
      <c r="V105" s="36"/>
      <c r="W105" s="36"/>
      <c r="X105" s="36"/>
      <c r="Y105" s="36"/>
      <c r="Z105" s="36"/>
      <c r="AA105" s="36"/>
      <c r="AB105" s="36"/>
      <c r="AC105" s="36"/>
      <c r="AD105" s="36"/>
      <c r="AE105" s="36"/>
      <c r="AR105" s="188" t="s">
        <v>168</v>
      </c>
      <c r="AT105" s="188" t="s">
        <v>164</v>
      </c>
      <c r="AU105" s="188" t="s">
        <v>90</v>
      </c>
      <c r="AY105" s="18" t="s">
        <v>161</v>
      </c>
      <c r="BE105" s="189">
        <f>IF(N105="základní",J105,0)</f>
        <v>0</v>
      </c>
      <c r="BF105" s="189">
        <f>IF(N105="snížená",J105,0)</f>
        <v>0</v>
      </c>
      <c r="BG105" s="189">
        <f>IF(N105="zákl. přenesená",J105,0)</f>
        <v>0</v>
      </c>
      <c r="BH105" s="189">
        <f>IF(N105="sníž. přenesená",J105,0)</f>
        <v>0</v>
      </c>
      <c r="BI105" s="189">
        <f>IF(N105="nulová",J105,0)</f>
        <v>0</v>
      </c>
      <c r="BJ105" s="18" t="s">
        <v>88</v>
      </c>
      <c r="BK105" s="189">
        <f>ROUND(I105*H105,2)</f>
        <v>0</v>
      </c>
      <c r="BL105" s="18" t="s">
        <v>168</v>
      </c>
      <c r="BM105" s="188" t="s">
        <v>1166</v>
      </c>
    </row>
    <row r="106" spans="1:65" s="2" customFormat="1" ht="11.25">
      <c r="A106" s="36"/>
      <c r="B106" s="37"/>
      <c r="C106" s="38"/>
      <c r="D106" s="190" t="s">
        <v>170</v>
      </c>
      <c r="E106" s="38"/>
      <c r="F106" s="191" t="s">
        <v>175</v>
      </c>
      <c r="G106" s="38"/>
      <c r="H106" s="38"/>
      <c r="I106" s="192"/>
      <c r="J106" s="38"/>
      <c r="K106" s="38"/>
      <c r="L106" s="41"/>
      <c r="M106" s="193"/>
      <c r="N106" s="194"/>
      <c r="O106" s="66"/>
      <c r="P106" s="66"/>
      <c r="Q106" s="66"/>
      <c r="R106" s="66"/>
      <c r="S106" s="66"/>
      <c r="T106" s="67"/>
      <c r="U106" s="36"/>
      <c r="V106" s="36"/>
      <c r="W106" s="36"/>
      <c r="X106" s="36"/>
      <c r="Y106" s="36"/>
      <c r="Z106" s="36"/>
      <c r="AA106" s="36"/>
      <c r="AB106" s="36"/>
      <c r="AC106" s="36"/>
      <c r="AD106" s="36"/>
      <c r="AE106" s="36"/>
      <c r="AT106" s="18" t="s">
        <v>170</v>
      </c>
      <c r="AU106" s="18" t="s">
        <v>90</v>
      </c>
    </row>
    <row r="107" spans="1:65" s="13" customFormat="1" ht="11.25">
      <c r="B107" s="195"/>
      <c r="C107" s="196"/>
      <c r="D107" s="197" t="s">
        <v>176</v>
      </c>
      <c r="E107" s="198" t="s">
        <v>35</v>
      </c>
      <c r="F107" s="199" t="s">
        <v>177</v>
      </c>
      <c r="G107" s="196"/>
      <c r="H107" s="198" t="s">
        <v>35</v>
      </c>
      <c r="I107" s="200"/>
      <c r="J107" s="196"/>
      <c r="K107" s="196"/>
      <c r="L107" s="201"/>
      <c r="M107" s="202"/>
      <c r="N107" s="203"/>
      <c r="O107" s="203"/>
      <c r="P107" s="203"/>
      <c r="Q107" s="203"/>
      <c r="R107" s="203"/>
      <c r="S107" s="203"/>
      <c r="T107" s="204"/>
      <c r="AT107" s="205" t="s">
        <v>176</v>
      </c>
      <c r="AU107" s="205" t="s">
        <v>90</v>
      </c>
      <c r="AV107" s="13" t="s">
        <v>88</v>
      </c>
      <c r="AW107" s="13" t="s">
        <v>41</v>
      </c>
      <c r="AX107" s="13" t="s">
        <v>80</v>
      </c>
      <c r="AY107" s="205" t="s">
        <v>161</v>
      </c>
    </row>
    <row r="108" spans="1:65" s="14" customFormat="1" ht="11.25">
      <c r="B108" s="206"/>
      <c r="C108" s="207"/>
      <c r="D108" s="197" t="s">
        <v>176</v>
      </c>
      <c r="E108" s="208" t="s">
        <v>35</v>
      </c>
      <c r="F108" s="209" t="s">
        <v>1167</v>
      </c>
      <c r="G108" s="207"/>
      <c r="H108" s="210">
        <v>22.462</v>
      </c>
      <c r="I108" s="211"/>
      <c r="J108" s="207"/>
      <c r="K108" s="207"/>
      <c r="L108" s="212"/>
      <c r="M108" s="213"/>
      <c r="N108" s="214"/>
      <c r="O108" s="214"/>
      <c r="P108" s="214"/>
      <c r="Q108" s="214"/>
      <c r="R108" s="214"/>
      <c r="S108" s="214"/>
      <c r="T108" s="215"/>
      <c r="AT108" s="216" t="s">
        <v>176</v>
      </c>
      <c r="AU108" s="216" t="s">
        <v>90</v>
      </c>
      <c r="AV108" s="14" t="s">
        <v>90</v>
      </c>
      <c r="AW108" s="14" t="s">
        <v>41</v>
      </c>
      <c r="AX108" s="14" t="s">
        <v>80</v>
      </c>
      <c r="AY108" s="216" t="s">
        <v>161</v>
      </c>
    </row>
    <row r="109" spans="1:65" s="14" customFormat="1" ht="11.25">
      <c r="B109" s="206"/>
      <c r="C109" s="207"/>
      <c r="D109" s="197" t="s">
        <v>176</v>
      </c>
      <c r="E109" s="208" t="s">
        <v>35</v>
      </c>
      <c r="F109" s="209" t="s">
        <v>1168</v>
      </c>
      <c r="G109" s="207"/>
      <c r="H109" s="210">
        <v>22.202000000000002</v>
      </c>
      <c r="I109" s="211"/>
      <c r="J109" s="207"/>
      <c r="K109" s="207"/>
      <c r="L109" s="212"/>
      <c r="M109" s="213"/>
      <c r="N109" s="214"/>
      <c r="O109" s="214"/>
      <c r="P109" s="214"/>
      <c r="Q109" s="214"/>
      <c r="R109" s="214"/>
      <c r="S109" s="214"/>
      <c r="T109" s="215"/>
      <c r="AT109" s="216" t="s">
        <v>176</v>
      </c>
      <c r="AU109" s="216" t="s">
        <v>90</v>
      </c>
      <c r="AV109" s="14" t="s">
        <v>90</v>
      </c>
      <c r="AW109" s="14" t="s">
        <v>41</v>
      </c>
      <c r="AX109" s="14" t="s">
        <v>80</v>
      </c>
      <c r="AY109" s="216" t="s">
        <v>161</v>
      </c>
    </row>
    <row r="110" spans="1:65" s="14" customFormat="1" ht="11.25">
      <c r="B110" s="206"/>
      <c r="C110" s="207"/>
      <c r="D110" s="197" t="s">
        <v>176</v>
      </c>
      <c r="E110" s="208" t="s">
        <v>35</v>
      </c>
      <c r="F110" s="209" t="s">
        <v>750</v>
      </c>
      <c r="G110" s="207"/>
      <c r="H110" s="210">
        <v>14.065</v>
      </c>
      <c r="I110" s="211"/>
      <c r="J110" s="207"/>
      <c r="K110" s="207"/>
      <c r="L110" s="212"/>
      <c r="M110" s="213"/>
      <c r="N110" s="214"/>
      <c r="O110" s="214"/>
      <c r="P110" s="214"/>
      <c r="Q110" s="214"/>
      <c r="R110" s="214"/>
      <c r="S110" s="214"/>
      <c r="T110" s="215"/>
      <c r="AT110" s="216" t="s">
        <v>176</v>
      </c>
      <c r="AU110" s="216" t="s">
        <v>90</v>
      </c>
      <c r="AV110" s="14" t="s">
        <v>90</v>
      </c>
      <c r="AW110" s="14" t="s">
        <v>41</v>
      </c>
      <c r="AX110" s="14" t="s">
        <v>80</v>
      </c>
      <c r="AY110" s="216" t="s">
        <v>161</v>
      </c>
    </row>
    <row r="111" spans="1:65" s="15" customFormat="1" ht="11.25">
      <c r="B111" s="217"/>
      <c r="C111" s="218"/>
      <c r="D111" s="197" t="s">
        <v>176</v>
      </c>
      <c r="E111" s="219" t="s">
        <v>35</v>
      </c>
      <c r="F111" s="220" t="s">
        <v>181</v>
      </c>
      <c r="G111" s="218"/>
      <c r="H111" s="221">
        <v>58.728999999999999</v>
      </c>
      <c r="I111" s="222"/>
      <c r="J111" s="218"/>
      <c r="K111" s="218"/>
      <c r="L111" s="223"/>
      <c r="M111" s="224"/>
      <c r="N111" s="225"/>
      <c r="O111" s="225"/>
      <c r="P111" s="225"/>
      <c r="Q111" s="225"/>
      <c r="R111" s="225"/>
      <c r="S111" s="225"/>
      <c r="T111" s="226"/>
      <c r="AT111" s="227" t="s">
        <v>176</v>
      </c>
      <c r="AU111" s="227" t="s">
        <v>90</v>
      </c>
      <c r="AV111" s="15" t="s">
        <v>168</v>
      </c>
      <c r="AW111" s="15" t="s">
        <v>41</v>
      </c>
      <c r="AX111" s="15" t="s">
        <v>88</v>
      </c>
      <c r="AY111" s="227" t="s">
        <v>161</v>
      </c>
    </row>
    <row r="112" spans="1:65" s="2" customFormat="1" ht="37.9" customHeight="1">
      <c r="A112" s="36"/>
      <c r="B112" s="37"/>
      <c r="C112" s="176" t="s">
        <v>182</v>
      </c>
      <c r="D112" s="176" t="s">
        <v>164</v>
      </c>
      <c r="E112" s="177" t="s">
        <v>183</v>
      </c>
      <c r="F112" s="178" t="s">
        <v>184</v>
      </c>
      <c r="G112" s="179" t="s">
        <v>185</v>
      </c>
      <c r="H112" s="180">
        <v>3</v>
      </c>
      <c r="I112" s="181"/>
      <c r="J112" s="182">
        <f>ROUND(I112*H112,2)</f>
        <v>0</v>
      </c>
      <c r="K112" s="183"/>
      <c r="L112" s="41"/>
      <c r="M112" s="184" t="s">
        <v>35</v>
      </c>
      <c r="N112" s="185" t="s">
        <v>51</v>
      </c>
      <c r="O112" s="66"/>
      <c r="P112" s="186">
        <f>O112*H112</f>
        <v>0</v>
      </c>
      <c r="Q112" s="186">
        <v>4.684E-2</v>
      </c>
      <c r="R112" s="186">
        <f>Q112*H112</f>
        <v>0.14052000000000001</v>
      </c>
      <c r="S112" s="186">
        <v>0</v>
      </c>
      <c r="T112" s="187">
        <f>S112*H112</f>
        <v>0</v>
      </c>
      <c r="U112" s="36"/>
      <c r="V112" s="36"/>
      <c r="W112" s="36"/>
      <c r="X112" s="36"/>
      <c r="Y112" s="36"/>
      <c r="Z112" s="36"/>
      <c r="AA112" s="36"/>
      <c r="AB112" s="36"/>
      <c r="AC112" s="36"/>
      <c r="AD112" s="36"/>
      <c r="AE112" s="36"/>
      <c r="AR112" s="188" t="s">
        <v>168</v>
      </c>
      <c r="AT112" s="188" t="s">
        <v>164</v>
      </c>
      <c r="AU112" s="188" t="s">
        <v>90</v>
      </c>
      <c r="AY112" s="18" t="s">
        <v>161</v>
      </c>
      <c r="BE112" s="189">
        <f>IF(N112="základní",J112,0)</f>
        <v>0</v>
      </c>
      <c r="BF112" s="189">
        <f>IF(N112="snížená",J112,0)</f>
        <v>0</v>
      </c>
      <c r="BG112" s="189">
        <f>IF(N112="zákl. přenesená",J112,0)</f>
        <v>0</v>
      </c>
      <c r="BH112" s="189">
        <f>IF(N112="sníž. přenesená",J112,0)</f>
        <v>0</v>
      </c>
      <c r="BI112" s="189">
        <f>IF(N112="nulová",J112,0)</f>
        <v>0</v>
      </c>
      <c r="BJ112" s="18" t="s">
        <v>88</v>
      </c>
      <c r="BK112" s="189">
        <f>ROUND(I112*H112,2)</f>
        <v>0</v>
      </c>
      <c r="BL112" s="18" t="s">
        <v>168</v>
      </c>
      <c r="BM112" s="188" t="s">
        <v>1169</v>
      </c>
    </row>
    <row r="113" spans="1:65" s="2" customFormat="1" ht="11.25">
      <c r="A113" s="36"/>
      <c r="B113" s="37"/>
      <c r="C113" s="38"/>
      <c r="D113" s="190" t="s">
        <v>170</v>
      </c>
      <c r="E113" s="38"/>
      <c r="F113" s="191" t="s">
        <v>187</v>
      </c>
      <c r="G113" s="38"/>
      <c r="H113" s="38"/>
      <c r="I113" s="192"/>
      <c r="J113" s="38"/>
      <c r="K113" s="38"/>
      <c r="L113" s="41"/>
      <c r="M113" s="193"/>
      <c r="N113" s="194"/>
      <c r="O113" s="66"/>
      <c r="P113" s="66"/>
      <c r="Q113" s="66"/>
      <c r="R113" s="66"/>
      <c r="S113" s="66"/>
      <c r="T113" s="67"/>
      <c r="U113" s="36"/>
      <c r="V113" s="36"/>
      <c r="W113" s="36"/>
      <c r="X113" s="36"/>
      <c r="Y113" s="36"/>
      <c r="Z113" s="36"/>
      <c r="AA113" s="36"/>
      <c r="AB113" s="36"/>
      <c r="AC113" s="36"/>
      <c r="AD113" s="36"/>
      <c r="AE113" s="36"/>
      <c r="AT113" s="18" t="s">
        <v>170</v>
      </c>
      <c r="AU113" s="18" t="s">
        <v>90</v>
      </c>
    </row>
    <row r="114" spans="1:65" s="2" customFormat="1" ht="24.2" customHeight="1">
      <c r="A114" s="36"/>
      <c r="B114" s="37"/>
      <c r="C114" s="228" t="s">
        <v>168</v>
      </c>
      <c r="D114" s="228" t="s">
        <v>188</v>
      </c>
      <c r="E114" s="229" t="s">
        <v>189</v>
      </c>
      <c r="F114" s="230" t="s">
        <v>190</v>
      </c>
      <c r="G114" s="231" t="s">
        <v>185</v>
      </c>
      <c r="H114" s="232">
        <v>2</v>
      </c>
      <c r="I114" s="233"/>
      <c r="J114" s="234">
        <f>ROUND(I114*H114,2)</f>
        <v>0</v>
      </c>
      <c r="K114" s="235"/>
      <c r="L114" s="236"/>
      <c r="M114" s="237" t="s">
        <v>35</v>
      </c>
      <c r="N114" s="238" t="s">
        <v>51</v>
      </c>
      <c r="O114" s="66"/>
      <c r="P114" s="186">
        <f>O114*H114</f>
        <v>0</v>
      </c>
      <c r="Q114" s="186">
        <v>1.489E-2</v>
      </c>
      <c r="R114" s="186">
        <f>Q114*H114</f>
        <v>2.9780000000000001E-2</v>
      </c>
      <c r="S114" s="186">
        <v>0</v>
      </c>
      <c r="T114" s="187">
        <f>S114*H114</f>
        <v>0</v>
      </c>
      <c r="U114" s="36"/>
      <c r="V114" s="36"/>
      <c r="W114" s="36"/>
      <c r="X114" s="36"/>
      <c r="Y114" s="36"/>
      <c r="Z114" s="36"/>
      <c r="AA114" s="36"/>
      <c r="AB114" s="36"/>
      <c r="AC114" s="36"/>
      <c r="AD114" s="36"/>
      <c r="AE114" s="36"/>
      <c r="AR114" s="188" t="s">
        <v>191</v>
      </c>
      <c r="AT114" s="188" t="s">
        <v>188</v>
      </c>
      <c r="AU114" s="188" t="s">
        <v>90</v>
      </c>
      <c r="AY114" s="18" t="s">
        <v>161</v>
      </c>
      <c r="BE114" s="189">
        <f>IF(N114="základní",J114,0)</f>
        <v>0</v>
      </c>
      <c r="BF114" s="189">
        <f>IF(N114="snížená",J114,0)</f>
        <v>0</v>
      </c>
      <c r="BG114" s="189">
        <f>IF(N114="zákl. přenesená",J114,0)</f>
        <v>0</v>
      </c>
      <c r="BH114" s="189">
        <f>IF(N114="sníž. přenesená",J114,0)</f>
        <v>0</v>
      </c>
      <c r="BI114" s="189">
        <f>IF(N114="nulová",J114,0)</f>
        <v>0</v>
      </c>
      <c r="BJ114" s="18" t="s">
        <v>88</v>
      </c>
      <c r="BK114" s="189">
        <f>ROUND(I114*H114,2)</f>
        <v>0</v>
      </c>
      <c r="BL114" s="18" t="s">
        <v>168</v>
      </c>
      <c r="BM114" s="188" t="s">
        <v>1170</v>
      </c>
    </row>
    <row r="115" spans="1:65" s="2" customFormat="1" ht="11.25">
      <c r="A115" s="36"/>
      <c r="B115" s="37"/>
      <c r="C115" s="38"/>
      <c r="D115" s="190" t="s">
        <v>170</v>
      </c>
      <c r="E115" s="38"/>
      <c r="F115" s="191" t="s">
        <v>193</v>
      </c>
      <c r="G115" s="38"/>
      <c r="H115" s="38"/>
      <c r="I115" s="192"/>
      <c r="J115" s="38"/>
      <c r="K115" s="38"/>
      <c r="L115" s="41"/>
      <c r="M115" s="193"/>
      <c r="N115" s="194"/>
      <c r="O115" s="66"/>
      <c r="P115" s="66"/>
      <c r="Q115" s="66"/>
      <c r="R115" s="66"/>
      <c r="S115" s="66"/>
      <c r="T115" s="67"/>
      <c r="U115" s="36"/>
      <c r="V115" s="36"/>
      <c r="W115" s="36"/>
      <c r="X115" s="36"/>
      <c r="Y115" s="36"/>
      <c r="Z115" s="36"/>
      <c r="AA115" s="36"/>
      <c r="AB115" s="36"/>
      <c r="AC115" s="36"/>
      <c r="AD115" s="36"/>
      <c r="AE115" s="36"/>
      <c r="AT115" s="18" t="s">
        <v>170</v>
      </c>
      <c r="AU115" s="18" t="s">
        <v>90</v>
      </c>
    </row>
    <row r="116" spans="1:65" s="2" customFormat="1" ht="33" customHeight="1">
      <c r="A116" s="36"/>
      <c r="B116" s="37"/>
      <c r="C116" s="228" t="s">
        <v>194</v>
      </c>
      <c r="D116" s="228" t="s">
        <v>188</v>
      </c>
      <c r="E116" s="229" t="s">
        <v>195</v>
      </c>
      <c r="F116" s="230" t="s">
        <v>196</v>
      </c>
      <c r="G116" s="231" t="s">
        <v>185</v>
      </c>
      <c r="H116" s="232">
        <v>1</v>
      </c>
      <c r="I116" s="233"/>
      <c r="J116" s="234">
        <f>ROUND(I116*H116,2)</f>
        <v>0</v>
      </c>
      <c r="K116" s="235"/>
      <c r="L116" s="236"/>
      <c r="M116" s="237" t="s">
        <v>35</v>
      </c>
      <c r="N116" s="238" t="s">
        <v>51</v>
      </c>
      <c r="O116" s="66"/>
      <c r="P116" s="186">
        <f>O116*H116</f>
        <v>0</v>
      </c>
      <c r="Q116" s="186">
        <v>1.489E-2</v>
      </c>
      <c r="R116" s="186">
        <f>Q116*H116</f>
        <v>1.489E-2</v>
      </c>
      <c r="S116" s="186">
        <v>0</v>
      </c>
      <c r="T116" s="187">
        <f>S116*H116</f>
        <v>0</v>
      </c>
      <c r="U116" s="36"/>
      <c r="V116" s="36"/>
      <c r="W116" s="36"/>
      <c r="X116" s="36"/>
      <c r="Y116" s="36"/>
      <c r="Z116" s="36"/>
      <c r="AA116" s="36"/>
      <c r="AB116" s="36"/>
      <c r="AC116" s="36"/>
      <c r="AD116" s="36"/>
      <c r="AE116" s="36"/>
      <c r="AR116" s="188" t="s">
        <v>191</v>
      </c>
      <c r="AT116" s="188" t="s">
        <v>188</v>
      </c>
      <c r="AU116" s="188" t="s">
        <v>90</v>
      </c>
      <c r="AY116" s="18" t="s">
        <v>161</v>
      </c>
      <c r="BE116" s="189">
        <f>IF(N116="základní",J116,0)</f>
        <v>0</v>
      </c>
      <c r="BF116" s="189">
        <f>IF(N116="snížená",J116,0)</f>
        <v>0</v>
      </c>
      <c r="BG116" s="189">
        <f>IF(N116="zákl. přenesená",J116,0)</f>
        <v>0</v>
      </c>
      <c r="BH116" s="189">
        <f>IF(N116="sníž. přenesená",J116,0)</f>
        <v>0</v>
      </c>
      <c r="BI116" s="189">
        <f>IF(N116="nulová",J116,0)</f>
        <v>0</v>
      </c>
      <c r="BJ116" s="18" t="s">
        <v>88</v>
      </c>
      <c r="BK116" s="189">
        <f>ROUND(I116*H116,2)</f>
        <v>0</v>
      </c>
      <c r="BL116" s="18" t="s">
        <v>168</v>
      </c>
      <c r="BM116" s="188" t="s">
        <v>1171</v>
      </c>
    </row>
    <row r="117" spans="1:65" s="2" customFormat="1" ht="33" customHeight="1">
      <c r="A117" s="36"/>
      <c r="B117" s="37"/>
      <c r="C117" s="176" t="s">
        <v>162</v>
      </c>
      <c r="D117" s="176" t="s">
        <v>164</v>
      </c>
      <c r="E117" s="177" t="s">
        <v>198</v>
      </c>
      <c r="F117" s="178" t="s">
        <v>199</v>
      </c>
      <c r="G117" s="179" t="s">
        <v>185</v>
      </c>
      <c r="H117" s="180">
        <v>1</v>
      </c>
      <c r="I117" s="181"/>
      <c r="J117" s="182">
        <f>ROUND(I117*H117,2)</f>
        <v>0</v>
      </c>
      <c r="K117" s="183"/>
      <c r="L117" s="41"/>
      <c r="M117" s="184" t="s">
        <v>35</v>
      </c>
      <c r="N117" s="185" t="s">
        <v>51</v>
      </c>
      <c r="O117" s="66"/>
      <c r="P117" s="186">
        <f>O117*H117</f>
        <v>0</v>
      </c>
      <c r="Q117" s="186">
        <v>6.4000000000000005E-4</v>
      </c>
      <c r="R117" s="186">
        <f>Q117*H117</f>
        <v>6.4000000000000005E-4</v>
      </c>
      <c r="S117" s="186">
        <v>0</v>
      </c>
      <c r="T117" s="187">
        <f>S117*H117</f>
        <v>0</v>
      </c>
      <c r="U117" s="36"/>
      <c r="V117" s="36"/>
      <c r="W117" s="36"/>
      <c r="X117" s="36"/>
      <c r="Y117" s="36"/>
      <c r="Z117" s="36"/>
      <c r="AA117" s="36"/>
      <c r="AB117" s="36"/>
      <c r="AC117" s="36"/>
      <c r="AD117" s="36"/>
      <c r="AE117" s="36"/>
      <c r="AR117" s="188" t="s">
        <v>168</v>
      </c>
      <c r="AT117" s="188" t="s">
        <v>164</v>
      </c>
      <c r="AU117" s="188" t="s">
        <v>90</v>
      </c>
      <c r="AY117" s="18" t="s">
        <v>161</v>
      </c>
      <c r="BE117" s="189">
        <f>IF(N117="základní",J117,0)</f>
        <v>0</v>
      </c>
      <c r="BF117" s="189">
        <f>IF(N117="snížená",J117,0)</f>
        <v>0</v>
      </c>
      <c r="BG117" s="189">
        <f>IF(N117="zákl. přenesená",J117,0)</f>
        <v>0</v>
      </c>
      <c r="BH117" s="189">
        <f>IF(N117="sníž. přenesená",J117,0)</f>
        <v>0</v>
      </c>
      <c r="BI117" s="189">
        <f>IF(N117="nulová",J117,0)</f>
        <v>0</v>
      </c>
      <c r="BJ117" s="18" t="s">
        <v>88</v>
      </c>
      <c r="BK117" s="189">
        <f>ROUND(I117*H117,2)</f>
        <v>0</v>
      </c>
      <c r="BL117" s="18" t="s">
        <v>168</v>
      </c>
      <c r="BM117" s="188" t="s">
        <v>1172</v>
      </c>
    </row>
    <row r="118" spans="1:65" s="2" customFormat="1" ht="11.25">
      <c r="A118" s="36"/>
      <c r="B118" s="37"/>
      <c r="C118" s="38"/>
      <c r="D118" s="190" t="s">
        <v>170</v>
      </c>
      <c r="E118" s="38"/>
      <c r="F118" s="191" t="s">
        <v>201</v>
      </c>
      <c r="G118" s="38"/>
      <c r="H118" s="38"/>
      <c r="I118" s="192"/>
      <c r="J118" s="38"/>
      <c r="K118" s="38"/>
      <c r="L118" s="41"/>
      <c r="M118" s="193"/>
      <c r="N118" s="194"/>
      <c r="O118" s="66"/>
      <c r="P118" s="66"/>
      <c r="Q118" s="66"/>
      <c r="R118" s="66"/>
      <c r="S118" s="66"/>
      <c r="T118" s="67"/>
      <c r="U118" s="36"/>
      <c r="V118" s="36"/>
      <c r="W118" s="36"/>
      <c r="X118" s="36"/>
      <c r="Y118" s="36"/>
      <c r="Z118" s="36"/>
      <c r="AA118" s="36"/>
      <c r="AB118" s="36"/>
      <c r="AC118" s="36"/>
      <c r="AD118" s="36"/>
      <c r="AE118" s="36"/>
      <c r="AT118" s="18" t="s">
        <v>170</v>
      </c>
      <c r="AU118" s="18" t="s">
        <v>90</v>
      </c>
    </row>
    <row r="119" spans="1:65" s="12" customFormat="1" ht="22.9" customHeight="1">
      <c r="B119" s="160"/>
      <c r="C119" s="161"/>
      <c r="D119" s="162" t="s">
        <v>79</v>
      </c>
      <c r="E119" s="174" t="s">
        <v>202</v>
      </c>
      <c r="F119" s="174" t="s">
        <v>203</v>
      </c>
      <c r="G119" s="161"/>
      <c r="H119" s="161"/>
      <c r="I119" s="164"/>
      <c r="J119" s="175">
        <f>BK119</f>
        <v>0</v>
      </c>
      <c r="K119" s="161"/>
      <c r="L119" s="166"/>
      <c r="M119" s="167"/>
      <c r="N119" s="168"/>
      <c r="O119" s="168"/>
      <c r="P119" s="169">
        <f>SUM(P120:P132)</f>
        <v>0</v>
      </c>
      <c r="Q119" s="168"/>
      <c r="R119" s="169">
        <f>SUM(R120:R132)</f>
        <v>8.0000000000000004E-4</v>
      </c>
      <c r="S119" s="168"/>
      <c r="T119" s="170">
        <f>SUM(T120:T132)</f>
        <v>1.0168539999999999</v>
      </c>
      <c r="AR119" s="171" t="s">
        <v>88</v>
      </c>
      <c r="AT119" s="172" t="s">
        <v>79</v>
      </c>
      <c r="AU119" s="172" t="s">
        <v>88</v>
      </c>
      <c r="AY119" s="171" t="s">
        <v>161</v>
      </c>
      <c r="BK119" s="173">
        <f>SUM(BK120:BK132)</f>
        <v>0</v>
      </c>
    </row>
    <row r="120" spans="1:65" s="2" customFormat="1" ht="37.9" customHeight="1">
      <c r="A120" s="36"/>
      <c r="B120" s="37"/>
      <c r="C120" s="176" t="s">
        <v>204</v>
      </c>
      <c r="D120" s="176" t="s">
        <v>164</v>
      </c>
      <c r="E120" s="177" t="s">
        <v>205</v>
      </c>
      <c r="F120" s="178" t="s">
        <v>206</v>
      </c>
      <c r="G120" s="179" t="s">
        <v>167</v>
      </c>
      <c r="H120" s="180">
        <v>20</v>
      </c>
      <c r="I120" s="181"/>
      <c r="J120" s="182">
        <f>ROUND(I120*H120,2)</f>
        <v>0</v>
      </c>
      <c r="K120" s="183"/>
      <c r="L120" s="41"/>
      <c r="M120" s="184" t="s">
        <v>35</v>
      </c>
      <c r="N120" s="185" t="s">
        <v>51</v>
      </c>
      <c r="O120" s="66"/>
      <c r="P120" s="186">
        <f>O120*H120</f>
        <v>0</v>
      </c>
      <c r="Q120" s="186">
        <v>4.0000000000000003E-5</v>
      </c>
      <c r="R120" s="186">
        <f>Q120*H120</f>
        <v>8.0000000000000004E-4</v>
      </c>
      <c r="S120" s="186">
        <v>0</v>
      </c>
      <c r="T120" s="187">
        <f>S120*H120</f>
        <v>0</v>
      </c>
      <c r="U120" s="36"/>
      <c r="V120" s="36"/>
      <c r="W120" s="36"/>
      <c r="X120" s="36"/>
      <c r="Y120" s="36"/>
      <c r="Z120" s="36"/>
      <c r="AA120" s="36"/>
      <c r="AB120" s="36"/>
      <c r="AC120" s="36"/>
      <c r="AD120" s="36"/>
      <c r="AE120" s="36"/>
      <c r="AR120" s="188" t="s">
        <v>168</v>
      </c>
      <c r="AT120" s="188" t="s">
        <v>164</v>
      </c>
      <c r="AU120" s="188" t="s">
        <v>90</v>
      </c>
      <c r="AY120" s="18" t="s">
        <v>161</v>
      </c>
      <c r="BE120" s="189">
        <f>IF(N120="základní",J120,0)</f>
        <v>0</v>
      </c>
      <c r="BF120" s="189">
        <f>IF(N120="snížená",J120,0)</f>
        <v>0</v>
      </c>
      <c r="BG120" s="189">
        <f>IF(N120="zákl. přenesená",J120,0)</f>
        <v>0</v>
      </c>
      <c r="BH120" s="189">
        <f>IF(N120="sníž. přenesená",J120,0)</f>
        <v>0</v>
      </c>
      <c r="BI120" s="189">
        <f>IF(N120="nulová",J120,0)</f>
        <v>0</v>
      </c>
      <c r="BJ120" s="18" t="s">
        <v>88</v>
      </c>
      <c r="BK120" s="189">
        <f>ROUND(I120*H120,2)</f>
        <v>0</v>
      </c>
      <c r="BL120" s="18" t="s">
        <v>168</v>
      </c>
      <c r="BM120" s="188" t="s">
        <v>1173</v>
      </c>
    </row>
    <row r="121" spans="1:65" s="2" customFormat="1" ht="11.25">
      <c r="A121" s="36"/>
      <c r="B121" s="37"/>
      <c r="C121" s="38"/>
      <c r="D121" s="190" t="s">
        <v>170</v>
      </c>
      <c r="E121" s="38"/>
      <c r="F121" s="191" t="s">
        <v>208</v>
      </c>
      <c r="G121" s="38"/>
      <c r="H121" s="38"/>
      <c r="I121" s="192"/>
      <c r="J121" s="38"/>
      <c r="K121" s="38"/>
      <c r="L121" s="41"/>
      <c r="M121" s="193"/>
      <c r="N121" s="194"/>
      <c r="O121" s="66"/>
      <c r="P121" s="66"/>
      <c r="Q121" s="66"/>
      <c r="R121" s="66"/>
      <c r="S121" s="66"/>
      <c r="T121" s="67"/>
      <c r="U121" s="36"/>
      <c r="V121" s="36"/>
      <c r="W121" s="36"/>
      <c r="X121" s="36"/>
      <c r="Y121" s="36"/>
      <c r="Z121" s="36"/>
      <c r="AA121" s="36"/>
      <c r="AB121" s="36"/>
      <c r="AC121" s="36"/>
      <c r="AD121" s="36"/>
      <c r="AE121" s="36"/>
      <c r="AT121" s="18" t="s">
        <v>170</v>
      </c>
      <c r="AU121" s="18" t="s">
        <v>90</v>
      </c>
    </row>
    <row r="122" spans="1:65" s="2" customFormat="1" ht="37.9" customHeight="1">
      <c r="A122" s="36"/>
      <c r="B122" s="37"/>
      <c r="C122" s="176" t="s">
        <v>191</v>
      </c>
      <c r="D122" s="176" t="s">
        <v>164</v>
      </c>
      <c r="E122" s="177" t="s">
        <v>209</v>
      </c>
      <c r="F122" s="178" t="s">
        <v>210</v>
      </c>
      <c r="G122" s="179" t="s">
        <v>167</v>
      </c>
      <c r="H122" s="180">
        <v>3</v>
      </c>
      <c r="I122" s="181"/>
      <c r="J122" s="182">
        <f>ROUND(I122*H122,2)</f>
        <v>0</v>
      </c>
      <c r="K122" s="183"/>
      <c r="L122" s="41"/>
      <c r="M122" s="184" t="s">
        <v>35</v>
      </c>
      <c r="N122" s="185" t="s">
        <v>51</v>
      </c>
      <c r="O122" s="66"/>
      <c r="P122" s="186">
        <f>O122*H122</f>
        <v>0</v>
      </c>
      <c r="Q122" s="186">
        <v>0</v>
      </c>
      <c r="R122" s="186">
        <f>Q122*H122</f>
        <v>0</v>
      </c>
      <c r="S122" s="186">
        <v>7.5999999999999998E-2</v>
      </c>
      <c r="T122" s="187">
        <f>S122*H122</f>
        <v>0.22799999999999998</v>
      </c>
      <c r="U122" s="36"/>
      <c r="V122" s="36"/>
      <c r="W122" s="36"/>
      <c r="X122" s="36"/>
      <c r="Y122" s="36"/>
      <c r="Z122" s="36"/>
      <c r="AA122" s="36"/>
      <c r="AB122" s="36"/>
      <c r="AC122" s="36"/>
      <c r="AD122" s="36"/>
      <c r="AE122" s="36"/>
      <c r="AR122" s="188" t="s">
        <v>168</v>
      </c>
      <c r="AT122" s="188" t="s">
        <v>164</v>
      </c>
      <c r="AU122" s="188" t="s">
        <v>90</v>
      </c>
      <c r="AY122" s="18" t="s">
        <v>161</v>
      </c>
      <c r="BE122" s="189">
        <f>IF(N122="základní",J122,0)</f>
        <v>0</v>
      </c>
      <c r="BF122" s="189">
        <f>IF(N122="snížená",J122,0)</f>
        <v>0</v>
      </c>
      <c r="BG122" s="189">
        <f>IF(N122="zákl. přenesená",J122,0)</f>
        <v>0</v>
      </c>
      <c r="BH122" s="189">
        <f>IF(N122="sníž. přenesená",J122,0)</f>
        <v>0</v>
      </c>
      <c r="BI122" s="189">
        <f>IF(N122="nulová",J122,0)</f>
        <v>0</v>
      </c>
      <c r="BJ122" s="18" t="s">
        <v>88</v>
      </c>
      <c r="BK122" s="189">
        <f>ROUND(I122*H122,2)</f>
        <v>0</v>
      </c>
      <c r="BL122" s="18" t="s">
        <v>168</v>
      </c>
      <c r="BM122" s="188" t="s">
        <v>1174</v>
      </c>
    </row>
    <row r="123" spans="1:65" s="2" customFormat="1" ht="11.25">
      <c r="A123" s="36"/>
      <c r="B123" s="37"/>
      <c r="C123" s="38"/>
      <c r="D123" s="190" t="s">
        <v>170</v>
      </c>
      <c r="E123" s="38"/>
      <c r="F123" s="191" t="s">
        <v>212</v>
      </c>
      <c r="G123" s="38"/>
      <c r="H123" s="38"/>
      <c r="I123" s="192"/>
      <c r="J123" s="38"/>
      <c r="K123" s="38"/>
      <c r="L123" s="41"/>
      <c r="M123" s="193"/>
      <c r="N123" s="194"/>
      <c r="O123" s="66"/>
      <c r="P123" s="66"/>
      <c r="Q123" s="66"/>
      <c r="R123" s="66"/>
      <c r="S123" s="66"/>
      <c r="T123" s="67"/>
      <c r="U123" s="36"/>
      <c r="V123" s="36"/>
      <c r="W123" s="36"/>
      <c r="X123" s="36"/>
      <c r="Y123" s="36"/>
      <c r="Z123" s="36"/>
      <c r="AA123" s="36"/>
      <c r="AB123" s="36"/>
      <c r="AC123" s="36"/>
      <c r="AD123" s="36"/>
      <c r="AE123" s="36"/>
      <c r="AT123" s="18" t="s">
        <v>170</v>
      </c>
      <c r="AU123" s="18" t="s">
        <v>90</v>
      </c>
    </row>
    <row r="124" spans="1:65" s="2" customFormat="1" ht="49.15" customHeight="1">
      <c r="A124" s="36"/>
      <c r="B124" s="37"/>
      <c r="C124" s="176" t="s">
        <v>202</v>
      </c>
      <c r="D124" s="176" t="s">
        <v>164</v>
      </c>
      <c r="E124" s="177" t="s">
        <v>213</v>
      </c>
      <c r="F124" s="178" t="s">
        <v>214</v>
      </c>
      <c r="G124" s="179" t="s">
        <v>185</v>
      </c>
      <c r="H124" s="180">
        <v>1</v>
      </c>
      <c r="I124" s="181"/>
      <c r="J124" s="182">
        <f>ROUND(I124*H124,2)</f>
        <v>0</v>
      </c>
      <c r="K124" s="183"/>
      <c r="L124" s="41"/>
      <c r="M124" s="184" t="s">
        <v>35</v>
      </c>
      <c r="N124" s="185" t="s">
        <v>51</v>
      </c>
      <c r="O124" s="66"/>
      <c r="P124" s="186">
        <f>O124*H124</f>
        <v>0</v>
      </c>
      <c r="Q124" s="186">
        <v>0</v>
      </c>
      <c r="R124" s="186">
        <f>Q124*H124</f>
        <v>0</v>
      </c>
      <c r="S124" s="186">
        <v>6.9000000000000006E-2</v>
      </c>
      <c r="T124" s="187">
        <f>S124*H124</f>
        <v>6.9000000000000006E-2</v>
      </c>
      <c r="U124" s="36"/>
      <c r="V124" s="36"/>
      <c r="W124" s="36"/>
      <c r="X124" s="36"/>
      <c r="Y124" s="36"/>
      <c r="Z124" s="36"/>
      <c r="AA124" s="36"/>
      <c r="AB124" s="36"/>
      <c r="AC124" s="36"/>
      <c r="AD124" s="36"/>
      <c r="AE124" s="36"/>
      <c r="AR124" s="188" t="s">
        <v>168</v>
      </c>
      <c r="AT124" s="188" t="s">
        <v>164</v>
      </c>
      <c r="AU124" s="188" t="s">
        <v>90</v>
      </c>
      <c r="AY124" s="18" t="s">
        <v>161</v>
      </c>
      <c r="BE124" s="189">
        <f>IF(N124="základní",J124,0)</f>
        <v>0</v>
      </c>
      <c r="BF124" s="189">
        <f>IF(N124="snížená",J124,0)</f>
        <v>0</v>
      </c>
      <c r="BG124" s="189">
        <f>IF(N124="zákl. přenesená",J124,0)</f>
        <v>0</v>
      </c>
      <c r="BH124" s="189">
        <f>IF(N124="sníž. přenesená",J124,0)</f>
        <v>0</v>
      </c>
      <c r="BI124" s="189">
        <f>IF(N124="nulová",J124,0)</f>
        <v>0</v>
      </c>
      <c r="BJ124" s="18" t="s">
        <v>88</v>
      </c>
      <c r="BK124" s="189">
        <f>ROUND(I124*H124,2)</f>
        <v>0</v>
      </c>
      <c r="BL124" s="18" t="s">
        <v>168</v>
      </c>
      <c r="BM124" s="188" t="s">
        <v>1175</v>
      </c>
    </row>
    <row r="125" spans="1:65" s="2" customFormat="1" ht="11.25">
      <c r="A125" s="36"/>
      <c r="B125" s="37"/>
      <c r="C125" s="38"/>
      <c r="D125" s="190" t="s">
        <v>170</v>
      </c>
      <c r="E125" s="38"/>
      <c r="F125" s="191" t="s">
        <v>216</v>
      </c>
      <c r="G125" s="38"/>
      <c r="H125" s="38"/>
      <c r="I125" s="192"/>
      <c r="J125" s="38"/>
      <c r="K125" s="38"/>
      <c r="L125" s="41"/>
      <c r="M125" s="193"/>
      <c r="N125" s="194"/>
      <c r="O125" s="66"/>
      <c r="P125" s="66"/>
      <c r="Q125" s="66"/>
      <c r="R125" s="66"/>
      <c r="S125" s="66"/>
      <c r="T125" s="67"/>
      <c r="U125" s="36"/>
      <c r="V125" s="36"/>
      <c r="W125" s="36"/>
      <c r="X125" s="36"/>
      <c r="Y125" s="36"/>
      <c r="Z125" s="36"/>
      <c r="AA125" s="36"/>
      <c r="AB125" s="36"/>
      <c r="AC125" s="36"/>
      <c r="AD125" s="36"/>
      <c r="AE125" s="36"/>
      <c r="AT125" s="18" t="s">
        <v>170</v>
      </c>
      <c r="AU125" s="18" t="s">
        <v>90</v>
      </c>
    </row>
    <row r="126" spans="1:65" s="2" customFormat="1" ht="19.5">
      <c r="A126" s="36"/>
      <c r="B126" s="37"/>
      <c r="C126" s="38"/>
      <c r="D126" s="197" t="s">
        <v>217</v>
      </c>
      <c r="E126" s="38"/>
      <c r="F126" s="239" t="s">
        <v>218</v>
      </c>
      <c r="G126" s="38"/>
      <c r="H126" s="38"/>
      <c r="I126" s="192"/>
      <c r="J126" s="38"/>
      <c r="K126" s="38"/>
      <c r="L126" s="41"/>
      <c r="M126" s="193"/>
      <c r="N126" s="194"/>
      <c r="O126" s="66"/>
      <c r="P126" s="66"/>
      <c r="Q126" s="66"/>
      <c r="R126" s="66"/>
      <c r="S126" s="66"/>
      <c r="T126" s="67"/>
      <c r="U126" s="36"/>
      <c r="V126" s="36"/>
      <c r="W126" s="36"/>
      <c r="X126" s="36"/>
      <c r="Y126" s="36"/>
      <c r="Z126" s="36"/>
      <c r="AA126" s="36"/>
      <c r="AB126" s="36"/>
      <c r="AC126" s="36"/>
      <c r="AD126" s="36"/>
      <c r="AE126" s="36"/>
      <c r="AT126" s="18" t="s">
        <v>217</v>
      </c>
      <c r="AU126" s="18" t="s">
        <v>90</v>
      </c>
    </row>
    <row r="127" spans="1:65" s="2" customFormat="1" ht="37.9" customHeight="1">
      <c r="A127" s="36"/>
      <c r="B127" s="37"/>
      <c r="C127" s="176" t="s">
        <v>219</v>
      </c>
      <c r="D127" s="176" t="s">
        <v>164</v>
      </c>
      <c r="E127" s="177" t="s">
        <v>220</v>
      </c>
      <c r="F127" s="178" t="s">
        <v>221</v>
      </c>
      <c r="G127" s="179" t="s">
        <v>167</v>
      </c>
      <c r="H127" s="180">
        <v>15.648999999999999</v>
      </c>
      <c r="I127" s="181"/>
      <c r="J127" s="182">
        <f>ROUND(I127*H127,2)</f>
        <v>0</v>
      </c>
      <c r="K127" s="183"/>
      <c r="L127" s="41"/>
      <c r="M127" s="184" t="s">
        <v>35</v>
      </c>
      <c r="N127" s="185" t="s">
        <v>51</v>
      </c>
      <c r="O127" s="66"/>
      <c r="P127" s="186">
        <f>O127*H127</f>
        <v>0</v>
      </c>
      <c r="Q127" s="186">
        <v>0</v>
      </c>
      <c r="R127" s="186">
        <f>Q127*H127</f>
        <v>0</v>
      </c>
      <c r="S127" s="186">
        <v>4.5999999999999999E-2</v>
      </c>
      <c r="T127" s="187">
        <f>S127*H127</f>
        <v>0.71985399999999999</v>
      </c>
      <c r="U127" s="36"/>
      <c r="V127" s="36"/>
      <c r="W127" s="36"/>
      <c r="X127" s="36"/>
      <c r="Y127" s="36"/>
      <c r="Z127" s="36"/>
      <c r="AA127" s="36"/>
      <c r="AB127" s="36"/>
      <c r="AC127" s="36"/>
      <c r="AD127" s="36"/>
      <c r="AE127" s="36"/>
      <c r="AR127" s="188" t="s">
        <v>168</v>
      </c>
      <c r="AT127" s="188" t="s">
        <v>164</v>
      </c>
      <c r="AU127" s="188" t="s">
        <v>90</v>
      </c>
      <c r="AY127" s="18" t="s">
        <v>161</v>
      </c>
      <c r="BE127" s="189">
        <f>IF(N127="základní",J127,0)</f>
        <v>0</v>
      </c>
      <c r="BF127" s="189">
        <f>IF(N127="snížená",J127,0)</f>
        <v>0</v>
      </c>
      <c r="BG127" s="189">
        <f>IF(N127="zákl. přenesená",J127,0)</f>
        <v>0</v>
      </c>
      <c r="BH127" s="189">
        <f>IF(N127="sníž. přenesená",J127,0)</f>
        <v>0</v>
      </c>
      <c r="BI127" s="189">
        <f>IF(N127="nulová",J127,0)</f>
        <v>0</v>
      </c>
      <c r="BJ127" s="18" t="s">
        <v>88</v>
      </c>
      <c r="BK127" s="189">
        <f>ROUND(I127*H127,2)</f>
        <v>0</v>
      </c>
      <c r="BL127" s="18" t="s">
        <v>168</v>
      </c>
      <c r="BM127" s="188" t="s">
        <v>1176</v>
      </c>
    </row>
    <row r="128" spans="1:65" s="2" customFormat="1" ht="11.25">
      <c r="A128" s="36"/>
      <c r="B128" s="37"/>
      <c r="C128" s="38"/>
      <c r="D128" s="190" t="s">
        <v>170</v>
      </c>
      <c r="E128" s="38"/>
      <c r="F128" s="191" t="s">
        <v>223</v>
      </c>
      <c r="G128" s="38"/>
      <c r="H128" s="38"/>
      <c r="I128" s="192"/>
      <c r="J128" s="38"/>
      <c r="K128" s="38"/>
      <c r="L128" s="41"/>
      <c r="M128" s="193"/>
      <c r="N128" s="194"/>
      <c r="O128" s="66"/>
      <c r="P128" s="66"/>
      <c r="Q128" s="66"/>
      <c r="R128" s="66"/>
      <c r="S128" s="66"/>
      <c r="T128" s="67"/>
      <c r="U128" s="36"/>
      <c r="V128" s="36"/>
      <c r="W128" s="36"/>
      <c r="X128" s="36"/>
      <c r="Y128" s="36"/>
      <c r="Z128" s="36"/>
      <c r="AA128" s="36"/>
      <c r="AB128" s="36"/>
      <c r="AC128" s="36"/>
      <c r="AD128" s="36"/>
      <c r="AE128" s="36"/>
      <c r="AT128" s="18" t="s">
        <v>170</v>
      </c>
      <c r="AU128" s="18" t="s">
        <v>90</v>
      </c>
    </row>
    <row r="129" spans="1:65" s="14" customFormat="1" ht="11.25">
      <c r="B129" s="206"/>
      <c r="C129" s="207"/>
      <c r="D129" s="197" t="s">
        <v>176</v>
      </c>
      <c r="E129" s="208" t="s">
        <v>35</v>
      </c>
      <c r="F129" s="209" t="s">
        <v>1177</v>
      </c>
      <c r="G129" s="207"/>
      <c r="H129" s="210">
        <v>6.0140000000000002</v>
      </c>
      <c r="I129" s="211"/>
      <c r="J129" s="207"/>
      <c r="K129" s="207"/>
      <c r="L129" s="212"/>
      <c r="M129" s="213"/>
      <c r="N129" s="214"/>
      <c r="O129" s="214"/>
      <c r="P129" s="214"/>
      <c r="Q129" s="214"/>
      <c r="R129" s="214"/>
      <c r="S129" s="214"/>
      <c r="T129" s="215"/>
      <c r="AT129" s="216" t="s">
        <v>176</v>
      </c>
      <c r="AU129" s="216" t="s">
        <v>90</v>
      </c>
      <c r="AV129" s="14" t="s">
        <v>90</v>
      </c>
      <c r="AW129" s="14" t="s">
        <v>41</v>
      </c>
      <c r="AX129" s="14" t="s">
        <v>80</v>
      </c>
      <c r="AY129" s="216" t="s">
        <v>161</v>
      </c>
    </row>
    <row r="130" spans="1:65" s="14" customFormat="1" ht="11.25">
      <c r="B130" s="206"/>
      <c r="C130" s="207"/>
      <c r="D130" s="197" t="s">
        <v>176</v>
      </c>
      <c r="E130" s="208" t="s">
        <v>35</v>
      </c>
      <c r="F130" s="209" t="s">
        <v>1178</v>
      </c>
      <c r="G130" s="207"/>
      <c r="H130" s="210">
        <v>5.952</v>
      </c>
      <c r="I130" s="211"/>
      <c r="J130" s="207"/>
      <c r="K130" s="207"/>
      <c r="L130" s="212"/>
      <c r="M130" s="213"/>
      <c r="N130" s="214"/>
      <c r="O130" s="214"/>
      <c r="P130" s="214"/>
      <c r="Q130" s="214"/>
      <c r="R130" s="214"/>
      <c r="S130" s="214"/>
      <c r="T130" s="215"/>
      <c r="AT130" s="216" t="s">
        <v>176</v>
      </c>
      <c r="AU130" s="216" t="s">
        <v>90</v>
      </c>
      <c r="AV130" s="14" t="s">
        <v>90</v>
      </c>
      <c r="AW130" s="14" t="s">
        <v>41</v>
      </c>
      <c r="AX130" s="14" t="s">
        <v>80</v>
      </c>
      <c r="AY130" s="216" t="s">
        <v>161</v>
      </c>
    </row>
    <row r="131" spans="1:65" s="14" customFormat="1" ht="11.25">
      <c r="B131" s="206"/>
      <c r="C131" s="207"/>
      <c r="D131" s="197" t="s">
        <v>176</v>
      </c>
      <c r="E131" s="208" t="s">
        <v>35</v>
      </c>
      <c r="F131" s="209" t="s">
        <v>1179</v>
      </c>
      <c r="G131" s="207"/>
      <c r="H131" s="210">
        <v>3.6829999999999998</v>
      </c>
      <c r="I131" s="211"/>
      <c r="J131" s="207"/>
      <c r="K131" s="207"/>
      <c r="L131" s="212"/>
      <c r="M131" s="213"/>
      <c r="N131" s="214"/>
      <c r="O131" s="214"/>
      <c r="P131" s="214"/>
      <c r="Q131" s="214"/>
      <c r="R131" s="214"/>
      <c r="S131" s="214"/>
      <c r="T131" s="215"/>
      <c r="AT131" s="216" t="s">
        <v>176</v>
      </c>
      <c r="AU131" s="216" t="s">
        <v>90</v>
      </c>
      <c r="AV131" s="14" t="s">
        <v>90</v>
      </c>
      <c r="AW131" s="14" t="s">
        <v>41</v>
      </c>
      <c r="AX131" s="14" t="s">
        <v>80</v>
      </c>
      <c r="AY131" s="216" t="s">
        <v>161</v>
      </c>
    </row>
    <row r="132" spans="1:65" s="15" customFormat="1" ht="11.25">
      <c r="B132" s="217"/>
      <c r="C132" s="218"/>
      <c r="D132" s="197" t="s">
        <v>176</v>
      </c>
      <c r="E132" s="219" t="s">
        <v>35</v>
      </c>
      <c r="F132" s="220" t="s">
        <v>181</v>
      </c>
      <c r="G132" s="218"/>
      <c r="H132" s="221">
        <v>15.648999999999999</v>
      </c>
      <c r="I132" s="222"/>
      <c r="J132" s="218"/>
      <c r="K132" s="218"/>
      <c r="L132" s="223"/>
      <c r="M132" s="224"/>
      <c r="N132" s="225"/>
      <c r="O132" s="225"/>
      <c r="P132" s="225"/>
      <c r="Q132" s="225"/>
      <c r="R132" s="225"/>
      <c r="S132" s="225"/>
      <c r="T132" s="226"/>
      <c r="AT132" s="227" t="s">
        <v>176</v>
      </c>
      <c r="AU132" s="227" t="s">
        <v>90</v>
      </c>
      <c r="AV132" s="15" t="s">
        <v>168</v>
      </c>
      <c r="AW132" s="15" t="s">
        <v>41</v>
      </c>
      <c r="AX132" s="15" t="s">
        <v>88</v>
      </c>
      <c r="AY132" s="227" t="s">
        <v>161</v>
      </c>
    </row>
    <row r="133" spans="1:65" s="12" customFormat="1" ht="22.9" customHeight="1">
      <c r="B133" s="160"/>
      <c r="C133" s="161"/>
      <c r="D133" s="162" t="s">
        <v>79</v>
      </c>
      <c r="E133" s="174" t="s">
        <v>227</v>
      </c>
      <c r="F133" s="174" t="s">
        <v>228</v>
      </c>
      <c r="G133" s="161"/>
      <c r="H133" s="161"/>
      <c r="I133" s="164"/>
      <c r="J133" s="175">
        <f>BK133</f>
        <v>0</v>
      </c>
      <c r="K133" s="161"/>
      <c r="L133" s="166"/>
      <c r="M133" s="167"/>
      <c r="N133" s="168"/>
      <c r="O133" s="168"/>
      <c r="P133" s="169">
        <f>SUM(P134:P142)</f>
        <v>0</v>
      </c>
      <c r="Q133" s="168"/>
      <c r="R133" s="169">
        <f>SUM(R134:R142)</f>
        <v>0</v>
      </c>
      <c r="S133" s="168"/>
      <c r="T133" s="170">
        <f>SUM(T134:T142)</f>
        <v>0</v>
      </c>
      <c r="AR133" s="171" t="s">
        <v>88</v>
      </c>
      <c r="AT133" s="172" t="s">
        <v>79</v>
      </c>
      <c r="AU133" s="172" t="s">
        <v>88</v>
      </c>
      <c r="AY133" s="171" t="s">
        <v>161</v>
      </c>
      <c r="BK133" s="173">
        <f>SUM(BK134:BK142)</f>
        <v>0</v>
      </c>
    </row>
    <row r="134" spans="1:65" s="2" customFormat="1" ht="37.9" customHeight="1">
      <c r="A134" s="36"/>
      <c r="B134" s="37"/>
      <c r="C134" s="176" t="s">
        <v>229</v>
      </c>
      <c r="D134" s="176" t="s">
        <v>164</v>
      </c>
      <c r="E134" s="177" t="s">
        <v>1180</v>
      </c>
      <c r="F134" s="178" t="s">
        <v>1181</v>
      </c>
      <c r="G134" s="179" t="s">
        <v>232</v>
      </c>
      <c r="H134" s="180">
        <v>5.8280000000000003</v>
      </c>
      <c r="I134" s="181"/>
      <c r="J134" s="182">
        <f>ROUND(I134*H134,2)</f>
        <v>0</v>
      </c>
      <c r="K134" s="183"/>
      <c r="L134" s="41"/>
      <c r="M134" s="184" t="s">
        <v>35</v>
      </c>
      <c r="N134" s="185" t="s">
        <v>51</v>
      </c>
      <c r="O134" s="66"/>
      <c r="P134" s="186">
        <f>O134*H134</f>
        <v>0</v>
      </c>
      <c r="Q134" s="186">
        <v>0</v>
      </c>
      <c r="R134" s="186">
        <f>Q134*H134</f>
        <v>0</v>
      </c>
      <c r="S134" s="186">
        <v>0</v>
      </c>
      <c r="T134" s="187">
        <f>S134*H134</f>
        <v>0</v>
      </c>
      <c r="U134" s="36"/>
      <c r="V134" s="36"/>
      <c r="W134" s="36"/>
      <c r="X134" s="36"/>
      <c r="Y134" s="36"/>
      <c r="Z134" s="36"/>
      <c r="AA134" s="36"/>
      <c r="AB134" s="36"/>
      <c r="AC134" s="36"/>
      <c r="AD134" s="36"/>
      <c r="AE134" s="36"/>
      <c r="AR134" s="188" t="s">
        <v>168</v>
      </c>
      <c r="AT134" s="188" t="s">
        <v>164</v>
      </c>
      <c r="AU134" s="188" t="s">
        <v>90</v>
      </c>
      <c r="AY134" s="18" t="s">
        <v>161</v>
      </c>
      <c r="BE134" s="189">
        <f>IF(N134="základní",J134,0)</f>
        <v>0</v>
      </c>
      <c r="BF134" s="189">
        <f>IF(N134="snížená",J134,0)</f>
        <v>0</v>
      </c>
      <c r="BG134" s="189">
        <f>IF(N134="zákl. přenesená",J134,0)</f>
        <v>0</v>
      </c>
      <c r="BH134" s="189">
        <f>IF(N134="sníž. přenesená",J134,0)</f>
        <v>0</v>
      </c>
      <c r="BI134" s="189">
        <f>IF(N134="nulová",J134,0)</f>
        <v>0</v>
      </c>
      <c r="BJ134" s="18" t="s">
        <v>88</v>
      </c>
      <c r="BK134" s="189">
        <f>ROUND(I134*H134,2)</f>
        <v>0</v>
      </c>
      <c r="BL134" s="18" t="s">
        <v>168</v>
      </c>
      <c r="BM134" s="188" t="s">
        <v>1182</v>
      </c>
    </row>
    <row r="135" spans="1:65" s="2" customFormat="1" ht="11.25">
      <c r="A135" s="36"/>
      <c r="B135" s="37"/>
      <c r="C135" s="38"/>
      <c r="D135" s="190" t="s">
        <v>170</v>
      </c>
      <c r="E135" s="38"/>
      <c r="F135" s="191" t="s">
        <v>1183</v>
      </c>
      <c r="G135" s="38"/>
      <c r="H135" s="38"/>
      <c r="I135" s="192"/>
      <c r="J135" s="38"/>
      <c r="K135" s="38"/>
      <c r="L135" s="41"/>
      <c r="M135" s="193"/>
      <c r="N135" s="194"/>
      <c r="O135" s="66"/>
      <c r="P135" s="66"/>
      <c r="Q135" s="66"/>
      <c r="R135" s="66"/>
      <c r="S135" s="66"/>
      <c r="T135" s="67"/>
      <c r="U135" s="36"/>
      <c r="V135" s="36"/>
      <c r="W135" s="36"/>
      <c r="X135" s="36"/>
      <c r="Y135" s="36"/>
      <c r="Z135" s="36"/>
      <c r="AA135" s="36"/>
      <c r="AB135" s="36"/>
      <c r="AC135" s="36"/>
      <c r="AD135" s="36"/>
      <c r="AE135" s="36"/>
      <c r="AT135" s="18" t="s">
        <v>170</v>
      </c>
      <c r="AU135" s="18" t="s">
        <v>90</v>
      </c>
    </row>
    <row r="136" spans="1:65" s="2" customFormat="1" ht="33" customHeight="1">
      <c r="A136" s="36"/>
      <c r="B136" s="37"/>
      <c r="C136" s="176" t="s">
        <v>235</v>
      </c>
      <c r="D136" s="176" t="s">
        <v>164</v>
      </c>
      <c r="E136" s="177" t="s">
        <v>236</v>
      </c>
      <c r="F136" s="178" t="s">
        <v>237</v>
      </c>
      <c r="G136" s="179" t="s">
        <v>232</v>
      </c>
      <c r="H136" s="180">
        <v>5.8280000000000003</v>
      </c>
      <c r="I136" s="181"/>
      <c r="J136" s="182">
        <f>ROUND(I136*H136,2)</f>
        <v>0</v>
      </c>
      <c r="K136" s="183"/>
      <c r="L136" s="41"/>
      <c r="M136" s="184" t="s">
        <v>35</v>
      </c>
      <c r="N136" s="185" t="s">
        <v>51</v>
      </c>
      <c r="O136" s="66"/>
      <c r="P136" s="186">
        <f>O136*H136</f>
        <v>0</v>
      </c>
      <c r="Q136" s="186">
        <v>0</v>
      </c>
      <c r="R136" s="186">
        <f>Q136*H136</f>
        <v>0</v>
      </c>
      <c r="S136" s="186">
        <v>0</v>
      </c>
      <c r="T136" s="187">
        <f>S136*H136</f>
        <v>0</v>
      </c>
      <c r="U136" s="36"/>
      <c r="V136" s="36"/>
      <c r="W136" s="36"/>
      <c r="X136" s="36"/>
      <c r="Y136" s="36"/>
      <c r="Z136" s="36"/>
      <c r="AA136" s="36"/>
      <c r="AB136" s="36"/>
      <c r="AC136" s="36"/>
      <c r="AD136" s="36"/>
      <c r="AE136" s="36"/>
      <c r="AR136" s="188" t="s">
        <v>168</v>
      </c>
      <c r="AT136" s="188" t="s">
        <v>164</v>
      </c>
      <c r="AU136" s="188" t="s">
        <v>90</v>
      </c>
      <c r="AY136" s="18" t="s">
        <v>161</v>
      </c>
      <c r="BE136" s="189">
        <f>IF(N136="základní",J136,0)</f>
        <v>0</v>
      </c>
      <c r="BF136" s="189">
        <f>IF(N136="snížená",J136,0)</f>
        <v>0</v>
      </c>
      <c r="BG136" s="189">
        <f>IF(N136="zákl. přenesená",J136,0)</f>
        <v>0</v>
      </c>
      <c r="BH136" s="189">
        <f>IF(N136="sníž. přenesená",J136,0)</f>
        <v>0</v>
      </c>
      <c r="BI136" s="189">
        <f>IF(N136="nulová",J136,0)</f>
        <v>0</v>
      </c>
      <c r="BJ136" s="18" t="s">
        <v>88</v>
      </c>
      <c r="BK136" s="189">
        <f>ROUND(I136*H136,2)</f>
        <v>0</v>
      </c>
      <c r="BL136" s="18" t="s">
        <v>168</v>
      </c>
      <c r="BM136" s="188" t="s">
        <v>1184</v>
      </c>
    </row>
    <row r="137" spans="1:65" s="2" customFormat="1" ht="11.25">
      <c r="A137" s="36"/>
      <c r="B137" s="37"/>
      <c r="C137" s="38"/>
      <c r="D137" s="190" t="s">
        <v>170</v>
      </c>
      <c r="E137" s="38"/>
      <c r="F137" s="191" t="s">
        <v>239</v>
      </c>
      <c r="G137" s="38"/>
      <c r="H137" s="38"/>
      <c r="I137" s="192"/>
      <c r="J137" s="38"/>
      <c r="K137" s="38"/>
      <c r="L137" s="41"/>
      <c r="M137" s="193"/>
      <c r="N137" s="194"/>
      <c r="O137" s="66"/>
      <c r="P137" s="66"/>
      <c r="Q137" s="66"/>
      <c r="R137" s="66"/>
      <c r="S137" s="66"/>
      <c r="T137" s="67"/>
      <c r="U137" s="36"/>
      <c r="V137" s="36"/>
      <c r="W137" s="36"/>
      <c r="X137" s="36"/>
      <c r="Y137" s="36"/>
      <c r="Z137" s="36"/>
      <c r="AA137" s="36"/>
      <c r="AB137" s="36"/>
      <c r="AC137" s="36"/>
      <c r="AD137" s="36"/>
      <c r="AE137" s="36"/>
      <c r="AT137" s="18" t="s">
        <v>170</v>
      </c>
      <c r="AU137" s="18" t="s">
        <v>90</v>
      </c>
    </row>
    <row r="138" spans="1:65" s="2" customFormat="1" ht="44.25" customHeight="1">
      <c r="A138" s="36"/>
      <c r="B138" s="37"/>
      <c r="C138" s="176" t="s">
        <v>240</v>
      </c>
      <c r="D138" s="176" t="s">
        <v>164</v>
      </c>
      <c r="E138" s="177" t="s">
        <v>241</v>
      </c>
      <c r="F138" s="178" t="s">
        <v>242</v>
      </c>
      <c r="G138" s="179" t="s">
        <v>232</v>
      </c>
      <c r="H138" s="180">
        <v>55.5</v>
      </c>
      <c r="I138" s="181"/>
      <c r="J138" s="182">
        <f>ROUND(I138*H138,2)</f>
        <v>0</v>
      </c>
      <c r="K138" s="183"/>
      <c r="L138" s="41"/>
      <c r="M138" s="184" t="s">
        <v>35</v>
      </c>
      <c r="N138" s="185" t="s">
        <v>51</v>
      </c>
      <c r="O138" s="66"/>
      <c r="P138" s="186">
        <f>O138*H138</f>
        <v>0</v>
      </c>
      <c r="Q138" s="186">
        <v>0</v>
      </c>
      <c r="R138" s="186">
        <f>Q138*H138</f>
        <v>0</v>
      </c>
      <c r="S138" s="186">
        <v>0</v>
      </c>
      <c r="T138" s="187">
        <f>S138*H138</f>
        <v>0</v>
      </c>
      <c r="U138" s="36"/>
      <c r="V138" s="36"/>
      <c r="W138" s="36"/>
      <c r="X138" s="36"/>
      <c r="Y138" s="36"/>
      <c r="Z138" s="36"/>
      <c r="AA138" s="36"/>
      <c r="AB138" s="36"/>
      <c r="AC138" s="36"/>
      <c r="AD138" s="36"/>
      <c r="AE138" s="36"/>
      <c r="AR138" s="188" t="s">
        <v>168</v>
      </c>
      <c r="AT138" s="188" t="s">
        <v>164</v>
      </c>
      <c r="AU138" s="188" t="s">
        <v>90</v>
      </c>
      <c r="AY138" s="18" t="s">
        <v>161</v>
      </c>
      <c r="BE138" s="189">
        <f>IF(N138="základní",J138,0)</f>
        <v>0</v>
      </c>
      <c r="BF138" s="189">
        <f>IF(N138="snížená",J138,0)</f>
        <v>0</v>
      </c>
      <c r="BG138" s="189">
        <f>IF(N138="zákl. přenesená",J138,0)</f>
        <v>0</v>
      </c>
      <c r="BH138" s="189">
        <f>IF(N138="sníž. přenesená",J138,0)</f>
        <v>0</v>
      </c>
      <c r="BI138" s="189">
        <f>IF(N138="nulová",J138,0)</f>
        <v>0</v>
      </c>
      <c r="BJ138" s="18" t="s">
        <v>88</v>
      </c>
      <c r="BK138" s="189">
        <f>ROUND(I138*H138,2)</f>
        <v>0</v>
      </c>
      <c r="BL138" s="18" t="s">
        <v>168</v>
      </c>
      <c r="BM138" s="188" t="s">
        <v>1185</v>
      </c>
    </row>
    <row r="139" spans="1:65" s="2" customFormat="1" ht="11.25">
      <c r="A139" s="36"/>
      <c r="B139" s="37"/>
      <c r="C139" s="38"/>
      <c r="D139" s="190" t="s">
        <v>170</v>
      </c>
      <c r="E139" s="38"/>
      <c r="F139" s="191" t="s">
        <v>244</v>
      </c>
      <c r="G139" s="38"/>
      <c r="H139" s="38"/>
      <c r="I139" s="192"/>
      <c r="J139" s="38"/>
      <c r="K139" s="38"/>
      <c r="L139" s="41"/>
      <c r="M139" s="193"/>
      <c r="N139" s="194"/>
      <c r="O139" s="66"/>
      <c r="P139" s="66"/>
      <c r="Q139" s="66"/>
      <c r="R139" s="66"/>
      <c r="S139" s="66"/>
      <c r="T139" s="67"/>
      <c r="U139" s="36"/>
      <c r="V139" s="36"/>
      <c r="W139" s="36"/>
      <c r="X139" s="36"/>
      <c r="Y139" s="36"/>
      <c r="Z139" s="36"/>
      <c r="AA139" s="36"/>
      <c r="AB139" s="36"/>
      <c r="AC139" s="36"/>
      <c r="AD139" s="36"/>
      <c r="AE139" s="36"/>
      <c r="AT139" s="18" t="s">
        <v>170</v>
      </c>
      <c r="AU139" s="18" t="s">
        <v>90</v>
      </c>
    </row>
    <row r="140" spans="1:65" s="14" customFormat="1" ht="11.25">
      <c r="B140" s="206"/>
      <c r="C140" s="207"/>
      <c r="D140" s="197" t="s">
        <v>176</v>
      </c>
      <c r="E140" s="208" t="s">
        <v>35</v>
      </c>
      <c r="F140" s="209" t="s">
        <v>1186</v>
      </c>
      <c r="G140" s="207"/>
      <c r="H140" s="210">
        <v>55.5</v>
      </c>
      <c r="I140" s="211"/>
      <c r="J140" s="207"/>
      <c r="K140" s="207"/>
      <c r="L140" s="212"/>
      <c r="M140" s="213"/>
      <c r="N140" s="214"/>
      <c r="O140" s="214"/>
      <c r="P140" s="214"/>
      <c r="Q140" s="214"/>
      <c r="R140" s="214"/>
      <c r="S140" s="214"/>
      <c r="T140" s="215"/>
      <c r="AT140" s="216" t="s">
        <v>176</v>
      </c>
      <c r="AU140" s="216" t="s">
        <v>90</v>
      </c>
      <c r="AV140" s="14" t="s">
        <v>90</v>
      </c>
      <c r="AW140" s="14" t="s">
        <v>41</v>
      </c>
      <c r="AX140" s="14" t="s">
        <v>88</v>
      </c>
      <c r="AY140" s="216" t="s">
        <v>161</v>
      </c>
    </row>
    <row r="141" spans="1:65" s="2" customFormat="1" ht="44.25" customHeight="1">
      <c r="A141" s="36"/>
      <c r="B141" s="37"/>
      <c r="C141" s="176" t="s">
        <v>246</v>
      </c>
      <c r="D141" s="176" t="s">
        <v>164</v>
      </c>
      <c r="E141" s="177" t="s">
        <v>247</v>
      </c>
      <c r="F141" s="178" t="s">
        <v>248</v>
      </c>
      <c r="G141" s="179" t="s">
        <v>232</v>
      </c>
      <c r="H141" s="180">
        <v>5.8280000000000003</v>
      </c>
      <c r="I141" s="181"/>
      <c r="J141" s="182">
        <f>ROUND(I141*H141,2)</f>
        <v>0</v>
      </c>
      <c r="K141" s="183"/>
      <c r="L141" s="41"/>
      <c r="M141" s="184" t="s">
        <v>35</v>
      </c>
      <c r="N141" s="185" t="s">
        <v>51</v>
      </c>
      <c r="O141" s="66"/>
      <c r="P141" s="186">
        <f>O141*H141</f>
        <v>0</v>
      </c>
      <c r="Q141" s="186">
        <v>0</v>
      </c>
      <c r="R141" s="186">
        <f>Q141*H141</f>
        <v>0</v>
      </c>
      <c r="S141" s="186">
        <v>0</v>
      </c>
      <c r="T141" s="187">
        <f>S141*H141</f>
        <v>0</v>
      </c>
      <c r="U141" s="36"/>
      <c r="V141" s="36"/>
      <c r="W141" s="36"/>
      <c r="X141" s="36"/>
      <c r="Y141" s="36"/>
      <c r="Z141" s="36"/>
      <c r="AA141" s="36"/>
      <c r="AB141" s="36"/>
      <c r="AC141" s="36"/>
      <c r="AD141" s="36"/>
      <c r="AE141" s="36"/>
      <c r="AR141" s="188" t="s">
        <v>168</v>
      </c>
      <c r="AT141" s="188" t="s">
        <v>164</v>
      </c>
      <c r="AU141" s="188" t="s">
        <v>90</v>
      </c>
      <c r="AY141" s="18" t="s">
        <v>161</v>
      </c>
      <c r="BE141" s="189">
        <f>IF(N141="základní",J141,0)</f>
        <v>0</v>
      </c>
      <c r="BF141" s="189">
        <f>IF(N141="snížená",J141,0)</f>
        <v>0</v>
      </c>
      <c r="BG141" s="189">
        <f>IF(N141="zákl. přenesená",J141,0)</f>
        <v>0</v>
      </c>
      <c r="BH141" s="189">
        <f>IF(N141="sníž. přenesená",J141,0)</f>
        <v>0</v>
      </c>
      <c r="BI141" s="189">
        <f>IF(N141="nulová",J141,0)</f>
        <v>0</v>
      </c>
      <c r="BJ141" s="18" t="s">
        <v>88</v>
      </c>
      <c r="BK141" s="189">
        <f>ROUND(I141*H141,2)</f>
        <v>0</v>
      </c>
      <c r="BL141" s="18" t="s">
        <v>168</v>
      </c>
      <c r="BM141" s="188" t="s">
        <v>1187</v>
      </c>
    </row>
    <row r="142" spans="1:65" s="2" customFormat="1" ht="11.25">
      <c r="A142" s="36"/>
      <c r="B142" s="37"/>
      <c r="C142" s="38"/>
      <c r="D142" s="190" t="s">
        <v>170</v>
      </c>
      <c r="E142" s="38"/>
      <c r="F142" s="191" t="s">
        <v>250</v>
      </c>
      <c r="G142" s="38"/>
      <c r="H142" s="38"/>
      <c r="I142" s="192"/>
      <c r="J142" s="38"/>
      <c r="K142" s="38"/>
      <c r="L142" s="41"/>
      <c r="M142" s="193"/>
      <c r="N142" s="194"/>
      <c r="O142" s="66"/>
      <c r="P142" s="66"/>
      <c r="Q142" s="66"/>
      <c r="R142" s="66"/>
      <c r="S142" s="66"/>
      <c r="T142" s="67"/>
      <c r="U142" s="36"/>
      <c r="V142" s="36"/>
      <c r="W142" s="36"/>
      <c r="X142" s="36"/>
      <c r="Y142" s="36"/>
      <c r="Z142" s="36"/>
      <c r="AA142" s="36"/>
      <c r="AB142" s="36"/>
      <c r="AC142" s="36"/>
      <c r="AD142" s="36"/>
      <c r="AE142" s="36"/>
      <c r="AT142" s="18" t="s">
        <v>170</v>
      </c>
      <c r="AU142" s="18" t="s">
        <v>90</v>
      </c>
    </row>
    <row r="143" spans="1:65" s="12" customFormat="1" ht="22.9" customHeight="1">
      <c r="B143" s="160"/>
      <c r="C143" s="161"/>
      <c r="D143" s="162" t="s">
        <v>79</v>
      </c>
      <c r="E143" s="174" t="s">
        <v>251</v>
      </c>
      <c r="F143" s="174" t="s">
        <v>252</v>
      </c>
      <c r="G143" s="161"/>
      <c r="H143" s="161"/>
      <c r="I143" s="164"/>
      <c r="J143" s="175">
        <f>BK143</f>
        <v>0</v>
      </c>
      <c r="K143" s="161"/>
      <c r="L143" s="166"/>
      <c r="M143" s="167"/>
      <c r="N143" s="168"/>
      <c r="O143" s="168"/>
      <c r="P143" s="169">
        <f>SUM(P144:P145)</f>
        <v>0</v>
      </c>
      <c r="Q143" s="168"/>
      <c r="R143" s="169">
        <f>SUM(R144:R145)</f>
        <v>0</v>
      </c>
      <c r="S143" s="168"/>
      <c r="T143" s="170">
        <f>SUM(T144:T145)</f>
        <v>0</v>
      </c>
      <c r="AR143" s="171" t="s">
        <v>88</v>
      </c>
      <c r="AT143" s="172" t="s">
        <v>79</v>
      </c>
      <c r="AU143" s="172" t="s">
        <v>88</v>
      </c>
      <c r="AY143" s="171" t="s">
        <v>161</v>
      </c>
      <c r="BK143" s="173">
        <f>SUM(BK144:BK145)</f>
        <v>0</v>
      </c>
    </row>
    <row r="144" spans="1:65" s="2" customFormat="1" ht="55.5" customHeight="1">
      <c r="A144" s="36"/>
      <c r="B144" s="37"/>
      <c r="C144" s="176" t="s">
        <v>8</v>
      </c>
      <c r="D144" s="176" t="s">
        <v>164</v>
      </c>
      <c r="E144" s="177" t="s">
        <v>975</v>
      </c>
      <c r="F144" s="178" t="s">
        <v>976</v>
      </c>
      <c r="G144" s="179" t="s">
        <v>232</v>
      </c>
      <c r="H144" s="180">
        <v>1.8520000000000001</v>
      </c>
      <c r="I144" s="181"/>
      <c r="J144" s="182">
        <f>ROUND(I144*H144,2)</f>
        <v>0</v>
      </c>
      <c r="K144" s="183"/>
      <c r="L144" s="41"/>
      <c r="M144" s="184" t="s">
        <v>35</v>
      </c>
      <c r="N144" s="185" t="s">
        <v>51</v>
      </c>
      <c r="O144" s="66"/>
      <c r="P144" s="186">
        <f>O144*H144</f>
        <v>0</v>
      </c>
      <c r="Q144" s="186">
        <v>0</v>
      </c>
      <c r="R144" s="186">
        <f>Q144*H144</f>
        <v>0</v>
      </c>
      <c r="S144" s="186">
        <v>0</v>
      </c>
      <c r="T144" s="187">
        <f>S144*H144</f>
        <v>0</v>
      </c>
      <c r="U144" s="36"/>
      <c r="V144" s="36"/>
      <c r="W144" s="36"/>
      <c r="X144" s="36"/>
      <c r="Y144" s="36"/>
      <c r="Z144" s="36"/>
      <c r="AA144" s="36"/>
      <c r="AB144" s="36"/>
      <c r="AC144" s="36"/>
      <c r="AD144" s="36"/>
      <c r="AE144" s="36"/>
      <c r="AR144" s="188" t="s">
        <v>168</v>
      </c>
      <c r="AT144" s="188" t="s">
        <v>164</v>
      </c>
      <c r="AU144" s="188" t="s">
        <v>90</v>
      </c>
      <c r="AY144" s="18" t="s">
        <v>161</v>
      </c>
      <c r="BE144" s="189">
        <f>IF(N144="základní",J144,0)</f>
        <v>0</v>
      </c>
      <c r="BF144" s="189">
        <f>IF(N144="snížená",J144,0)</f>
        <v>0</v>
      </c>
      <c r="BG144" s="189">
        <f>IF(N144="zákl. přenesená",J144,0)</f>
        <v>0</v>
      </c>
      <c r="BH144" s="189">
        <f>IF(N144="sníž. přenesená",J144,0)</f>
        <v>0</v>
      </c>
      <c r="BI144" s="189">
        <f>IF(N144="nulová",J144,0)</f>
        <v>0</v>
      </c>
      <c r="BJ144" s="18" t="s">
        <v>88</v>
      </c>
      <c r="BK144" s="189">
        <f>ROUND(I144*H144,2)</f>
        <v>0</v>
      </c>
      <c r="BL144" s="18" t="s">
        <v>168</v>
      </c>
      <c r="BM144" s="188" t="s">
        <v>1188</v>
      </c>
    </row>
    <row r="145" spans="1:65" s="2" customFormat="1" ht="11.25">
      <c r="A145" s="36"/>
      <c r="B145" s="37"/>
      <c r="C145" s="38"/>
      <c r="D145" s="190" t="s">
        <v>170</v>
      </c>
      <c r="E145" s="38"/>
      <c r="F145" s="191" t="s">
        <v>978</v>
      </c>
      <c r="G145" s="38"/>
      <c r="H145" s="38"/>
      <c r="I145" s="192"/>
      <c r="J145" s="38"/>
      <c r="K145" s="38"/>
      <c r="L145" s="41"/>
      <c r="M145" s="193"/>
      <c r="N145" s="194"/>
      <c r="O145" s="66"/>
      <c r="P145" s="66"/>
      <c r="Q145" s="66"/>
      <c r="R145" s="66"/>
      <c r="S145" s="66"/>
      <c r="T145" s="67"/>
      <c r="U145" s="36"/>
      <c r="V145" s="36"/>
      <c r="W145" s="36"/>
      <c r="X145" s="36"/>
      <c r="Y145" s="36"/>
      <c r="Z145" s="36"/>
      <c r="AA145" s="36"/>
      <c r="AB145" s="36"/>
      <c r="AC145" s="36"/>
      <c r="AD145" s="36"/>
      <c r="AE145" s="36"/>
      <c r="AT145" s="18" t="s">
        <v>170</v>
      </c>
      <c r="AU145" s="18" t="s">
        <v>90</v>
      </c>
    </row>
    <row r="146" spans="1:65" s="12" customFormat="1" ht="25.9" customHeight="1">
      <c r="B146" s="160"/>
      <c r="C146" s="161"/>
      <c r="D146" s="162" t="s">
        <v>79</v>
      </c>
      <c r="E146" s="163" t="s">
        <v>257</v>
      </c>
      <c r="F146" s="163" t="s">
        <v>258</v>
      </c>
      <c r="G146" s="161"/>
      <c r="H146" s="161"/>
      <c r="I146" s="164"/>
      <c r="J146" s="165">
        <f>BK146</f>
        <v>0</v>
      </c>
      <c r="K146" s="161"/>
      <c r="L146" s="166"/>
      <c r="M146" s="167"/>
      <c r="N146" s="168"/>
      <c r="O146" s="168"/>
      <c r="P146" s="169">
        <f>P147+P166+P173+P176+P191+P204+P210+P245+P275</f>
        <v>0</v>
      </c>
      <c r="Q146" s="168"/>
      <c r="R146" s="169">
        <f>R147+R166+R173+R176+R191+R204+R210+R245+R275</f>
        <v>1.9680682899999999</v>
      </c>
      <c r="S146" s="168"/>
      <c r="T146" s="170">
        <f>T147+T166+T173+T176+T191+T204+T210+T245+T275</f>
        <v>4.8107853</v>
      </c>
      <c r="AR146" s="171" t="s">
        <v>90</v>
      </c>
      <c r="AT146" s="172" t="s">
        <v>79</v>
      </c>
      <c r="AU146" s="172" t="s">
        <v>80</v>
      </c>
      <c r="AY146" s="171" t="s">
        <v>161</v>
      </c>
      <c r="BK146" s="173">
        <f>BK147+BK166+BK173+BK176+BK191+BK204+BK210+BK245+BK275</f>
        <v>0</v>
      </c>
    </row>
    <row r="147" spans="1:65" s="12" customFormat="1" ht="22.9" customHeight="1">
      <c r="B147" s="160"/>
      <c r="C147" s="161"/>
      <c r="D147" s="162" t="s">
        <v>79</v>
      </c>
      <c r="E147" s="174" t="s">
        <v>259</v>
      </c>
      <c r="F147" s="174" t="s">
        <v>260</v>
      </c>
      <c r="G147" s="161"/>
      <c r="H147" s="161"/>
      <c r="I147" s="164"/>
      <c r="J147" s="175">
        <f>BK147</f>
        <v>0</v>
      </c>
      <c r="K147" s="161"/>
      <c r="L147" s="166"/>
      <c r="M147" s="167"/>
      <c r="N147" s="168"/>
      <c r="O147" s="168"/>
      <c r="P147" s="169">
        <f>SUM(P148:P165)</f>
        <v>0</v>
      </c>
      <c r="Q147" s="168"/>
      <c r="R147" s="169">
        <f>SUM(R148:R165)</f>
        <v>3.8999999999999998E-3</v>
      </c>
      <c r="S147" s="168"/>
      <c r="T147" s="170">
        <f>SUM(T148:T165)</f>
        <v>6.0929999999999998E-2</v>
      </c>
      <c r="AR147" s="171" t="s">
        <v>90</v>
      </c>
      <c r="AT147" s="172" t="s">
        <v>79</v>
      </c>
      <c r="AU147" s="172" t="s">
        <v>88</v>
      </c>
      <c r="AY147" s="171" t="s">
        <v>161</v>
      </c>
      <c r="BK147" s="173">
        <f>SUM(BK148:BK165)</f>
        <v>0</v>
      </c>
    </row>
    <row r="148" spans="1:65" s="2" customFormat="1" ht="33" customHeight="1">
      <c r="A148" s="36"/>
      <c r="B148" s="37"/>
      <c r="C148" s="176" t="s">
        <v>261</v>
      </c>
      <c r="D148" s="176" t="s">
        <v>164</v>
      </c>
      <c r="E148" s="177" t="s">
        <v>262</v>
      </c>
      <c r="F148" s="178" t="s">
        <v>263</v>
      </c>
      <c r="G148" s="179" t="s">
        <v>185</v>
      </c>
      <c r="H148" s="180">
        <v>1</v>
      </c>
      <c r="I148" s="181"/>
      <c r="J148" s="182">
        <f>ROUND(I148*H148,2)</f>
        <v>0</v>
      </c>
      <c r="K148" s="183"/>
      <c r="L148" s="41"/>
      <c r="M148" s="184" t="s">
        <v>35</v>
      </c>
      <c r="N148" s="185" t="s">
        <v>51</v>
      </c>
      <c r="O148" s="66"/>
      <c r="P148" s="186">
        <f>O148*H148</f>
        <v>0</v>
      </c>
      <c r="Q148" s="186">
        <v>0</v>
      </c>
      <c r="R148" s="186">
        <f>Q148*H148</f>
        <v>0</v>
      </c>
      <c r="S148" s="186">
        <v>0</v>
      </c>
      <c r="T148" s="187">
        <f>S148*H148</f>
        <v>0</v>
      </c>
      <c r="U148" s="36"/>
      <c r="V148" s="36"/>
      <c r="W148" s="36"/>
      <c r="X148" s="36"/>
      <c r="Y148" s="36"/>
      <c r="Z148" s="36"/>
      <c r="AA148" s="36"/>
      <c r="AB148" s="36"/>
      <c r="AC148" s="36"/>
      <c r="AD148" s="36"/>
      <c r="AE148" s="36"/>
      <c r="AR148" s="188" t="s">
        <v>261</v>
      </c>
      <c r="AT148" s="188" t="s">
        <v>164</v>
      </c>
      <c r="AU148" s="188" t="s">
        <v>90</v>
      </c>
      <c r="AY148" s="18" t="s">
        <v>161</v>
      </c>
      <c r="BE148" s="189">
        <f>IF(N148="základní",J148,0)</f>
        <v>0</v>
      </c>
      <c r="BF148" s="189">
        <f>IF(N148="snížená",J148,0)</f>
        <v>0</v>
      </c>
      <c r="BG148" s="189">
        <f>IF(N148="zákl. přenesená",J148,0)</f>
        <v>0</v>
      </c>
      <c r="BH148" s="189">
        <f>IF(N148="sníž. přenesená",J148,0)</f>
        <v>0</v>
      </c>
      <c r="BI148" s="189">
        <f>IF(N148="nulová",J148,0)</f>
        <v>0</v>
      </c>
      <c r="BJ148" s="18" t="s">
        <v>88</v>
      </c>
      <c r="BK148" s="189">
        <f>ROUND(I148*H148,2)</f>
        <v>0</v>
      </c>
      <c r="BL148" s="18" t="s">
        <v>261</v>
      </c>
      <c r="BM148" s="188" t="s">
        <v>1189</v>
      </c>
    </row>
    <row r="149" spans="1:65" s="2" customFormat="1" ht="24.2" customHeight="1">
      <c r="A149" s="36"/>
      <c r="B149" s="37"/>
      <c r="C149" s="176" t="s">
        <v>265</v>
      </c>
      <c r="D149" s="176" t="s">
        <v>164</v>
      </c>
      <c r="E149" s="177" t="s">
        <v>266</v>
      </c>
      <c r="F149" s="178" t="s">
        <v>267</v>
      </c>
      <c r="G149" s="179" t="s">
        <v>185</v>
      </c>
      <c r="H149" s="180">
        <v>1</v>
      </c>
      <c r="I149" s="181"/>
      <c r="J149" s="182">
        <f>ROUND(I149*H149,2)</f>
        <v>0</v>
      </c>
      <c r="K149" s="183"/>
      <c r="L149" s="41"/>
      <c r="M149" s="184" t="s">
        <v>35</v>
      </c>
      <c r="N149" s="185" t="s">
        <v>51</v>
      </c>
      <c r="O149" s="66"/>
      <c r="P149" s="186">
        <f>O149*H149</f>
        <v>0</v>
      </c>
      <c r="Q149" s="186">
        <v>0</v>
      </c>
      <c r="R149" s="186">
        <f>Q149*H149</f>
        <v>0</v>
      </c>
      <c r="S149" s="186">
        <v>0</v>
      </c>
      <c r="T149" s="187">
        <f>S149*H149</f>
        <v>0</v>
      </c>
      <c r="U149" s="36"/>
      <c r="V149" s="36"/>
      <c r="W149" s="36"/>
      <c r="X149" s="36"/>
      <c r="Y149" s="36"/>
      <c r="Z149" s="36"/>
      <c r="AA149" s="36"/>
      <c r="AB149" s="36"/>
      <c r="AC149" s="36"/>
      <c r="AD149" s="36"/>
      <c r="AE149" s="36"/>
      <c r="AR149" s="188" t="s">
        <v>261</v>
      </c>
      <c r="AT149" s="188" t="s">
        <v>164</v>
      </c>
      <c r="AU149" s="188" t="s">
        <v>90</v>
      </c>
      <c r="AY149" s="18" t="s">
        <v>161</v>
      </c>
      <c r="BE149" s="189">
        <f>IF(N149="základní",J149,0)</f>
        <v>0</v>
      </c>
      <c r="BF149" s="189">
        <f>IF(N149="snížená",J149,0)</f>
        <v>0</v>
      </c>
      <c r="BG149" s="189">
        <f>IF(N149="zákl. přenesená",J149,0)</f>
        <v>0</v>
      </c>
      <c r="BH149" s="189">
        <f>IF(N149="sníž. přenesená",J149,0)</f>
        <v>0</v>
      </c>
      <c r="BI149" s="189">
        <f>IF(N149="nulová",J149,0)</f>
        <v>0</v>
      </c>
      <c r="BJ149" s="18" t="s">
        <v>88</v>
      </c>
      <c r="BK149" s="189">
        <f>ROUND(I149*H149,2)</f>
        <v>0</v>
      </c>
      <c r="BL149" s="18" t="s">
        <v>261</v>
      </c>
      <c r="BM149" s="188" t="s">
        <v>1190</v>
      </c>
    </row>
    <row r="150" spans="1:65" s="2" customFormat="1" ht="24.2" customHeight="1">
      <c r="A150" s="36"/>
      <c r="B150" s="37"/>
      <c r="C150" s="176" t="s">
        <v>269</v>
      </c>
      <c r="D150" s="176" t="s">
        <v>164</v>
      </c>
      <c r="E150" s="177" t="s">
        <v>270</v>
      </c>
      <c r="F150" s="178" t="s">
        <v>271</v>
      </c>
      <c r="G150" s="179" t="s">
        <v>185</v>
      </c>
      <c r="H150" s="180">
        <v>2</v>
      </c>
      <c r="I150" s="181"/>
      <c r="J150" s="182">
        <f>ROUND(I150*H150,2)</f>
        <v>0</v>
      </c>
      <c r="K150" s="183"/>
      <c r="L150" s="41"/>
      <c r="M150" s="184" t="s">
        <v>35</v>
      </c>
      <c r="N150" s="185" t="s">
        <v>51</v>
      </c>
      <c r="O150" s="66"/>
      <c r="P150" s="186">
        <f>O150*H150</f>
        <v>0</v>
      </c>
      <c r="Q150" s="186">
        <v>0</v>
      </c>
      <c r="R150" s="186">
        <f>Q150*H150</f>
        <v>0</v>
      </c>
      <c r="S150" s="186">
        <v>0</v>
      </c>
      <c r="T150" s="187">
        <f>S150*H150</f>
        <v>0</v>
      </c>
      <c r="U150" s="36"/>
      <c r="V150" s="36"/>
      <c r="W150" s="36"/>
      <c r="X150" s="36"/>
      <c r="Y150" s="36"/>
      <c r="Z150" s="36"/>
      <c r="AA150" s="36"/>
      <c r="AB150" s="36"/>
      <c r="AC150" s="36"/>
      <c r="AD150" s="36"/>
      <c r="AE150" s="36"/>
      <c r="AR150" s="188" t="s">
        <v>261</v>
      </c>
      <c r="AT150" s="188" t="s">
        <v>164</v>
      </c>
      <c r="AU150" s="188" t="s">
        <v>90</v>
      </c>
      <c r="AY150" s="18" t="s">
        <v>161</v>
      </c>
      <c r="BE150" s="189">
        <f>IF(N150="základní",J150,0)</f>
        <v>0</v>
      </c>
      <c r="BF150" s="189">
        <f>IF(N150="snížená",J150,0)</f>
        <v>0</v>
      </c>
      <c r="BG150" s="189">
        <f>IF(N150="zákl. přenesená",J150,0)</f>
        <v>0</v>
      </c>
      <c r="BH150" s="189">
        <f>IF(N150="sníž. přenesená",J150,0)</f>
        <v>0</v>
      </c>
      <c r="BI150" s="189">
        <f>IF(N150="nulová",J150,0)</f>
        <v>0</v>
      </c>
      <c r="BJ150" s="18" t="s">
        <v>88</v>
      </c>
      <c r="BK150" s="189">
        <f>ROUND(I150*H150,2)</f>
        <v>0</v>
      </c>
      <c r="BL150" s="18" t="s">
        <v>261</v>
      </c>
      <c r="BM150" s="188" t="s">
        <v>1191</v>
      </c>
    </row>
    <row r="151" spans="1:65" s="2" customFormat="1" ht="16.5" customHeight="1">
      <c r="A151" s="36"/>
      <c r="B151" s="37"/>
      <c r="C151" s="176" t="s">
        <v>273</v>
      </c>
      <c r="D151" s="176" t="s">
        <v>164</v>
      </c>
      <c r="E151" s="177" t="s">
        <v>274</v>
      </c>
      <c r="F151" s="178" t="s">
        <v>275</v>
      </c>
      <c r="G151" s="179" t="s">
        <v>276</v>
      </c>
      <c r="H151" s="180">
        <v>1</v>
      </c>
      <c r="I151" s="181"/>
      <c r="J151" s="182">
        <f>ROUND(I151*H151,2)</f>
        <v>0</v>
      </c>
      <c r="K151" s="183"/>
      <c r="L151" s="41"/>
      <c r="M151" s="184" t="s">
        <v>35</v>
      </c>
      <c r="N151" s="185" t="s">
        <v>51</v>
      </c>
      <c r="O151" s="66"/>
      <c r="P151" s="186">
        <f>O151*H151</f>
        <v>0</v>
      </c>
      <c r="Q151" s="186">
        <v>0</v>
      </c>
      <c r="R151" s="186">
        <f>Q151*H151</f>
        <v>0</v>
      </c>
      <c r="S151" s="186">
        <v>1.933E-2</v>
      </c>
      <c r="T151" s="187">
        <f>S151*H151</f>
        <v>1.933E-2</v>
      </c>
      <c r="U151" s="36"/>
      <c r="V151" s="36"/>
      <c r="W151" s="36"/>
      <c r="X151" s="36"/>
      <c r="Y151" s="36"/>
      <c r="Z151" s="36"/>
      <c r="AA151" s="36"/>
      <c r="AB151" s="36"/>
      <c r="AC151" s="36"/>
      <c r="AD151" s="36"/>
      <c r="AE151" s="36"/>
      <c r="AR151" s="188" t="s">
        <v>261</v>
      </c>
      <c r="AT151" s="188" t="s">
        <v>164</v>
      </c>
      <c r="AU151" s="188" t="s">
        <v>90</v>
      </c>
      <c r="AY151" s="18" t="s">
        <v>161</v>
      </c>
      <c r="BE151" s="189">
        <f>IF(N151="základní",J151,0)</f>
        <v>0</v>
      </c>
      <c r="BF151" s="189">
        <f>IF(N151="snížená",J151,0)</f>
        <v>0</v>
      </c>
      <c r="BG151" s="189">
        <f>IF(N151="zákl. přenesená",J151,0)</f>
        <v>0</v>
      </c>
      <c r="BH151" s="189">
        <f>IF(N151="sníž. přenesená",J151,0)</f>
        <v>0</v>
      </c>
      <c r="BI151" s="189">
        <f>IF(N151="nulová",J151,0)</f>
        <v>0</v>
      </c>
      <c r="BJ151" s="18" t="s">
        <v>88</v>
      </c>
      <c r="BK151" s="189">
        <f>ROUND(I151*H151,2)</f>
        <v>0</v>
      </c>
      <c r="BL151" s="18" t="s">
        <v>261</v>
      </c>
      <c r="BM151" s="188" t="s">
        <v>1192</v>
      </c>
    </row>
    <row r="152" spans="1:65" s="2" customFormat="1" ht="11.25">
      <c r="A152" s="36"/>
      <c r="B152" s="37"/>
      <c r="C152" s="38"/>
      <c r="D152" s="190" t="s">
        <v>170</v>
      </c>
      <c r="E152" s="38"/>
      <c r="F152" s="191" t="s">
        <v>278</v>
      </c>
      <c r="G152" s="38"/>
      <c r="H152" s="38"/>
      <c r="I152" s="192"/>
      <c r="J152" s="38"/>
      <c r="K152" s="38"/>
      <c r="L152" s="41"/>
      <c r="M152" s="193"/>
      <c r="N152" s="194"/>
      <c r="O152" s="66"/>
      <c r="P152" s="66"/>
      <c r="Q152" s="66"/>
      <c r="R152" s="66"/>
      <c r="S152" s="66"/>
      <c r="T152" s="67"/>
      <c r="U152" s="36"/>
      <c r="V152" s="36"/>
      <c r="W152" s="36"/>
      <c r="X152" s="36"/>
      <c r="Y152" s="36"/>
      <c r="Z152" s="36"/>
      <c r="AA152" s="36"/>
      <c r="AB152" s="36"/>
      <c r="AC152" s="36"/>
      <c r="AD152" s="36"/>
      <c r="AE152" s="36"/>
      <c r="AT152" s="18" t="s">
        <v>170</v>
      </c>
      <c r="AU152" s="18" t="s">
        <v>90</v>
      </c>
    </row>
    <row r="153" spans="1:65" s="2" customFormat="1" ht="24.2" customHeight="1">
      <c r="A153" s="36"/>
      <c r="B153" s="37"/>
      <c r="C153" s="176" t="s">
        <v>279</v>
      </c>
      <c r="D153" s="176" t="s">
        <v>164</v>
      </c>
      <c r="E153" s="177" t="s">
        <v>280</v>
      </c>
      <c r="F153" s="178" t="s">
        <v>281</v>
      </c>
      <c r="G153" s="179" t="s">
        <v>276</v>
      </c>
      <c r="H153" s="180">
        <v>2</v>
      </c>
      <c r="I153" s="181"/>
      <c r="J153" s="182">
        <f>ROUND(I153*H153,2)</f>
        <v>0</v>
      </c>
      <c r="K153" s="183"/>
      <c r="L153" s="41"/>
      <c r="M153" s="184" t="s">
        <v>35</v>
      </c>
      <c r="N153" s="185" t="s">
        <v>51</v>
      </c>
      <c r="O153" s="66"/>
      <c r="P153" s="186">
        <f>O153*H153</f>
        <v>0</v>
      </c>
      <c r="Q153" s="186">
        <v>0</v>
      </c>
      <c r="R153" s="186">
        <f>Q153*H153</f>
        <v>0</v>
      </c>
      <c r="S153" s="186">
        <v>1.107E-2</v>
      </c>
      <c r="T153" s="187">
        <f>S153*H153</f>
        <v>2.214E-2</v>
      </c>
      <c r="U153" s="36"/>
      <c r="V153" s="36"/>
      <c r="W153" s="36"/>
      <c r="X153" s="36"/>
      <c r="Y153" s="36"/>
      <c r="Z153" s="36"/>
      <c r="AA153" s="36"/>
      <c r="AB153" s="36"/>
      <c r="AC153" s="36"/>
      <c r="AD153" s="36"/>
      <c r="AE153" s="36"/>
      <c r="AR153" s="188" t="s">
        <v>261</v>
      </c>
      <c r="AT153" s="188" t="s">
        <v>164</v>
      </c>
      <c r="AU153" s="188" t="s">
        <v>90</v>
      </c>
      <c r="AY153" s="18" t="s">
        <v>161</v>
      </c>
      <c r="BE153" s="189">
        <f>IF(N153="základní",J153,0)</f>
        <v>0</v>
      </c>
      <c r="BF153" s="189">
        <f>IF(N153="snížená",J153,0)</f>
        <v>0</v>
      </c>
      <c r="BG153" s="189">
        <f>IF(N153="zákl. přenesená",J153,0)</f>
        <v>0</v>
      </c>
      <c r="BH153" s="189">
        <f>IF(N153="sníž. přenesená",J153,0)</f>
        <v>0</v>
      </c>
      <c r="BI153" s="189">
        <f>IF(N153="nulová",J153,0)</f>
        <v>0</v>
      </c>
      <c r="BJ153" s="18" t="s">
        <v>88</v>
      </c>
      <c r="BK153" s="189">
        <f>ROUND(I153*H153,2)</f>
        <v>0</v>
      </c>
      <c r="BL153" s="18" t="s">
        <v>261</v>
      </c>
      <c r="BM153" s="188" t="s">
        <v>1193</v>
      </c>
    </row>
    <row r="154" spans="1:65" s="2" customFormat="1" ht="11.25">
      <c r="A154" s="36"/>
      <c r="B154" s="37"/>
      <c r="C154" s="38"/>
      <c r="D154" s="190" t="s">
        <v>170</v>
      </c>
      <c r="E154" s="38"/>
      <c r="F154" s="191" t="s">
        <v>283</v>
      </c>
      <c r="G154" s="38"/>
      <c r="H154" s="38"/>
      <c r="I154" s="192"/>
      <c r="J154" s="38"/>
      <c r="K154" s="38"/>
      <c r="L154" s="41"/>
      <c r="M154" s="193"/>
      <c r="N154" s="194"/>
      <c r="O154" s="66"/>
      <c r="P154" s="66"/>
      <c r="Q154" s="66"/>
      <c r="R154" s="66"/>
      <c r="S154" s="66"/>
      <c r="T154" s="67"/>
      <c r="U154" s="36"/>
      <c r="V154" s="36"/>
      <c r="W154" s="36"/>
      <c r="X154" s="36"/>
      <c r="Y154" s="36"/>
      <c r="Z154" s="36"/>
      <c r="AA154" s="36"/>
      <c r="AB154" s="36"/>
      <c r="AC154" s="36"/>
      <c r="AD154" s="36"/>
      <c r="AE154" s="36"/>
      <c r="AT154" s="18" t="s">
        <v>170</v>
      </c>
      <c r="AU154" s="18" t="s">
        <v>90</v>
      </c>
    </row>
    <row r="155" spans="1:65" s="2" customFormat="1" ht="16.5" customHeight="1">
      <c r="A155" s="36"/>
      <c r="B155" s="37"/>
      <c r="C155" s="176" t="s">
        <v>7</v>
      </c>
      <c r="D155" s="176" t="s">
        <v>164</v>
      </c>
      <c r="E155" s="177" t="s">
        <v>284</v>
      </c>
      <c r="F155" s="178" t="s">
        <v>285</v>
      </c>
      <c r="G155" s="179" t="s">
        <v>276</v>
      </c>
      <c r="H155" s="180">
        <v>1</v>
      </c>
      <c r="I155" s="181"/>
      <c r="J155" s="182">
        <f>ROUND(I155*H155,2)</f>
        <v>0</v>
      </c>
      <c r="K155" s="183"/>
      <c r="L155" s="41"/>
      <c r="M155" s="184" t="s">
        <v>35</v>
      </c>
      <c r="N155" s="185" t="s">
        <v>51</v>
      </c>
      <c r="O155" s="66"/>
      <c r="P155" s="186">
        <f>O155*H155</f>
        <v>0</v>
      </c>
      <c r="Q155" s="186">
        <v>0</v>
      </c>
      <c r="R155" s="186">
        <f>Q155*H155</f>
        <v>0</v>
      </c>
      <c r="S155" s="186">
        <v>1.9460000000000002E-2</v>
      </c>
      <c r="T155" s="187">
        <f>S155*H155</f>
        <v>1.9460000000000002E-2</v>
      </c>
      <c r="U155" s="36"/>
      <c r="V155" s="36"/>
      <c r="W155" s="36"/>
      <c r="X155" s="36"/>
      <c r="Y155" s="36"/>
      <c r="Z155" s="36"/>
      <c r="AA155" s="36"/>
      <c r="AB155" s="36"/>
      <c r="AC155" s="36"/>
      <c r="AD155" s="36"/>
      <c r="AE155" s="36"/>
      <c r="AR155" s="188" t="s">
        <v>261</v>
      </c>
      <c r="AT155" s="188" t="s">
        <v>164</v>
      </c>
      <c r="AU155" s="188" t="s">
        <v>90</v>
      </c>
      <c r="AY155" s="18" t="s">
        <v>161</v>
      </c>
      <c r="BE155" s="189">
        <f>IF(N155="základní",J155,0)</f>
        <v>0</v>
      </c>
      <c r="BF155" s="189">
        <f>IF(N155="snížená",J155,0)</f>
        <v>0</v>
      </c>
      <c r="BG155" s="189">
        <f>IF(N155="zákl. přenesená",J155,0)</f>
        <v>0</v>
      </c>
      <c r="BH155" s="189">
        <f>IF(N155="sníž. přenesená",J155,0)</f>
        <v>0</v>
      </c>
      <c r="BI155" s="189">
        <f>IF(N155="nulová",J155,0)</f>
        <v>0</v>
      </c>
      <c r="BJ155" s="18" t="s">
        <v>88</v>
      </c>
      <c r="BK155" s="189">
        <f>ROUND(I155*H155,2)</f>
        <v>0</v>
      </c>
      <c r="BL155" s="18" t="s">
        <v>261</v>
      </c>
      <c r="BM155" s="188" t="s">
        <v>1194</v>
      </c>
    </row>
    <row r="156" spans="1:65" s="2" customFormat="1" ht="11.25">
      <c r="A156" s="36"/>
      <c r="B156" s="37"/>
      <c r="C156" s="38"/>
      <c r="D156" s="190" t="s">
        <v>170</v>
      </c>
      <c r="E156" s="38"/>
      <c r="F156" s="191" t="s">
        <v>287</v>
      </c>
      <c r="G156" s="38"/>
      <c r="H156" s="38"/>
      <c r="I156" s="192"/>
      <c r="J156" s="38"/>
      <c r="K156" s="38"/>
      <c r="L156" s="41"/>
      <c r="M156" s="193"/>
      <c r="N156" s="194"/>
      <c r="O156" s="66"/>
      <c r="P156" s="66"/>
      <c r="Q156" s="66"/>
      <c r="R156" s="66"/>
      <c r="S156" s="66"/>
      <c r="T156" s="67"/>
      <c r="U156" s="36"/>
      <c r="V156" s="36"/>
      <c r="W156" s="36"/>
      <c r="X156" s="36"/>
      <c r="Y156" s="36"/>
      <c r="Z156" s="36"/>
      <c r="AA156" s="36"/>
      <c r="AB156" s="36"/>
      <c r="AC156" s="36"/>
      <c r="AD156" s="36"/>
      <c r="AE156" s="36"/>
      <c r="AT156" s="18" t="s">
        <v>170</v>
      </c>
      <c r="AU156" s="18" t="s">
        <v>90</v>
      </c>
    </row>
    <row r="157" spans="1:65" s="2" customFormat="1" ht="16.5" customHeight="1">
      <c r="A157" s="36"/>
      <c r="B157" s="37"/>
      <c r="C157" s="176" t="s">
        <v>288</v>
      </c>
      <c r="D157" s="176" t="s">
        <v>164</v>
      </c>
      <c r="E157" s="177" t="s">
        <v>289</v>
      </c>
      <c r="F157" s="178" t="s">
        <v>290</v>
      </c>
      <c r="G157" s="179" t="s">
        <v>185</v>
      </c>
      <c r="H157" s="180">
        <v>1</v>
      </c>
      <c r="I157" s="181"/>
      <c r="J157" s="182">
        <f t="shared" ref="J157:J162" si="0">ROUND(I157*H157,2)</f>
        <v>0</v>
      </c>
      <c r="K157" s="183"/>
      <c r="L157" s="41"/>
      <c r="M157" s="184" t="s">
        <v>35</v>
      </c>
      <c r="N157" s="185" t="s">
        <v>51</v>
      </c>
      <c r="O157" s="66"/>
      <c r="P157" s="186">
        <f t="shared" ref="P157:P162" si="1">O157*H157</f>
        <v>0</v>
      </c>
      <c r="Q157" s="186">
        <v>0</v>
      </c>
      <c r="R157" s="186">
        <f t="shared" ref="R157:R162" si="2">Q157*H157</f>
        <v>0</v>
      </c>
      <c r="S157" s="186">
        <v>0</v>
      </c>
      <c r="T157" s="187">
        <f t="shared" ref="T157:T162" si="3">S157*H157</f>
        <v>0</v>
      </c>
      <c r="U157" s="36"/>
      <c r="V157" s="36"/>
      <c r="W157" s="36"/>
      <c r="X157" s="36"/>
      <c r="Y157" s="36"/>
      <c r="Z157" s="36"/>
      <c r="AA157" s="36"/>
      <c r="AB157" s="36"/>
      <c r="AC157" s="36"/>
      <c r="AD157" s="36"/>
      <c r="AE157" s="36"/>
      <c r="AR157" s="188" t="s">
        <v>261</v>
      </c>
      <c r="AT157" s="188" t="s">
        <v>164</v>
      </c>
      <c r="AU157" s="188" t="s">
        <v>90</v>
      </c>
      <c r="AY157" s="18" t="s">
        <v>161</v>
      </c>
      <c r="BE157" s="189">
        <f t="shared" ref="BE157:BE162" si="4">IF(N157="základní",J157,0)</f>
        <v>0</v>
      </c>
      <c r="BF157" s="189">
        <f t="shared" ref="BF157:BF162" si="5">IF(N157="snížená",J157,0)</f>
        <v>0</v>
      </c>
      <c r="BG157" s="189">
        <f t="shared" ref="BG157:BG162" si="6">IF(N157="zákl. přenesená",J157,0)</f>
        <v>0</v>
      </c>
      <c r="BH157" s="189">
        <f t="shared" ref="BH157:BH162" si="7">IF(N157="sníž. přenesená",J157,0)</f>
        <v>0</v>
      </c>
      <c r="BI157" s="189">
        <f t="shared" ref="BI157:BI162" si="8">IF(N157="nulová",J157,0)</f>
        <v>0</v>
      </c>
      <c r="BJ157" s="18" t="s">
        <v>88</v>
      </c>
      <c r="BK157" s="189">
        <f t="shared" ref="BK157:BK162" si="9">ROUND(I157*H157,2)</f>
        <v>0</v>
      </c>
      <c r="BL157" s="18" t="s">
        <v>261</v>
      </c>
      <c r="BM157" s="188" t="s">
        <v>1195</v>
      </c>
    </row>
    <row r="158" spans="1:65" s="2" customFormat="1" ht="16.5" customHeight="1">
      <c r="A158" s="36"/>
      <c r="B158" s="37"/>
      <c r="C158" s="176" t="s">
        <v>292</v>
      </c>
      <c r="D158" s="176" t="s">
        <v>164</v>
      </c>
      <c r="E158" s="177" t="s">
        <v>293</v>
      </c>
      <c r="F158" s="178" t="s">
        <v>294</v>
      </c>
      <c r="G158" s="179" t="s">
        <v>185</v>
      </c>
      <c r="H158" s="180">
        <v>1</v>
      </c>
      <c r="I158" s="181"/>
      <c r="J158" s="182">
        <f t="shared" si="0"/>
        <v>0</v>
      </c>
      <c r="K158" s="183"/>
      <c r="L158" s="41"/>
      <c r="M158" s="184" t="s">
        <v>35</v>
      </c>
      <c r="N158" s="185" t="s">
        <v>51</v>
      </c>
      <c r="O158" s="66"/>
      <c r="P158" s="186">
        <f t="shared" si="1"/>
        <v>0</v>
      </c>
      <c r="Q158" s="186">
        <v>0</v>
      </c>
      <c r="R158" s="186">
        <f t="shared" si="2"/>
        <v>0</v>
      </c>
      <c r="S158" s="186">
        <v>0</v>
      </c>
      <c r="T158" s="187">
        <f t="shared" si="3"/>
        <v>0</v>
      </c>
      <c r="U158" s="36"/>
      <c r="V158" s="36"/>
      <c r="W158" s="36"/>
      <c r="X158" s="36"/>
      <c r="Y158" s="36"/>
      <c r="Z158" s="36"/>
      <c r="AA158" s="36"/>
      <c r="AB158" s="36"/>
      <c r="AC158" s="36"/>
      <c r="AD158" s="36"/>
      <c r="AE158" s="36"/>
      <c r="AR158" s="188" t="s">
        <v>261</v>
      </c>
      <c r="AT158" s="188" t="s">
        <v>164</v>
      </c>
      <c r="AU158" s="188" t="s">
        <v>90</v>
      </c>
      <c r="AY158" s="18" t="s">
        <v>161</v>
      </c>
      <c r="BE158" s="189">
        <f t="shared" si="4"/>
        <v>0</v>
      </c>
      <c r="BF158" s="189">
        <f t="shared" si="5"/>
        <v>0</v>
      </c>
      <c r="BG158" s="189">
        <f t="shared" si="6"/>
        <v>0</v>
      </c>
      <c r="BH158" s="189">
        <f t="shared" si="7"/>
        <v>0</v>
      </c>
      <c r="BI158" s="189">
        <f t="shared" si="8"/>
        <v>0</v>
      </c>
      <c r="BJ158" s="18" t="s">
        <v>88</v>
      </c>
      <c r="BK158" s="189">
        <f t="shared" si="9"/>
        <v>0</v>
      </c>
      <c r="BL158" s="18" t="s">
        <v>261</v>
      </c>
      <c r="BM158" s="188" t="s">
        <v>1196</v>
      </c>
    </row>
    <row r="159" spans="1:65" s="2" customFormat="1" ht="16.5" customHeight="1">
      <c r="A159" s="36"/>
      <c r="B159" s="37"/>
      <c r="C159" s="176" t="s">
        <v>296</v>
      </c>
      <c r="D159" s="176" t="s">
        <v>164</v>
      </c>
      <c r="E159" s="177" t="s">
        <v>297</v>
      </c>
      <c r="F159" s="178" t="s">
        <v>298</v>
      </c>
      <c r="G159" s="179" t="s">
        <v>185</v>
      </c>
      <c r="H159" s="180">
        <v>1</v>
      </c>
      <c r="I159" s="181"/>
      <c r="J159" s="182">
        <f t="shared" si="0"/>
        <v>0</v>
      </c>
      <c r="K159" s="183"/>
      <c r="L159" s="41"/>
      <c r="M159" s="184" t="s">
        <v>35</v>
      </c>
      <c r="N159" s="185" t="s">
        <v>51</v>
      </c>
      <c r="O159" s="66"/>
      <c r="P159" s="186">
        <f t="shared" si="1"/>
        <v>0</v>
      </c>
      <c r="Q159" s="186">
        <v>0</v>
      </c>
      <c r="R159" s="186">
        <f t="shared" si="2"/>
        <v>0</v>
      </c>
      <c r="S159" s="186">
        <v>0</v>
      </c>
      <c r="T159" s="187">
        <f t="shared" si="3"/>
        <v>0</v>
      </c>
      <c r="U159" s="36"/>
      <c r="V159" s="36"/>
      <c r="W159" s="36"/>
      <c r="X159" s="36"/>
      <c r="Y159" s="36"/>
      <c r="Z159" s="36"/>
      <c r="AA159" s="36"/>
      <c r="AB159" s="36"/>
      <c r="AC159" s="36"/>
      <c r="AD159" s="36"/>
      <c r="AE159" s="36"/>
      <c r="AR159" s="188" t="s">
        <v>261</v>
      </c>
      <c r="AT159" s="188" t="s">
        <v>164</v>
      </c>
      <c r="AU159" s="188" t="s">
        <v>90</v>
      </c>
      <c r="AY159" s="18" t="s">
        <v>161</v>
      </c>
      <c r="BE159" s="189">
        <f t="shared" si="4"/>
        <v>0</v>
      </c>
      <c r="BF159" s="189">
        <f t="shared" si="5"/>
        <v>0</v>
      </c>
      <c r="BG159" s="189">
        <f t="shared" si="6"/>
        <v>0</v>
      </c>
      <c r="BH159" s="189">
        <f t="shared" si="7"/>
        <v>0</v>
      </c>
      <c r="BI159" s="189">
        <f t="shared" si="8"/>
        <v>0</v>
      </c>
      <c r="BJ159" s="18" t="s">
        <v>88</v>
      </c>
      <c r="BK159" s="189">
        <f t="shared" si="9"/>
        <v>0</v>
      </c>
      <c r="BL159" s="18" t="s">
        <v>261</v>
      </c>
      <c r="BM159" s="188" t="s">
        <v>1197</v>
      </c>
    </row>
    <row r="160" spans="1:65" s="2" customFormat="1" ht="16.5" customHeight="1">
      <c r="A160" s="36"/>
      <c r="B160" s="37"/>
      <c r="C160" s="176" t="s">
        <v>300</v>
      </c>
      <c r="D160" s="176" t="s">
        <v>164</v>
      </c>
      <c r="E160" s="177" t="s">
        <v>301</v>
      </c>
      <c r="F160" s="178" t="s">
        <v>302</v>
      </c>
      <c r="G160" s="179" t="s">
        <v>185</v>
      </c>
      <c r="H160" s="180">
        <v>1</v>
      </c>
      <c r="I160" s="181"/>
      <c r="J160" s="182">
        <f t="shared" si="0"/>
        <v>0</v>
      </c>
      <c r="K160" s="183"/>
      <c r="L160" s="41"/>
      <c r="M160" s="184" t="s">
        <v>35</v>
      </c>
      <c r="N160" s="185" t="s">
        <v>51</v>
      </c>
      <c r="O160" s="66"/>
      <c r="P160" s="186">
        <f t="shared" si="1"/>
        <v>0</v>
      </c>
      <c r="Q160" s="186">
        <v>0</v>
      </c>
      <c r="R160" s="186">
        <f t="shared" si="2"/>
        <v>0</v>
      </c>
      <c r="S160" s="186">
        <v>0</v>
      </c>
      <c r="T160" s="187">
        <f t="shared" si="3"/>
        <v>0</v>
      </c>
      <c r="U160" s="36"/>
      <c r="V160" s="36"/>
      <c r="W160" s="36"/>
      <c r="X160" s="36"/>
      <c r="Y160" s="36"/>
      <c r="Z160" s="36"/>
      <c r="AA160" s="36"/>
      <c r="AB160" s="36"/>
      <c r="AC160" s="36"/>
      <c r="AD160" s="36"/>
      <c r="AE160" s="36"/>
      <c r="AR160" s="188" t="s">
        <v>261</v>
      </c>
      <c r="AT160" s="188" t="s">
        <v>164</v>
      </c>
      <c r="AU160" s="188" t="s">
        <v>90</v>
      </c>
      <c r="AY160" s="18" t="s">
        <v>161</v>
      </c>
      <c r="BE160" s="189">
        <f t="shared" si="4"/>
        <v>0</v>
      </c>
      <c r="BF160" s="189">
        <f t="shared" si="5"/>
        <v>0</v>
      </c>
      <c r="BG160" s="189">
        <f t="shared" si="6"/>
        <v>0</v>
      </c>
      <c r="BH160" s="189">
        <f t="shared" si="7"/>
        <v>0</v>
      </c>
      <c r="BI160" s="189">
        <f t="shared" si="8"/>
        <v>0</v>
      </c>
      <c r="BJ160" s="18" t="s">
        <v>88</v>
      </c>
      <c r="BK160" s="189">
        <f t="shared" si="9"/>
        <v>0</v>
      </c>
      <c r="BL160" s="18" t="s">
        <v>261</v>
      </c>
      <c r="BM160" s="188" t="s">
        <v>1198</v>
      </c>
    </row>
    <row r="161" spans="1:65" s="2" customFormat="1" ht="16.5" customHeight="1">
      <c r="A161" s="36"/>
      <c r="B161" s="37"/>
      <c r="C161" s="176" t="s">
        <v>304</v>
      </c>
      <c r="D161" s="176" t="s">
        <v>164</v>
      </c>
      <c r="E161" s="177" t="s">
        <v>305</v>
      </c>
      <c r="F161" s="178" t="s">
        <v>306</v>
      </c>
      <c r="G161" s="179" t="s">
        <v>185</v>
      </c>
      <c r="H161" s="180">
        <v>1</v>
      </c>
      <c r="I161" s="181"/>
      <c r="J161" s="182">
        <f t="shared" si="0"/>
        <v>0</v>
      </c>
      <c r="K161" s="183"/>
      <c r="L161" s="41"/>
      <c r="M161" s="184" t="s">
        <v>35</v>
      </c>
      <c r="N161" s="185" t="s">
        <v>51</v>
      </c>
      <c r="O161" s="66"/>
      <c r="P161" s="186">
        <f t="shared" si="1"/>
        <v>0</v>
      </c>
      <c r="Q161" s="186">
        <v>0</v>
      </c>
      <c r="R161" s="186">
        <f t="shared" si="2"/>
        <v>0</v>
      </c>
      <c r="S161" s="186">
        <v>0</v>
      </c>
      <c r="T161" s="187">
        <f t="shared" si="3"/>
        <v>0</v>
      </c>
      <c r="U161" s="36"/>
      <c r="V161" s="36"/>
      <c r="W161" s="36"/>
      <c r="X161" s="36"/>
      <c r="Y161" s="36"/>
      <c r="Z161" s="36"/>
      <c r="AA161" s="36"/>
      <c r="AB161" s="36"/>
      <c r="AC161" s="36"/>
      <c r="AD161" s="36"/>
      <c r="AE161" s="36"/>
      <c r="AR161" s="188" t="s">
        <v>261</v>
      </c>
      <c r="AT161" s="188" t="s">
        <v>164</v>
      </c>
      <c r="AU161" s="188" t="s">
        <v>90</v>
      </c>
      <c r="AY161" s="18" t="s">
        <v>161</v>
      </c>
      <c r="BE161" s="189">
        <f t="shared" si="4"/>
        <v>0</v>
      </c>
      <c r="BF161" s="189">
        <f t="shared" si="5"/>
        <v>0</v>
      </c>
      <c r="BG161" s="189">
        <f t="shared" si="6"/>
        <v>0</v>
      </c>
      <c r="BH161" s="189">
        <f t="shared" si="7"/>
        <v>0</v>
      </c>
      <c r="BI161" s="189">
        <f t="shared" si="8"/>
        <v>0</v>
      </c>
      <c r="BJ161" s="18" t="s">
        <v>88</v>
      </c>
      <c r="BK161" s="189">
        <f t="shared" si="9"/>
        <v>0</v>
      </c>
      <c r="BL161" s="18" t="s">
        <v>261</v>
      </c>
      <c r="BM161" s="188" t="s">
        <v>1199</v>
      </c>
    </row>
    <row r="162" spans="1:65" s="2" customFormat="1" ht="33" customHeight="1">
      <c r="A162" s="36"/>
      <c r="B162" s="37"/>
      <c r="C162" s="176" t="s">
        <v>308</v>
      </c>
      <c r="D162" s="176" t="s">
        <v>164</v>
      </c>
      <c r="E162" s="177" t="s">
        <v>309</v>
      </c>
      <c r="F162" s="178" t="s">
        <v>310</v>
      </c>
      <c r="G162" s="179" t="s">
        <v>185</v>
      </c>
      <c r="H162" s="180">
        <v>4</v>
      </c>
      <c r="I162" s="181"/>
      <c r="J162" s="182">
        <f t="shared" si="0"/>
        <v>0</v>
      </c>
      <c r="K162" s="183"/>
      <c r="L162" s="41"/>
      <c r="M162" s="184" t="s">
        <v>35</v>
      </c>
      <c r="N162" s="185" t="s">
        <v>51</v>
      </c>
      <c r="O162" s="66"/>
      <c r="P162" s="186">
        <f t="shared" si="1"/>
        <v>0</v>
      </c>
      <c r="Q162" s="186">
        <v>6.8999999999999997E-4</v>
      </c>
      <c r="R162" s="186">
        <f t="shared" si="2"/>
        <v>2.7599999999999999E-3</v>
      </c>
      <c r="S162" s="186">
        <v>0</v>
      </c>
      <c r="T162" s="187">
        <f t="shared" si="3"/>
        <v>0</v>
      </c>
      <c r="U162" s="36"/>
      <c r="V162" s="36"/>
      <c r="W162" s="36"/>
      <c r="X162" s="36"/>
      <c r="Y162" s="36"/>
      <c r="Z162" s="36"/>
      <c r="AA162" s="36"/>
      <c r="AB162" s="36"/>
      <c r="AC162" s="36"/>
      <c r="AD162" s="36"/>
      <c r="AE162" s="36"/>
      <c r="AR162" s="188" t="s">
        <v>261</v>
      </c>
      <c r="AT162" s="188" t="s">
        <v>164</v>
      </c>
      <c r="AU162" s="188" t="s">
        <v>90</v>
      </c>
      <c r="AY162" s="18" t="s">
        <v>161</v>
      </c>
      <c r="BE162" s="189">
        <f t="shared" si="4"/>
        <v>0</v>
      </c>
      <c r="BF162" s="189">
        <f t="shared" si="5"/>
        <v>0</v>
      </c>
      <c r="BG162" s="189">
        <f t="shared" si="6"/>
        <v>0</v>
      </c>
      <c r="BH162" s="189">
        <f t="shared" si="7"/>
        <v>0</v>
      </c>
      <c r="BI162" s="189">
        <f t="shared" si="8"/>
        <v>0</v>
      </c>
      <c r="BJ162" s="18" t="s">
        <v>88</v>
      </c>
      <c r="BK162" s="189">
        <f t="shared" si="9"/>
        <v>0</v>
      </c>
      <c r="BL162" s="18" t="s">
        <v>261</v>
      </c>
      <c r="BM162" s="188" t="s">
        <v>1200</v>
      </c>
    </row>
    <row r="163" spans="1:65" s="2" customFormat="1" ht="11.25">
      <c r="A163" s="36"/>
      <c r="B163" s="37"/>
      <c r="C163" s="38"/>
      <c r="D163" s="190" t="s">
        <v>170</v>
      </c>
      <c r="E163" s="38"/>
      <c r="F163" s="191" t="s">
        <v>312</v>
      </c>
      <c r="G163" s="38"/>
      <c r="H163" s="38"/>
      <c r="I163" s="192"/>
      <c r="J163" s="38"/>
      <c r="K163" s="38"/>
      <c r="L163" s="41"/>
      <c r="M163" s="193"/>
      <c r="N163" s="194"/>
      <c r="O163" s="66"/>
      <c r="P163" s="66"/>
      <c r="Q163" s="66"/>
      <c r="R163" s="66"/>
      <c r="S163" s="66"/>
      <c r="T163" s="67"/>
      <c r="U163" s="36"/>
      <c r="V163" s="36"/>
      <c r="W163" s="36"/>
      <c r="X163" s="36"/>
      <c r="Y163" s="36"/>
      <c r="Z163" s="36"/>
      <c r="AA163" s="36"/>
      <c r="AB163" s="36"/>
      <c r="AC163" s="36"/>
      <c r="AD163" s="36"/>
      <c r="AE163" s="36"/>
      <c r="AT163" s="18" t="s">
        <v>170</v>
      </c>
      <c r="AU163" s="18" t="s">
        <v>90</v>
      </c>
    </row>
    <row r="164" spans="1:65" s="2" customFormat="1" ht="24.2" customHeight="1">
      <c r="A164" s="36"/>
      <c r="B164" s="37"/>
      <c r="C164" s="176" t="s">
        <v>313</v>
      </c>
      <c r="D164" s="176" t="s">
        <v>164</v>
      </c>
      <c r="E164" s="177" t="s">
        <v>314</v>
      </c>
      <c r="F164" s="178" t="s">
        <v>315</v>
      </c>
      <c r="G164" s="179" t="s">
        <v>185</v>
      </c>
      <c r="H164" s="180">
        <v>2</v>
      </c>
      <c r="I164" s="181"/>
      <c r="J164" s="182">
        <f>ROUND(I164*H164,2)</f>
        <v>0</v>
      </c>
      <c r="K164" s="183"/>
      <c r="L164" s="41"/>
      <c r="M164" s="184" t="s">
        <v>35</v>
      </c>
      <c r="N164" s="185" t="s">
        <v>51</v>
      </c>
      <c r="O164" s="66"/>
      <c r="P164" s="186">
        <f>O164*H164</f>
        <v>0</v>
      </c>
      <c r="Q164" s="186">
        <v>5.6999999999999998E-4</v>
      </c>
      <c r="R164" s="186">
        <f>Q164*H164</f>
        <v>1.14E-3</v>
      </c>
      <c r="S164" s="186">
        <v>0</v>
      </c>
      <c r="T164" s="187">
        <f>S164*H164</f>
        <v>0</v>
      </c>
      <c r="U164" s="36"/>
      <c r="V164" s="36"/>
      <c r="W164" s="36"/>
      <c r="X164" s="36"/>
      <c r="Y164" s="36"/>
      <c r="Z164" s="36"/>
      <c r="AA164" s="36"/>
      <c r="AB164" s="36"/>
      <c r="AC164" s="36"/>
      <c r="AD164" s="36"/>
      <c r="AE164" s="36"/>
      <c r="AR164" s="188" t="s">
        <v>261</v>
      </c>
      <c r="AT164" s="188" t="s">
        <v>164</v>
      </c>
      <c r="AU164" s="188" t="s">
        <v>90</v>
      </c>
      <c r="AY164" s="18" t="s">
        <v>161</v>
      </c>
      <c r="BE164" s="189">
        <f>IF(N164="základní",J164,0)</f>
        <v>0</v>
      </c>
      <c r="BF164" s="189">
        <f>IF(N164="snížená",J164,0)</f>
        <v>0</v>
      </c>
      <c r="BG164" s="189">
        <f>IF(N164="zákl. přenesená",J164,0)</f>
        <v>0</v>
      </c>
      <c r="BH164" s="189">
        <f>IF(N164="sníž. přenesená",J164,0)</f>
        <v>0</v>
      </c>
      <c r="BI164" s="189">
        <f>IF(N164="nulová",J164,0)</f>
        <v>0</v>
      </c>
      <c r="BJ164" s="18" t="s">
        <v>88</v>
      </c>
      <c r="BK164" s="189">
        <f>ROUND(I164*H164,2)</f>
        <v>0</v>
      </c>
      <c r="BL164" s="18" t="s">
        <v>261</v>
      </c>
      <c r="BM164" s="188" t="s">
        <v>1201</v>
      </c>
    </row>
    <row r="165" spans="1:65" s="2" customFormat="1" ht="11.25">
      <c r="A165" s="36"/>
      <c r="B165" s="37"/>
      <c r="C165" s="38"/>
      <c r="D165" s="190" t="s">
        <v>170</v>
      </c>
      <c r="E165" s="38"/>
      <c r="F165" s="191" t="s">
        <v>317</v>
      </c>
      <c r="G165" s="38"/>
      <c r="H165" s="38"/>
      <c r="I165" s="192"/>
      <c r="J165" s="38"/>
      <c r="K165" s="38"/>
      <c r="L165" s="41"/>
      <c r="M165" s="193"/>
      <c r="N165" s="194"/>
      <c r="O165" s="66"/>
      <c r="P165" s="66"/>
      <c r="Q165" s="66"/>
      <c r="R165" s="66"/>
      <c r="S165" s="66"/>
      <c r="T165" s="67"/>
      <c r="U165" s="36"/>
      <c r="V165" s="36"/>
      <c r="W165" s="36"/>
      <c r="X165" s="36"/>
      <c r="Y165" s="36"/>
      <c r="Z165" s="36"/>
      <c r="AA165" s="36"/>
      <c r="AB165" s="36"/>
      <c r="AC165" s="36"/>
      <c r="AD165" s="36"/>
      <c r="AE165" s="36"/>
      <c r="AT165" s="18" t="s">
        <v>170</v>
      </c>
      <c r="AU165" s="18" t="s">
        <v>90</v>
      </c>
    </row>
    <row r="166" spans="1:65" s="12" customFormat="1" ht="22.9" customHeight="1">
      <c r="B166" s="160"/>
      <c r="C166" s="161"/>
      <c r="D166" s="162" t="s">
        <v>79</v>
      </c>
      <c r="E166" s="174" t="s">
        <v>318</v>
      </c>
      <c r="F166" s="174" t="s">
        <v>319</v>
      </c>
      <c r="G166" s="161"/>
      <c r="H166" s="161"/>
      <c r="I166" s="164"/>
      <c r="J166" s="175">
        <f>BK166</f>
        <v>0</v>
      </c>
      <c r="K166" s="161"/>
      <c r="L166" s="166"/>
      <c r="M166" s="167"/>
      <c r="N166" s="168"/>
      <c r="O166" s="168"/>
      <c r="P166" s="169">
        <f>SUM(P167:P172)</f>
        <v>0</v>
      </c>
      <c r="Q166" s="168"/>
      <c r="R166" s="169">
        <f>SUM(R167:R172)</f>
        <v>1.16E-3</v>
      </c>
      <c r="S166" s="168"/>
      <c r="T166" s="170">
        <f>SUM(T167:T172)</f>
        <v>0</v>
      </c>
      <c r="AR166" s="171" t="s">
        <v>90</v>
      </c>
      <c r="AT166" s="172" t="s">
        <v>79</v>
      </c>
      <c r="AU166" s="172" t="s">
        <v>88</v>
      </c>
      <c r="AY166" s="171" t="s">
        <v>161</v>
      </c>
      <c r="BK166" s="173">
        <f>SUM(BK167:BK172)</f>
        <v>0</v>
      </c>
    </row>
    <row r="167" spans="1:65" s="2" customFormat="1" ht="16.5" customHeight="1">
      <c r="A167" s="36"/>
      <c r="B167" s="37"/>
      <c r="C167" s="176" t="s">
        <v>320</v>
      </c>
      <c r="D167" s="176" t="s">
        <v>164</v>
      </c>
      <c r="E167" s="177" t="s">
        <v>321</v>
      </c>
      <c r="F167" s="178" t="s">
        <v>322</v>
      </c>
      <c r="G167" s="179" t="s">
        <v>185</v>
      </c>
      <c r="H167" s="180">
        <v>1</v>
      </c>
      <c r="I167" s="181"/>
      <c r="J167" s="182">
        <f>ROUND(I167*H167,2)</f>
        <v>0</v>
      </c>
      <c r="K167" s="183"/>
      <c r="L167" s="41"/>
      <c r="M167" s="184" t="s">
        <v>35</v>
      </c>
      <c r="N167" s="185" t="s">
        <v>51</v>
      </c>
      <c r="O167" s="66"/>
      <c r="P167" s="186">
        <f>O167*H167</f>
        <v>0</v>
      </c>
      <c r="Q167" s="186">
        <v>0</v>
      </c>
      <c r="R167" s="186">
        <f>Q167*H167</f>
        <v>0</v>
      </c>
      <c r="S167" s="186">
        <v>0</v>
      </c>
      <c r="T167" s="187">
        <f>S167*H167</f>
        <v>0</v>
      </c>
      <c r="U167" s="36"/>
      <c r="V167" s="36"/>
      <c r="W167" s="36"/>
      <c r="X167" s="36"/>
      <c r="Y167" s="36"/>
      <c r="Z167" s="36"/>
      <c r="AA167" s="36"/>
      <c r="AB167" s="36"/>
      <c r="AC167" s="36"/>
      <c r="AD167" s="36"/>
      <c r="AE167" s="36"/>
      <c r="AR167" s="188" t="s">
        <v>261</v>
      </c>
      <c r="AT167" s="188" t="s">
        <v>164</v>
      </c>
      <c r="AU167" s="188" t="s">
        <v>90</v>
      </c>
      <c r="AY167" s="18" t="s">
        <v>161</v>
      </c>
      <c r="BE167" s="189">
        <f>IF(N167="základní",J167,0)</f>
        <v>0</v>
      </c>
      <c r="BF167" s="189">
        <f>IF(N167="snížená",J167,0)</f>
        <v>0</v>
      </c>
      <c r="BG167" s="189">
        <f>IF(N167="zákl. přenesená",J167,0)</f>
        <v>0</v>
      </c>
      <c r="BH167" s="189">
        <f>IF(N167="sníž. přenesená",J167,0)</f>
        <v>0</v>
      </c>
      <c r="BI167" s="189">
        <f>IF(N167="nulová",J167,0)</f>
        <v>0</v>
      </c>
      <c r="BJ167" s="18" t="s">
        <v>88</v>
      </c>
      <c r="BK167" s="189">
        <f>ROUND(I167*H167,2)</f>
        <v>0</v>
      </c>
      <c r="BL167" s="18" t="s">
        <v>261</v>
      </c>
      <c r="BM167" s="188" t="s">
        <v>1202</v>
      </c>
    </row>
    <row r="168" spans="1:65" s="2" customFormat="1" ht="24.2" customHeight="1">
      <c r="A168" s="36"/>
      <c r="B168" s="37"/>
      <c r="C168" s="176" t="s">
        <v>324</v>
      </c>
      <c r="D168" s="176" t="s">
        <v>164</v>
      </c>
      <c r="E168" s="177" t="s">
        <v>325</v>
      </c>
      <c r="F168" s="178" t="s">
        <v>326</v>
      </c>
      <c r="G168" s="179" t="s">
        <v>327</v>
      </c>
      <c r="H168" s="180">
        <v>1</v>
      </c>
      <c r="I168" s="181"/>
      <c r="J168" s="182">
        <f>ROUND(I168*H168,2)</f>
        <v>0</v>
      </c>
      <c r="K168" s="183"/>
      <c r="L168" s="41"/>
      <c r="M168" s="184" t="s">
        <v>35</v>
      </c>
      <c r="N168" s="185" t="s">
        <v>51</v>
      </c>
      <c r="O168" s="66"/>
      <c r="P168" s="186">
        <f>O168*H168</f>
        <v>0</v>
      </c>
      <c r="Q168" s="186">
        <v>0</v>
      </c>
      <c r="R168" s="186">
        <f>Q168*H168</f>
        <v>0</v>
      </c>
      <c r="S168" s="186">
        <v>0</v>
      </c>
      <c r="T168" s="187">
        <f>S168*H168</f>
        <v>0</v>
      </c>
      <c r="U168" s="36"/>
      <c r="V168" s="36"/>
      <c r="W168" s="36"/>
      <c r="X168" s="36"/>
      <c r="Y168" s="36"/>
      <c r="Z168" s="36"/>
      <c r="AA168" s="36"/>
      <c r="AB168" s="36"/>
      <c r="AC168" s="36"/>
      <c r="AD168" s="36"/>
      <c r="AE168" s="36"/>
      <c r="AR168" s="188" t="s">
        <v>261</v>
      </c>
      <c r="AT168" s="188" t="s">
        <v>164</v>
      </c>
      <c r="AU168" s="188" t="s">
        <v>90</v>
      </c>
      <c r="AY168" s="18" t="s">
        <v>161</v>
      </c>
      <c r="BE168" s="189">
        <f>IF(N168="základní",J168,0)</f>
        <v>0</v>
      </c>
      <c r="BF168" s="189">
        <f>IF(N168="snížená",J168,0)</f>
        <v>0</v>
      </c>
      <c r="BG168" s="189">
        <f>IF(N168="zákl. přenesená",J168,0)</f>
        <v>0</v>
      </c>
      <c r="BH168" s="189">
        <f>IF(N168="sníž. přenesená",J168,0)</f>
        <v>0</v>
      </c>
      <c r="BI168" s="189">
        <f>IF(N168="nulová",J168,0)</f>
        <v>0</v>
      </c>
      <c r="BJ168" s="18" t="s">
        <v>88</v>
      </c>
      <c r="BK168" s="189">
        <f>ROUND(I168*H168,2)</f>
        <v>0</v>
      </c>
      <c r="BL168" s="18" t="s">
        <v>261</v>
      </c>
      <c r="BM168" s="188" t="s">
        <v>1203</v>
      </c>
    </row>
    <row r="169" spans="1:65" s="2" customFormat="1" ht="16.5" customHeight="1">
      <c r="A169" s="36"/>
      <c r="B169" s="37"/>
      <c r="C169" s="176" t="s">
        <v>329</v>
      </c>
      <c r="D169" s="176" t="s">
        <v>164</v>
      </c>
      <c r="E169" s="177" t="s">
        <v>330</v>
      </c>
      <c r="F169" s="178" t="s">
        <v>331</v>
      </c>
      <c r="G169" s="179" t="s">
        <v>185</v>
      </c>
      <c r="H169" s="180">
        <v>5</v>
      </c>
      <c r="I169" s="181"/>
      <c r="J169" s="182">
        <f>ROUND(I169*H169,2)</f>
        <v>0</v>
      </c>
      <c r="K169" s="183"/>
      <c r="L169" s="41"/>
      <c r="M169" s="184" t="s">
        <v>35</v>
      </c>
      <c r="N169" s="185" t="s">
        <v>51</v>
      </c>
      <c r="O169" s="66"/>
      <c r="P169" s="186">
        <f>O169*H169</f>
        <v>0</v>
      </c>
      <c r="Q169" s="186">
        <v>0</v>
      </c>
      <c r="R169" s="186">
        <f>Q169*H169</f>
        <v>0</v>
      </c>
      <c r="S169" s="186">
        <v>0</v>
      </c>
      <c r="T169" s="187">
        <f>S169*H169</f>
        <v>0</v>
      </c>
      <c r="U169" s="36"/>
      <c r="V169" s="36"/>
      <c r="W169" s="36"/>
      <c r="X169" s="36"/>
      <c r="Y169" s="36"/>
      <c r="Z169" s="36"/>
      <c r="AA169" s="36"/>
      <c r="AB169" s="36"/>
      <c r="AC169" s="36"/>
      <c r="AD169" s="36"/>
      <c r="AE169" s="36"/>
      <c r="AR169" s="188" t="s">
        <v>261</v>
      </c>
      <c r="AT169" s="188" t="s">
        <v>164</v>
      </c>
      <c r="AU169" s="188" t="s">
        <v>90</v>
      </c>
      <c r="AY169" s="18" t="s">
        <v>161</v>
      </c>
      <c r="BE169" s="189">
        <f>IF(N169="základní",J169,0)</f>
        <v>0</v>
      </c>
      <c r="BF169" s="189">
        <f>IF(N169="snížená",J169,0)</f>
        <v>0</v>
      </c>
      <c r="BG169" s="189">
        <f>IF(N169="zákl. přenesená",J169,0)</f>
        <v>0</v>
      </c>
      <c r="BH169" s="189">
        <f>IF(N169="sníž. přenesená",J169,0)</f>
        <v>0</v>
      </c>
      <c r="BI169" s="189">
        <f>IF(N169="nulová",J169,0)</f>
        <v>0</v>
      </c>
      <c r="BJ169" s="18" t="s">
        <v>88</v>
      </c>
      <c r="BK169" s="189">
        <f>ROUND(I169*H169,2)</f>
        <v>0</v>
      </c>
      <c r="BL169" s="18" t="s">
        <v>261</v>
      </c>
      <c r="BM169" s="188" t="s">
        <v>1204</v>
      </c>
    </row>
    <row r="170" spans="1:65" s="2" customFormat="1" ht="16.5" customHeight="1">
      <c r="A170" s="36"/>
      <c r="B170" s="37"/>
      <c r="C170" s="176" t="s">
        <v>333</v>
      </c>
      <c r="D170" s="176" t="s">
        <v>164</v>
      </c>
      <c r="E170" s="177" t="s">
        <v>334</v>
      </c>
      <c r="F170" s="178" t="s">
        <v>335</v>
      </c>
      <c r="G170" s="179" t="s">
        <v>327</v>
      </c>
      <c r="H170" s="180">
        <v>1</v>
      </c>
      <c r="I170" s="181"/>
      <c r="J170" s="182">
        <f>ROUND(I170*H170,2)</f>
        <v>0</v>
      </c>
      <c r="K170" s="183"/>
      <c r="L170" s="41"/>
      <c r="M170" s="184" t="s">
        <v>35</v>
      </c>
      <c r="N170" s="185" t="s">
        <v>51</v>
      </c>
      <c r="O170" s="66"/>
      <c r="P170" s="186">
        <f>O170*H170</f>
        <v>0</v>
      </c>
      <c r="Q170" s="186">
        <v>0</v>
      </c>
      <c r="R170" s="186">
        <f>Q170*H170</f>
        <v>0</v>
      </c>
      <c r="S170" s="186">
        <v>0</v>
      </c>
      <c r="T170" s="187">
        <f>S170*H170</f>
        <v>0</v>
      </c>
      <c r="U170" s="36"/>
      <c r="V170" s="36"/>
      <c r="W170" s="36"/>
      <c r="X170" s="36"/>
      <c r="Y170" s="36"/>
      <c r="Z170" s="36"/>
      <c r="AA170" s="36"/>
      <c r="AB170" s="36"/>
      <c r="AC170" s="36"/>
      <c r="AD170" s="36"/>
      <c r="AE170" s="36"/>
      <c r="AR170" s="188" t="s">
        <v>261</v>
      </c>
      <c r="AT170" s="188" t="s">
        <v>164</v>
      </c>
      <c r="AU170" s="188" t="s">
        <v>90</v>
      </c>
      <c r="AY170" s="18" t="s">
        <v>161</v>
      </c>
      <c r="BE170" s="189">
        <f>IF(N170="základní",J170,0)</f>
        <v>0</v>
      </c>
      <c r="BF170" s="189">
        <f>IF(N170="snížená",J170,0)</f>
        <v>0</v>
      </c>
      <c r="BG170" s="189">
        <f>IF(N170="zákl. přenesená",J170,0)</f>
        <v>0</v>
      </c>
      <c r="BH170" s="189">
        <f>IF(N170="sníž. přenesená",J170,0)</f>
        <v>0</v>
      </c>
      <c r="BI170" s="189">
        <f>IF(N170="nulová",J170,0)</f>
        <v>0</v>
      </c>
      <c r="BJ170" s="18" t="s">
        <v>88</v>
      </c>
      <c r="BK170" s="189">
        <f>ROUND(I170*H170,2)</f>
        <v>0</v>
      </c>
      <c r="BL170" s="18" t="s">
        <v>261</v>
      </c>
      <c r="BM170" s="188" t="s">
        <v>1205</v>
      </c>
    </row>
    <row r="171" spans="1:65" s="2" customFormat="1" ht="24.2" customHeight="1">
      <c r="A171" s="36"/>
      <c r="B171" s="37"/>
      <c r="C171" s="176" t="s">
        <v>337</v>
      </c>
      <c r="D171" s="176" t="s">
        <v>164</v>
      </c>
      <c r="E171" s="177" t="s">
        <v>338</v>
      </c>
      <c r="F171" s="178" t="s">
        <v>339</v>
      </c>
      <c r="G171" s="179" t="s">
        <v>185</v>
      </c>
      <c r="H171" s="180">
        <v>2</v>
      </c>
      <c r="I171" s="181"/>
      <c r="J171" s="182">
        <f>ROUND(I171*H171,2)</f>
        <v>0</v>
      </c>
      <c r="K171" s="183"/>
      <c r="L171" s="41"/>
      <c r="M171" s="184" t="s">
        <v>35</v>
      </c>
      <c r="N171" s="185" t="s">
        <v>51</v>
      </c>
      <c r="O171" s="66"/>
      <c r="P171" s="186">
        <f>O171*H171</f>
        <v>0</v>
      </c>
      <c r="Q171" s="186">
        <v>5.8E-4</v>
      </c>
      <c r="R171" s="186">
        <f>Q171*H171</f>
        <v>1.16E-3</v>
      </c>
      <c r="S171" s="186">
        <v>0</v>
      </c>
      <c r="T171" s="187">
        <f>S171*H171</f>
        <v>0</v>
      </c>
      <c r="U171" s="36"/>
      <c r="V171" s="36"/>
      <c r="W171" s="36"/>
      <c r="X171" s="36"/>
      <c r="Y171" s="36"/>
      <c r="Z171" s="36"/>
      <c r="AA171" s="36"/>
      <c r="AB171" s="36"/>
      <c r="AC171" s="36"/>
      <c r="AD171" s="36"/>
      <c r="AE171" s="36"/>
      <c r="AR171" s="188" t="s">
        <v>261</v>
      </c>
      <c r="AT171" s="188" t="s">
        <v>164</v>
      </c>
      <c r="AU171" s="188" t="s">
        <v>90</v>
      </c>
      <c r="AY171" s="18" t="s">
        <v>161</v>
      </c>
      <c r="BE171" s="189">
        <f>IF(N171="základní",J171,0)</f>
        <v>0</v>
      </c>
      <c r="BF171" s="189">
        <f>IF(N171="snížená",J171,0)</f>
        <v>0</v>
      </c>
      <c r="BG171" s="189">
        <f>IF(N171="zákl. přenesená",J171,0)</f>
        <v>0</v>
      </c>
      <c r="BH171" s="189">
        <f>IF(N171="sníž. přenesená",J171,0)</f>
        <v>0</v>
      </c>
      <c r="BI171" s="189">
        <f>IF(N171="nulová",J171,0)</f>
        <v>0</v>
      </c>
      <c r="BJ171" s="18" t="s">
        <v>88</v>
      </c>
      <c r="BK171" s="189">
        <f>ROUND(I171*H171,2)</f>
        <v>0</v>
      </c>
      <c r="BL171" s="18" t="s">
        <v>261</v>
      </c>
      <c r="BM171" s="188" t="s">
        <v>1206</v>
      </c>
    </row>
    <row r="172" spans="1:65" s="2" customFormat="1" ht="11.25">
      <c r="A172" s="36"/>
      <c r="B172" s="37"/>
      <c r="C172" s="38"/>
      <c r="D172" s="190" t="s">
        <v>170</v>
      </c>
      <c r="E172" s="38"/>
      <c r="F172" s="191" t="s">
        <v>341</v>
      </c>
      <c r="G172" s="38"/>
      <c r="H172" s="38"/>
      <c r="I172" s="192"/>
      <c r="J172" s="38"/>
      <c r="K172" s="38"/>
      <c r="L172" s="41"/>
      <c r="M172" s="193"/>
      <c r="N172" s="194"/>
      <c r="O172" s="66"/>
      <c r="P172" s="66"/>
      <c r="Q172" s="66"/>
      <c r="R172" s="66"/>
      <c r="S172" s="66"/>
      <c r="T172" s="67"/>
      <c r="U172" s="36"/>
      <c r="V172" s="36"/>
      <c r="W172" s="36"/>
      <c r="X172" s="36"/>
      <c r="Y172" s="36"/>
      <c r="Z172" s="36"/>
      <c r="AA172" s="36"/>
      <c r="AB172" s="36"/>
      <c r="AC172" s="36"/>
      <c r="AD172" s="36"/>
      <c r="AE172" s="36"/>
      <c r="AT172" s="18" t="s">
        <v>170</v>
      </c>
      <c r="AU172" s="18" t="s">
        <v>90</v>
      </c>
    </row>
    <row r="173" spans="1:65" s="12" customFormat="1" ht="22.9" customHeight="1">
      <c r="B173" s="160"/>
      <c r="C173" s="161"/>
      <c r="D173" s="162" t="s">
        <v>79</v>
      </c>
      <c r="E173" s="174" t="s">
        <v>342</v>
      </c>
      <c r="F173" s="174" t="s">
        <v>343</v>
      </c>
      <c r="G173" s="161"/>
      <c r="H173" s="161"/>
      <c r="I173" s="164"/>
      <c r="J173" s="175">
        <f>BK173</f>
        <v>0</v>
      </c>
      <c r="K173" s="161"/>
      <c r="L173" s="166"/>
      <c r="M173" s="167"/>
      <c r="N173" s="168"/>
      <c r="O173" s="168"/>
      <c r="P173" s="169">
        <f>SUM(P174:P175)</f>
        <v>0</v>
      </c>
      <c r="Q173" s="168"/>
      <c r="R173" s="169">
        <f>SUM(R174:R175)</f>
        <v>0</v>
      </c>
      <c r="S173" s="168"/>
      <c r="T173" s="170">
        <f>SUM(T174:T175)</f>
        <v>0</v>
      </c>
      <c r="AR173" s="171" t="s">
        <v>90</v>
      </c>
      <c r="AT173" s="172" t="s">
        <v>79</v>
      </c>
      <c r="AU173" s="172" t="s">
        <v>88</v>
      </c>
      <c r="AY173" s="171" t="s">
        <v>161</v>
      </c>
      <c r="BK173" s="173">
        <f>SUM(BK174:BK175)</f>
        <v>0</v>
      </c>
    </row>
    <row r="174" spans="1:65" s="2" customFormat="1" ht="55.5" customHeight="1">
      <c r="A174" s="36"/>
      <c r="B174" s="37"/>
      <c r="C174" s="176" t="s">
        <v>344</v>
      </c>
      <c r="D174" s="176" t="s">
        <v>164</v>
      </c>
      <c r="E174" s="177" t="s">
        <v>345</v>
      </c>
      <c r="F174" s="178" t="s">
        <v>346</v>
      </c>
      <c r="G174" s="179" t="s">
        <v>185</v>
      </c>
      <c r="H174" s="180">
        <v>1</v>
      </c>
      <c r="I174" s="181"/>
      <c r="J174" s="182">
        <f>ROUND(I174*H174,2)</f>
        <v>0</v>
      </c>
      <c r="K174" s="183"/>
      <c r="L174" s="41"/>
      <c r="M174" s="184" t="s">
        <v>35</v>
      </c>
      <c r="N174" s="185" t="s">
        <v>51</v>
      </c>
      <c r="O174" s="66"/>
      <c r="P174" s="186">
        <f>O174*H174</f>
        <v>0</v>
      </c>
      <c r="Q174" s="186">
        <v>0</v>
      </c>
      <c r="R174" s="186">
        <f>Q174*H174</f>
        <v>0</v>
      </c>
      <c r="S174" s="186">
        <v>0</v>
      </c>
      <c r="T174" s="187">
        <f>S174*H174</f>
        <v>0</v>
      </c>
      <c r="U174" s="36"/>
      <c r="V174" s="36"/>
      <c r="W174" s="36"/>
      <c r="X174" s="36"/>
      <c r="Y174" s="36"/>
      <c r="Z174" s="36"/>
      <c r="AA174" s="36"/>
      <c r="AB174" s="36"/>
      <c r="AC174" s="36"/>
      <c r="AD174" s="36"/>
      <c r="AE174" s="36"/>
      <c r="AR174" s="188" t="s">
        <v>261</v>
      </c>
      <c r="AT174" s="188" t="s">
        <v>164</v>
      </c>
      <c r="AU174" s="188" t="s">
        <v>90</v>
      </c>
      <c r="AY174" s="18" t="s">
        <v>161</v>
      </c>
      <c r="BE174" s="189">
        <f>IF(N174="základní",J174,0)</f>
        <v>0</v>
      </c>
      <c r="BF174" s="189">
        <f>IF(N174="snížená",J174,0)</f>
        <v>0</v>
      </c>
      <c r="BG174" s="189">
        <f>IF(N174="zákl. přenesená",J174,0)</f>
        <v>0</v>
      </c>
      <c r="BH174" s="189">
        <f>IF(N174="sníž. přenesená",J174,0)</f>
        <v>0</v>
      </c>
      <c r="BI174" s="189">
        <f>IF(N174="nulová",J174,0)</f>
        <v>0</v>
      </c>
      <c r="BJ174" s="18" t="s">
        <v>88</v>
      </c>
      <c r="BK174" s="189">
        <f>ROUND(I174*H174,2)</f>
        <v>0</v>
      </c>
      <c r="BL174" s="18" t="s">
        <v>261</v>
      </c>
      <c r="BM174" s="188" t="s">
        <v>1207</v>
      </c>
    </row>
    <row r="175" spans="1:65" s="2" customFormat="1" ht="11.25">
      <c r="A175" s="36"/>
      <c r="B175" s="37"/>
      <c r="C175" s="38"/>
      <c r="D175" s="190" t="s">
        <v>170</v>
      </c>
      <c r="E175" s="38"/>
      <c r="F175" s="191" t="s">
        <v>348</v>
      </c>
      <c r="G175" s="38"/>
      <c r="H175" s="38"/>
      <c r="I175" s="192"/>
      <c r="J175" s="38"/>
      <c r="K175" s="38"/>
      <c r="L175" s="41"/>
      <c r="M175" s="193"/>
      <c r="N175" s="194"/>
      <c r="O175" s="66"/>
      <c r="P175" s="66"/>
      <c r="Q175" s="66"/>
      <c r="R175" s="66"/>
      <c r="S175" s="66"/>
      <c r="T175" s="67"/>
      <c r="U175" s="36"/>
      <c r="V175" s="36"/>
      <c r="W175" s="36"/>
      <c r="X175" s="36"/>
      <c r="Y175" s="36"/>
      <c r="Z175" s="36"/>
      <c r="AA175" s="36"/>
      <c r="AB175" s="36"/>
      <c r="AC175" s="36"/>
      <c r="AD175" s="36"/>
      <c r="AE175" s="36"/>
      <c r="AT175" s="18" t="s">
        <v>170</v>
      </c>
      <c r="AU175" s="18" t="s">
        <v>90</v>
      </c>
    </row>
    <row r="176" spans="1:65" s="12" customFormat="1" ht="22.9" customHeight="1">
      <c r="B176" s="160"/>
      <c r="C176" s="161"/>
      <c r="D176" s="162" t="s">
        <v>79</v>
      </c>
      <c r="E176" s="174" t="s">
        <v>349</v>
      </c>
      <c r="F176" s="174" t="s">
        <v>350</v>
      </c>
      <c r="G176" s="161"/>
      <c r="H176" s="161"/>
      <c r="I176" s="164"/>
      <c r="J176" s="175">
        <f>BK176</f>
        <v>0</v>
      </c>
      <c r="K176" s="161"/>
      <c r="L176" s="166"/>
      <c r="M176" s="167"/>
      <c r="N176" s="168"/>
      <c r="O176" s="168"/>
      <c r="P176" s="169">
        <f>SUM(P177:P190)</f>
        <v>0</v>
      </c>
      <c r="Q176" s="168"/>
      <c r="R176" s="169">
        <f>SUM(R177:R190)</f>
        <v>0.13477209000000001</v>
      </c>
      <c r="S176" s="168"/>
      <c r="T176" s="170">
        <f>SUM(T177:T190)</f>
        <v>0</v>
      </c>
      <c r="AR176" s="171" t="s">
        <v>90</v>
      </c>
      <c r="AT176" s="172" t="s">
        <v>79</v>
      </c>
      <c r="AU176" s="172" t="s">
        <v>88</v>
      </c>
      <c r="AY176" s="171" t="s">
        <v>161</v>
      </c>
      <c r="BK176" s="173">
        <f>SUM(BK177:BK190)</f>
        <v>0</v>
      </c>
    </row>
    <row r="177" spans="1:65" s="2" customFormat="1" ht="55.5" customHeight="1">
      <c r="A177" s="36"/>
      <c r="B177" s="37"/>
      <c r="C177" s="176" t="s">
        <v>351</v>
      </c>
      <c r="D177" s="176" t="s">
        <v>164</v>
      </c>
      <c r="E177" s="177" t="s">
        <v>352</v>
      </c>
      <c r="F177" s="178" t="s">
        <v>353</v>
      </c>
      <c r="G177" s="179" t="s">
        <v>167</v>
      </c>
      <c r="H177" s="180">
        <v>1.2829999999999999</v>
      </c>
      <c r="I177" s="181"/>
      <c r="J177" s="182">
        <f>ROUND(I177*H177,2)</f>
        <v>0</v>
      </c>
      <c r="K177" s="183"/>
      <c r="L177" s="41"/>
      <c r="M177" s="184" t="s">
        <v>35</v>
      </c>
      <c r="N177" s="185" t="s">
        <v>51</v>
      </c>
      <c r="O177" s="66"/>
      <c r="P177" s="186">
        <f>O177*H177</f>
        <v>0</v>
      </c>
      <c r="Q177" s="186">
        <v>1.213E-2</v>
      </c>
      <c r="R177" s="186">
        <f>Q177*H177</f>
        <v>1.556279E-2</v>
      </c>
      <c r="S177" s="186">
        <v>0</v>
      </c>
      <c r="T177" s="187">
        <f>S177*H177</f>
        <v>0</v>
      </c>
      <c r="U177" s="36"/>
      <c r="V177" s="36"/>
      <c r="W177" s="36"/>
      <c r="X177" s="36"/>
      <c r="Y177" s="36"/>
      <c r="Z177" s="36"/>
      <c r="AA177" s="36"/>
      <c r="AB177" s="36"/>
      <c r="AC177" s="36"/>
      <c r="AD177" s="36"/>
      <c r="AE177" s="36"/>
      <c r="AR177" s="188" t="s">
        <v>261</v>
      </c>
      <c r="AT177" s="188" t="s">
        <v>164</v>
      </c>
      <c r="AU177" s="188" t="s">
        <v>90</v>
      </c>
      <c r="AY177" s="18" t="s">
        <v>161</v>
      </c>
      <c r="BE177" s="189">
        <f>IF(N177="základní",J177,0)</f>
        <v>0</v>
      </c>
      <c r="BF177" s="189">
        <f>IF(N177="snížená",J177,0)</f>
        <v>0</v>
      </c>
      <c r="BG177" s="189">
        <f>IF(N177="zákl. přenesená",J177,0)</f>
        <v>0</v>
      </c>
      <c r="BH177" s="189">
        <f>IF(N177="sníž. přenesená",J177,0)</f>
        <v>0</v>
      </c>
      <c r="BI177" s="189">
        <f>IF(N177="nulová",J177,0)</f>
        <v>0</v>
      </c>
      <c r="BJ177" s="18" t="s">
        <v>88</v>
      </c>
      <c r="BK177" s="189">
        <f>ROUND(I177*H177,2)</f>
        <v>0</v>
      </c>
      <c r="BL177" s="18" t="s">
        <v>261</v>
      </c>
      <c r="BM177" s="188" t="s">
        <v>1208</v>
      </c>
    </row>
    <row r="178" spans="1:65" s="2" customFormat="1" ht="11.25">
      <c r="A178" s="36"/>
      <c r="B178" s="37"/>
      <c r="C178" s="38"/>
      <c r="D178" s="190" t="s">
        <v>170</v>
      </c>
      <c r="E178" s="38"/>
      <c r="F178" s="191" t="s">
        <v>355</v>
      </c>
      <c r="G178" s="38"/>
      <c r="H178" s="38"/>
      <c r="I178" s="192"/>
      <c r="J178" s="38"/>
      <c r="K178" s="38"/>
      <c r="L178" s="41"/>
      <c r="M178" s="193"/>
      <c r="N178" s="194"/>
      <c r="O178" s="66"/>
      <c r="P178" s="66"/>
      <c r="Q178" s="66"/>
      <c r="R178" s="66"/>
      <c r="S178" s="66"/>
      <c r="T178" s="67"/>
      <c r="U178" s="36"/>
      <c r="V178" s="36"/>
      <c r="W178" s="36"/>
      <c r="X178" s="36"/>
      <c r="Y178" s="36"/>
      <c r="Z178" s="36"/>
      <c r="AA178" s="36"/>
      <c r="AB178" s="36"/>
      <c r="AC178" s="36"/>
      <c r="AD178" s="36"/>
      <c r="AE178" s="36"/>
      <c r="AT178" s="18" t="s">
        <v>170</v>
      </c>
      <c r="AU178" s="18" t="s">
        <v>90</v>
      </c>
    </row>
    <row r="179" spans="1:65" s="14" customFormat="1" ht="11.25">
      <c r="B179" s="206"/>
      <c r="C179" s="207"/>
      <c r="D179" s="197" t="s">
        <v>176</v>
      </c>
      <c r="E179" s="208" t="s">
        <v>35</v>
      </c>
      <c r="F179" s="209" t="s">
        <v>356</v>
      </c>
      <c r="G179" s="207"/>
      <c r="H179" s="210">
        <v>1.2829999999999999</v>
      </c>
      <c r="I179" s="211"/>
      <c r="J179" s="207"/>
      <c r="K179" s="207"/>
      <c r="L179" s="212"/>
      <c r="M179" s="213"/>
      <c r="N179" s="214"/>
      <c r="O179" s="214"/>
      <c r="P179" s="214"/>
      <c r="Q179" s="214"/>
      <c r="R179" s="214"/>
      <c r="S179" s="214"/>
      <c r="T179" s="215"/>
      <c r="AT179" s="216" t="s">
        <v>176</v>
      </c>
      <c r="AU179" s="216" t="s">
        <v>90</v>
      </c>
      <c r="AV179" s="14" t="s">
        <v>90</v>
      </c>
      <c r="AW179" s="14" t="s">
        <v>41</v>
      </c>
      <c r="AX179" s="14" t="s">
        <v>88</v>
      </c>
      <c r="AY179" s="216" t="s">
        <v>161</v>
      </c>
    </row>
    <row r="180" spans="1:65" s="2" customFormat="1" ht="44.25" customHeight="1">
      <c r="A180" s="36"/>
      <c r="B180" s="37"/>
      <c r="C180" s="176" t="s">
        <v>357</v>
      </c>
      <c r="D180" s="176" t="s">
        <v>164</v>
      </c>
      <c r="E180" s="177" t="s">
        <v>358</v>
      </c>
      <c r="F180" s="178" t="s">
        <v>359</v>
      </c>
      <c r="G180" s="179" t="s">
        <v>167</v>
      </c>
      <c r="H180" s="180">
        <v>1.2829999999999999</v>
      </c>
      <c r="I180" s="181"/>
      <c r="J180" s="182">
        <f>ROUND(I180*H180,2)</f>
        <v>0</v>
      </c>
      <c r="K180" s="183"/>
      <c r="L180" s="41"/>
      <c r="M180" s="184" t="s">
        <v>35</v>
      </c>
      <c r="N180" s="185" t="s">
        <v>51</v>
      </c>
      <c r="O180" s="66"/>
      <c r="P180" s="186">
        <f>O180*H180</f>
        <v>0</v>
      </c>
      <c r="Q180" s="186">
        <v>1E-4</v>
      </c>
      <c r="R180" s="186">
        <f>Q180*H180</f>
        <v>1.283E-4</v>
      </c>
      <c r="S180" s="186">
        <v>0</v>
      </c>
      <c r="T180" s="187">
        <f>S180*H180</f>
        <v>0</v>
      </c>
      <c r="U180" s="36"/>
      <c r="V180" s="36"/>
      <c r="W180" s="36"/>
      <c r="X180" s="36"/>
      <c r="Y180" s="36"/>
      <c r="Z180" s="36"/>
      <c r="AA180" s="36"/>
      <c r="AB180" s="36"/>
      <c r="AC180" s="36"/>
      <c r="AD180" s="36"/>
      <c r="AE180" s="36"/>
      <c r="AR180" s="188" t="s">
        <v>261</v>
      </c>
      <c r="AT180" s="188" t="s">
        <v>164</v>
      </c>
      <c r="AU180" s="188" t="s">
        <v>90</v>
      </c>
      <c r="AY180" s="18" t="s">
        <v>161</v>
      </c>
      <c r="BE180" s="189">
        <f>IF(N180="základní",J180,0)</f>
        <v>0</v>
      </c>
      <c r="BF180" s="189">
        <f>IF(N180="snížená",J180,0)</f>
        <v>0</v>
      </c>
      <c r="BG180" s="189">
        <f>IF(N180="zákl. přenesená",J180,0)</f>
        <v>0</v>
      </c>
      <c r="BH180" s="189">
        <f>IF(N180="sníž. přenesená",J180,0)</f>
        <v>0</v>
      </c>
      <c r="BI180" s="189">
        <f>IF(N180="nulová",J180,0)</f>
        <v>0</v>
      </c>
      <c r="BJ180" s="18" t="s">
        <v>88</v>
      </c>
      <c r="BK180" s="189">
        <f>ROUND(I180*H180,2)</f>
        <v>0</v>
      </c>
      <c r="BL180" s="18" t="s">
        <v>261</v>
      </c>
      <c r="BM180" s="188" t="s">
        <v>1209</v>
      </c>
    </row>
    <row r="181" spans="1:65" s="2" customFormat="1" ht="11.25">
      <c r="A181" s="36"/>
      <c r="B181" s="37"/>
      <c r="C181" s="38"/>
      <c r="D181" s="190" t="s">
        <v>170</v>
      </c>
      <c r="E181" s="38"/>
      <c r="F181" s="191" t="s">
        <v>361</v>
      </c>
      <c r="G181" s="38"/>
      <c r="H181" s="38"/>
      <c r="I181" s="192"/>
      <c r="J181" s="38"/>
      <c r="K181" s="38"/>
      <c r="L181" s="41"/>
      <c r="M181" s="193"/>
      <c r="N181" s="194"/>
      <c r="O181" s="66"/>
      <c r="P181" s="66"/>
      <c r="Q181" s="66"/>
      <c r="R181" s="66"/>
      <c r="S181" s="66"/>
      <c r="T181" s="67"/>
      <c r="U181" s="36"/>
      <c r="V181" s="36"/>
      <c r="W181" s="36"/>
      <c r="X181" s="36"/>
      <c r="Y181" s="36"/>
      <c r="Z181" s="36"/>
      <c r="AA181" s="36"/>
      <c r="AB181" s="36"/>
      <c r="AC181" s="36"/>
      <c r="AD181" s="36"/>
      <c r="AE181" s="36"/>
      <c r="AT181" s="18" t="s">
        <v>170</v>
      </c>
      <c r="AU181" s="18" t="s">
        <v>90</v>
      </c>
    </row>
    <row r="182" spans="1:65" s="2" customFormat="1" ht="37.9" customHeight="1">
      <c r="A182" s="36"/>
      <c r="B182" s="37"/>
      <c r="C182" s="176" t="s">
        <v>362</v>
      </c>
      <c r="D182" s="176" t="s">
        <v>164</v>
      </c>
      <c r="E182" s="177" t="s">
        <v>363</v>
      </c>
      <c r="F182" s="178" t="s">
        <v>364</v>
      </c>
      <c r="G182" s="179" t="s">
        <v>167</v>
      </c>
      <c r="H182" s="180">
        <v>12.34</v>
      </c>
      <c r="I182" s="181"/>
      <c r="J182" s="182">
        <f>ROUND(I182*H182,2)</f>
        <v>0</v>
      </c>
      <c r="K182" s="183"/>
      <c r="L182" s="41"/>
      <c r="M182" s="184" t="s">
        <v>35</v>
      </c>
      <c r="N182" s="185" t="s">
        <v>51</v>
      </c>
      <c r="O182" s="66"/>
      <c r="P182" s="186">
        <f>O182*H182</f>
        <v>0</v>
      </c>
      <c r="Q182" s="186">
        <v>1.25E-3</v>
      </c>
      <c r="R182" s="186">
        <f>Q182*H182</f>
        <v>1.5424999999999999E-2</v>
      </c>
      <c r="S182" s="186">
        <v>0</v>
      </c>
      <c r="T182" s="187">
        <f>S182*H182</f>
        <v>0</v>
      </c>
      <c r="U182" s="36"/>
      <c r="V182" s="36"/>
      <c r="W182" s="36"/>
      <c r="X182" s="36"/>
      <c r="Y182" s="36"/>
      <c r="Z182" s="36"/>
      <c r="AA182" s="36"/>
      <c r="AB182" s="36"/>
      <c r="AC182" s="36"/>
      <c r="AD182" s="36"/>
      <c r="AE182" s="36"/>
      <c r="AR182" s="188" t="s">
        <v>261</v>
      </c>
      <c r="AT182" s="188" t="s">
        <v>164</v>
      </c>
      <c r="AU182" s="188" t="s">
        <v>90</v>
      </c>
      <c r="AY182" s="18" t="s">
        <v>161</v>
      </c>
      <c r="BE182" s="189">
        <f>IF(N182="základní",J182,0)</f>
        <v>0</v>
      </c>
      <c r="BF182" s="189">
        <f>IF(N182="snížená",J182,0)</f>
        <v>0</v>
      </c>
      <c r="BG182" s="189">
        <f>IF(N182="zákl. přenesená",J182,0)</f>
        <v>0</v>
      </c>
      <c r="BH182" s="189">
        <f>IF(N182="sníž. přenesená",J182,0)</f>
        <v>0</v>
      </c>
      <c r="BI182" s="189">
        <f>IF(N182="nulová",J182,0)</f>
        <v>0</v>
      </c>
      <c r="BJ182" s="18" t="s">
        <v>88</v>
      </c>
      <c r="BK182" s="189">
        <f>ROUND(I182*H182,2)</f>
        <v>0</v>
      </c>
      <c r="BL182" s="18" t="s">
        <v>261</v>
      </c>
      <c r="BM182" s="188" t="s">
        <v>1210</v>
      </c>
    </row>
    <row r="183" spans="1:65" s="2" customFormat="1" ht="11.25">
      <c r="A183" s="36"/>
      <c r="B183" s="37"/>
      <c r="C183" s="38"/>
      <c r="D183" s="190" t="s">
        <v>170</v>
      </c>
      <c r="E183" s="38"/>
      <c r="F183" s="191" t="s">
        <v>366</v>
      </c>
      <c r="G183" s="38"/>
      <c r="H183" s="38"/>
      <c r="I183" s="192"/>
      <c r="J183" s="38"/>
      <c r="K183" s="38"/>
      <c r="L183" s="41"/>
      <c r="M183" s="193"/>
      <c r="N183" s="194"/>
      <c r="O183" s="66"/>
      <c r="P183" s="66"/>
      <c r="Q183" s="66"/>
      <c r="R183" s="66"/>
      <c r="S183" s="66"/>
      <c r="T183" s="67"/>
      <c r="U183" s="36"/>
      <c r="V183" s="36"/>
      <c r="W183" s="36"/>
      <c r="X183" s="36"/>
      <c r="Y183" s="36"/>
      <c r="Z183" s="36"/>
      <c r="AA183" s="36"/>
      <c r="AB183" s="36"/>
      <c r="AC183" s="36"/>
      <c r="AD183" s="36"/>
      <c r="AE183" s="36"/>
      <c r="AT183" s="18" t="s">
        <v>170</v>
      </c>
      <c r="AU183" s="18" t="s">
        <v>90</v>
      </c>
    </row>
    <row r="184" spans="1:65" s="2" customFormat="1" ht="24.2" customHeight="1">
      <c r="A184" s="36"/>
      <c r="B184" s="37"/>
      <c r="C184" s="228" t="s">
        <v>367</v>
      </c>
      <c r="D184" s="228" t="s">
        <v>188</v>
      </c>
      <c r="E184" s="229" t="s">
        <v>368</v>
      </c>
      <c r="F184" s="230" t="s">
        <v>369</v>
      </c>
      <c r="G184" s="231" t="s">
        <v>167</v>
      </c>
      <c r="H184" s="232">
        <v>12.957000000000001</v>
      </c>
      <c r="I184" s="233"/>
      <c r="J184" s="234">
        <f>ROUND(I184*H184,2)</f>
        <v>0</v>
      </c>
      <c r="K184" s="235"/>
      <c r="L184" s="236"/>
      <c r="M184" s="237" t="s">
        <v>35</v>
      </c>
      <c r="N184" s="238" t="s">
        <v>51</v>
      </c>
      <c r="O184" s="66"/>
      <c r="P184" s="186">
        <f>O184*H184</f>
        <v>0</v>
      </c>
      <c r="Q184" s="186">
        <v>8.0000000000000002E-3</v>
      </c>
      <c r="R184" s="186">
        <f>Q184*H184</f>
        <v>0.10365600000000001</v>
      </c>
      <c r="S184" s="186">
        <v>0</v>
      </c>
      <c r="T184" s="187">
        <f>S184*H184</f>
        <v>0</v>
      </c>
      <c r="U184" s="36"/>
      <c r="V184" s="36"/>
      <c r="W184" s="36"/>
      <c r="X184" s="36"/>
      <c r="Y184" s="36"/>
      <c r="Z184" s="36"/>
      <c r="AA184" s="36"/>
      <c r="AB184" s="36"/>
      <c r="AC184" s="36"/>
      <c r="AD184" s="36"/>
      <c r="AE184" s="36"/>
      <c r="AR184" s="188" t="s">
        <v>333</v>
      </c>
      <c r="AT184" s="188" t="s">
        <v>188</v>
      </c>
      <c r="AU184" s="188" t="s">
        <v>90</v>
      </c>
      <c r="AY184" s="18" t="s">
        <v>161</v>
      </c>
      <c r="BE184" s="189">
        <f>IF(N184="základní",J184,0)</f>
        <v>0</v>
      </c>
      <c r="BF184" s="189">
        <f>IF(N184="snížená",J184,0)</f>
        <v>0</v>
      </c>
      <c r="BG184" s="189">
        <f>IF(N184="zákl. přenesená",J184,0)</f>
        <v>0</v>
      </c>
      <c r="BH184" s="189">
        <f>IF(N184="sníž. přenesená",J184,0)</f>
        <v>0</v>
      </c>
      <c r="BI184" s="189">
        <f>IF(N184="nulová",J184,0)</f>
        <v>0</v>
      </c>
      <c r="BJ184" s="18" t="s">
        <v>88</v>
      </c>
      <c r="BK184" s="189">
        <f>ROUND(I184*H184,2)</f>
        <v>0</v>
      </c>
      <c r="BL184" s="18" t="s">
        <v>261</v>
      </c>
      <c r="BM184" s="188" t="s">
        <v>1211</v>
      </c>
    </row>
    <row r="185" spans="1:65" s="2" customFormat="1" ht="11.25">
      <c r="A185" s="36"/>
      <c r="B185" s="37"/>
      <c r="C185" s="38"/>
      <c r="D185" s="190" t="s">
        <v>170</v>
      </c>
      <c r="E185" s="38"/>
      <c r="F185" s="191" t="s">
        <v>371</v>
      </c>
      <c r="G185" s="38"/>
      <c r="H185" s="38"/>
      <c r="I185" s="192"/>
      <c r="J185" s="38"/>
      <c r="K185" s="38"/>
      <c r="L185" s="41"/>
      <c r="M185" s="193"/>
      <c r="N185" s="194"/>
      <c r="O185" s="66"/>
      <c r="P185" s="66"/>
      <c r="Q185" s="66"/>
      <c r="R185" s="66"/>
      <c r="S185" s="66"/>
      <c r="T185" s="67"/>
      <c r="U185" s="36"/>
      <c r="V185" s="36"/>
      <c r="W185" s="36"/>
      <c r="X185" s="36"/>
      <c r="Y185" s="36"/>
      <c r="Z185" s="36"/>
      <c r="AA185" s="36"/>
      <c r="AB185" s="36"/>
      <c r="AC185" s="36"/>
      <c r="AD185" s="36"/>
      <c r="AE185" s="36"/>
      <c r="AT185" s="18" t="s">
        <v>170</v>
      </c>
      <c r="AU185" s="18" t="s">
        <v>90</v>
      </c>
    </row>
    <row r="186" spans="1:65" s="14" customFormat="1" ht="11.25">
      <c r="B186" s="206"/>
      <c r="C186" s="207"/>
      <c r="D186" s="197" t="s">
        <v>176</v>
      </c>
      <c r="E186" s="207"/>
      <c r="F186" s="209" t="s">
        <v>1212</v>
      </c>
      <c r="G186" s="207"/>
      <c r="H186" s="210">
        <v>12.957000000000001</v>
      </c>
      <c r="I186" s="211"/>
      <c r="J186" s="207"/>
      <c r="K186" s="207"/>
      <c r="L186" s="212"/>
      <c r="M186" s="213"/>
      <c r="N186" s="214"/>
      <c r="O186" s="214"/>
      <c r="P186" s="214"/>
      <c r="Q186" s="214"/>
      <c r="R186" s="214"/>
      <c r="S186" s="214"/>
      <c r="T186" s="215"/>
      <c r="AT186" s="216" t="s">
        <v>176</v>
      </c>
      <c r="AU186" s="216" t="s">
        <v>90</v>
      </c>
      <c r="AV186" s="14" t="s">
        <v>90</v>
      </c>
      <c r="AW186" s="14" t="s">
        <v>4</v>
      </c>
      <c r="AX186" s="14" t="s">
        <v>88</v>
      </c>
      <c r="AY186" s="216" t="s">
        <v>161</v>
      </c>
    </row>
    <row r="187" spans="1:65" s="2" customFormat="1" ht="44.25" customHeight="1">
      <c r="A187" s="36"/>
      <c r="B187" s="37"/>
      <c r="C187" s="176" t="s">
        <v>373</v>
      </c>
      <c r="D187" s="176" t="s">
        <v>164</v>
      </c>
      <c r="E187" s="177" t="s">
        <v>1004</v>
      </c>
      <c r="F187" s="178" t="s">
        <v>1005</v>
      </c>
      <c r="G187" s="179" t="s">
        <v>232</v>
      </c>
      <c r="H187" s="180">
        <v>0.13500000000000001</v>
      </c>
      <c r="I187" s="181"/>
      <c r="J187" s="182">
        <f>ROUND(I187*H187,2)</f>
        <v>0</v>
      </c>
      <c r="K187" s="183"/>
      <c r="L187" s="41"/>
      <c r="M187" s="184" t="s">
        <v>35</v>
      </c>
      <c r="N187" s="185" t="s">
        <v>51</v>
      </c>
      <c r="O187" s="66"/>
      <c r="P187" s="186">
        <f>O187*H187</f>
        <v>0</v>
      </c>
      <c r="Q187" s="186">
        <v>0</v>
      </c>
      <c r="R187" s="186">
        <f>Q187*H187</f>
        <v>0</v>
      </c>
      <c r="S187" s="186">
        <v>0</v>
      </c>
      <c r="T187" s="187">
        <f>S187*H187</f>
        <v>0</v>
      </c>
      <c r="U187" s="36"/>
      <c r="V187" s="36"/>
      <c r="W187" s="36"/>
      <c r="X187" s="36"/>
      <c r="Y187" s="36"/>
      <c r="Z187" s="36"/>
      <c r="AA187" s="36"/>
      <c r="AB187" s="36"/>
      <c r="AC187" s="36"/>
      <c r="AD187" s="36"/>
      <c r="AE187" s="36"/>
      <c r="AR187" s="188" t="s">
        <v>261</v>
      </c>
      <c r="AT187" s="188" t="s">
        <v>164</v>
      </c>
      <c r="AU187" s="188" t="s">
        <v>90</v>
      </c>
      <c r="AY187" s="18" t="s">
        <v>161</v>
      </c>
      <c r="BE187" s="189">
        <f>IF(N187="základní",J187,0)</f>
        <v>0</v>
      </c>
      <c r="BF187" s="189">
        <f>IF(N187="snížená",J187,0)</f>
        <v>0</v>
      </c>
      <c r="BG187" s="189">
        <f>IF(N187="zákl. přenesená",J187,0)</f>
        <v>0</v>
      </c>
      <c r="BH187" s="189">
        <f>IF(N187="sníž. přenesená",J187,0)</f>
        <v>0</v>
      </c>
      <c r="BI187" s="189">
        <f>IF(N187="nulová",J187,0)</f>
        <v>0</v>
      </c>
      <c r="BJ187" s="18" t="s">
        <v>88</v>
      </c>
      <c r="BK187" s="189">
        <f>ROUND(I187*H187,2)</f>
        <v>0</v>
      </c>
      <c r="BL187" s="18" t="s">
        <v>261</v>
      </c>
      <c r="BM187" s="188" t="s">
        <v>1213</v>
      </c>
    </row>
    <row r="188" spans="1:65" s="2" customFormat="1" ht="11.25">
      <c r="A188" s="36"/>
      <c r="B188" s="37"/>
      <c r="C188" s="38"/>
      <c r="D188" s="190" t="s">
        <v>170</v>
      </c>
      <c r="E188" s="38"/>
      <c r="F188" s="191" t="s">
        <v>1007</v>
      </c>
      <c r="G188" s="38"/>
      <c r="H188" s="38"/>
      <c r="I188" s="192"/>
      <c r="J188" s="38"/>
      <c r="K188" s="38"/>
      <c r="L188" s="41"/>
      <c r="M188" s="193"/>
      <c r="N188" s="194"/>
      <c r="O188" s="66"/>
      <c r="P188" s="66"/>
      <c r="Q188" s="66"/>
      <c r="R188" s="66"/>
      <c r="S188" s="66"/>
      <c r="T188" s="67"/>
      <c r="U188" s="36"/>
      <c r="V188" s="36"/>
      <c r="W188" s="36"/>
      <c r="X188" s="36"/>
      <c r="Y188" s="36"/>
      <c r="Z188" s="36"/>
      <c r="AA188" s="36"/>
      <c r="AB188" s="36"/>
      <c r="AC188" s="36"/>
      <c r="AD188" s="36"/>
      <c r="AE188" s="36"/>
      <c r="AT188" s="18" t="s">
        <v>170</v>
      </c>
      <c r="AU188" s="18" t="s">
        <v>90</v>
      </c>
    </row>
    <row r="189" spans="1:65" s="2" customFormat="1" ht="49.15" customHeight="1">
      <c r="A189" s="36"/>
      <c r="B189" s="37"/>
      <c r="C189" s="176" t="s">
        <v>378</v>
      </c>
      <c r="D189" s="176" t="s">
        <v>164</v>
      </c>
      <c r="E189" s="177" t="s">
        <v>379</v>
      </c>
      <c r="F189" s="178" t="s">
        <v>380</v>
      </c>
      <c r="G189" s="179" t="s">
        <v>232</v>
      </c>
      <c r="H189" s="180">
        <v>0.13500000000000001</v>
      </c>
      <c r="I189" s="181"/>
      <c r="J189" s="182">
        <f>ROUND(I189*H189,2)</f>
        <v>0</v>
      </c>
      <c r="K189" s="183"/>
      <c r="L189" s="41"/>
      <c r="M189" s="184" t="s">
        <v>35</v>
      </c>
      <c r="N189" s="185" t="s">
        <v>51</v>
      </c>
      <c r="O189" s="66"/>
      <c r="P189" s="186">
        <f>O189*H189</f>
        <v>0</v>
      </c>
      <c r="Q189" s="186">
        <v>0</v>
      </c>
      <c r="R189" s="186">
        <f>Q189*H189</f>
        <v>0</v>
      </c>
      <c r="S189" s="186">
        <v>0</v>
      </c>
      <c r="T189" s="187">
        <f>S189*H189</f>
        <v>0</v>
      </c>
      <c r="U189" s="36"/>
      <c r="V189" s="36"/>
      <c r="W189" s="36"/>
      <c r="X189" s="36"/>
      <c r="Y189" s="36"/>
      <c r="Z189" s="36"/>
      <c r="AA189" s="36"/>
      <c r="AB189" s="36"/>
      <c r="AC189" s="36"/>
      <c r="AD189" s="36"/>
      <c r="AE189" s="36"/>
      <c r="AR189" s="188" t="s">
        <v>261</v>
      </c>
      <c r="AT189" s="188" t="s">
        <v>164</v>
      </c>
      <c r="AU189" s="188" t="s">
        <v>90</v>
      </c>
      <c r="AY189" s="18" t="s">
        <v>161</v>
      </c>
      <c r="BE189" s="189">
        <f>IF(N189="základní",J189,0)</f>
        <v>0</v>
      </c>
      <c r="BF189" s="189">
        <f>IF(N189="snížená",J189,0)</f>
        <v>0</v>
      </c>
      <c r="BG189" s="189">
        <f>IF(N189="zákl. přenesená",J189,0)</f>
        <v>0</v>
      </c>
      <c r="BH189" s="189">
        <f>IF(N189="sníž. přenesená",J189,0)</f>
        <v>0</v>
      </c>
      <c r="BI189" s="189">
        <f>IF(N189="nulová",J189,0)</f>
        <v>0</v>
      </c>
      <c r="BJ189" s="18" t="s">
        <v>88</v>
      </c>
      <c r="BK189" s="189">
        <f>ROUND(I189*H189,2)</f>
        <v>0</v>
      </c>
      <c r="BL189" s="18" t="s">
        <v>261</v>
      </c>
      <c r="BM189" s="188" t="s">
        <v>1214</v>
      </c>
    </row>
    <row r="190" spans="1:65" s="2" customFormat="1" ht="11.25">
      <c r="A190" s="36"/>
      <c r="B190" s="37"/>
      <c r="C190" s="38"/>
      <c r="D190" s="190" t="s">
        <v>170</v>
      </c>
      <c r="E190" s="38"/>
      <c r="F190" s="191" t="s">
        <v>382</v>
      </c>
      <c r="G190" s="38"/>
      <c r="H190" s="38"/>
      <c r="I190" s="192"/>
      <c r="J190" s="38"/>
      <c r="K190" s="38"/>
      <c r="L190" s="41"/>
      <c r="M190" s="193"/>
      <c r="N190" s="194"/>
      <c r="O190" s="66"/>
      <c r="P190" s="66"/>
      <c r="Q190" s="66"/>
      <c r="R190" s="66"/>
      <c r="S190" s="66"/>
      <c r="T190" s="67"/>
      <c r="U190" s="36"/>
      <c r="V190" s="36"/>
      <c r="W190" s="36"/>
      <c r="X190" s="36"/>
      <c r="Y190" s="36"/>
      <c r="Z190" s="36"/>
      <c r="AA190" s="36"/>
      <c r="AB190" s="36"/>
      <c r="AC190" s="36"/>
      <c r="AD190" s="36"/>
      <c r="AE190" s="36"/>
      <c r="AT190" s="18" t="s">
        <v>170</v>
      </c>
      <c r="AU190" s="18" t="s">
        <v>90</v>
      </c>
    </row>
    <row r="191" spans="1:65" s="12" customFormat="1" ht="22.9" customHeight="1">
      <c r="B191" s="160"/>
      <c r="C191" s="161"/>
      <c r="D191" s="162" t="s">
        <v>79</v>
      </c>
      <c r="E191" s="174" t="s">
        <v>383</v>
      </c>
      <c r="F191" s="174" t="s">
        <v>384</v>
      </c>
      <c r="G191" s="161"/>
      <c r="H191" s="161"/>
      <c r="I191" s="164"/>
      <c r="J191" s="175">
        <f>BK191</f>
        <v>0</v>
      </c>
      <c r="K191" s="161"/>
      <c r="L191" s="166"/>
      <c r="M191" s="167"/>
      <c r="N191" s="168"/>
      <c r="O191" s="168"/>
      <c r="P191" s="169">
        <f>SUM(P192:P203)</f>
        <v>0</v>
      </c>
      <c r="Q191" s="168"/>
      <c r="R191" s="169">
        <f>SUM(R192:R203)</f>
        <v>4.8000000000000001E-2</v>
      </c>
      <c r="S191" s="168"/>
      <c r="T191" s="170">
        <f>SUM(T192:T203)</f>
        <v>7.2000000000000008E-2</v>
      </c>
      <c r="AR191" s="171" t="s">
        <v>90</v>
      </c>
      <c r="AT191" s="172" t="s">
        <v>79</v>
      </c>
      <c r="AU191" s="172" t="s">
        <v>88</v>
      </c>
      <c r="AY191" s="171" t="s">
        <v>161</v>
      </c>
      <c r="BK191" s="173">
        <f>SUM(BK192:BK203)</f>
        <v>0</v>
      </c>
    </row>
    <row r="192" spans="1:65" s="2" customFormat="1" ht="49.15" customHeight="1">
      <c r="A192" s="36"/>
      <c r="B192" s="37"/>
      <c r="C192" s="176" t="s">
        <v>385</v>
      </c>
      <c r="D192" s="176" t="s">
        <v>164</v>
      </c>
      <c r="E192" s="177" t="s">
        <v>386</v>
      </c>
      <c r="F192" s="178" t="s">
        <v>387</v>
      </c>
      <c r="G192" s="179" t="s">
        <v>185</v>
      </c>
      <c r="H192" s="180">
        <v>3</v>
      </c>
      <c r="I192" s="181"/>
      <c r="J192" s="182">
        <f>ROUND(I192*H192,2)</f>
        <v>0</v>
      </c>
      <c r="K192" s="183"/>
      <c r="L192" s="41"/>
      <c r="M192" s="184" t="s">
        <v>35</v>
      </c>
      <c r="N192" s="185" t="s">
        <v>51</v>
      </c>
      <c r="O192" s="66"/>
      <c r="P192" s="186">
        <f>O192*H192</f>
        <v>0</v>
      </c>
      <c r="Q192" s="186">
        <v>0</v>
      </c>
      <c r="R192" s="186">
        <f>Q192*H192</f>
        <v>0</v>
      </c>
      <c r="S192" s="186">
        <v>2.4E-2</v>
      </c>
      <c r="T192" s="187">
        <f>S192*H192</f>
        <v>7.2000000000000008E-2</v>
      </c>
      <c r="U192" s="36"/>
      <c r="V192" s="36"/>
      <c r="W192" s="36"/>
      <c r="X192" s="36"/>
      <c r="Y192" s="36"/>
      <c r="Z192" s="36"/>
      <c r="AA192" s="36"/>
      <c r="AB192" s="36"/>
      <c r="AC192" s="36"/>
      <c r="AD192" s="36"/>
      <c r="AE192" s="36"/>
      <c r="AR192" s="188" t="s">
        <v>261</v>
      </c>
      <c r="AT192" s="188" t="s">
        <v>164</v>
      </c>
      <c r="AU192" s="188" t="s">
        <v>90</v>
      </c>
      <c r="AY192" s="18" t="s">
        <v>161</v>
      </c>
      <c r="BE192" s="189">
        <f>IF(N192="základní",J192,0)</f>
        <v>0</v>
      </c>
      <c r="BF192" s="189">
        <f>IF(N192="snížená",J192,0)</f>
        <v>0</v>
      </c>
      <c r="BG192" s="189">
        <f>IF(N192="zákl. přenesená",J192,0)</f>
        <v>0</v>
      </c>
      <c r="BH192" s="189">
        <f>IF(N192="sníž. přenesená",J192,0)</f>
        <v>0</v>
      </c>
      <c r="BI192" s="189">
        <f>IF(N192="nulová",J192,0)</f>
        <v>0</v>
      </c>
      <c r="BJ192" s="18" t="s">
        <v>88</v>
      </c>
      <c r="BK192" s="189">
        <f>ROUND(I192*H192,2)</f>
        <v>0</v>
      </c>
      <c r="BL192" s="18" t="s">
        <v>261</v>
      </c>
      <c r="BM192" s="188" t="s">
        <v>1215</v>
      </c>
    </row>
    <row r="193" spans="1:65" s="2" customFormat="1" ht="11.25">
      <c r="A193" s="36"/>
      <c r="B193" s="37"/>
      <c r="C193" s="38"/>
      <c r="D193" s="190" t="s">
        <v>170</v>
      </c>
      <c r="E193" s="38"/>
      <c r="F193" s="191" t="s">
        <v>389</v>
      </c>
      <c r="G193" s="38"/>
      <c r="H193" s="38"/>
      <c r="I193" s="192"/>
      <c r="J193" s="38"/>
      <c r="K193" s="38"/>
      <c r="L193" s="41"/>
      <c r="M193" s="193"/>
      <c r="N193" s="194"/>
      <c r="O193" s="66"/>
      <c r="P193" s="66"/>
      <c r="Q193" s="66"/>
      <c r="R193" s="66"/>
      <c r="S193" s="66"/>
      <c r="T193" s="67"/>
      <c r="U193" s="36"/>
      <c r="V193" s="36"/>
      <c r="W193" s="36"/>
      <c r="X193" s="36"/>
      <c r="Y193" s="36"/>
      <c r="Z193" s="36"/>
      <c r="AA193" s="36"/>
      <c r="AB193" s="36"/>
      <c r="AC193" s="36"/>
      <c r="AD193" s="36"/>
      <c r="AE193" s="36"/>
      <c r="AT193" s="18" t="s">
        <v>170</v>
      </c>
      <c r="AU193" s="18" t="s">
        <v>90</v>
      </c>
    </row>
    <row r="194" spans="1:65" s="2" customFormat="1" ht="76.349999999999994" customHeight="1">
      <c r="A194" s="36"/>
      <c r="B194" s="37"/>
      <c r="C194" s="176" t="s">
        <v>390</v>
      </c>
      <c r="D194" s="176" t="s">
        <v>164</v>
      </c>
      <c r="E194" s="177" t="s">
        <v>796</v>
      </c>
      <c r="F194" s="178" t="s">
        <v>392</v>
      </c>
      <c r="G194" s="179" t="s">
        <v>185</v>
      </c>
      <c r="H194" s="180">
        <v>1</v>
      </c>
      <c r="I194" s="181"/>
      <c r="J194" s="182">
        <f>ROUND(I194*H194,2)</f>
        <v>0</v>
      </c>
      <c r="K194" s="183"/>
      <c r="L194" s="41"/>
      <c r="M194" s="184" t="s">
        <v>35</v>
      </c>
      <c r="N194" s="185" t="s">
        <v>51</v>
      </c>
      <c r="O194" s="66"/>
      <c r="P194" s="186">
        <f>O194*H194</f>
        <v>0</v>
      </c>
      <c r="Q194" s="186">
        <v>1.6E-2</v>
      </c>
      <c r="R194" s="186">
        <f>Q194*H194</f>
        <v>1.6E-2</v>
      </c>
      <c r="S194" s="186">
        <v>0</v>
      </c>
      <c r="T194" s="187">
        <f>S194*H194</f>
        <v>0</v>
      </c>
      <c r="U194" s="36"/>
      <c r="V194" s="36"/>
      <c r="W194" s="36"/>
      <c r="X194" s="36"/>
      <c r="Y194" s="36"/>
      <c r="Z194" s="36"/>
      <c r="AA194" s="36"/>
      <c r="AB194" s="36"/>
      <c r="AC194" s="36"/>
      <c r="AD194" s="36"/>
      <c r="AE194" s="36"/>
      <c r="AR194" s="188" t="s">
        <v>261</v>
      </c>
      <c r="AT194" s="188" t="s">
        <v>164</v>
      </c>
      <c r="AU194" s="188" t="s">
        <v>90</v>
      </c>
      <c r="AY194" s="18" t="s">
        <v>161</v>
      </c>
      <c r="BE194" s="189">
        <f>IF(N194="základní",J194,0)</f>
        <v>0</v>
      </c>
      <c r="BF194" s="189">
        <f>IF(N194="snížená",J194,0)</f>
        <v>0</v>
      </c>
      <c r="BG194" s="189">
        <f>IF(N194="zákl. přenesená",J194,0)</f>
        <v>0</v>
      </c>
      <c r="BH194" s="189">
        <f>IF(N194="sníž. přenesená",J194,0)</f>
        <v>0</v>
      </c>
      <c r="BI194" s="189">
        <f>IF(N194="nulová",J194,0)</f>
        <v>0</v>
      </c>
      <c r="BJ194" s="18" t="s">
        <v>88</v>
      </c>
      <c r="BK194" s="189">
        <f>ROUND(I194*H194,2)</f>
        <v>0</v>
      </c>
      <c r="BL194" s="18" t="s">
        <v>261</v>
      </c>
      <c r="BM194" s="188" t="s">
        <v>1216</v>
      </c>
    </row>
    <row r="195" spans="1:65" s="2" customFormat="1" ht="39">
      <c r="A195" s="36"/>
      <c r="B195" s="37"/>
      <c r="C195" s="38"/>
      <c r="D195" s="197" t="s">
        <v>217</v>
      </c>
      <c r="E195" s="38"/>
      <c r="F195" s="239" t="s">
        <v>394</v>
      </c>
      <c r="G195" s="38"/>
      <c r="H195" s="38"/>
      <c r="I195" s="192"/>
      <c r="J195" s="38"/>
      <c r="K195" s="38"/>
      <c r="L195" s="41"/>
      <c r="M195" s="193"/>
      <c r="N195" s="194"/>
      <c r="O195" s="66"/>
      <c r="P195" s="66"/>
      <c r="Q195" s="66"/>
      <c r="R195" s="66"/>
      <c r="S195" s="66"/>
      <c r="T195" s="67"/>
      <c r="U195" s="36"/>
      <c r="V195" s="36"/>
      <c r="W195" s="36"/>
      <c r="X195" s="36"/>
      <c r="Y195" s="36"/>
      <c r="Z195" s="36"/>
      <c r="AA195" s="36"/>
      <c r="AB195" s="36"/>
      <c r="AC195" s="36"/>
      <c r="AD195" s="36"/>
      <c r="AE195" s="36"/>
      <c r="AT195" s="18" t="s">
        <v>217</v>
      </c>
      <c r="AU195" s="18" t="s">
        <v>90</v>
      </c>
    </row>
    <row r="196" spans="1:65" s="2" customFormat="1" ht="49.15" customHeight="1">
      <c r="A196" s="36"/>
      <c r="B196" s="37"/>
      <c r="C196" s="176" t="s">
        <v>395</v>
      </c>
      <c r="D196" s="176" t="s">
        <v>164</v>
      </c>
      <c r="E196" s="177" t="s">
        <v>396</v>
      </c>
      <c r="F196" s="178" t="s">
        <v>397</v>
      </c>
      <c r="G196" s="179" t="s">
        <v>185</v>
      </c>
      <c r="H196" s="180">
        <v>1</v>
      </c>
      <c r="I196" s="181"/>
      <c r="J196" s="182">
        <f>ROUND(I196*H196,2)</f>
        <v>0</v>
      </c>
      <c r="K196" s="183"/>
      <c r="L196" s="41"/>
      <c r="M196" s="184" t="s">
        <v>35</v>
      </c>
      <c r="N196" s="185" t="s">
        <v>51</v>
      </c>
      <c r="O196" s="66"/>
      <c r="P196" s="186">
        <f>O196*H196</f>
        <v>0</v>
      </c>
      <c r="Q196" s="186">
        <v>1.6E-2</v>
      </c>
      <c r="R196" s="186">
        <f>Q196*H196</f>
        <v>1.6E-2</v>
      </c>
      <c r="S196" s="186">
        <v>0</v>
      </c>
      <c r="T196" s="187">
        <f>S196*H196</f>
        <v>0</v>
      </c>
      <c r="U196" s="36"/>
      <c r="V196" s="36"/>
      <c r="W196" s="36"/>
      <c r="X196" s="36"/>
      <c r="Y196" s="36"/>
      <c r="Z196" s="36"/>
      <c r="AA196" s="36"/>
      <c r="AB196" s="36"/>
      <c r="AC196" s="36"/>
      <c r="AD196" s="36"/>
      <c r="AE196" s="36"/>
      <c r="AR196" s="188" t="s">
        <v>261</v>
      </c>
      <c r="AT196" s="188" t="s">
        <v>164</v>
      </c>
      <c r="AU196" s="188" t="s">
        <v>90</v>
      </c>
      <c r="AY196" s="18" t="s">
        <v>161</v>
      </c>
      <c r="BE196" s="189">
        <f>IF(N196="základní",J196,0)</f>
        <v>0</v>
      </c>
      <c r="BF196" s="189">
        <f>IF(N196="snížená",J196,0)</f>
        <v>0</v>
      </c>
      <c r="BG196" s="189">
        <f>IF(N196="zákl. přenesená",J196,0)</f>
        <v>0</v>
      </c>
      <c r="BH196" s="189">
        <f>IF(N196="sníž. přenesená",J196,0)</f>
        <v>0</v>
      </c>
      <c r="BI196" s="189">
        <f>IF(N196="nulová",J196,0)</f>
        <v>0</v>
      </c>
      <c r="BJ196" s="18" t="s">
        <v>88</v>
      </c>
      <c r="BK196" s="189">
        <f>ROUND(I196*H196,2)</f>
        <v>0</v>
      </c>
      <c r="BL196" s="18" t="s">
        <v>261</v>
      </c>
      <c r="BM196" s="188" t="s">
        <v>1217</v>
      </c>
    </row>
    <row r="197" spans="1:65" s="2" customFormat="1" ht="48.75">
      <c r="A197" s="36"/>
      <c r="B197" s="37"/>
      <c r="C197" s="38"/>
      <c r="D197" s="197" t="s">
        <v>217</v>
      </c>
      <c r="E197" s="38"/>
      <c r="F197" s="239" t="s">
        <v>399</v>
      </c>
      <c r="G197" s="38"/>
      <c r="H197" s="38"/>
      <c r="I197" s="192"/>
      <c r="J197" s="38"/>
      <c r="K197" s="38"/>
      <c r="L197" s="41"/>
      <c r="M197" s="193"/>
      <c r="N197" s="194"/>
      <c r="O197" s="66"/>
      <c r="P197" s="66"/>
      <c r="Q197" s="66"/>
      <c r="R197" s="66"/>
      <c r="S197" s="66"/>
      <c r="T197" s="67"/>
      <c r="U197" s="36"/>
      <c r="V197" s="36"/>
      <c r="W197" s="36"/>
      <c r="X197" s="36"/>
      <c r="Y197" s="36"/>
      <c r="Z197" s="36"/>
      <c r="AA197" s="36"/>
      <c r="AB197" s="36"/>
      <c r="AC197" s="36"/>
      <c r="AD197" s="36"/>
      <c r="AE197" s="36"/>
      <c r="AT197" s="18" t="s">
        <v>217</v>
      </c>
      <c r="AU197" s="18" t="s">
        <v>90</v>
      </c>
    </row>
    <row r="198" spans="1:65" s="2" customFormat="1" ht="55.5" customHeight="1">
      <c r="A198" s="36"/>
      <c r="B198" s="37"/>
      <c r="C198" s="176" t="s">
        <v>400</v>
      </c>
      <c r="D198" s="176" t="s">
        <v>164</v>
      </c>
      <c r="E198" s="177" t="s">
        <v>401</v>
      </c>
      <c r="F198" s="178" t="s">
        <v>402</v>
      </c>
      <c r="G198" s="179" t="s">
        <v>185</v>
      </c>
      <c r="H198" s="180">
        <v>1</v>
      </c>
      <c r="I198" s="181"/>
      <c r="J198" s="182">
        <f>ROUND(I198*H198,2)</f>
        <v>0</v>
      </c>
      <c r="K198" s="183"/>
      <c r="L198" s="41"/>
      <c r="M198" s="184" t="s">
        <v>35</v>
      </c>
      <c r="N198" s="185" t="s">
        <v>51</v>
      </c>
      <c r="O198" s="66"/>
      <c r="P198" s="186">
        <f>O198*H198</f>
        <v>0</v>
      </c>
      <c r="Q198" s="186">
        <v>1.6E-2</v>
      </c>
      <c r="R198" s="186">
        <f>Q198*H198</f>
        <v>1.6E-2</v>
      </c>
      <c r="S198" s="186">
        <v>0</v>
      </c>
      <c r="T198" s="187">
        <f>S198*H198</f>
        <v>0</v>
      </c>
      <c r="U198" s="36"/>
      <c r="V198" s="36"/>
      <c r="W198" s="36"/>
      <c r="X198" s="36"/>
      <c r="Y198" s="36"/>
      <c r="Z198" s="36"/>
      <c r="AA198" s="36"/>
      <c r="AB198" s="36"/>
      <c r="AC198" s="36"/>
      <c r="AD198" s="36"/>
      <c r="AE198" s="36"/>
      <c r="AR198" s="188" t="s">
        <v>261</v>
      </c>
      <c r="AT198" s="188" t="s">
        <v>164</v>
      </c>
      <c r="AU198" s="188" t="s">
        <v>90</v>
      </c>
      <c r="AY198" s="18" t="s">
        <v>161</v>
      </c>
      <c r="BE198" s="189">
        <f>IF(N198="základní",J198,0)</f>
        <v>0</v>
      </c>
      <c r="BF198" s="189">
        <f>IF(N198="snížená",J198,0)</f>
        <v>0</v>
      </c>
      <c r="BG198" s="189">
        <f>IF(N198="zákl. přenesená",J198,0)</f>
        <v>0</v>
      </c>
      <c r="BH198" s="189">
        <f>IF(N198="sníž. přenesená",J198,0)</f>
        <v>0</v>
      </c>
      <c r="BI198" s="189">
        <f>IF(N198="nulová",J198,0)</f>
        <v>0</v>
      </c>
      <c r="BJ198" s="18" t="s">
        <v>88</v>
      </c>
      <c r="BK198" s="189">
        <f>ROUND(I198*H198,2)</f>
        <v>0</v>
      </c>
      <c r="BL198" s="18" t="s">
        <v>261</v>
      </c>
      <c r="BM198" s="188" t="s">
        <v>1218</v>
      </c>
    </row>
    <row r="199" spans="1:65" s="2" customFormat="1" ht="48.75">
      <c r="A199" s="36"/>
      <c r="B199" s="37"/>
      <c r="C199" s="38"/>
      <c r="D199" s="197" t="s">
        <v>217</v>
      </c>
      <c r="E199" s="38"/>
      <c r="F199" s="239" t="s">
        <v>399</v>
      </c>
      <c r="G199" s="38"/>
      <c r="H199" s="38"/>
      <c r="I199" s="192"/>
      <c r="J199" s="38"/>
      <c r="K199" s="38"/>
      <c r="L199" s="41"/>
      <c r="M199" s="193"/>
      <c r="N199" s="194"/>
      <c r="O199" s="66"/>
      <c r="P199" s="66"/>
      <c r="Q199" s="66"/>
      <c r="R199" s="66"/>
      <c r="S199" s="66"/>
      <c r="T199" s="67"/>
      <c r="U199" s="36"/>
      <c r="V199" s="36"/>
      <c r="W199" s="36"/>
      <c r="X199" s="36"/>
      <c r="Y199" s="36"/>
      <c r="Z199" s="36"/>
      <c r="AA199" s="36"/>
      <c r="AB199" s="36"/>
      <c r="AC199" s="36"/>
      <c r="AD199" s="36"/>
      <c r="AE199" s="36"/>
      <c r="AT199" s="18" t="s">
        <v>217</v>
      </c>
      <c r="AU199" s="18" t="s">
        <v>90</v>
      </c>
    </row>
    <row r="200" spans="1:65" s="2" customFormat="1" ht="37.9" customHeight="1">
      <c r="A200" s="36"/>
      <c r="B200" s="37"/>
      <c r="C200" s="176" t="s">
        <v>404</v>
      </c>
      <c r="D200" s="176" t="s">
        <v>164</v>
      </c>
      <c r="E200" s="177" t="s">
        <v>1013</v>
      </c>
      <c r="F200" s="178" t="s">
        <v>1014</v>
      </c>
      <c r="G200" s="179" t="s">
        <v>232</v>
      </c>
      <c r="H200" s="180">
        <v>4.8000000000000001E-2</v>
      </c>
      <c r="I200" s="181"/>
      <c r="J200" s="182">
        <f>ROUND(I200*H200,2)</f>
        <v>0</v>
      </c>
      <c r="K200" s="183"/>
      <c r="L200" s="41"/>
      <c r="M200" s="184" t="s">
        <v>35</v>
      </c>
      <c r="N200" s="185" t="s">
        <v>51</v>
      </c>
      <c r="O200" s="66"/>
      <c r="P200" s="186">
        <f>O200*H200</f>
        <v>0</v>
      </c>
      <c r="Q200" s="186">
        <v>0</v>
      </c>
      <c r="R200" s="186">
        <f>Q200*H200</f>
        <v>0</v>
      </c>
      <c r="S200" s="186">
        <v>0</v>
      </c>
      <c r="T200" s="187">
        <f>S200*H200</f>
        <v>0</v>
      </c>
      <c r="U200" s="36"/>
      <c r="V200" s="36"/>
      <c r="W200" s="36"/>
      <c r="X200" s="36"/>
      <c r="Y200" s="36"/>
      <c r="Z200" s="36"/>
      <c r="AA200" s="36"/>
      <c r="AB200" s="36"/>
      <c r="AC200" s="36"/>
      <c r="AD200" s="36"/>
      <c r="AE200" s="36"/>
      <c r="AR200" s="188" t="s">
        <v>261</v>
      </c>
      <c r="AT200" s="188" t="s">
        <v>164</v>
      </c>
      <c r="AU200" s="188" t="s">
        <v>90</v>
      </c>
      <c r="AY200" s="18" t="s">
        <v>161</v>
      </c>
      <c r="BE200" s="189">
        <f>IF(N200="základní",J200,0)</f>
        <v>0</v>
      </c>
      <c r="BF200" s="189">
        <f>IF(N200="snížená",J200,0)</f>
        <v>0</v>
      </c>
      <c r="BG200" s="189">
        <f>IF(N200="zákl. přenesená",J200,0)</f>
        <v>0</v>
      </c>
      <c r="BH200" s="189">
        <f>IF(N200="sníž. přenesená",J200,0)</f>
        <v>0</v>
      </c>
      <c r="BI200" s="189">
        <f>IF(N200="nulová",J200,0)</f>
        <v>0</v>
      </c>
      <c r="BJ200" s="18" t="s">
        <v>88</v>
      </c>
      <c r="BK200" s="189">
        <f>ROUND(I200*H200,2)</f>
        <v>0</v>
      </c>
      <c r="BL200" s="18" t="s">
        <v>261</v>
      </c>
      <c r="BM200" s="188" t="s">
        <v>1219</v>
      </c>
    </row>
    <row r="201" spans="1:65" s="2" customFormat="1" ht="11.25">
      <c r="A201" s="36"/>
      <c r="B201" s="37"/>
      <c r="C201" s="38"/>
      <c r="D201" s="190" t="s">
        <v>170</v>
      </c>
      <c r="E201" s="38"/>
      <c r="F201" s="191" t="s">
        <v>1016</v>
      </c>
      <c r="G201" s="38"/>
      <c r="H201" s="38"/>
      <c r="I201" s="192"/>
      <c r="J201" s="38"/>
      <c r="K201" s="38"/>
      <c r="L201" s="41"/>
      <c r="M201" s="193"/>
      <c r="N201" s="194"/>
      <c r="O201" s="66"/>
      <c r="P201" s="66"/>
      <c r="Q201" s="66"/>
      <c r="R201" s="66"/>
      <c r="S201" s="66"/>
      <c r="T201" s="67"/>
      <c r="U201" s="36"/>
      <c r="V201" s="36"/>
      <c r="W201" s="36"/>
      <c r="X201" s="36"/>
      <c r="Y201" s="36"/>
      <c r="Z201" s="36"/>
      <c r="AA201" s="36"/>
      <c r="AB201" s="36"/>
      <c r="AC201" s="36"/>
      <c r="AD201" s="36"/>
      <c r="AE201" s="36"/>
      <c r="AT201" s="18" t="s">
        <v>170</v>
      </c>
      <c r="AU201" s="18" t="s">
        <v>90</v>
      </c>
    </row>
    <row r="202" spans="1:65" s="2" customFormat="1" ht="49.15" customHeight="1">
      <c r="A202" s="36"/>
      <c r="B202" s="37"/>
      <c r="C202" s="176" t="s">
        <v>409</v>
      </c>
      <c r="D202" s="176" t="s">
        <v>164</v>
      </c>
      <c r="E202" s="177" t="s">
        <v>410</v>
      </c>
      <c r="F202" s="178" t="s">
        <v>411</v>
      </c>
      <c r="G202" s="179" t="s">
        <v>232</v>
      </c>
      <c r="H202" s="180">
        <v>4.8000000000000001E-2</v>
      </c>
      <c r="I202" s="181"/>
      <c r="J202" s="182">
        <f>ROUND(I202*H202,2)</f>
        <v>0</v>
      </c>
      <c r="K202" s="183"/>
      <c r="L202" s="41"/>
      <c r="M202" s="184" t="s">
        <v>35</v>
      </c>
      <c r="N202" s="185" t="s">
        <v>51</v>
      </c>
      <c r="O202" s="66"/>
      <c r="P202" s="186">
        <f>O202*H202</f>
        <v>0</v>
      </c>
      <c r="Q202" s="186">
        <v>0</v>
      </c>
      <c r="R202" s="186">
        <f>Q202*H202</f>
        <v>0</v>
      </c>
      <c r="S202" s="186">
        <v>0</v>
      </c>
      <c r="T202" s="187">
        <f>S202*H202</f>
        <v>0</v>
      </c>
      <c r="U202" s="36"/>
      <c r="V202" s="36"/>
      <c r="W202" s="36"/>
      <c r="X202" s="36"/>
      <c r="Y202" s="36"/>
      <c r="Z202" s="36"/>
      <c r="AA202" s="36"/>
      <c r="AB202" s="36"/>
      <c r="AC202" s="36"/>
      <c r="AD202" s="36"/>
      <c r="AE202" s="36"/>
      <c r="AR202" s="188" t="s">
        <v>261</v>
      </c>
      <c r="AT202" s="188" t="s">
        <v>164</v>
      </c>
      <c r="AU202" s="188" t="s">
        <v>90</v>
      </c>
      <c r="AY202" s="18" t="s">
        <v>161</v>
      </c>
      <c r="BE202" s="189">
        <f>IF(N202="základní",J202,0)</f>
        <v>0</v>
      </c>
      <c r="BF202" s="189">
        <f>IF(N202="snížená",J202,0)</f>
        <v>0</v>
      </c>
      <c r="BG202" s="189">
        <f>IF(N202="zákl. přenesená",J202,0)</f>
        <v>0</v>
      </c>
      <c r="BH202" s="189">
        <f>IF(N202="sníž. přenesená",J202,0)</f>
        <v>0</v>
      </c>
      <c r="BI202" s="189">
        <f>IF(N202="nulová",J202,0)</f>
        <v>0</v>
      </c>
      <c r="BJ202" s="18" t="s">
        <v>88</v>
      </c>
      <c r="BK202" s="189">
        <f>ROUND(I202*H202,2)</f>
        <v>0</v>
      </c>
      <c r="BL202" s="18" t="s">
        <v>261</v>
      </c>
      <c r="BM202" s="188" t="s">
        <v>1220</v>
      </c>
    </row>
    <row r="203" spans="1:65" s="2" customFormat="1" ht="11.25">
      <c r="A203" s="36"/>
      <c r="B203" s="37"/>
      <c r="C203" s="38"/>
      <c r="D203" s="190" t="s">
        <v>170</v>
      </c>
      <c r="E203" s="38"/>
      <c r="F203" s="191" t="s">
        <v>413</v>
      </c>
      <c r="G203" s="38"/>
      <c r="H203" s="38"/>
      <c r="I203" s="192"/>
      <c r="J203" s="38"/>
      <c r="K203" s="38"/>
      <c r="L203" s="41"/>
      <c r="M203" s="193"/>
      <c r="N203" s="194"/>
      <c r="O203" s="66"/>
      <c r="P203" s="66"/>
      <c r="Q203" s="66"/>
      <c r="R203" s="66"/>
      <c r="S203" s="66"/>
      <c r="T203" s="67"/>
      <c r="U203" s="36"/>
      <c r="V203" s="36"/>
      <c r="W203" s="36"/>
      <c r="X203" s="36"/>
      <c r="Y203" s="36"/>
      <c r="Z203" s="36"/>
      <c r="AA203" s="36"/>
      <c r="AB203" s="36"/>
      <c r="AC203" s="36"/>
      <c r="AD203" s="36"/>
      <c r="AE203" s="36"/>
      <c r="AT203" s="18" t="s">
        <v>170</v>
      </c>
      <c r="AU203" s="18" t="s">
        <v>90</v>
      </c>
    </row>
    <row r="204" spans="1:65" s="12" customFormat="1" ht="22.9" customHeight="1">
      <c r="B204" s="160"/>
      <c r="C204" s="161"/>
      <c r="D204" s="162" t="s">
        <v>79</v>
      </c>
      <c r="E204" s="174" t="s">
        <v>414</v>
      </c>
      <c r="F204" s="174" t="s">
        <v>415</v>
      </c>
      <c r="G204" s="161"/>
      <c r="H204" s="161"/>
      <c r="I204" s="164"/>
      <c r="J204" s="175">
        <f>BK204</f>
        <v>0</v>
      </c>
      <c r="K204" s="161"/>
      <c r="L204" s="166"/>
      <c r="M204" s="167"/>
      <c r="N204" s="168"/>
      <c r="O204" s="168"/>
      <c r="P204" s="169">
        <f>SUM(P205:P209)</f>
        <v>0</v>
      </c>
      <c r="Q204" s="168"/>
      <c r="R204" s="169">
        <f>SUM(R205:R209)</f>
        <v>0</v>
      </c>
      <c r="S204" s="168"/>
      <c r="T204" s="170">
        <f>SUM(T205:T209)</f>
        <v>9.9360000000000004E-2</v>
      </c>
      <c r="AR204" s="171" t="s">
        <v>90</v>
      </c>
      <c r="AT204" s="172" t="s">
        <v>79</v>
      </c>
      <c r="AU204" s="172" t="s">
        <v>88</v>
      </c>
      <c r="AY204" s="171" t="s">
        <v>161</v>
      </c>
      <c r="BK204" s="173">
        <f>SUM(BK205:BK209)</f>
        <v>0</v>
      </c>
    </row>
    <row r="205" spans="1:65" s="2" customFormat="1" ht="24.2" customHeight="1">
      <c r="A205" s="36"/>
      <c r="B205" s="37"/>
      <c r="C205" s="176" t="s">
        <v>416</v>
      </c>
      <c r="D205" s="176" t="s">
        <v>164</v>
      </c>
      <c r="E205" s="177" t="s">
        <v>690</v>
      </c>
      <c r="F205" s="178" t="s">
        <v>418</v>
      </c>
      <c r="G205" s="179" t="s">
        <v>185</v>
      </c>
      <c r="H205" s="180">
        <v>1</v>
      </c>
      <c r="I205" s="181"/>
      <c r="J205" s="182">
        <f>ROUND(I205*H205,2)</f>
        <v>0</v>
      </c>
      <c r="K205" s="183"/>
      <c r="L205" s="41"/>
      <c r="M205" s="184" t="s">
        <v>35</v>
      </c>
      <c r="N205" s="185" t="s">
        <v>51</v>
      </c>
      <c r="O205" s="66"/>
      <c r="P205" s="186">
        <f>O205*H205</f>
        <v>0</v>
      </c>
      <c r="Q205" s="186">
        <v>0</v>
      </c>
      <c r="R205" s="186">
        <f>Q205*H205</f>
        <v>0</v>
      </c>
      <c r="S205" s="186">
        <v>0</v>
      </c>
      <c r="T205" s="187">
        <f>S205*H205</f>
        <v>0</v>
      </c>
      <c r="U205" s="36"/>
      <c r="V205" s="36"/>
      <c r="W205" s="36"/>
      <c r="X205" s="36"/>
      <c r="Y205" s="36"/>
      <c r="Z205" s="36"/>
      <c r="AA205" s="36"/>
      <c r="AB205" s="36"/>
      <c r="AC205" s="36"/>
      <c r="AD205" s="36"/>
      <c r="AE205" s="36"/>
      <c r="AR205" s="188" t="s">
        <v>261</v>
      </c>
      <c r="AT205" s="188" t="s">
        <v>164</v>
      </c>
      <c r="AU205" s="188" t="s">
        <v>90</v>
      </c>
      <c r="AY205" s="18" t="s">
        <v>161</v>
      </c>
      <c r="BE205" s="189">
        <f>IF(N205="základní",J205,0)</f>
        <v>0</v>
      </c>
      <c r="BF205" s="189">
        <f>IF(N205="snížená",J205,0)</f>
        <v>0</v>
      </c>
      <c r="BG205" s="189">
        <f>IF(N205="zákl. přenesená",J205,0)</f>
        <v>0</v>
      </c>
      <c r="BH205" s="189">
        <f>IF(N205="sníž. přenesená",J205,0)</f>
        <v>0</v>
      </c>
      <c r="BI205" s="189">
        <f>IF(N205="nulová",J205,0)</f>
        <v>0</v>
      </c>
      <c r="BJ205" s="18" t="s">
        <v>88</v>
      </c>
      <c r="BK205" s="189">
        <f>ROUND(I205*H205,2)</f>
        <v>0</v>
      </c>
      <c r="BL205" s="18" t="s">
        <v>261</v>
      </c>
      <c r="BM205" s="188" t="s">
        <v>1221</v>
      </c>
    </row>
    <row r="206" spans="1:65" s="2" customFormat="1" ht="29.25">
      <c r="A206" s="36"/>
      <c r="B206" s="37"/>
      <c r="C206" s="38"/>
      <c r="D206" s="197" t="s">
        <v>217</v>
      </c>
      <c r="E206" s="38"/>
      <c r="F206" s="239" t="s">
        <v>420</v>
      </c>
      <c r="G206" s="38"/>
      <c r="H206" s="38"/>
      <c r="I206" s="192"/>
      <c r="J206" s="38"/>
      <c r="K206" s="38"/>
      <c r="L206" s="41"/>
      <c r="M206" s="193"/>
      <c r="N206" s="194"/>
      <c r="O206" s="66"/>
      <c r="P206" s="66"/>
      <c r="Q206" s="66"/>
      <c r="R206" s="66"/>
      <c r="S206" s="66"/>
      <c r="T206" s="67"/>
      <c r="U206" s="36"/>
      <c r="V206" s="36"/>
      <c r="W206" s="36"/>
      <c r="X206" s="36"/>
      <c r="Y206" s="36"/>
      <c r="Z206" s="36"/>
      <c r="AA206" s="36"/>
      <c r="AB206" s="36"/>
      <c r="AC206" s="36"/>
      <c r="AD206" s="36"/>
      <c r="AE206" s="36"/>
      <c r="AT206" s="18" t="s">
        <v>217</v>
      </c>
      <c r="AU206" s="18" t="s">
        <v>90</v>
      </c>
    </row>
    <row r="207" spans="1:65" s="2" customFormat="1" ht="16.5" customHeight="1">
      <c r="A207" s="36"/>
      <c r="B207" s="37"/>
      <c r="C207" s="176" t="s">
        <v>421</v>
      </c>
      <c r="D207" s="176" t="s">
        <v>164</v>
      </c>
      <c r="E207" s="177" t="s">
        <v>422</v>
      </c>
      <c r="F207" s="178" t="s">
        <v>423</v>
      </c>
      <c r="G207" s="179" t="s">
        <v>185</v>
      </c>
      <c r="H207" s="180">
        <v>1</v>
      </c>
      <c r="I207" s="181"/>
      <c r="J207" s="182">
        <f>ROUND(I207*H207,2)</f>
        <v>0</v>
      </c>
      <c r="K207" s="183"/>
      <c r="L207" s="41"/>
      <c r="M207" s="184" t="s">
        <v>35</v>
      </c>
      <c r="N207" s="185" t="s">
        <v>51</v>
      </c>
      <c r="O207" s="66"/>
      <c r="P207" s="186">
        <f>O207*H207</f>
        <v>0</v>
      </c>
      <c r="Q207" s="186">
        <v>0</v>
      </c>
      <c r="R207" s="186">
        <f>Q207*H207</f>
        <v>0</v>
      </c>
      <c r="S207" s="186">
        <v>0.05</v>
      </c>
      <c r="T207" s="187">
        <f>S207*H207</f>
        <v>0.05</v>
      </c>
      <c r="U207" s="36"/>
      <c r="V207" s="36"/>
      <c r="W207" s="36"/>
      <c r="X207" s="36"/>
      <c r="Y207" s="36"/>
      <c r="Z207" s="36"/>
      <c r="AA207" s="36"/>
      <c r="AB207" s="36"/>
      <c r="AC207" s="36"/>
      <c r="AD207" s="36"/>
      <c r="AE207" s="36"/>
      <c r="AR207" s="188" t="s">
        <v>261</v>
      </c>
      <c r="AT207" s="188" t="s">
        <v>164</v>
      </c>
      <c r="AU207" s="188" t="s">
        <v>90</v>
      </c>
      <c r="AY207" s="18" t="s">
        <v>161</v>
      </c>
      <c r="BE207" s="189">
        <f>IF(N207="základní",J207,0)</f>
        <v>0</v>
      </c>
      <c r="BF207" s="189">
        <f>IF(N207="snížená",J207,0)</f>
        <v>0</v>
      </c>
      <c r="BG207" s="189">
        <f>IF(N207="zákl. přenesená",J207,0)</f>
        <v>0</v>
      </c>
      <c r="BH207" s="189">
        <f>IF(N207="sníž. přenesená",J207,0)</f>
        <v>0</v>
      </c>
      <c r="BI207" s="189">
        <f>IF(N207="nulová",J207,0)</f>
        <v>0</v>
      </c>
      <c r="BJ207" s="18" t="s">
        <v>88</v>
      </c>
      <c r="BK207" s="189">
        <f>ROUND(I207*H207,2)</f>
        <v>0</v>
      </c>
      <c r="BL207" s="18" t="s">
        <v>261</v>
      </c>
      <c r="BM207" s="188" t="s">
        <v>1222</v>
      </c>
    </row>
    <row r="208" spans="1:65" s="2" customFormat="1" ht="16.5" customHeight="1">
      <c r="A208" s="36"/>
      <c r="B208" s="37"/>
      <c r="C208" s="176" t="s">
        <v>425</v>
      </c>
      <c r="D208" s="176" t="s">
        <v>164</v>
      </c>
      <c r="E208" s="177" t="s">
        <v>426</v>
      </c>
      <c r="F208" s="178" t="s">
        <v>427</v>
      </c>
      <c r="G208" s="179" t="s">
        <v>167</v>
      </c>
      <c r="H208" s="180">
        <v>12.34</v>
      </c>
      <c r="I208" s="181"/>
      <c r="J208" s="182">
        <f>ROUND(I208*H208,2)</f>
        <v>0</v>
      </c>
      <c r="K208" s="183"/>
      <c r="L208" s="41"/>
      <c r="M208" s="184" t="s">
        <v>35</v>
      </c>
      <c r="N208" s="185" t="s">
        <v>51</v>
      </c>
      <c r="O208" s="66"/>
      <c r="P208" s="186">
        <f>O208*H208</f>
        <v>0</v>
      </c>
      <c r="Q208" s="186">
        <v>0</v>
      </c>
      <c r="R208" s="186">
        <f>Q208*H208</f>
        <v>0</v>
      </c>
      <c r="S208" s="186">
        <v>4.0000000000000001E-3</v>
      </c>
      <c r="T208" s="187">
        <f>S208*H208</f>
        <v>4.9360000000000001E-2</v>
      </c>
      <c r="U208" s="36"/>
      <c r="V208" s="36"/>
      <c r="W208" s="36"/>
      <c r="X208" s="36"/>
      <c r="Y208" s="36"/>
      <c r="Z208" s="36"/>
      <c r="AA208" s="36"/>
      <c r="AB208" s="36"/>
      <c r="AC208" s="36"/>
      <c r="AD208" s="36"/>
      <c r="AE208" s="36"/>
      <c r="AR208" s="188" t="s">
        <v>261</v>
      </c>
      <c r="AT208" s="188" t="s">
        <v>164</v>
      </c>
      <c r="AU208" s="188" t="s">
        <v>90</v>
      </c>
      <c r="AY208" s="18" t="s">
        <v>161</v>
      </c>
      <c r="BE208" s="189">
        <f>IF(N208="základní",J208,0)</f>
        <v>0</v>
      </c>
      <c r="BF208" s="189">
        <f>IF(N208="snížená",J208,0)</f>
        <v>0</v>
      </c>
      <c r="BG208" s="189">
        <f>IF(N208="zákl. přenesená",J208,0)</f>
        <v>0</v>
      </c>
      <c r="BH208" s="189">
        <f>IF(N208="sníž. přenesená",J208,0)</f>
        <v>0</v>
      </c>
      <c r="BI208" s="189">
        <f>IF(N208="nulová",J208,0)</f>
        <v>0</v>
      </c>
      <c r="BJ208" s="18" t="s">
        <v>88</v>
      </c>
      <c r="BK208" s="189">
        <f>ROUND(I208*H208,2)</f>
        <v>0</v>
      </c>
      <c r="BL208" s="18" t="s">
        <v>261</v>
      </c>
      <c r="BM208" s="188" t="s">
        <v>1223</v>
      </c>
    </row>
    <row r="209" spans="1:65" s="2" customFormat="1" ht="11.25">
      <c r="A209" s="36"/>
      <c r="B209" s="37"/>
      <c r="C209" s="38"/>
      <c r="D209" s="190" t="s">
        <v>170</v>
      </c>
      <c r="E209" s="38"/>
      <c r="F209" s="191" t="s">
        <v>429</v>
      </c>
      <c r="G209" s="38"/>
      <c r="H209" s="38"/>
      <c r="I209" s="192"/>
      <c r="J209" s="38"/>
      <c r="K209" s="38"/>
      <c r="L209" s="41"/>
      <c r="M209" s="193"/>
      <c r="N209" s="194"/>
      <c r="O209" s="66"/>
      <c r="P209" s="66"/>
      <c r="Q209" s="66"/>
      <c r="R209" s="66"/>
      <c r="S209" s="66"/>
      <c r="T209" s="67"/>
      <c r="U209" s="36"/>
      <c r="V209" s="36"/>
      <c r="W209" s="36"/>
      <c r="X209" s="36"/>
      <c r="Y209" s="36"/>
      <c r="Z209" s="36"/>
      <c r="AA209" s="36"/>
      <c r="AB209" s="36"/>
      <c r="AC209" s="36"/>
      <c r="AD209" s="36"/>
      <c r="AE209" s="36"/>
      <c r="AT209" s="18" t="s">
        <v>170</v>
      </c>
      <c r="AU209" s="18" t="s">
        <v>90</v>
      </c>
    </row>
    <row r="210" spans="1:65" s="12" customFormat="1" ht="22.9" customHeight="1">
      <c r="B210" s="160"/>
      <c r="C210" s="161"/>
      <c r="D210" s="162" t="s">
        <v>79</v>
      </c>
      <c r="E210" s="174" t="s">
        <v>430</v>
      </c>
      <c r="F210" s="174" t="s">
        <v>431</v>
      </c>
      <c r="G210" s="161"/>
      <c r="H210" s="161"/>
      <c r="I210" s="164"/>
      <c r="J210" s="175">
        <f>BK210</f>
        <v>0</v>
      </c>
      <c r="K210" s="161"/>
      <c r="L210" s="166"/>
      <c r="M210" s="167"/>
      <c r="N210" s="168"/>
      <c r="O210" s="168"/>
      <c r="P210" s="169">
        <f>SUM(P211:P244)</f>
        <v>0</v>
      </c>
      <c r="Q210" s="168"/>
      <c r="R210" s="169">
        <f>SUM(R211:R244)</f>
        <v>0.54454889999999989</v>
      </c>
      <c r="S210" s="168"/>
      <c r="T210" s="170">
        <f>SUM(T211:T244)</f>
        <v>1.0263177999999999</v>
      </c>
      <c r="AR210" s="171" t="s">
        <v>90</v>
      </c>
      <c r="AT210" s="172" t="s">
        <v>79</v>
      </c>
      <c r="AU210" s="172" t="s">
        <v>88</v>
      </c>
      <c r="AY210" s="171" t="s">
        <v>161</v>
      </c>
      <c r="BK210" s="173">
        <f>SUM(BK211:BK244)</f>
        <v>0</v>
      </c>
    </row>
    <row r="211" spans="1:65" s="2" customFormat="1" ht="24.2" customHeight="1">
      <c r="A211" s="36"/>
      <c r="B211" s="37"/>
      <c r="C211" s="176" t="s">
        <v>432</v>
      </c>
      <c r="D211" s="176" t="s">
        <v>164</v>
      </c>
      <c r="E211" s="177" t="s">
        <v>433</v>
      </c>
      <c r="F211" s="178" t="s">
        <v>434</v>
      </c>
      <c r="G211" s="179" t="s">
        <v>167</v>
      </c>
      <c r="H211" s="180">
        <v>12.34</v>
      </c>
      <c r="I211" s="181"/>
      <c r="J211" s="182">
        <f>ROUND(I211*H211,2)</f>
        <v>0</v>
      </c>
      <c r="K211" s="183"/>
      <c r="L211" s="41"/>
      <c r="M211" s="184" t="s">
        <v>35</v>
      </c>
      <c r="N211" s="185" t="s">
        <v>51</v>
      </c>
      <c r="O211" s="66"/>
      <c r="P211" s="186">
        <f>O211*H211</f>
        <v>0</v>
      </c>
      <c r="Q211" s="186">
        <v>0</v>
      </c>
      <c r="R211" s="186">
        <f>Q211*H211</f>
        <v>0</v>
      </c>
      <c r="S211" s="186">
        <v>0</v>
      </c>
      <c r="T211" s="187">
        <f>S211*H211</f>
        <v>0</v>
      </c>
      <c r="U211" s="36"/>
      <c r="V211" s="36"/>
      <c r="W211" s="36"/>
      <c r="X211" s="36"/>
      <c r="Y211" s="36"/>
      <c r="Z211" s="36"/>
      <c r="AA211" s="36"/>
      <c r="AB211" s="36"/>
      <c r="AC211" s="36"/>
      <c r="AD211" s="36"/>
      <c r="AE211" s="36"/>
      <c r="AR211" s="188" t="s">
        <v>261</v>
      </c>
      <c r="AT211" s="188" t="s">
        <v>164</v>
      </c>
      <c r="AU211" s="188" t="s">
        <v>90</v>
      </c>
      <c r="AY211" s="18" t="s">
        <v>161</v>
      </c>
      <c r="BE211" s="189">
        <f>IF(N211="základní",J211,0)</f>
        <v>0</v>
      </c>
      <c r="BF211" s="189">
        <f>IF(N211="snížená",J211,0)</f>
        <v>0</v>
      </c>
      <c r="BG211" s="189">
        <f>IF(N211="zákl. přenesená",J211,0)</f>
        <v>0</v>
      </c>
      <c r="BH211" s="189">
        <f>IF(N211="sníž. přenesená",J211,0)</f>
        <v>0</v>
      </c>
      <c r="BI211" s="189">
        <f>IF(N211="nulová",J211,0)</f>
        <v>0</v>
      </c>
      <c r="BJ211" s="18" t="s">
        <v>88</v>
      </c>
      <c r="BK211" s="189">
        <f>ROUND(I211*H211,2)</f>
        <v>0</v>
      </c>
      <c r="BL211" s="18" t="s">
        <v>261</v>
      </c>
      <c r="BM211" s="188" t="s">
        <v>1224</v>
      </c>
    </row>
    <row r="212" spans="1:65" s="2" customFormat="1" ht="11.25">
      <c r="A212" s="36"/>
      <c r="B212" s="37"/>
      <c r="C212" s="38"/>
      <c r="D212" s="190" t="s">
        <v>170</v>
      </c>
      <c r="E212" s="38"/>
      <c r="F212" s="191" t="s">
        <v>436</v>
      </c>
      <c r="G212" s="38"/>
      <c r="H212" s="38"/>
      <c r="I212" s="192"/>
      <c r="J212" s="38"/>
      <c r="K212" s="38"/>
      <c r="L212" s="41"/>
      <c r="M212" s="193"/>
      <c r="N212" s="194"/>
      <c r="O212" s="66"/>
      <c r="P212" s="66"/>
      <c r="Q212" s="66"/>
      <c r="R212" s="66"/>
      <c r="S212" s="66"/>
      <c r="T212" s="67"/>
      <c r="U212" s="36"/>
      <c r="V212" s="36"/>
      <c r="W212" s="36"/>
      <c r="X212" s="36"/>
      <c r="Y212" s="36"/>
      <c r="Z212" s="36"/>
      <c r="AA212" s="36"/>
      <c r="AB212" s="36"/>
      <c r="AC212" s="36"/>
      <c r="AD212" s="36"/>
      <c r="AE212" s="36"/>
      <c r="AT212" s="18" t="s">
        <v>170</v>
      </c>
      <c r="AU212" s="18" t="s">
        <v>90</v>
      </c>
    </row>
    <row r="213" spans="1:65" s="2" customFormat="1" ht="24.2" customHeight="1">
      <c r="A213" s="36"/>
      <c r="B213" s="37"/>
      <c r="C213" s="176" t="s">
        <v>437</v>
      </c>
      <c r="D213" s="176" t="s">
        <v>164</v>
      </c>
      <c r="E213" s="177" t="s">
        <v>438</v>
      </c>
      <c r="F213" s="178" t="s">
        <v>439</v>
      </c>
      <c r="G213" s="179" t="s">
        <v>167</v>
      </c>
      <c r="H213" s="180">
        <v>12.34</v>
      </c>
      <c r="I213" s="181"/>
      <c r="J213" s="182">
        <f>ROUND(I213*H213,2)</f>
        <v>0</v>
      </c>
      <c r="K213" s="183"/>
      <c r="L213" s="41"/>
      <c r="M213" s="184" t="s">
        <v>35</v>
      </c>
      <c r="N213" s="185" t="s">
        <v>51</v>
      </c>
      <c r="O213" s="66"/>
      <c r="P213" s="186">
        <f>O213*H213</f>
        <v>0</v>
      </c>
      <c r="Q213" s="186">
        <v>2.9999999999999997E-4</v>
      </c>
      <c r="R213" s="186">
        <f>Q213*H213</f>
        <v>3.7019999999999996E-3</v>
      </c>
      <c r="S213" s="186">
        <v>0</v>
      </c>
      <c r="T213" s="187">
        <f>S213*H213</f>
        <v>0</v>
      </c>
      <c r="U213" s="36"/>
      <c r="V213" s="36"/>
      <c r="W213" s="36"/>
      <c r="X213" s="36"/>
      <c r="Y213" s="36"/>
      <c r="Z213" s="36"/>
      <c r="AA213" s="36"/>
      <c r="AB213" s="36"/>
      <c r="AC213" s="36"/>
      <c r="AD213" s="36"/>
      <c r="AE213" s="36"/>
      <c r="AR213" s="188" t="s">
        <v>261</v>
      </c>
      <c r="AT213" s="188" t="s">
        <v>164</v>
      </c>
      <c r="AU213" s="188" t="s">
        <v>90</v>
      </c>
      <c r="AY213" s="18" t="s">
        <v>161</v>
      </c>
      <c r="BE213" s="189">
        <f>IF(N213="základní",J213,0)</f>
        <v>0</v>
      </c>
      <c r="BF213" s="189">
        <f>IF(N213="snížená",J213,0)</f>
        <v>0</v>
      </c>
      <c r="BG213" s="189">
        <f>IF(N213="zákl. přenesená",J213,0)</f>
        <v>0</v>
      </c>
      <c r="BH213" s="189">
        <f>IF(N213="sníž. přenesená",J213,0)</f>
        <v>0</v>
      </c>
      <c r="BI213" s="189">
        <f>IF(N213="nulová",J213,0)</f>
        <v>0</v>
      </c>
      <c r="BJ213" s="18" t="s">
        <v>88</v>
      </c>
      <c r="BK213" s="189">
        <f>ROUND(I213*H213,2)</f>
        <v>0</v>
      </c>
      <c r="BL213" s="18" t="s">
        <v>261</v>
      </c>
      <c r="BM213" s="188" t="s">
        <v>1225</v>
      </c>
    </row>
    <row r="214" spans="1:65" s="2" customFormat="1" ht="11.25">
      <c r="A214" s="36"/>
      <c r="B214" s="37"/>
      <c r="C214" s="38"/>
      <c r="D214" s="190" t="s">
        <v>170</v>
      </c>
      <c r="E214" s="38"/>
      <c r="F214" s="191" t="s">
        <v>441</v>
      </c>
      <c r="G214" s="38"/>
      <c r="H214" s="38"/>
      <c r="I214" s="192"/>
      <c r="J214" s="38"/>
      <c r="K214" s="38"/>
      <c r="L214" s="41"/>
      <c r="M214" s="193"/>
      <c r="N214" s="194"/>
      <c r="O214" s="66"/>
      <c r="P214" s="66"/>
      <c r="Q214" s="66"/>
      <c r="R214" s="66"/>
      <c r="S214" s="66"/>
      <c r="T214" s="67"/>
      <c r="U214" s="36"/>
      <c r="V214" s="36"/>
      <c r="W214" s="36"/>
      <c r="X214" s="36"/>
      <c r="Y214" s="36"/>
      <c r="Z214" s="36"/>
      <c r="AA214" s="36"/>
      <c r="AB214" s="36"/>
      <c r="AC214" s="36"/>
      <c r="AD214" s="36"/>
      <c r="AE214" s="36"/>
      <c r="AT214" s="18" t="s">
        <v>170</v>
      </c>
      <c r="AU214" s="18" t="s">
        <v>90</v>
      </c>
    </row>
    <row r="215" spans="1:65" s="2" customFormat="1" ht="37.9" customHeight="1">
      <c r="A215" s="36"/>
      <c r="B215" s="37"/>
      <c r="C215" s="176" t="s">
        <v>442</v>
      </c>
      <c r="D215" s="176" t="s">
        <v>164</v>
      </c>
      <c r="E215" s="177" t="s">
        <v>443</v>
      </c>
      <c r="F215" s="178" t="s">
        <v>444</v>
      </c>
      <c r="G215" s="179" t="s">
        <v>167</v>
      </c>
      <c r="H215" s="180">
        <v>12.34</v>
      </c>
      <c r="I215" s="181"/>
      <c r="J215" s="182">
        <f>ROUND(I215*H215,2)</f>
        <v>0</v>
      </c>
      <c r="K215" s="183"/>
      <c r="L215" s="41"/>
      <c r="M215" s="184" t="s">
        <v>35</v>
      </c>
      <c r="N215" s="185" t="s">
        <v>51</v>
      </c>
      <c r="O215" s="66"/>
      <c r="P215" s="186">
        <f>O215*H215</f>
        <v>0</v>
      </c>
      <c r="Q215" s="186">
        <v>1.4999999999999999E-2</v>
      </c>
      <c r="R215" s="186">
        <f>Q215*H215</f>
        <v>0.18509999999999999</v>
      </c>
      <c r="S215" s="186">
        <v>0</v>
      </c>
      <c r="T215" s="187">
        <f>S215*H215</f>
        <v>0</v>
      </c>
      <c r="U215" s="36"/>
      <c r="V215" s="36"/>
      <c r="W215" s="36"/>
      <c r="X215" s="36"/>
      <c r="Y215" s="36"/>
      <c r="Z215" s="36"/>
      <c r="AA215" s="36"/>
      <c r="AB215" s="36"/>
      <c r="AC215" s="36"/>
      <c r="AD215" s="36"/>
      <c r="AE215" s="36"/>
      <c r="AR215" s="188" t="s">
        <v>261</v>
      </c>
      <c r="AT215" s="188" t="s">
        <v>164</v>
      </c>
      <c r="AU215" s="188" t="s">
        <v>90</v>
      </c>
      <c r="AY215" s="18" t="s">
        <v>161</v>
      </c>
      <c r="BE215" s="189">
        <f>IF(N215="základní",J215,0)</f>
        <v>0</v>
      </c>
      <c r="BF215" s="189">
        <f>IF(N215="snížená",J215,0)</f>
        <v>0</v>
      </c>
      <c r="BG215" s="189">
        <f>IF(N215="zákl. přenesená",J215,0)</f>
        <v>0</v>
      </c>
      <c r="BH215" s="189">
        <f>IF(N215="sníž. přenesená",J215,0)</f>
        <v>0</v>
      </c>
      <c r="BI215" s="189">
        <f>IF(N215="nulová",J215,0)</f>
        <v>0</v>
      </c>
      <c r="BJ215" s="18" t="s">
        <v>88</v>
      </c>
      <c r="BK215" s="189">
        <f>ROUND(I215*H215,2)</f>
        <v>0</v>
      </c>
      <c r="BL215" s="18" t="s">
        <v>261</v>
      </c>
      <c r="BM215" s="188" t="s">
        <v>1226</v>
      </c>
    </row>
    <row r="216" spans="1:65" s="2" customFormat="1" ht="11.25">
      <c r="A216" s="36"/>
      <c r="B216" s="37"/>
      <c r="C216" s="38"/>
      <c r="D216" s="190" t="s">
        <v>170</v>
      </c>
      <c r="E216" s="38"/>
      <c r="F216" s="191" t="s">
        <v>446</v>
      </c>
      <c r="G216" s="38"/>
      <c r="H216" s="38"/>
      <c r="I216" s="192"/>
      <c r="J216" s="38"/>
      <c r="K216" s="38"/>
      <c r="L216" s="41"/>
      <c r="M216" s="193"/>
      <c r="N216" s="194"/>
      <c r="O216" s="66"/>
      <c r="P216" s="66"/>
      <c r="Q216" s="66"/>
      <c r="R216" s="66"/>
      <c r="S216" s="66"/>
      <c r="T216" s="67"/>
      <c r="U216" s="36"/>
      <c r="V216" s="36"/>
      <c r="W216" s="36"/>
      <c r="X216" s="36"/>
      <c r="Y216" s="36"/>
      <c r="Z216" s="36"/>
      <c r="AA216" s="36"/>
      <c r="AB216" s="36"/>
      <c r="AC216" s="36"/>
      <c r="AD216" s="36"/>
      <c r="AE216" s="36"/>
      <c r="AT216" s="18" t="s">
        <v>170</v>
      </c>
      <c r="AU216" s="18" t="s">
        <v>90</v>
      </c>
    </row>
    <row r="217" spans="1:65" s="2" customFormat="1" ht="24.2" customHeight="1">
      <c r="A217" s="36"/>
      <c r="B217" s="37"/>
      <c r="C217" s="176" t="s">
        <v>447</v>
      </c>
      <c r="D217" s="176" t="s">
        <v>164</v>
      </c>
      <c r="E217" s="177" t="s">
        <v>448</v>
      </c>
      <c r="F217" s="178" t="s">
        <v>449</v>
      </c>
      <c r="G217" s="179" t="s">
        <v>167</v>
      </c>
      <c r="H217" s="180">
        <v>12.34</v>
      </c>
      <c r="I217" s="181"/>
      <c r="J217" s="182">
        <f>ROUND(I217*H217,2)</f>
        <v>0</v>
      </c>
      <c r="K217" s="183"/>
      <c r="L217" s="41"/>
      <c r="M217" s="184" t="s">
        <v>35</v>
      </c>
      <c r="N217" s="185" t="s">
        <v>51</v>
      </c>
      <c r="O217" s="66"/>
      <c r="P217" s="186">
        <f>O217*H217</f>
        <v>0</v>
      </c>
      <c r="Q217" s="186">
        <v>0</v>
      </c>
      <c r="R217" s="186">
        <f>Q217*H217</f>
        <v>0</v>
      </c>
      <c r="S217" s="186">
        <v>8.3169999999999994E-2</v>
      </c>
      <c r="T217" s="187">
        <f>S217*H217</f>
        <v>1.0263177999999999</v>
      </c>
      <c r="U217" s="36"/>
      <c r="V217" s="36"/>
      <c r="W217" s="36"/>
      <c r="X217" s="36"/>
      <c r="Y217" s="36"/>
      <c r="Z217" s="36"/>
      <c r="AA217" s="36"/>
      <c r="AB217" s="36"/>
      <c r="AC217" s="36"/>
      <c r="AD217" s="36"/>
      <c r="AE217" s="36"/>
      <c r="AR217" s="188" t="s">
        <v>261</v>
      </c>
      <c r="AT217" s="188" t="s">
        <v>164</v>
      </c>
      <c r="AU217" s="188" t="s">
        <v>90</v>
      </c>
      <c r="AY217" s="18" t="s">
        <v>161</v>
      </c>
      <c r="BE217" s="189">
        <f>IF(N217="základní",J217,0)</f>
        <v>0</v>
      </c>
      <c r="BF217" s="189">
        <f>IF(N217="snížená",J217,0)</f>
        <v>0</v>
      </c>
      <c r="BG217" s="189">
        <f>IF(N217="zákl. přenesená",J217,0)</f>
        <v>0</v>
      </c>
      <c r="BH217" s="189">
        <f>IF(N217="sníž. přenesená",J217,0)</f>
        <v>0</v>
      </c>
      <c r="BI217" s="189">
        <f>IF(N217="nulová",J217,0)</f>
        <v>0</v>
      </c>
      <c r="BJ217" s="18" t="s">
        <v>88</v>
      </c>
      <c r="BK217" s="189">
        <f>ROUND(I217*H217,2)</f>
        <v>0</v>
      </c>
      <c r="BL217" s="18" t="s">
        <v>261</v>
      </c>
      <c r="BM217" s="188" t="s">
        <v>1227</v>
      </c>
    </row>
    <row r="218" spans="1:65" s="2" customFormat="1" ht="11.25">
      <c r="A218" s="36"/>
      <c r="B218" s="37"/>
      <c r="C218" s="38"/>
      <c r="D218" s="190" t="s">
        <v>170</v>
      </c>
      <c r="E218" s="38"/>
      <c r="F218" s="191" t="s">
        <v>451</v>
      </c>
      <c r="G218" s="38"/>
      <c r="H218" s="38"/>
      <c r="I218" s="192"/>
      <c r="J218" s="38"/>
      <c r="K218" s="38"/>
      <c r="L218" s="41"/>
      <c r="M218" s="193"/>
      <c r="N218" s="194"/>
      <c r="O218" s="66"/>
      <c r="P218" s="66"/>
      <c r="Q218" s="66"/>
      <c r="R218" s="66"/>
      <c r="S218" s="66"/>
      <c r="T218" s="67"/>
      <c r="U218" s="36"/>
      <c r="V218" s="36"/>
      <c r="W218" s="36"/>
      <c r="X218" s="36"/>
      <c r="Y218" s="36"/>
      <c r="Z218" s="36"/>
      <c r="AA218" s="36"/>
      <c r="AB218" s="36"/>
      <c r="AC218" s="36"/>
      <c r="AD218" s="36"/>
      <c r="AE218" s="36"/>
      <c r="AT218" s="18" t="s">
        <v>170</v>
      </c>
      <c r="AU218" s="18" t="s">
        <v>90</v>
      </c>
    </row>
    <row r="219" spans="1:65" s="14" customFormat="1" ht="11.25">
      <c r="B219" s="206"/>
      <c r="C219" s="207"/>
      <c r="D219" s="197" t="s">
        <v>176</v>
      </c>
      <c r="E219" s="208" t="s">
        <v>35</v>
      </c>
      <c r="F219" s="209" t="s">
        <v>1228</v>
      </c>
      <c r="G219" s="207"/>
      <c r="H219" s="210">
        <v>12.34</v>
      </c>
      <c r="I219" s="211"/>
      <c r="J219" s="207"/>
      <c r="K219" s="207"/>
      <c r="L219" s="212"/>
      <c r="M219" s="213"/>
      <c r="N219" s="214"/>
      <c r="O219" s="214"/>
      <c r="P219" s="214"/>
      <c r="Q219" s="214"/>
      <c r="R219" s="214"/>
      <c r="S219" s="214"/>
      <c r="T219" s="215"/>
      <c r="AT219" s="216" t="s">
        <v>176</v>
      </c>
      <c r="AU219" s="216" t="s">
        <v>90</v>
      </c>
      <c r="AV219" s="14" t="s">
        <v>90</v>
      </c>
      <c r="AW219" s="14" t="s">
        <v>41</v>
      </c>
      <c r="AX219" s="14" t="s">
        <v>88</v>
      </c>
      <c r="AY219" s="216" t="s">
        <v>161</v>
      </c>
    </row>
    <row r="220" spans="1:65" s="2" customFormat="1" ht="33" customHeight="1">
      <c r="A220" s="36"/>
      <c r="B220" s="37"/>
      <c r="C220" s="176" t="s">
        <v>453</v>
      </c>
      <c r="D220" s="176" t="s">
        <v>164</v>
      </c>
      <c r="E220" s="177" t="s">
        <v>454</v>
      </c>
      <c r="F220" s="178" t="s">
        <v>455</v>
      </c>
      <c r="G220" s="179" t="s">
        <v>167</v>
      </c>
      <c r="H220" s="180">
        <v>12.34</v>
      </c>
      <c r="I220" s="181"/>
      <c r="J220" s="182">
        <f>ROUND(I220*H220,2)</f>
        <v>0</v>
      </c>
      <c r="K220" s="183"/>
      <c r="L220" s="41"/>
      <c r="M220" s="184" t="s">
        <v>35</v>
      </c>
      <c r="N220" s="185" t="s">
        <v>51</v>
      </c>
      <c r="O220" s="66"/>
      <c r="P220" s="186">
        <f>O220*H220</f>
        <v>0</v>
      </c>
      <c r="Q220" s="186">
        <v>5.4000000000000003E-3</v>
      </c>
      <c r="R220" s="186">
        <f>Q220*H220</f>
        <v>6.6636000000000001E-2</v>
      </c>
      <c r="S220" s="186">
        <v>0</v>
      </c>
      <c r="T220" s="187">
        <f>S220*H220</f>
        <v>0</v>
      </c>
      <c r="U220" s="36"/>
      <c r="V220" s="36"/>
      <c r="W220" s="36"/>
      <c r="X220" s="36"/>
      <c r="Y220" s="36"/>
      <c r="Z220" s="36"/>
      <c r="AA220" s="36"/>
      <c r="AB220" s="36"/>
      <c r="AC220" s="36"/>
      <c r="AD220" s="36"/>
      <c r="AE220" s="36"/>
      <c r="AR220" s="188" t="s">
        <v>261</v>
      </c>
      <c r="AT220" s="188" t="s">
        <v>164</v>
      </c>
      <c r="AU220" s="188" t="s">
        <v>90</v>
      </c>
      <c r="AY220" s="18" t="s">
        <v>161</v>
      </c>
      <c r="BE220" s="189">
        <f>IF(N220="základní",J220,0)</f>
        <v>0</v>
      </c>
      <c r="BF220" s="189">
        <f>IF(N220="snížená",J220,0)</f>
        <v>0</v>
      </c>
      <c r="BG220" s="189">
        <f>IF(N220="zákl. přenesená",J220,0)</f>
        <v>0</v>
      </c>
      <c r="BH220" s="189">
        <f>IF(N220="sníž. přenesená",J220,0)</f>
        <v>0</v>
      </c>
      <c r="BI220" s="189">
        <f>IF(N220="nulová",J220,0)</f>
        <v>0</v>
      </c>
      <c r="BJ220" s="18" t="s">
        <v>88</v>
      </c>
      <c r="BK220" s="189">
        <f>ROUND(I220*H220,2)</f>
        <v>0</v>
      </c>
      <c r="BL220" s="18" t="s">
        <v>261</v>
      </c>
      <c r="BM220" s="188" t="s">
        <v>1229</v>
      </c>
    </row>
    <row r="221" spans="1:65" s="2" customFormat="1" ht="11.25">
      <c r="A221" s="36"/>
      <c r="B221" s="37"/>
      <c r="C221" s="38"/>
      <c r="D221" s="190" t="s">
        <v>170</v>
      </c>
      <c r="E221" s="38"/>
      <c r="F221" s="191" t="s">
        <v>457</v>
      </c>
      <c r="G221" s="38"/>
      <c r="H221" s="38"/>
      <c r="I221" s="192"/>
      <c r="J221" s="38"/>
      <c r="K221" s="38"/>
      <c r="L221" s="41"/>
      <c r="M221" s="193"/>
      <c r="N221" s="194"/>
      <c r="O221" s="66"/>
      <c r="P221" s="66"/>
      <c r="Q221" s="66"/>
      <c r="R221" s="66"/>
      <c r="S221" s="66"/>
      <c r="T221" s="67"/>
      <c r="U221" s="36"/>
      <c r="V221" s="36"/>
      <c r="W221" s="36"/>
      <c r="X221" s="36"/>
      <c r="Y221" s="36"/>
      <c r="Z221" s="36"/>
      <c r="AA221" s="36"/>
      <c r="AB221" s="36"/>
      <c r="AC221" s="36"/>
      <c r="AD221" s="36"/>
      <c r="AE221" s="36"/>
      <c r="AT221" s="18" t="s">
        <v>170</v>
      </c>
      <c r="AU221" s="18" t="s">
        <v>90</v>
      </c>
    </row>
    <row r="222" spans="1:65" s="14" customFormat="1" ht="11.25">
      <c r="B222" s="206"/>
      <c r="C222" s="207"/>
      <c r="D222" s="197" t="s">
        <v>176</v>
      </c>
      <c r="E222" s="208" t="s">
        <v>35</v>
      </c>
      <c r="F222" s="209" t="s">
        <v>1228</v>
      </c>
      <c r="G222" s="207"/>
      <c r="H222" s="210">
        <v>12.34</v>
      </c>
      <c r="I222" s="211"/>
      <c r="J222" s="207"/>
      <c r="K222" s="207"/>
      <c r="L222" s="212"/>
      <c r="M222" s="213"/>
      <c r="N222" s="214"/>
      <c r="O222" s="214"/>
      <c r="P222" s="214"/>
      <c r="Q222" s="214"/>
      <c r="R222" s="214"/>
      <c r="S222" s="214"/>
      <c r="T222" s="215"/>
      <c r="AT222" s="216" t="s">
        <v>176</v>
      </c>
      <c r="AU222" s="216" t="s">
        <v>90</v>
      </c>
      <c r="AV222" s="14" t="s">
        <v>90</v>
      </c>
      <c r="AW222" s="14" t="s">
        <v>41</v>
      </c>
      <c r="AX222" s="14" t="s">
        <v>88</v>
      </c>
      <c r="AY222" s="216" t="s">
        <v>161</v>
      </c>
    </row>
    <row r="223" spans="1:65" s="2" customFormat="1" ht="37.9" customHeight="1">
      <c r="A223" s="36"/>
      <c r="B223" s="37"/>
      <c r="C223" s="228" t="s">
        <v>458</v>
      </c>
      <c r="D223" s="228" t="s">
        <v>188</v>
      </c>
      <c r="E223" s="229" t="s">
        <v>459</v>
      </c>
      <c r="F223" s="230" t="s">
        <v>460</v>
      </c>
      <c r="G223" s="231" t="s">
        <v>167</v>
      </c>
      <c r="H223" s="232">
        <v>13.574</v>
      </c>
      <c r="I223" s="233"/>
      <c r="J223" s="234">
        <f>ROUND(I223*H223,2)</f>
        <v>0</v>
      </c>
      <c r="K223" s="235"/>
      <c r="L223" s="236"/>
      <c r="M223" s="237" t="s">
        <v>35</v>
      </c>
      <c r="N223" s="238" t="s">
        <v>51</v>
      </c>
      <c r="O223" s="66"/>
      <c r="P223" s="186">
        <f>O223*H223</f>
        <v>0</v>
      </c>
      <c r="Q223" s="186">
        <v>1.9199999999999998E-2</v>
      </c>
      <c r="R223" s="186">
        <f>Q223*H223</f>
        <v>0.26062079999999999</v>
      </c>
      <c r="S223" s="186">
        <v>0</v>
      </c>
      <c r="T223" s="187">
        <f>S223*H223</f>
        <v>0</v>
      </c>
      <c r="U223" s="36"/>
      <c r="V223" s="36"/>
      <c r="W223" s="36"/>
      <c r="X223" s="36"/>
      <c r="Y223" s="36"/>
      <c r="Z223" s="36"/>
      <c r="AA223" s="36"/>
      <c r="AB223" s="36"/>
      <c r="AC223" s="36"/>
      <c r="AD223" s="36"/>
      <c r="AE223" s="36"/>
      <c r="AR223" s="188" t="s">
        <v>333</v>
      </c>
      <c r="AT223" s="188" t="s">
        <v>188</v>
      </c>
      <c r="AU223" s="188" t="s">
        <v>90</v>
      </c>
      <c r="AY223" s="18" t="s">
        <v>161</v>
      </c>
      <c r="BE223" s="189">
        <f>IF(N223="základní",J223,0)</f>
        <v>0</v>
      </c>
      <c r="BF223" s="189">
        <f>IF(N223="snížená",J223,0)</f>
        <v>0</v>
      </c>
      <c r="BG223" s="189">
        <f>IF(N223="zákl. přenesená",J223,0)</f>
        <v>0</v>
      </c>
      <c r="BH223" s="189">
        <f>IF(N223="sníž. přenesená",J223,0)</f>
        <v>0</v>
      </c>
      <c r="BI223" s="189">
        <f>IF(N223="nulová",J223,0)</f>
        <v>0</v>
      </c>
      <c r="BJ223" s="18" t="s">
        <v>88</v>
      </c>
      <c r="BK223" s="189">
        <f>ROUND(I223*H223,2)</f>
        <v>0</v>
      </c>
      <c r="BL223" s="18" t="s">
        <v>261</v>
      </c>
      <c r="BM223" s="188" t="s">
        <v>1230</v>
      </c>
    </row>
    <row r="224" spans="1:65" s="2" customFormat="1" ht="11.25">
      <c r="A224" s="36"/>
      <c r="B224" s="37"/>
      <c r="C224" s="38"/>
      <c r="D224" s="190" t="s">
        <v>170</v>
      </c>
      <c r="E224" s="38"/>
      <c r="F224" s="191" t="s">
        <v>462</v>
      </c>
      <c r="G224" s="38"/>
      <c r="H224" s="38"/>
      <c r="I224" s="192"/>
      <c r="J224" s="38"/>
      <c r="K224" s="38"/>
      <c r="L224" s="41"/>
      <c r="M224" s="193"/>
      <c r="N224" s="194"/>
      <c r="O224" s="66"/>
      <c r="P224" s="66"/>
      <c r="Q224" s="66"/>
      <c r="R224" s="66"/>
      <c r="S224" s="66"/>
      <c r="T224" s="67"/>
      <c r="U224" s="36"/>
      <c r="V224" s="36"/>
      <c r="W224" s="36"/>
      <c r="X224" s="36"/>
      <c r="Y224" s="36"/>
      <c r="Z224" s="36"/>
      <c r="AA224" s="36"/>
      <c r="AB224" s="36"/>
      <c r="AC224" s="36"/>
      <c r="AD224" s="36"/>
      <c r="AE224" s="36"/>
      <c r="AT224" s="18" t="s">
        <v>170</v>
      </c>
      <c r="AU224" s="18" t="s">
        <v>90</v>
      </c>
    </row>
    <row r="225" spans="1:65" s="14" customFormat="1" ht="11.25">
      <c r="B225" s="206"/>
      <c r="C225" s="207"/>
      <c r="D225" s="197" t="s">
        <v>176</v>
      </c>
      <c r="E225" s="207"/>
      <c r="F225" s="209" t="s">
        <v>1231</v>
      </c>
      <c r="G225" s="207"/>
      <c r="H225" s="210">
        <v>13.574</v>
      </c>
      <c r="I225" s="211"/>
      <c r="J225" s="207"/>
      <c r="K225" s="207"/>
      <c r="L225" s="212"/>
      <c r="M225" s="213"/>
      <c r="N225" s="214"/>
      <c r="O225" s="214"/>
      <c r="P225" s="214"/>
      <c r="Q225" s="214"/>
      <c r="R225" s="214"/>
      <c r="S225" s="214"/>
      <c r="T225" s="215"/>
      <c r="AT225" s="216" t="s">
        <v>176</v>
      </c>
      <c r="AU225" s="216" t="s">
        <v>90</v>
      </c>
      <c r="AV225" s="14" t="s">
        <v>90</v>
      </c>
      <c r="AW225" s="14" t="s">
        <v>4</v>
      </c>
      <c r="AX225" s="14" t="s">
        <v>88</v>
      </c>
      <c r="AY225" s="216" t="s">
        <v>161</v>
      </c>
    </row>
    <row r="226" spans="1:65" s="2" customFormat="1" ht="37.9" customHeight="1">
      <c r="A226" s="36"/>
      <c r="B226" s="37"/>
      <c r="C226" s="176" t="s">
        <v>464</v>
      </c>
      <c r="D226" s="176" t="s">
        <v>164</v>
      </c>
      <c r="E226" s="177" t="s">
        <v>465</v>
      </c>
      <c r="F226" s="178" t="s">
        <v>466</v>
      </c>
      <c r="G226" s="179" t="s">
        <v>167</v>
      </c>
      <c r="H226" s="180">
        <v>6.17</v>
      </c>
      <c r="I226" s="181"/>
      <c r="J226" s="182">
        <f>ROUND(I226*H226,2)</f>
        <v>0</v>
      </c>
      <c r="K226" s="183"/>
      <c r="L226" s="41"/>
      <c r="M226" s="184" t="s">
        <v>35</v>
      </c>
      <c r="N226" s="185" t="s">
        <v>51</v>
      </c>
      <c r="O226" s="66"/>
      <c r="P226" s="186">
        <f>O226*H226</f>
        <v>0</v>
      </c>
      <c r="Q226" s="186">
        <v>0</v>
      </c>
      <c r="R226" s="186">
        <f>Q226*H226</f>
        <v>0</v>
      </c>
      <c r="S226" s="186">
        <v>0</v>
      </c>
      <c r="T226" s="187">
        <f>S226*H226</f>
        <v>0</v>
      </c>
      <c r="U226" s="36"/>
      <c r="V226" s="36"/>
      <c r="W226" s="36"/>
      <c r="X226" s="36"/>
      <c r="Y226" s="36"/>
      <c r="Z226" s="36"/>
      <c r="AA226" s="36"/>
      <c r="AB226" s="36"/>
      <c r="AC226" s="36"/>
      <c r="AD226" s="36"/>
      <c r="AE226" s="36"/>
      <c r="AR226" s="188" t="s">
        <v>261</v>
      </c>
      <c r="AT226" s="188" t="s">
        <v>164</v>
      </c>
      <c r="AU226" s="188" t="s">
        <v>90</v>
      </c>
      <c r="AY226" s="18" t="s">
        <v>161</v>
      </c>
      <c r="BE226" s="189">
        <f>IF(N226="základní",J226,0)</f>
        <v>0</v>
      </c>
      <c r="BF226" s="189">
        <f>IF(N226="snížená",J226,0)</f>
        <v>0</v>
      </c>
      <c r="BG226" s="189">
        <f>IF(N226="zákl. přenesená",J226,0)</f>
        <v>0</v>
      </c>
      <c r="BH226" s="189">
        <f>IF(N226="sníž. přenesená",J226,0)</f>
        <v>0</v>
      </c>
      <c r="BI226" s="189">
        <f>IF(N226="nulová",J226,0)</f>
        <v>0</v>
      </c>
      <c r="BJ226" s="18" t="s">
        <v>88</v>
      </c>
      <c r="BK226" s="189">
        <f>ROUND(I226*H226,2)</f>
        <v>0</v>
      </c>
      <c r="BL226" s="18" t="s">
        <v>261</v>
      </c>
      <c r="BM226" s="188" t="s">
        <v>1232</v>
      </c>
    </row>
    <row r="227" spans="1:65" s="2" customFormat="1" ht="11.25">
      <c r="A227" s="36"/>
      <c r="B227" s="37"/>
      <c r="C227" s="38"/>
      <c r="D227" s="190" t="s">
        <v>170</v>
      </c>
      <c r="E227" s="38"/>
      <c r="F227" s="191" t="s">
        <v>468</v>
      </c>
      <c r="G227" s="38"/>
      <c r="H227" s="38"/>
      <c r="I227" s="192"/>
      <c r="J227" s="38"/>
      <c r="K227" s="38"/>
      <c r="L227" s="41"/>
      <c r="M227" s="193"/>
      <c r="N227" s="194"/>
      <c r="O227" s="66"/>
      <c r="P227" s="66"/>
      <c r="Q227" s="66"/>
      <c r="R227" s="66"/>
      <c r="S227" s="66"/>
      <c r="T227" s="67"/>
      <c r="U227" s="36"/>
      <c r="V227" s="36"/>
      <c r="W227" s="36"/>
      <c r="X227" s="36"/>
      <c r="Y227" s="36"/>
      <c r="Z227" s="36"/>
      <c r="AA227" s="36"/>
      <c r="AB227" s="36"/>
      <c r="AC227" s="36"/>
      <c r="AD227" s="36"/>
      <c r="AE227" s="36"/>
      <c r="AT227" s="18" t="s">
        <v>170</v>
      </c>
      <c r="AU227" s="18" t="s">
        <v>90</v>
      </c>
    </row>
    <row r="228" spans="1:65" s="14" customFormat="1" ht="11.25">
      <c r="B228" s="206"/>
      <c r="C228" s="207"/>
      <c r="D228" s="197" t="s">
        <v>176</v>
      </c>
      <c r="E228" s="208" t="s">
        <v>35</v>
      </c>
      <c r="F228" s="209" t="s">
        <v>1233</v>
      </c>
      <c r="G228" s="207"/>
      <c r="H228" s="210">
        <v>6.17</v>
      </c>
      <c r="I228" s="211"/>
      <c r="J228" s="207"/>
      <c r="K228" s="207"/>
      <c r="L228" s="212"/>
      <c r="M228" s="213"/>
      <c r="N228" s="214"/>
      <c r="O228" s="214"/>
      <c r="P228" s="214"/>
      <c r="Q228" s="214"/>
      <c r="R228" s="214"/>
      <c r="S228" s="214"/>
      <c r="T228" s="215"/>
      <c r="AT228" s="216" t="s">
        <v>176</v>
      </c>
      <c r="AU228" s="216" t="s">
        <v>90</v>
      </c>
      <c r="AV228" s="14" t="s">
        <v>90</v>
      </c>
      <c r="AW228" s="14" t="s">
        <v>41</v>
      </c>
      <c r="AX228" s="14" t="s">
        <v>88</v>
      </c>
      <c r="AY228" s="216" t="s">
        <v>161</v>
      </c>
    </row>
    <row r="229" spans="1:65" s="2" customFormat="1" ht="24.2" customHeight="1">
      <c r="A229" s="36"/>
      <c r="B229" s="37"/>
      <c r="C229" s="176" t="s">
        <v>470</v>
      </c>
      <c r="D229" s="176" t="s">
        <v>164</v>
      </c>
      <c r="E229" s="177" t="s">
        <v>471</v>
      </c>
      <c r="F229" s="178" t="s">
        <v>472</v>
      </c>
      <c r="G229" s="179" t="s">
        <v>167</v>
      </c>
      <c r="H229" s="180">
        <v>14.191000000000001</v>
      </c>
      <c r="I229" s="181"/>
      <c r="J229" s="182">
        <f>ROUND(I229*H229,2)</f>
        <v>0</v>
      </c>
      <c r="K229" s="183"/>
      <c r="L229" s="41"/>
      <c r="M229" s="184" t="s">
        <v>35</v>
      </c>
      <c r="N229" s="185" t="s">
        <v>51</v>
      </c>
      <c r="O229" s="66"/>
      <c r="P229" s="186">
        <f>O229*H229</f>
        <v>0</v>
      </c>
      <c r="Q229" s="186">
        <v>1.5E-3</v>
      </c>
      <c r="R229" s="186">
        <f>Q229*H229</f>
        <v>2.12865E-2</v>
      </c>
      <c r="S229" s="186">
        <v>0</v>
      </c>
      <c r="T229" s="187">
        <f>S229*H229</f>
        <v>0</v>
      </c>
      <c r="U229" s="36"/>
      <c r="V229" s="36"/>
      <c r="W229" s="36"/>
      <c r="X229" s="36"/>
      <c r="Y229" s="36"/>
      <c r="Z229" s="36"/>
      <c r="AA229" s="36"/>
      <c r="AB229" s="36"/>
      <c r="AC229" s="36"/>
      <c r="AD229" s="36"/>
      <c r="AE229" s="36"/>
      <c r="AR229" s="188" t="s">
        <v>261</v>
      </c>
      <c r="AT229" s="188" t="s">
        <v>164</v>
      </c>
      <c r="AU229" s="188" t="s">
        <v>90</v>
      </c>
      <c r="AY229" s="18" t="s">
        <v>161</v>
      </c>
      <c r="BE229" s="189">
        <f>IF(N229="základní",J229,0)</f>
        <v>0</v>
      </c>
      <c r="BF229" s="189">
        <f>IF(N229="snížená",J229,0)</f>
        <v>0</v>
      </c>
      <c r="BG229" s="189">
        <f>IF(N229="zákl. přenesená",J229,0)</f>
        <v>0</v>
      </c>
      <c r="BH229" s="189">
        <f>IF(N229="sníž. přenesená",J229,0)</f>
        <v>0</v>
      </c>
      <c r="BI229" s="189">
        <f>IF(N229="nulová",J229,0)</f>
        <v>0</v>
      </c>
      <c r="BJ229" s="18" t="s">
        <v>88</v>
      </c>
      <c r="BK229" s="189">
        <f>ROUND(I229*H229,2)</f>
        <v>0</v>
      </c>
      <c r="BL229" s="18" t="s">
        <v>261</v>
      </c>
      <c r="BM229" s="188" t="s">
        <v>1234</v>
      </c>
    </row>
    <row r="230" spans="1:65" s="2" customFormat="1" ht="11.25">
      <c r="A230" s="36"/>
      <c r="B230" s="37"/>
      <c r="C230" s="38"/>
      <c r="D230" s="190" t="s">
        <v>170</v>
      </c>
      <c r="E230" s="38"/>
      <c r="F230" s="191" t="s">
        <v>474</v>
      </c>
      <c r="G230" s="38"/>
      <c r="H230" s="38"/>
      <c r="I230" s="192"/>
      <c r="J230" s="38"/>
      <c r="K230" s="38"/>
      <c r="L230" s="41"/>
      <c r="M230" s="193"/>
      <c r="N230" s="194"/>
      <c r="O230" s="66"/>
      <c r="P230" s="66"/>
      <c r="Q230" s="66"/>
      <c r="R230" s="66"/>
      <c r="S230" s="66"/>
      <c r="T230" s="67"/>
      <c r="U230" s="36"/>
      <c r="V230" s="36"/>
      <c r="W230" s="36"/>
      <c r="X230" s="36"/>
      <c r="Y230" s="36"/>
      <c r="Z230" s="36"/>
      <c r="AA230" s="36"/>
      <c r="AB230" s="36"/>
      <c r="AC230" s="36"/>
      <c r="AD230" s="36"/>
      <c r="AE230" s="36"/>
      <c r="AT230" s="18" t="s">
        <v>170</v>
      </c>
      <c r="AU230" s="18" t="s">
        <v>90</v>
      </c>
    </row>
    <row r="231" spans="1:65" s="14" customFormat="1" ht="11.25">
      <c r="B231" s="206"/>
      <c r="C231" s="207"/>
      <c r="D231" s="197" t="s">
        <v>176</v>
      </c>
      <c r="E231" s="208" t="s">
        <v>35</v>
      </c>
      <c r="F231" s="209" t="s">
        <v>1235</v>
      </c>
      <c r="G231" s="207"/>
      <c r="H231" s="210">
        <v>12.34</v>
      </c>
      <c r="I231" s="211"/>
      <c r="J231" s="207"/>
      <c r="K231" s="207"/>
      <c r="L231" s="212"/>
      <c r="M231" s="213"/>
      <c r="N231" s="214"/>
      <c r="O231" s="214"/>
      <c r="P231" s="214"/>
      <c r="Q231" s="214"/>
      <c r="R231" s="214"/>
      <c r="S231" s="214"/>
      <c r="T231" s="215"/>
      <c r="AT231" s="216" t="s">
        <v>176</v>
      </c>
      <c r="AU231" s="216" t="s">
        <v>90</v>
      </c>
      <c r="AV231" s="14" t="s">
        <v>90</v>
      </c>
      <c r="AW231" s="14" t="s">
        <v>41</v>
      </c>
      <c r="AX231" s="14" t="s">
        <v>80</v>
      </c>
      <c r="AY231" s="216" t="s">
        <v>161</v>
      </c>
    </row>
    <row r="232" spans="1:65" s="14" customFormat="1" ht="11.25">
      <c r="B232" s="206"/>
      <c r="C232" s="207"/>
      <c r="D232" s="197" t="s">
        <v>176</v>
      </c>
      <c r="E232" s="208" t="s">
        <v>35</v>
      </c>
      <c r="F232" s="209" t="s">
        <v>1236</v>
      </c>
      <c r="G232" s="207"/>
      <c r="H232" s="210">
        <v>1.851</v>
      </c>
      <c r="I232" s="211"/>
      <c r="J232" s="207"/>
      <c r="K232" s="207"/>
      <c r="L232" s="212"/>
      <c r="M232" s="213"/>
      <c r="N232" s="214"/>
      <c r="O232" s="214"/>
      <c r="P232" s="214"/>
      <c r="Q232" s="214"/>
      <c r="R232" s="214"/>
      <c r="S232" s="214"/>
      <c r="T232" s="215"/>
      <c r="AT232" s="216" t="s">
        <v>176</v>
      </c>
      <c r="AU232" s="216" t="s">
        <v>90</v>
      </c>
      <c r="AV232" s="14" t="s">
        <v>90</v>
      </c>
      <c r="AW232" s="14" t="s">
        <v>41</v>
      </c>
      <c r="AX232" s="14" t="s">
        <v>80</v>
      </c>
      <c r="AY232" s="216" t="s">
        <v>161</v>
      </c>
    </row>
    <row r="233" spans="1:65" s="15" customFormat="1" ht="11.25">
      <c r="B233" s="217"/>
      <c r="C233" s="218"/>
      <c r="D233" s="197" t="s">
        <v>176</v>
      </c>
      <c r="E233" s="219" t="s">
        <v>35</v>
      </c>
      <c r="F233" s="220" t="s">
        <v>181</v>
      </c>
      <c r="G233" s="218"/>
      <c r="H233" s="221">
        <v>14.191000000000001</v>
      </c>
      <c r="I233" s="222"/>
      <c r="J233" s="218"/>
      <c r="K233" s="218"/>
      <c r="L233" s="223"/>
      <c r="M233" s="224"/>
      <c r="N233" s="225"/>
      <c r="O233" s="225"/>
      <c r="P233" s="225"/>
      <c r="Q233" s="225"/>
      <c r="R233" s="225"/>
      <c r="S233" s="225"/>
      <c r="T233" s="226"/>
      <c r="AT233" s="227" t="s">
        <v>176</v>
      </c>
      <c r="AU233" s="227" t="s">
        <v>90</v>
      </c>
      <c r="AV233" s="15" t="s">
        <v>168</v>
      </c>
      <c r="AW233" s="15" t="s">
        <v>41</v>
      </c>
      <c r="AX233" s="15" t="s">
        <v>88</v>
      </c>
      <c r="AY233" s="227" t="s">
        <v>161</v>
      </c>
    </row>
    <row r="234" spans="1:65" s="2" customFormat="1" ht="24.2" customHeight="1">
      <c r="A234" s="36"/>
      <c r="B234" s="37"/>
      <c r="C234" s="176" t="s">
        <v>477</v>
      </c>
      <c r="D234" s="176" t="s">
        <v>164</v>
      </c>
      <c r="E234" s="177" t="s">
        <v>478</v>
      </c>
      <c r="F234" s="178" t="s">
        <v>479</v>
      </c>
      <c r="G234" s="179" t="s">
        <v>480</v>
      </c>
      <c r="H234" s="180">
        <v>21.74</v>
      </c>
      <c r="I234" s="181"/>
      <c r="J234" s="182">
        <f>ROUND(I234*H234,2)</f>
        <v>0</v>
      </c>
      <c r="K234" s="183"/>
      <c r="L234" s="41"/>
      <c r="M234" s="184" t="s">
        <v>35</v>
      </c>
      <c r="N234" s="185" t="s">
        <v>51</v>
      </c>
      <c r="O234" s="66"/>
      <c r="P234" s="186">
        <f>O234*H234</f>
        <v>0</v>
      </c>
      <c r="Q234" s="186">
        <v>3.2000000000000003E-4</v>
      </c>
      <c r="R234" s="186">
        <f>Q234*H234</f>
        <v>6.9568E-3</v>
      </c>
      <c r="S234" s="186">
        <v>0</v>
      </c>
      <c r="T234" s="187">
        <f>S234*H234</f>
        <v>0</v>
      </c>
      <c r="U234" s="36"/>
      <c r="V234" s="36"/>
      <c r="W234" s="36"/>
      <c r="X234" s="36"/>
      <c r="Y234" s="36"/>
      <c r="Z234" s="36"/>
      <c r="AA234" s="36"/>
      <c r="AB234" s="36"/>
      <c r="AC234" s="36"/>
      <c r="AD234" s="36"/>
      <c r="AE234" s="36"/>
      <c r="AR234" s="188" t="s">
        <v>261</v>
      </c>
      <c r="AT234" s="188" t="s">
        <v>164</v>
      </c>
      <c r="AU234" s="188" t="s">
        <v>90</v>
      </c>
      <c r="AY234" s="18" t="s">
        <v>161</v>
      </c>
      <c r="BE234" s="189">
        <f>IF(N234="základní",J234,0)</f>
        <v>0</v>
      </c>
      <c r="BF234" s="189">
        <f>IF(N234="snížená",J234,0)</f>
        <v>0</v>
      </c>
      <c r="BG234" s="189">
        <f>IF(N234="zákl. přenesená",J234,0)</f>
        <v>0</v>
      </c>
      <c r="BH234" s="189">
        <f>IF(N234="sníž. přenesená",J234,0)</f>
        <v>0</v>
      </c>
      <c r="BI234" s="189">
        <f>IF(N234="nulová",J234,0)</f>
        <v>0</v>
      </c>
      <c r="BJ234" s="18" t="s">
        <v>88</v>
      </c>
      <c r="BK234" s="189">
        <f>ROUND(I234*H234,2)</f>
        <v>0</v>
      </c>
      <c r="BL234" s="18" t="s">
        <v>261</v>
      </c>
      <c r="BM234" s="188" t="s">
        <v>1237</v>
      </c>
    </row>
    <row r="235" spans="1:65" s="2" customFormat="1" ht="11.25">
      <c r="A235" s="36"/>
      <c r="B235" s="37"/>
      <c r="C235" s="38"/>
      <c r="D235" s="190" t="s">
        <v>170</v>
      </c>
      <c r="E235" s="38"/>
      <c r="F235" s="191" t="s">
        <v>482</v>
      </c>
      <c r="G235" s="38"/>
      <c r="H235" s="38"/>
      <c r="I235" s="192"/>
      <c r="J235" s="38"/>
      <c r="K235" s="38"/>
      <c r="L235" s="41"/>
      <c r="M235" s="193"/>
      <c r="N235" s="194"/>
      <c r="O235" s="66"/>
      <c r="P235" s="66"/>
      <c r="Q235" s="66"/>
      <c r="R235" s="66"/>
      <c r="S235" s="66"/>
      <c r="T235" s="67"/>
      <c r="U235" s="36"/>
      <c r="V235" s="36"/>
      <c r="W235" s="36"/>
      <c r="X235" s="36"/>
      <c r="Y235" s="36"/>
      <c r="Z235" s="36"/>
      <c r="AA235" s="36"/>
      <c r="AB235" s="36"/>
      <c r="AC235" s="36"/>
      <c r="AD235" s="36"/>
      <c r="AE235" s="36"/>
      <c r="AT235" s="18" t="s">
        <v>170</v>
      </c>
      <c r="AU235" s="18" t="s">
        <v>90</v>
      </c>
    </row>
    <row r="236" spans="1:65" s="14" customFormat="1" ht="11.25">
      <c r="B236" s="206"/>
      <c r="C236" s="207"/>
      <c r="D236" s="197" t="s">
        <v>176</v>
      </c>
      <c r="E236" s="208" t="s">
        <v>35</v>
      </c>
      <c r="F236" s="209" t="s">
        <v>1238</v>
      </c>
      <c r="G236" s="207"/>
      <c r="H236" s="210">
        <v>8.3000000000000007</v>
      </c>
      <c r="I236" s="211"/>
      <c r="J236" s="207"/>
      <c r="K236" s="207"/>
      <c r="L236" s="212"/>
      <c r="M236" s="213"/>
      <c r="N236" s="214"/>
      <c r="O236" s="214"/>
      <c r="P236" s="214"/>
      <c r="Q236" s="214"/>
      <c r="R236" s="214"/>
      <c r="S236" s="214"/>
      <c r="T236" s="215"/>
      <c r="AT236" s="216" t="s">
        <v>176</v>
      </c>
      <c r="AU236" s="216" t="s">
        <v>90</v>
      </c>
      <c r="AV236" s="14" t="s">
        <v>90</v>
      </c>
      <c r="AW236" s="14" t="s">
        <v>41</v>
      </c>
      <c r="AX236" s="14" t="s">
        <v>80</v>
      </c>
      <c r="AY236" s="216" t="s">
        <v>161</v>
      </c>
    </row>
    <row r="237" spans="1:65" s="14" customFormat="1" ht="11.25">
      <c r="B237" s="206"/>
      <c r="C237" s="207"/>
      <c r="D237" s="197" t="s">
        <v>176</v>
      </c>
      <c r="E237" s="208" t="s">
        <v>35</v>
      </c>
      <c r="F237" s="209" t="s">
        <v>1239</v>
      </c>
      <c r="G237" s="207"/>
      <c r="H237" s="210">
        <v>8.1999999999999993</v>
      </c>
      <c r="I237" s="211"/>
      <c r="J237" s="207"/>
      <c r="K237" s="207"/>
      <c r="L237" s="212"/>
      <c r="M237" s="213"/>
      <c r="N237" s="214"/>
      <c r="O237" s="214"/>
      <c r="P237" s="214"/>
      <c r="Q237" s="214"/>
      <c r="R237" s="214"/>
      <c r="S237" s="214"/>
      <c r="T237" s="215"/>
      <c r="AT237" s="216" t="s">
        <v>176</v>
      </c>
      <c r="AU237" s="216" t="s">
        <v>90</v>
      </c>
      <c r="AV237" s="14" t="s">
        <v>90</v>
      </c>
      <c r="AW237" s="14" t="s">
        <v>41</v>
      </c>
      <c r="AX237" s="14" t="s">
        <v>80</v>
      </c>
      <c r="AY237" s="216" t="s">
        <v>161</v>
      </c>
    </row>
    <row r="238" spans="1:65" s="14" customFormat="1" ht="11.25">
      <c r="B238" s="206"/>
      <c r="C238" s="207"/>
      <c r="D238" s="197" t="s">
        <v>176</v>
      </c>
      <c r="E238" s="208" t="s">
        <v>35</v>
      </c>
      <c r="F238" s="209" t="s">
        <v>821</v>
      </c>
      <c r="G238" s="207"/>
      <c r="H238" s="210">
        <v>5.24</v>
      </c>
      <c r="I238" s="211"/>
      <c r="J238" s="207"/>
      <c r="K238" s="207"/>
      <c r="L238" s="212"/>
      <c r="M238" s="213"/>
      <c r="N238" s="214"/>
      <c r="O238" s="214"/>
      <c r="P238" s="214"/>
      <c r="Q238" s="214"/>
      <c r="R238" s="214"/>
      <c r="S238" s="214"/>
      <c r="T238" s="215"/>
      <c r="AT238" s="216" t="s">
        <v>176</v>
      </c>
      <c r="AU238" s="216" t="s">
        <v>90</v>
      </c>
      <c r="AV238" s="14" t="s">
        <v>90</v>
      </c>
      <c r="AW238" s="14" t="s">
        <v>41</v>
      </c>
      <c r="AX238" s="14" t="s">
        <v>80</v>
      </c>
      <c r="AY238" s="216" t="s">
        <v>161</v>
      </c>
    </row>
    <row r="239" spans="1:65" s="15" customFormat="1" ht="11.25">
      <c r="B239" s="217"/>
      <c r="C239" s="218"/>
      <c r="D239" s="197" t="s">
        <v>176</v>
      </c>
      <c r="E239" s="219" t="s">
        <v>35</v>
      </c>
      <c r="F239" s="220" t="s">
        <v>181</v>
      </c>
      <c r="G239" s="218"/>
      <c r="H239" s="221">
        <v>21.74</v>
      </c>
      <c r="I239" s="222"/>
      <c r="J239" s="218"/>
      <c r="K239" s="218"/>
      <c r="L239" s="223"/>
      <c r="M239" s="224"/>
      <c r="N239" s="225"/>
      <c r="O239" s="225"/>
      <c r="P239" s="225"/>
      <c r="Q239" s="225"/>
      <c r="R239" s="225"/>
      <c r="S239" s="225"/>
      <c r="T239" s="226"/>
      <c r="AT239" s="227" t="s">
        <v>176</v>
      </c>
      <c r="AU239" s="227" t="s">
        <v>90</v>
      </c>
      <c r="AV239" s="15" t="s">
        <v>168</v>
      </c>
      <c r="AW239" s="15" t="s">
        <v>41</v>
      </c>
      <c r="AX239" s="15" t="s">
        <v>88</v>
      </c>
      <c r="AY239" s="227" t="s">
        <v>161</v>
      </c>
    </row>
    <row r="240" spans="1:65" s="2" customFormat="1" ht="24.2" customHeight="1">
      <c r="A240" s="36"/>
      <c r="B240" s="37"/>
      <c r="C240" s="176" t="s">
        <v>486</v>
      </c>
      <c r="D240" s="176" t="s">
        <v>164</v>
      </c>
      <c r="E240" s="177" t="s">
        <v>487</v>
      </c>
      <c r="F240" s="178" t="s">
        <v>488</v>
      </c>
      <c r="G240" s="179" t="s">
        <v>480</v>
      </c>
      <c r="H240" s="180">
        <v>12.34</v>
      </c>
      <c r="I240" s="181"/>
      <c r="J240" s="182">
        <f>ROUND(I240*H240,2)</f>
        <v>0</v>
      </c>
      <c r="K240" s="183"/>
      <c r="L240" s="41"/>
      <c r="M240" s="184" t="s">
        <v>35</v>
      </c>
      <c r="N240" s="185" t="s">
        <v>51</v>
      </c>
      <c r="O240" s="66"/>
      <c r="P240" s="186">
        <f>O240*H240</f>
        <v>0</v>
      </c>
      <c r="Q240" s="186">
        <v>2.0000000000000002E-5</v>
      </c>
      <c r="R240" s="186">
        <f>Q240*H240</f>
        <v>2.4680000000000004E-4</v>
      </c>
      <c r="S240" s="186">
        <v>0</v>
      </c>
      <c r="T240" s="187">
        <f>S240*H240</f>
        <v>0</v>
      </c>
      <c r="U240" s="36"/>
      <c r="V240" s="36"/>
      <c r="W240" s="36"/>
      <c r="X240" s="36"/>
      <c r="Y240" s="36"/>
      <c r="Z240" s="36"/>
      <c r="AA240" s="36"/>
      <c r="AB240" s="36"/>
      <c r="AC240" s="36"/>
      <c r="AD240" s="36"/>
      <c r="AE240" s="36"/>
      <c r="AR240" s="188" t="s">
        <v>261</v>
      </c>
      <c r="AT240" s="188" t="s">
        <v>164</v>
      </c>
      <c r="AU240" s="188" t="s">
        <v>90</v>
      </c>
      <c r="AY240" s="18" t="s">
        <v>161</v>
      </c>
      <c r="BE240" s="189">
        <f>IF(N240="základní",J240,0)</f>
        <v>0</v>
      </c>
      <c r="BF240" s="189">
        <f>IF(N240="snížená",J240,0)</f>
        <v>0</v>
      </c>
      <c r="BG240" s="189">
        <f>IF(N240="zákl. přenesená",J240,0)</f>
        <v>0</v>
      </c>
      <c r="BH240" s="189">
        <f>IF(N240="sníž. přenesená",J240,0)</f>
        <v>0</v>
      </c>
      <c r="BI240" s="189">
        <f>IF(N240="nulová",J240,0)</f>
        <v>0</v>
      </c>
      <c r="BJ240" s="18" t="s">
        <v>88</v>
      </c>
      <c r="BK240" s="189">
        <f>ROUND(I240*H240,2)</f>
        <v>0</v>
      </c>
      <c r="BL240" s="18" t="s">
        <v>261</v>
      </c>
      <c r="BM240" s="188" t="s">
        <v>1240</v>
      </c>
    </row>
    <row r="241" spans="1:65" s="2" customFormat="1" ht="37.9" customHeight="1">
      <c r="A241" s="36"/>
      <c r="B241" s="37"/>
      <c r="C241" s="176" t="s">
        <v>490</v>
      </c>
      <c r="D241" s="176" t="s">
        <v>164</v>
      </c>
      <c r="E241" s="177" t="s">
        <v>1037</v>
      </c>
      <c r="F241" s="178" t="s">
        <v>1038</v>
      </c>
      <c r="G241" s="179" t="s">
        <v>232</v>
      </c>
      <c r="H241" s="180">
        <v>0.54500000000000004</v>
      </c>
      <c r="I241" s="181"/>
      <c r="J241" s="182">
        <f>ROUND(I241*H241,2)</f>
        <v>0</v>
      </c>
      <c r="K241" s="183"/>
      <c r="L241" s="41"/>
      <c r="M241" s="184" t="s">
        <v>35</v>
      </c>
      <c r="N241" s="185" t="s">
        <v>51</v>
      </c>
      <c r="O241" s="66"/>
      <c r="P241" s="186">
        <f>O241*H241</f>
        <v>0</v>
      </c>
      <c r="Q241" s="186">
        <v>0</v>
      </c>
      <c r="R241" s="186">
        <f>Q241*H241</f>
        <v>0</v>
      </c>
      <c r="S241" s="186">
        <v>0</v>
      </c>
      <c r="T241" s="187">
        <f>S241*H241</f>
        <v>0</v>
      </c>
      <c r="U241" s="36"/>
      <c r="V241" s="36"/>
      <c r="W241" s="36"/>
      <c r="X241" s="36"/>
      <c r="Y241" s="36"/>
      <c r="Z241" s="36"/>
      <c r="AA241" s="36"/>
      <c r="AB241" s="36"/>
      <c r="AC241" s="36"/>
      <c r="AD241" s="36"/>
      <c r="AE241" s="36"/>
      <c r="AR241" s="188" t="s">
        <v>261</v>
      </c>
      <c r="AT241" s="188" t="s">
        <v>164</v>
      </c>
      <c r="AU241" s="188" t="s">
        <v>90</v>
      </c>
      <c r="AY241" s="18" t="s">
        <v>161</v>
      </c>
      <c r="BE241" s="189">
        <f>IF(N241="základní",J241,0)</f>
        <v>0</v>
      </c>
      <c r="BF241" s="189">
        <f>IF(N241="snížená",J241,0)</f>
        <v>0</v>
      </c>
      <c r="BG241" s="189">
        <f>IF(N241="zákl. přenesená",J241,0)</f>
        <v>0</v>
      </c>
      <c r="BH241" s="189">
        <f>IF(N241="sníž. přenesená",J241,0)</f>
        <v>0</v>
      </c>
      <c r="BI241" s="189">
        <f>IF(N241="nulová",J241,0)</f>
        <v>0</v>
      </c>
      <c r="BJ241" s="18" t="s">
        <v>88</v>
      </c>
      <c r="BK241" s="189">
        <f>ROUND(I241*H241,2)</f>
        <v>0</v>
      </c>
      <c r="BL241" s="18" t="s">
        <v>261</v>
      </c>
      <c r="BM241" s="188" t="s">
        <v>1241</v>
      </c>
    </row>
    <row r="242" spans="1:65" s="2" customFormat="1" ht="11.25">
      <c r="A242" s="36"/>
      <c r="B242" s="37"/>
      <c r="C242" s="38"/>
      <c r="D242" s="190" t="s">
        <v>170</v>
      </c>
      <c r="E242" s="38"/>
      <c r="F242" s="191" t="s">
        <v>1040</v>
      </c>
      <c r="G242" s="38"/>
      <c r="H242" s="38"/>
      <c r="I242" s="192"/>
      <c r="J242" s="38"/>
      <c r="K242" s="38"/>
      <c r="L242" s="41"/>
      <c r="M242" s="193"/>
      <c r="N242" s="194"/>
      <c r="O242" s="66"/>
      <c r="P242" s="66"/>
      <c r="Q242" s="66"/>
      <c r="R242" s="66"/>
      <c r="S242" s="66"/>
      <c r="T242" s="67"/>
      <c r="U242" s="36"/>
      <c r="V242" s="36"/>
      <c r="W242" s="36"/>
      <c r="X242" s="36"/>
      <c r="Y242" s="36"/>
      <c r="Z242" s="36"/>
      <c r="AA242" s="36"/>
      <c r="AB242" s="36"/>
      <c r="AC242" s="36"/>
      <c r="AD242" s="36"/>
      <c r="AE242" s="36"/>
      <c r="AT242" s="18" t="s">
        <v>170</v>
      </c>
      <c r="AU242" s="18" t="s">
        <v>90</v>
      </c>
    </row>
    <row r="243" spans="1:65" s="2" customFormat="1" ht="49.15" customHeight="1">
      <c r="A243" s="36"/>
      <c r="B243" s="37"/>
      <c r="C243" s="176" t="s">
        <v>495</v>
      </c>
      <c r="D243" s="176" t="s">
        <v>164</v>
      </c>
      <c r="E243" s="177" t="s">
        <v>496</v>
      </c>
      <c r="F243" s="178" t="s">
        <v>497</v>
      </c>
      <c r="G243" s="179" t="s">
        <v>232</v>
      </c>
      <c r="H243" s="180">
        <v>0.54500000000000004</v>
      </c>
      <c r="I243" s="181"/>
      <c r="J243" s="182">
        <f>ROUND(I243*H243,2)</f>
        <v>0</v>
      </c>
      <c r="K243" s="183"/>
      <c r="L243" s="41"/>
      <c r="M243" s="184" t="s">
        <v>35</v>
      </c>
      <c r="N243" s="185" t="s">
        <v>51</v>
      </c>
      <c r="O243" s="66"/>
      <c r="P243" s="186">
        <f>O243*H243</f>
        <v>0</v>
      </c>
      <c r="Q243" s="186">
        <v>0</v>
      </c>
      <c r="R243" s="186">
        <f>Q243*H243</f>
        <v>0</v>
      </c>
      <c r="S243" s="186">
        <v>0</v>
      </c>
      <c r="T243" s="187">
        <f>S243*H243</f>
        <v>0</v>
      </c>
      <c r="U243" s="36"/>
      <c r="V243" s="36"/>
      <c r="W243" s="36"/>
      <c r="X243" s="36"/>
      <c r="Y243" s="36"/>
      <c r="Z243" s="36"/>
      <c r="AA243" s="36"/>
      <c r="AB243" s="36"/>
      <c r="AC243" s="36"/>
      <c r="AD243" s="36"/>
      <c r="AE243" s="36"/>
      <c r="AR243" s="188" t="s">
        <v>261</v>
      </c>
      <c r="AT243" s="188" t="s">
        <v>164</v>
      </c>
      <c r="AU243" s="188" t="s">
        <v>90</v>
      </c>
      <c r="AY243" s="18" t="s">
        <v>161</v>
      </c>
      <c r="BE243" s="189">
        <f>IF(N243="základní",J243,0)</f>
        <v>0</v>
      </c>
      <c r="BF243" s="189">
        <f>IF(N243="snížená",J243,0)</f>
        <v>0</v>
      </c>
      <c r="BG243" s="189">
        <f>IF(N243="zákl. přenesená",J243,0)</f>
        <v>0</v>
      </c>
      <c r="BH243" s="189">
        <f>IF(N243="sníž. přenesená",J243,0)</f>
        <v>0</v>
      </c>
      <c r="BI243" s="189">
        <f>IF(N243="nulová",J243,0)</f>
        <v>0</v>
      </c>
      <c r="BJ243" s="18" t="s">
        <v>88</v>
      </c>
      <c r="BK243" s="189">
        <f>ROUND(I243*H243,2)</f>
        <v>0</v>
      </c>
      <c r="BL243" s="18" t="s">
        <v>261</v>
      </c>
      <c r="BM243" s="188" t="s">
        <v>1242</v>
      </c>
    </row>
    <row r="244" spans="1:65" s="2" customFormat="1" ht="11.25">
      <c r="A244" s="36"/>
      <c r="B244" s="37"/>
      <c r="C244" s="38"/>
      <c r="D244" s="190" t="s">
        <v>170</v>
      </c>
      <c r="E244" s="38"/>
      <c r="F244" s="191" t="s">
        <v>499</v>
      </c>
      <c r="G244" s="38"/>
      <c r="H244" s="38"/>
      <c r="I244" s="192"/>
      <c r="J244" s="38"/>
      <c r="K244" s="38"/>
      <c r="L244" s="41"/>
      <c r="M244" s="193"/>
      <c r="N244" s="194"/>
      <c r="O244" s="66"/>
      <c r="P244" s="66"/>
      <c r="Q244" s="66"/>
      <c r="R244" s="66"/>
      <c r="S244" s="66"/>
      <c r="T244" s="67"/>
      <c r="U244" s="36"/>
      <c r="V244" s="36"/>
      <c r="W244" s="36"/>
      <c r="X244" s="36"/>
      <c r="Y244" s="36"/>
      <c r="Z244" s="36"/>
      <c r="AA244" s="36"/>
      <c r="AB244" s="36"/>
      <c r="AC244" s="36"/>
      <c r="AD244" s="36"/>
      <c r="AE244" s="36"/>
      <c r="AT244" s="18" t="s">
        <v>170</v>
      </c>
      <c r="AU244" s="18" t="s">
        <v>90</v>
      </c>
    </row>
    <row r="245" spans="1:65" s="12" customFormat="1" ht="22.9" customHeight="1">
      <c r="B245" s="160"/>
      <c r="C245" s="161"/>
      <c r="D245" s="162" t="s">
        <v>79</v>
      </c>
      <c r="E245" s="174" t="s">
        <v>500</v>
      </c>
      <c r="F245" s="174" t="s">
        <v>501</v>
      </c>
      <c r="G245" s="161"/>
      <c r="H245" s="161"/>
      <c r="I245" s="164"/>
      <c r="J245" s="175">
        <f>BK245</f>
        <v>0</v>
      </c>
      <c r="K245" s="161"/>
      <c r="L245" s="166"/>
      <c r="M245" s="167"/>
      <c r="N245" s="168"/>
      <c r="O245" s="168"/>
      <c r="P245" s="169">
        <f>SUM(P246:P274)</f>
        <v>0</v>
      </c>
      <c r="Q245" s="168"/>
      <c r="R245" s="169">
        <f>SUM(R246:R274)</f>
        <v>1.2343478000000001</v>
      </c>
      <c r="S245" s="168"/>
      <c r="T245" s="170">
        <f>SUM(T246:T274)</f>
        <v>3.5521775</v>
      </c>
      <c r="AR245" s="171" t="s">
        <v>90</v>
      </c>
      <c r="AT245" s="172" t="s">
        <v>79</v>
      </c>
      <c r="AU245" s="172" t="s">
        <v>88</v>
      </c>
      <c r="AY245" s="171" t="s">
        <v>161</v>
      </c>
      <c r="BK245" s="173">
        <f>SUM(BK246:BK274)</f>
        <v>0</v>
      </c>
    </row>
    <row r="246" spans="1:65" s="2" customFormat="1" ht="24.2" customHeight="1">
      <c r="A246" s="36"/>
      <c r="B246" s="37"/>
      <c r="C246" s="176" t="s">
        <v>502</v>
      </c>
      <c r="D246" s="176" t="s">
        <v>164</v>
      </c>
      <c r="E246" s="177" t="s">
        <v>503</v>
      </c>
      <c r="F246" s="178" t="s">
        <v>504</v>
      </c>
      <c r="G246" s="179" t="s">
        <v>167</v>
      </c>
      <c r="H246" s="180">
        <v>58.728999999999999</v>
      </c>
      <c r="I246" s="181"/>
      <c r="J246" s="182">
        <f>ROUND(I246*H246,2)</f>
        <v>0</v>
      </c>
      <c r="K246" s="183"/>
      <c r="L246" s="41"/>
      <c r="M246" s="184" t="s">
        <v>35</v>
      </c>
      <c r="N246" s="185" t="s">
        <v>51</v>
      </c>
      <c r="O246" s="66"/>
      <c r="P246" s="186">
        <f>O246*H246</f>
        <v>0</v>
      </c>
      <c r="Q246" s="186">
        <v>2.9999999999999997E-4</v>
      </c>
      <c r="R246" s="186">
        <f>Q246*H246</f>
        <v>1.7618699999999998E-2</v>
      </c>
      <c r="S246" s="186">
        <v>0</v>
      </c>
      <c r="T246" s="187">
        <f>S246*H246</f>
        <v>0</v>
      </c>
      <c r="U246" s="36"/>
      <c r="V246" s="36"/>
      <c r="W246" s="36"/>
      <c r="X246" s="36"/>
      <c r="Y246" s="36"/>
      <c r="Z246" s="36"/>
      <c r="AA246" s="36"/>
      <c r="AB246" s="36"/>
      <c r="AC246" s="36"/>
      <c r="AD246" s="36"/>
      <c r="AE246" s="36"/>
      <c r="AR246" s="188" t="s">
        <v>261</v>
      </c>
      <c r="AT246" s="188" t="s">
        <v>164</v>
      </c>
      <c r="AU246" s="188" t="s">
        <v>90</v>
      </c>
      <c r="AY246" s="18" t="s">
        <v>161</v>
      </c>
      <c r="BE246" s="189">
        <f>IF(N246="základní",J246,0)</f>
        <v>0</v>
      </c>
      <c r="BF246" s="189">
        <f>IF(N246="snížená",J246,0)</f>
        <v>0</v>
      </c>
      <c r="BG246" s="189">
        <f>IF(N246="zákl. přenesená",J246,0)</f>
        <v>0</v>
      </c>
      <c r="BH246" s="189">
        <f>IF(N246="sníž. přenesená",J246,0)</f>
        <v>0</v>
      </c>
      <c r="BI246" s="189">
        <f>IF(N246="nulová",J246,0)</f>
        <v>0</v>
      </c>
      <c r="BJ246" s="18" t="s">
        <v>88</v>
      </c>
      <c r="BK246" s="189">
        <f>ROUND(I246*H246,2)</f>
        <v>0</v>
      </c>
      <c r="BL246" s="18" t="s">
        <v>261</v>
      </c>
      <c r="BM246" s="188" t="s">
        <v>1243</v>
      </c>
    </row>
    <row r="247" spans="1:65" s="2" customFormat="1" ht="11.25">
      <c r="A247" s="36"/>
      <c r="B247" s="37"/>
      <c r="C247" s="38"/>
      <c r="D247" s="190" t="s">
        <v>170</v>
      </c>
      <c r="E247" s="38"/>
      <c r="F247" s="191" t="s">
        <v>506</v>
      </c>
      <c r="G247" s="38"/>
      <c r="H247" s="38"/>
      <c r="I247" s="192"/>
      <c r="J247" s="38"/>
      <c r="K247" s="38"/>
      <c r="L247" s="41"/>
      <c r="M247" s="193"/>
      <c r="N247" s="194"/>
      <c r="O247" s="66"/>
      <c r="P247" s="66"/>
      <c r="Q247" s="66"/>
      <c r="R247" s="66"/>
      <c r="S247" s="66"/>
      <c r="T247" s="67"/>
      <c r="U247" s="36"/>
      <c r="V247" s="36"/>
      <c r="W247" s="36"/>
      <c r="X247" s="36"/>
      <c r="Y247" s="36"/>
      <c r="Z247" s="36"/>
      <c r="AA247" s="36"/>
      <c r="AB247" s="36"/>
      <c r="AC247" s="36"/>
      <c r="AD247" s="36"/>
      <c r="AE247" s="36"/>
      <c r="AT247" s="18" t="s">
        <v>170</v>
      </c>
      <c r="AU247" s="18" t="s">
        <v>90</v>
      </c>
    </row>
    <row r="248" spans="1:65" s="2" customFormat="1" ht="24.2" customHeight="1">
      <c r="A248" s="36"/>
      <c r="B248" s="37"/>
      <c r="C248" s="176" t="s">
        <v>507</v>
      </c>
      <c r="D248" s="176" t="s">
        <v>164</v>
      </c>
      <c r="E248" s="177" t="s">
        <v>508</v>
      </c>
      <c r="F248" s="178" t="s">
        <v>509</v>
      </c>
      <c r="G248" s="179" t="s">
        <v>167</v>
      </c>
      <c r="H248" s="180">
        <v>58.728999999999999</v>
      </c>
      <c r="I248" s="181"/>
      <c r="J248" s="182">
        <f>ROUND(I248*H248,2)</f>
        <v>0</v>
      </c>
      <c r="K248" s="183"/>
      <c r="L248" s="41"/>
      <c r="M248" s="184" t="s">
        <v>35</v>
      </c>
      <c r="N248" s="185" t="s">
        <v>51</v>
      </c>
      <c r="O248" s="66"/>
      <c r="P248" s="186">
        <f>O248*H248</f>
        <v>0</v>
      </c>
      <c r="Q248" s="186">
        <v>1.5E-3</v>
      </c>
      <c r="R248" s="186">
        <f>Q248*H248</f>
        <v>8.8093500000000005E-2</v>
      </c>
      <c r="S248" s="186">
        <v>0</v>
      </c>
      <c r="T248" s="187">
        <f>S248*H248</f>
        <v>0</v>
      </c>
      <c r="U248" s="36"/>
      <c r="V248" s="36"/>
      <c r="W248" s="36"/>
      <c r="X248" s="36"/>
      <c r="Y248" s="36"/>
      <c r="Z248" s="36"/>
      <c r="AA248" s="36"/>
      <c r="AB248" s="36"/>
      <c r="AC248" s="36"/>
      <c r="AD248" s="36"/>
      <c r="AE248" s="36"/>
      <c r="AR248" s="188" t="s">
        <v>261</v>
      </c>
      <c r="AT248" s="188" t="s">
        <v>164</v>
      </c>
      <c r="AU248" s="188" t="s">
        <v>90</v>
      </c>
      <c r="AY248" s="18" t="s">
        <v>161</v>
      </c>
      <c r="BE248" s="189">
        <f>IF(N248="základní",J248,0)</f>
        <v>0</v>
      </c>
      <c r="BF248" s="189">
        <f>IF(N248="snížená",J248,0)</f>
        <v>0</v>
      </c>
      <c r="BG248" s="189">
        <f>IF(N248="zákl. přenesená",J248,0)</f>
        <v>0</v>
      </c>
      <c r="BH248" s="189">
        <f>IF(N248="sníž. přenesená",J248,0)</f>
        <v>0</v>
      </c>
      <c r="BI248" s="189">
        <f>IF(N248="nulová",J248,0)</f>
        <v>0</v>
      </c>
      <c r="BJ248" s="18" t="s">
        <v>88</v>
      </c>
      <c r="BK248" s="189">
        <f>ROUND(I248*H248,2)</f>
        <v>0</v>
      </c>
      <c r="BL248" s="18" t="s">
        <v>261</v>
      </c>
      <c r="BM248" s="188" t="s">
        <v>1244</v>
      </c>
    </row>
    <row r="249" spans="1:65" s="2" customFormat="1" ht="11.25">
      <c r="A249" s="36"/>
      <c r="B249" s="37"/>
      <c r="C249" s="38"/>
      <c r="D249" s="190" t="s">
        <v>170</v>
      </c>
      <c r="E249" s="38"/>
      <c r="F249" s="191" t="s">
        <v>511</v>
      </c>
      <c r="G249" s="38"/>
      <c r="H249" s="38"/>
      <c r="I249" s="192"/>
      <c r="J249" s="38"/>
      <c r="K249" s="38"/>
      <c r="L249" s="41"/>
      <c r="M249" s="193"/>
      <c r="N249" s="194"/>
      <c r="O249" s="66"/>
      <c r="P249" s="66"/>
      <c r="Q249" s="66"/>
      <c r="R249" s="66"/>
      <c r="S249" s="66"/>
      <c r="T249" s="67"/>
      <c r="U249" s="36"/>
      <c r="V249" s="36"/>
      <c r="W249" s="36"/>
      <c r="X249" s="36"/>
      <c r="Y249" s="36"/>
      <c r="Z249" s="36"/>
      <c r="AA249" s="36"/>
      <c r="AB249" s="36"/>
      <c r="AC249" s="36"/>
      <c r="AD249" s="36"/>
      <c r="AE249" s="36"/>
      <c r="AT249" s="18" t="s">
        <v>170</v>
      </c>
      <c r="AU249" s="18" t="s">
        <v>90</v>
      </c>
    </row>
    <row r="250" spans="1:65" s="2" customFormat="1" ht="24.2" customHeight="1">
      <c r="A250" s="36"/>
      <c r="B250" s="37"/>
      <c r="C250" s="176" t="s">
        <v>512</v>
      </c>
      <c r="D250" s="176" t="s">
        <v>164</v>
      </c>
      <c r="E250" s="177" t="s">
        <v>513</v>
      </c>
      <c r="F250" s="178" t="s">
        <v>514</v>
      </c>
      <c r="G250" s="179" t="s">
        <v>167</v>
      </c>
      <c r="H250" s="180">
        <v>43.585000000000001</v>
      </c>
      <c r="I250" s="181"/>
      <c r="J250" s="182">
        <f>ROUND(I250*H250,2)</f>
        <v>0</v>
      </c>
      <c r="K250" s="183"/>
      <c r="L250" s="41"/>
      <c r="M250" s="184" t="s">
        <v>35</v>
      </c>
      <c r="N250" s="185" t="s">
        <v>51</v>
      </c>
      <c r="O250" s="66"/>
      <c r="P250" s="186">
        <f>O250*H250</f>
        <v>0</v>
      </c>
      <c r="Q250" s="186">
        <v>0</v>
      </c>
      <c r="R250" s="186">
        <f>Q250*H250</f>
        <v>0</v>
      </c>
      <c r="S250" s="186">
        <v>8.1500000000000003E-2</v>
      </c>
      <c r="T250" s="187">
        <f>S250*H250</f>
        <v>3.5521775</v>
      </c>
      <c r="U250" s="36"/>
      <c r="V250" s="36"/>
      <c r="W250" s="36"/>
      <c r="X250" s="36"/>
      <c r="Y250" s="36"/>
      <c r="Z250" s="36"/>
      <c r="AA250" s="36"/>
      <c r="AB250" s="36"/>
      <c r="AC250" s="36"/>
      <c r="AD250" s="36"/>
      <c r="AE250" s="36"/>
      <c r="AR250" s="188" t="s">
        <v>261</v>
      </c>
      <c r="AT250" s="188" t="s">
        <v>164</v>
      </c>
      <c r="AU250" s="188" t="s">
        <v>90</v>
      </c>
      <c r="AY250" s="18" t="s">
        <v>161</v>
      </c>
      <c r="BE250" s="189">
        <f>IF(N250="základní",J250,0)</f>
        <v>0</v>
      </c>
      <c r="BF250" s="189">
        <f>IF(N250="snížená",J250,0)</f>
        <v>0</v>
      </c>
      <c r="BG250" s="189">
        <f>IF(N250="zákl. přenesená",J250,0)</f>
        <v>0</v>
      </c>
      <c r="BH250" s="189">
        <f>IF(N250="sníž. přenesená",J250,0)</f>
        <v>0</v>
      </c>
      <c r="BI250" s="189">
        <f>IF(N250="nulová",J250,0)</f>
        <v>0</v>
      </c>
      <c r="BJ250" s="18" t="s">
        <v>88</v>
      </c>
      <c r="BK250" s="189">
        <f>ROUND(I250*H250,2)</f>
        <v>0</v>
      </c>
      <c r="BL250" s="18" t="s">
        <v>261</v>
      </c>
      <c r="BM250" s="188" t="s">
        <v>1245</v>
      </c>
    </row>
    <row r="251" spans="1:65" s="2" customFormat="1" ht="11.25">
      <c r="A251" s="36"/>
      <c r="B251" s="37"/>
      <c r="C251" s="38"/>
      <c r="D251" s="190" t="s">
        <v>170</v>
      </c>
      <c r="E251" s="38"/>
      <c r="F251" s="191" t="s">
        <v>516</v>
      </c>
      <c r="G251" s="38"/>
      <c r="H251" s="38"/>
      <c r="I251" s="192"/>
      <c r="J251" s="38"/>
      <c r="K251" s="38"/>
      <c r="L251" s="41"/>
      <c r="M251" s="193"/>
      <c r="N251" s="194"/>
      <c r="O251" s="66"/>
      <c r="P251" s="66"/>
      <c r="Q251" s="66"/>
      <c r="R251" s="66"/>
      <c r="S251" s="66"/>
      <c r="T251" s="67"/>
      <c r="U251" s="36"/>
      <c r="V251" s="36"/>
      <c r="W251" s="36"/>
      <c r="X251" s="36"/>
      <c r="Y251" s="36"/>
      <c r="Z251" s="36"/>
      <c r="AA251" s="36"/>
      <c r="AB251" s="36"/>
      <c r="AC251" s="36"/>
      <c r="AD251" s="36"/>
      <c r="AE251" s="36"/>
      <c r="AT251" s="18" t="s">
        <v>170</v>
      </c>
      <c r="AU251" s="18" t="s">
        <v>90</v>
      </c>
    </row>
    <row r="252" spans="1:65" s="14" customFormat="1" ht="11.25">
      <c r="B252" s="206"/>
      <c r="C252" s="207"/>
      <c r="D252" s="197" t="s">
        <v>176</v>
      </c>
      <c r="E252" s="208" t="s">
        <v>35</v>
      </c>
      <c r="F252" s="209" t="s">
        <v>1246</v>
      </c>
      <c r="G252" s="207"/>
      <c r="H252" s="210">
        <v>16.641999999999999</v>
      </c>
      <c r="I252" s="211"/>
      <c r="J252" s="207"/>
      <c r="K252" s="207"/>
      <c r="L252" s="212"/>
      <c r="M252" s="213"/>
      <c r="N252" s="214"/>
      <c r="O252" s="214"/>
      <c r="P252" s="214"/>
      <c r="Q252" s="214"/>
      <c r="R252" s="214"/>
      <c r="S252" s="214"/>
      <c r="T252" s="215"/>
      <c r="AT252" s="216" t="s">
        <v>176</v>
      </c>
      <c r="AU252" s="216" t="s">
        <v>90</v>
      </c>
      <c r="AV252" s="14" t="s">
        <v>90</v>
      </c>
      <c r="AW252" s="14" t="s">
        <v>41</v>
      </c>
      <c r="AX252" s="14" t="s">
        <v>80</v>
      </c>
      <c r="AY252" s="216" t="s">
        <v>161</v>
      </c>
    </row>
    <row r="253" spans="1:65" s="14" customFormat="1" ht="11.25">
      <c r="B253" s="206"/>
      <c r="C253" s="207"/>
      <c r="D253" s="197" t="s">
        <v>176</v>
      </c>
      <c r="E253" s="208" t="s">
        <v>35</v>
      </c>
      <c r="F253" s="209" t="s">
        <v>1247</v>
      </c>
      <c r="G253" s="207"/>
      <c r="H253" s="210">
        <v>16.442</v>
      </c>
      <c r="I253" s="211"/>
      <c r="J253" s="207"/>
      <c r="K253" s="207"/>
      <c r="L253" s="212"/>
      <c r="M253" s="213"/>
      <c r="N253" s="214"/>
      <c r="O253" s="214"/>
      <c r="P253" s="214"/>
      <c r="Q253" s="214"/>
      <c r="R253" s="214"/>
      <c r="S253" s="214"/>
      <c r="T253" s="215"/>
      <c r="AT253" s="216" t="s">
        <v>176</v>
      </c>
      <c r="AU253" s="216" t="s">
        <v>90</v>
      </c>
      <c r="AV253" s="14" t="s">
        <v>90</v>
      </c>
      <c r="AW253" s="14" t="s">
        <v>41</v>
      </c>
      <c r="AX253" s="14" t="s">
        <v>80</v>
      </c>
      <c r="AY253" s="216" t="s">
        <v>161</v>
      </c>
    </row>
    <row r="254" spans="1:65" s="14" customFormat="1" ht="11.25">
      <c r="B254" s="206"/>
      <c r="C254" s="207"/>
      <c r="D254" s="197" t="s">
        <v>176</v>
      </c>
      <c r="E254" s="208" t="s">
        <v>35</v>
      </c>
      <c r="F254" s="209" t="s">
        <v>830</v>
      </c>
      <c r="G254" s="207"/>
      <c r="H254" s="210">
        <v>10.500999999999999</v>
      </c>
      <c r="I254" s="211"/>
      <c r="J254" s="207"/>
      <c r="K254" s="207"/>
      <c r="L254" s="212"/>
      <c r="M254" s="213"/>
      <c r="N254" s="214"/>
      <c r="O254" s="214"/>
      <c r="P254" s="214"/>
      <c r="Q254" s="214"/>
      <c r="R254" s="214"/>
      <c r="S254" s="214"/>
      <c r="T254" s="215"/>
      <c r="AT254" s="216" t="s">
        <v>176</v>
      </c>
      <c r="AU254" s="216" t="s">
        <v>90</v>
      </c>
      <c r="AV254" s="14" t="s">
        <v>90</v>
      </c>
      <c r="AW254" s="14" t="s">
        <v>41</v>
      </c>
      <c r="AX254" s="14" t="s">
        <v>80</v>
      </c>
      <c r="AY254" s="216" t="s">
        <v>161</v>
      </c>
    </row>
    <row r="255" spans="1:65" s="15" customFormat="1" ht="11.25">
      <c r="B255" s="217"/>
      <c r="C255" s="218"/>
      <c r="D255" s="197" t="s">
        <v>176</v>
      </c>
      <c r="E255" s="219" t="s">
        <v>35</v>
      </c>
      <c r="F255" s="220" t="s">
        <v>181</v>
      </c>
      <c r="G255" s="218"/>
      <c r="H255" s="221">
        <v>43.585000000000001</v>
      </c>
      <c r="I255" s="222"/>
      <c r="J255" s="218"/>
      <c r="K255" s="218"/>
      <c r="L255" s="223"/>
      <c r="M255" s="224"/>
      <c r="N255" s="225"/>
      <c r="O255" s="225"/>
      <c r="P255" s="225"/>
      <c r="Q255" s="225"/>
      <c r="R255" s="225"/>
      <c r="S255" s="225"/>
      <c r="T255" s="226"/>
      <c r="AT255" s="227" t="s">
        <v>176</v>
      </c>
      <c r="AU255" s="227" t="s">
        <v>90</v>
      </c>
      <c r="AV255" s="15" t="s">
        <v>168</v>
      </c>
      <c r="AW255" s="15" t="s">
        <v>41</v>
      </c>
      <c r="AX255" s="15" t="s">
        <v>88</v>
      </c>
      <c r="AY255" s="227" t="s">
        <v>161</v>
      </c>
    </row>
    <row r="256" spans="1:65" s="2" customFormat="1" ht="37.9" customHeight="1">
      <c r="A256" s="36"/>
      <c r="B256" s="37"/>
      <c r="C256" s="176" t="s">
        <v>520</v>
      </c>
      <c r="D256" s="176" t="s">
        <v>164</v>
      </c>
      <c r="E256" s="177" t="s">
        <v>521</v>
      </c>
      <c r="F256" s="178" t="s">
        <v>522</v>
      </c>
      <c r="G256" s="179" t="s">
        <v>167</v>
      </c>
      <c r="H256" s="180">
        <v>58.728999999999999</v>
      </c>
      <c r="I256" s="181"/>
      <c r="J256" s="182">
        <f>ROUND(I256*H256,2)</f>
        <v>0</v>
      </c>
      <c r="K256" s="183"/>
      <c r="L256" s="41"/>
      <c r="M256" s="184" t="s">
        <v>35</v>
      </c>
      <c r="N256" s="185" t="s">
        <v>51</v>
      </c>
      <c r="O256" s="66"/>
      <c r="P256" s="186">
        <f>O256*H256</f>
        <v>0</v>
      </c>
      <c r="Q256" s="186">
        <v>5.1000000000000004E-3</v>
      </c>
      <c r="R256" s="186">
        <f>Q256*H256</f>
        <v>0.2995179</v>
      </c>
      <c r="S256" s="186">
        <v>0</v>
      </c>
      <c r="T256" s="187">
        <f>S256*H256</f>
        <v>0</v>
      </c>
      <c r="U256" s="36"/>
      <c r="V256" s="36"/>
      <c r="W256" s="36"/>
      <c r="X256" s="36"/>
      <c r="Y256" s="36"/>
      <c r="Z256" s="36"/>
      <c r="AA256" s="36"/>
      <c r="AB256" s="36"/>
      <c r="AC256" s="36"/>
      <c r="AD256" s="36"/>
      <c r="AE256" s="36"/>
      <c r="AR256" s="188" t="s">
        <v>261</v>
      </c>
      <c r="AT256" s="188" t="s">
        <v>164</v>
      </c>
      <c r="AU256" s="188" t="s">
        <v>90</v>
      </c>
      <c r="AY256" s="18" t="s">
        <v>161</v>
      </c>
      <c r="BE256" s="189">
        <f>IF(N256="základní",J256,0)</f>
        <v>0</v>
      </c>
      <c r="BF256" s="189">
        <f>IF(N256="snížená",J256,0)</f>
        <v>0</v>
      </c>
      <c r="BG256" s="189">
        <f>IF(N256="zákl. přenesená",J256,0)</f>
        <v>0</v>
      </c>
      <c r="BH256" s="189">
        <f>IF(N256="sníž. přenesená",J256,0)</f>
        <v>0</v>
      </c>
      <c r="BI256" s="189">
        <f>IF(N256="nulová",J256,0)</f>
        <v>0</v>
      </c>
      <c r="BJ256" s="18" t="s">
        <v>88</v>
      </c>
      <c r="BK256" s="189">
        <f>ROUND(I256*H256,2)</f>
        <v>0</v>
      </c>
      <c r="BL256" s="18" t="s">
        <v>261</v>
      </c>
      <c r="BM256" s="188" t="s">
        <v>1248</v>
      </c>
    </row>
    <row r="257" spans="1:65" s="2" customFormat="1" ht="11.25">
      <c r="A257" s="36"/>
      <c r="B257" s="37"/>
      <c r="C257" s="38"/>
      <c r="D257" s="190" t="s">
        <v>170</v>
      </c>
      <c r="E257" s="38"/>
      <c r="F257" s="191" t="s">
        <v>524</v>
      </c>
      <c r="G257" s="38"/>
      <c r="H257" s="38"/>
      <c r="I257" s="192"/>
      <c r="J257" s="38"/>
      <c r="K257" s="38"/>
      <c r="L257" s="41"/>
      <c r="M257" s="193"/>
      <c r="N257" s="194"/>
      <c r="O257" s="66"/>
      <c r="P257" s="66"/>
      <c r="Q257" s="66"/>
      <c r="R257" s="66"/>
      <c r="S257" s="66"/>
      <c r="T257" s="67"/>
      <c r="U257" s="36"/>
      <c r="V257" s="36"/>
      <c r="W257" s="36"/>
      <c r="X257" s="36"/>
      <c r="Y257" s="36"/>
      <c r="Z257" s="36"/>
      <c r="AA257" s="36"/>
      <c r="AB257" s="36"/>
      <c r="AC257" s="36"/>
      <c r="AD257" s="36"/>
      <c r="AE257" s="36"/>
      <c r="AT257" s="18" t="s">
        <v>170</v>
      </c>
      <c r="AU257" s="18" t="s">
        <v>90</v>
      </c>
    </row>
    <row r="258" spans="1:65" s="14" customFormat="1" ht="11.25">
      <c r="B258" s="206"/>
      <c r="C258" s="207"/>
      <c r="D258" s="197" t="s">
        <v>176</v>
      </c>
      <c r="E258" s="208" t="s">
        <v>35</v>
      </c>
      <c r="F258" s="209" t="s">
        <v>1167</v>
      </c>
      <c r="G258" s="207"/>
      <c r="H258" s="210">
        <v>22.462</v>
      </c>
      <c r="I258" s="211"/>
      <c r="J258" s="207"/>
      <c r="K258" s="207"/>
      <c r="L258" s="212"/>
      <c r="M258" s="213"/>
      <c r="N258" s="214"/>
      <c r="O258" s="214"/>
      <c r="P258" s="214"/>
      <c r="Q258" s="214"/>
      <c r="R258" s="214"/>
      <c r="S258" s="214"/>
      <c r="T258" s="215"/>
      <c r="AT258" s="216" t="s">
        <v>176</v>
      </c>
      <c r="AU258" s="216" t="s">
        <v>90</v>
      </c>
      <c r="AV258" s="14" t="s">
        <v>90</v>
      </c>
      <c r="AW258" s="14" t="s">
        <v>41</v>
      </c>
      <c r="AX258" s="14" t="s">
        <v>80</v>
      </c>
      <c r="AY258" s="216" t="s">
        <v>161</v>
      </c>
    </row>
    <row r="259" spans="1:65" s="14" customFormat="1" ht="11.25">
      <c r="B259" s="206"/>
      <c r="C259" s="207"/>
      <c r="D259" s="197" t="s">
        <v>176</v>
      </c>
      <c r="E259" s="208" t="s">
        <v>35</v>
      </c>
      <c r="F259" s="209" t="s">
        <v>1168</v>
      </c>
      <c r="G259" s="207"/>
      <c r="H259" s="210">
        <v>22.202000000000002</v>
      </c>
      <c r="I259" s="211"/>
      <c r="J259" s="207"/>
      <c r="K259" s="207"/>
      <c r="L259" s="212"/>
      <c r="M259" s="213"/>
      <c r="N259" s="214"/>
      <c r="O259" s="214"/>
      <c r="P259" s="214"/>
      <c r="Q259" s="214"/>
      <c r="R259" s="214"/>
      <c r="S259" s="214"/>
      <c r="T259" s="215"/>
      <c r="AT259" s="216" t="s">
        <v>176</v>
      </c>
      <c r="AU259" s="216" t="s">
        <v>90</v>
      </c>
      <c r="AV259" s="14" t="s">
        <v>90</v>
      </c>
      <c r="AW259" s="14" t="s">
        <v>41</v>
      </c>
      <c r="AX259" s="14" t="s">
        <v>80</v>
      </c>
      <c r="AY259" s="216" t="s">
        <v>161</v>
      </c>
    </row>
    <row r="260" spans="1:65" s="14" customFormat="1" ht="11.25">
      <c r="B260" s="206"/>
      <c r="C260" s="207"/>
      <c r="D260" s="197" t="s">
        <v>176</v>
      </c>
      <c r="E260" s="208" t="s">
        <v>35</v>
      </c>
      <c r="F260" s="209" t="s">
        <v>750</v>
      </c>
      <c r="G260" s="207"/>
      <c r="H260" s="210">
        <v>14.065</v>
      </c>
      <c r="I260" s="211"/>
      <c r="J260" s="207"/>
      <c r="K260" s="207"/>
      <c r="L260" s="212"/>
      <c r="M260" s="213"/>
      <c r="N260" s="214"/>
      <c r="O260" s="214"/>
      <c r="P260" s="214"/>
      <c r="Q260" s="214"/>
      <c r="R260" s="214"/>
      <c r="S260" s="214"/>
      <c r="T260" s="215"/>
      <c r="AT260" s="216" t="s">
        <v>176</v>
      </c>
      <c r="AU260" s="216" t="s">
        <v>90</v>
      </c>
      <c r="AV260" s="14" t="s">
        <v>90</v>
      </c>
      <c r="AW260" s="14" t="s">
        <v>41</v>
      </c>
      <c r="AX260" s="14" t="s">
        <v>80</v>
      </c>
      <c r="AY260" s="216" t="s">
        <v>161</v>
      </c>
    </row>
    <row r="261" spans="1:65" s="15" customFormat="1" ht="11.25">
      <c r="B261" s="217"/>
      <c r="C261" s="218"/>
      <c r="D261" s="197" t="s">
        <v>176</v>
      </c>
      <c r="E261" s="219" t="s">
        <v>35</v>
      </c>
      <c r="F261" s="220" t="s">
        <v>181</v>
      </c>
      <c r="G261" s="218"/>
      <c r="H261" s="221">
        <v>58.728999999999999</v>
      </c>
      <c r="I261" s="222"/>
      <c r="J261" s="218"/>
      <c r="K261" s="218"/>
      <c r="L261" s="223"/>
      <c r="M261" s="224"/>
      <c r="N261" s="225"/>
      <c r="O261" s="225"/>
      <c r="P261" s="225"/>
      <c r="Q261" s="225"/>
      <c r="R261" s="225"/>
      <c r="S261" s="225"/>
      <c r="T261" s="226"/>
      <c r="AT261" s="227" t="s">
        <v>176</v>
      </c>
      <c r="AU261" s="227" t="s">
        <v>90</v>
      </c>
      <c r="AV261" s="15" t="s">
        <v>168</v>
      </c>
      <c r="AW261" s="15" t="s">
        <v>41</v>
      </c>
      <c r="AX261" s="15" t="s">
        <v>88</v>
      </c>
      <c r="AY261" s="227" t="s">
        <v>161</v>
      </c>
    </row>
    <row r="262" spans="1:65" s="2" customFormat="1" ht="16.5" customHeight="1">
      <c r="A262" s="36"/>
      <c r="B262" s="37"/>
      <c r="C262" s="228" t="s">
        <v>525</v>
      </c>
      <c r="D262" s="228" t="s">
        <v>188</v>
      </c>
      <c r="E262" s="229" t="s">
        <v>526</v>
      </c>
      <c r="F262" s="230" t="s">
        <v>527</v>
      </c>
      <c r="G262" s="231" t="s">
        <v>167</v>
      </c>
      <c r="H262" s="232">
        <v>64.602000000000004</v>
      </c>
      <c r="I262" s="233"/>
      <c r="J262" s="234">
        <f>ROUND(I262*H262,2)</f>
        <v>0</v>
      </c>
      <c r="K262" s="235"/>
      <c r="L262" s="236"/>
      <c r="M262" s="237" t="s">
        <v>35</v>
      </c>
      <c r="N262" s="238" t="s">
        <v>51</v>
      </c>
      <c r="O262" s="66"/>
      <c r="P262" s="186">
        <f>O262*H262</f>
        <v>0</v>
      </c>
      <c r="Q262" s="186">
        <v>1.26E-2</v>
      </c>
      <c r="R262" s="186">
        <f>Q262*H262</f>
        <v>0.81398520000000008</v>
      </c>
      <c r="S262" s="186">
        <v>0</v>
      </c>
      <c r="T262" s="187">
        <f>S262*H262</f>
        <v>0</v>
      </c>
      <c r="U262" s="36"/>
      <c r="V262" s="36"/>
      <c r="W262" s="36"/>
      <c r="X262" s="36"/>
      <c r="Y262" s="36"/>
      <c r="Z262" s="36"/>
      <c r="AA262" s="36"/>
      <c r="AB262" s="36"/>
      <c r="AC262" s="36"/>
      <c r="AD262" s="36"/>
      <c r="AE262" s="36"/>
      <c r="AR262" s="188" t="s">
        <v>333</v>
      </c>
      <c r="AT262" s="188" t="s">
        <v>188</v>
      </c>
      <c r="AU262" s="188" t="s">
        <v>90</v>
      </c>
      <c r="AY262" s="18" t="s">
        <v>161</v>
      </c>
      <c r="BE262" s="189">
        <f>IF(N262="základní",J262,0)</f>
        <v>0</v>
      </c>
      <c r="BF262" s="189">
        <f>IF(N262="snížená",J262,0)</f>
        <v>0</v>
      </c>
      <c r="BG262" s="189">
        <f>IF(N262="zákl. přenesená",J262,0)</f>
        <v>0</v>
      </c>
      <c r="BH262" s="189">
        <f>IF(N262="sníž. přenesená",J262,0)</f>
        <v>0</v>
      </c>
      <c r="BI262" s="189">
        <f>IF(N262="nulová",J262,0)</f>
        <v>0</v>
      </c>
      <c r="BJ262" s="18" t="s">
        <v>88</v>
      </c>
      <c r="BK262" s="189">
        <f>ROUND(I262*H262,2)</f>
        <v>0</v>
      </c>
      <c r="BL262" s="18" t="s">
        <v>261</v>
      </c>
      <c r="BM262" s="188" t="s">
        <v>1249</v>
      </c>
    </row>
    <row r="263" spans="1:65" s="2" customFormat="1" ht="11.25">
      <c r="A263" s="36"/>
      <c r="B263" s="37"/>
      <c r="C263" s="38"/>
      <c r="D263" s="190" t="s">
        <v>170</v>
      </c>
      <c r="E263" s="38"/>
      <c r="F263" s="191" t="s">
        <v>529</v>
      </c>
      <c r="G263" s="38"/>
      <c r="H263" s="38"/>
      <c r="I263" s="192"/>
      <c r="J263" s="38"/>
      <c r="K263" s="38"/>
      <c r="L263" s="41"/>
      <c r="M263" s="193"/>
      <c r="N263" s="194"/>
      <c r="O263" s="66"/>
      <c r="P263" s="66"/>
      <c r="Q263" s="66"/>
      <c r="R263" s="66"/>
      <c r="S263" s="66"/>
      <c r="T263" s="67"/>
      <c r="U263" s="36"/>
      <c r="V263" s="36"/>
      <c r="W263" s="36"/>
      <c r="X263" s="36"/>
      <c r="Y263" s="36"/>
      <c r="Z263" s="36"/>
      <c r="AA263" s="36"/>
      <c r="AB263" s="36"/>
      <c r="AC263" s="36"/>
      <c r="AD263" s="36"/>
      <c r="AE263" s="36"/>
      <c r="AT263" s="18" t="s">
        <v>170</v>
      </c>
      <c r="AU263" s="18" t="s">
        <v>90</v>
      </c>
    </row>
    <row r="264" spans="1:65" s="14" customFormat="1" ht="11.25">
      <c r="B264" s="206"/>
      <c r="C264" s="207"/>
      <c r="D264" s="197" t="s">
        <v>176</v>
      </c>
      <c r="E264" s="207"/>
      <c r="F264" s="209" t="s">
        <v>1250</v>
      </c>
      <c r="G264" s="207"/>
      <c r="H264" s="210">
        <v>64.602000000000004</v>
      </c>
      <c r="I264" s="211"/>
      <c r="J264" s="207"/>
      <c r="K264" s="207"/>
      <c r="L264" s="212"/>
      <c r="M264" s="213"/>
      <c r="N264" s="214"/>
      <c r="O264" s="214"/>
      <c r="P264" s="214"/>
      <c r="Q264" s="214"/>
      <c r="R264" s="214"/>
      <c r="S264" s="214"/>
      <c r="T264" s="215"/>
      <c r="AT264" s="216" t="s">
        <v>176</v>
      </c>
      <c r="AU264" s="216" t="s">
        <v>90</v>
      </c>
      <c r="AV264" s="14" t="s">
        <v>90</v>
      </c>
      <c r="AW264" s="14" t="s">
        <v>4</v>
      </c>
      <c r="AX264" s="14" t="s">
        <v>88</v>
      </c>
      <c r="AY264" s="216" t="s">
        <v>161</v>
      </c>
    </row>
    <row r="265" spans="1:65" s="2" customFormat="1" ht="24.2" customHeight="1">
      <c r="A265" s="36"/>
      <c r="B265" s="37"/>
      <c r="C265" s="176" t="s">
        <v>531</v>
      </c>
      <c r="D265" s="176" t="s">
        <v>164</v>
      </c>
      <c r="E265" s="177" t="s">
        <v>532</v>
      </c>
      <c r="F265" s="178" t="s">
        <v>533</v>
      </c>
      <c r="G265" s="179" t="s">
        <v>480</v>
      </c>
      <c r="H265" s="180">
        <v>6.15</v>
      </c>
      <c r="I265" s="181"/>
      <c r="J265" s="182">
        <f>ROUND(I265*H265,2)</f>
        <v>0</v>
      </c>
      <c r="K265" s="183"/>
      <c r="L265" s="41"/>
      <c r="M265" s="184" t="s">
        <v>35</v>
      </c>
      <c r="N265" s="185" t="s">
        <v>51</v>
      </c>
      <c r="O265" s="66"/>
      <c r="P265" s="186">
        <f>O265*H265</f>
        <v>0</v>
      </c>
      <c r="Q265" s="186">
        <v>5.5000000000000003E-4</v>
      </c>
      <c r="R265" s="186">
        <f>Q265*H265</f>
        <v>3.3825000000000005E-3</v>
      </c>
      <c r="S265" s="186">
        <v>0</v>
      </c>
      <c r="T265" s="187">
        <f>S265*H265</f>
        <v>0</v>
      </c>
      <c r="U265" s="36"/>
      <c r="V265" s="36"/>
      <c r="W265" s="36"/>
      <c r="X265" s="36"/>
      <c r="Y265" s="36"/>
      <c r="Z265" s="36"/>
      <c r="AA265" s="36"/>
      <c r="AB265" s="36"/>
      <c r="AC265" s="36"/>
      <c r="AD265" s="36"/>
      <c r="AE265" s="36"/>
      <c r="AR265" s="188" t="s">
        <v>261</v>
      </c>
      <c r="AT265" s="188" t="s">
        <v>164</v>
      </c>
      <c r="AU265" s="188" t="s">
        <v>90</v>
      </c>
      <c r="AY265" s="18" t="s">
        <v>161</v>
      </c>
      <c r="BE265" s="189">
        <f>IF(N265="základní",J265,0)</f>
        <v>0</v>
      </c>
      <c r="BF265" s="189">
        <f>IF(N265="snížená",J265,0)</f>
        <v>0</v>
      </c>
      <c r="BG265" s="189">
        <f>IF(N265="zákl. přenesená",J265,0)</f>
        <v>0</v>
      </c>
      <c r="BH265" s="189">
        <f>IF(N265="sníž. přenesená",J265,0)</f>
        <v>0</v>
      </c>
      <c r="BI265" s="189">
        <f>IF(N265="nulová",J265,0)</f>
        <v>0</v>
      </c>
      <c r="BJ265" s="18" t="s">
        <v>88</v>
      </c>
      <c r="BK265" s="189">
        <f>ROUND(I265*H265,2)</f>
        <v>0</v>
      </c>
      <c r="BL265" s="18" t="s">
        <v>261</v>
      </c>
      <c r="BM265" s="188" t="s">
        <v>1251</v>
      </c>
    </row>
    <row r="266" spans="1:65" s="2" customFormat="1" ht="11.25">
      <c r="A266" s="36"/>
      <c r="B266" s="37"/>
      <c r="C266" s="38"/>
      <c r="D266" s="190" t="s">
        <v>170</v>
      </c>
      <c r="E266" s="38"/>
      <c r="F266" s="191" t="s">
        <v>535</v>
      </c>
      <c r="G266" s="38"/>
      <c r="H266" s="38"/>
      <c r="I266" s="192"/>
      <c r="J266" s="38"/>
      <c r="K266" s="38"/>
      <c r="L266" s="41"/>
      <c r="M266" s="193"/>
      <c r="N266" s="194"/>
      <c r="O266" s="66"/>
      <c r="P266" s="66"/>
      <c r="Q266" s="66"/>
      <c r="R266" s="66"/>
      <c r="S266" s="66"/>
      <c r="T266" s="67"/>
      <c r="U266" s="36"/>
      <c r="V266" s="36"/>
      <c r="W266" s="36"/>
      <c r="X266" s="36"/>
      <c r="Y266" s="36"/>
      <c r="Z266" s="36"/>
      <c r="AA266" s="36"/>
      <c r="AB266" s="36"/>
      <c r="AC266" s="36"/>
      <c r="AD266" s="36"/>
      <c r="AE266" s="36"/>
      <c r="AT266" s="18" t="s">
        <v>170</v>
      </c>
      <c r="AU266" s="18" t="s">
        <v>90</v>
      </c>
    </row>
    <row r="267" spans="1:65" s="14" customFormat="1" ht="11.25">
      <c r="B267" s="206"/>
      <c r="C267" s="207"/>
      <c r="D267" s="197" t="s">
        <v>176</v>
      </c>
      <c r="E267" s="208" t="s">
        <v>35</v>
      </c>
      <c r="F267" s="209" t="s">
        <v>835</v>
      </c>
      <c r="G267" s="207"/>
      <c r="H267" s="210">
        <v>6.15</v>
      </c>
      <c r="I267" s="211"/>
      <c r="J267" s="207"/>
      <c r="K267" s="207"/>
      <c r="L267" s="212"/>
      <c r="M267" s="213"/>
      <c r="N267" s="214"/>
      <c r="O267" s="214"/>
      <c r="P267" s="214"/>
      <c r="Q267" s="214"/>
      <c r="R267" s="214"/>
      <c r="S267" s="214"/>
      <c r="T267" s="215"/>
      <c r="AT267" s="216" t="s">
        <v>176</v>
      </c>
      <c r="AU267" s="216" t="s">
        <v>90</v>
      </c>
      <c r="AV267" s="14" t="s">
        <v>90</v>
      </c>
      <c r="AW267" s="14" t="s">
        <v>41</v>
      </c>
      <c r="AX267" s="14" t="s">
        <v>88</v>
      </c>
      <c r="AY267" s="216" t="s">
        <v>161</v>
      </c>
    </row>
    <row r="268" spans="1:65" s="2" customFormat="1" ht="24.2" customHeight="1">
      <c r="A268" s="36"/>
      <c r="B268" s="37"/>
      <c r="C268" s="176" t="s">
        <v>537</v>
      </c>
      <c r="D268" s="176" t="s">
        <v>164</v>
      </c>
      <c r="E268" s="177" t="s">
        <v>538</v>
      </c>
      <c r="F268" s="178" t="s">
        <v>539</v>
      </c>
      <c r="G268" s="179" t="s">
        <v>480</v>
      </c>
      <c r="H268" s="180">
        <v>23.5</v>
      </c>
      <c r="I268" s="181"/>
      <c r="J268" s="182">
        <f>ROUND(I268*H268,2)</f>
        <v>0</v>
      </c>
      <c r="K268" s="183"/>
      <c r="L268" s="41"/>
      <c r="M268" s="184" t="s">
        <v>35</v>
      </c>
      <c r="N268" s="185" t="s">
        <v>51</v>
      </c>
      <c r="O268" s="66"/>
      <c r="P268" s="186">
        <f>O268*H268</f>
        <v>0</v>
      </c>
      <c r="Q268" s="186">
        <v>5.0000000000000001E-4</v>
      </c>
      <c r="R268" s="186">
        <f>Q268*H268</f>
        <v>1.175E-2</v>
      </c>
      <c r="S268" s="186">
        <v>0</v>
      </c>
      <c r="T268" s="187">
        <f>S268*H268</f>
        <v>0</v>
      </c>
      <c r="U268" s="36"/>
      <c r="V268" s="36"/>
      <c r="W268" s="36"/>
      <c r="X268" s="36"/>
      <c r="Y268" s="36"/>
      <c r="Z268" s="36"/>
      <c r="AA268" s="36"/>
      <c r="AB268" s="36"/>
      <c r="AC268" s="36"/>
      <c r="AD268" s="36"/>
      <c r="AE268" s="36"/>
      <c r="AR268" s="188" t="s">
        <v>261</v>
      </c>
      <c r="AT268" s="188" t="s">
        <v>164</v>
      </c>
      <c r="AU268" s="188" t="s">
        <v>90</v>
      </c>
      <c r="AY268" s="18" t="s">
        <v>161</v>
      </c>
      <c r="BE268" s="189">
        <f>IF(N268="základní",J268,0)</f>
        <v>0</v>
      </c>
      <c r="BF268" s="189">
        <f>IF(N268="snížená",J268,0)</f>
        <v>0</v>
      </c>
      <c r="BG268" s="189">
        <f>IF(N268="zákl. přenesená",J268,0)</f>
        <v>0</v>
      </c>
      <c r="BH268" s="189">
        <f>IF(N268="sníž. přenesená",J268,0)</f>
        <v>0</v>
      </c>
      <c r="BI268" s="189">
        <f>IF(N268="nulová",J268,0)</f>
        <v>0</v>
      </c>
      <c r="BJ268" s="18" t="s">
        <v>88</v>
      </c>
      <c r="BK268" s="189">
        <f>ROUND(I268*H268,2)</f>
        <v>0</v>
      </c>
      <c r="BL268" s="18" t="s">
        <v>261</v>
      </c>
      <c r="BM268" s="188" t="s">
        <v>1252</v>
      </c>
    </row>
    <row r="269" spans="1:65" s="2" customFormat="1" ht="11.25">
      <c r="A269" s="36"/>
      <c r="B269" s="37"/>
      <c r="C269" s="38"/>
      <c r="D269" s="190" t="s">
        <v>170</v>
      </c>
      <c r="E269" s="38"/>
      <c r="F269" s="191" t="s">
        <v>541</v>
      </c>
      <c r="G269" s="38"/>
      <c r="H269" s="38"/>
      <c r="I269" s="192"/>
      <c r="J269" s="38"/>
      <c r="K269" s="38"/>
      <c r="L269" s="41"/>
      <c r="M269" s="193"/>
      <c r="N269" s="194"/>
      <c r="O269" s="66"/>
      <c r="P269" s="66"/>
      <c r="Q269" s="66"/>
      <c r="R269" s="66"/>
      <c r="S269" s="66"/>
      <c r="T269" s="67"/>
      <c r="U269" s="36"/>
      <c r="V269" s="36"/>
      <c r="W269" s="36"/>
      <c r="X269" s="36"/>
      <c r="Y269" s="36"/>
      <c r="Z269" s="36"/>
      <c r="AA269" s="36"/>
      <c r="AB269" s="36"/>
      <c r="AC269" s="36"/>
      <c r="AD269" s="36"/>
      <c r="AE269" s="36"/>
      <c r="AT269" s="18" t="s">
        <v>170</v>
      </c>
      <c r="AU269" s="18" t="s">
        <v>90</v>
      </c>
    </row>
    <row r="270" spans="1:65" s="14" customFormat="1" ht="11.25">
      <c r="B270" s="206"/>
      <c r="C270" s="207"/>
      <c r="D270" s="197" t="s">
        <v>176</v>
      </c>
      <c r="E270" s="208" t="s">
        <v>35</v>
      </c>
      <c r="F270" s="209" t="s">
        <v>542</v>
      </c>
      <c r="G270" s="207"/>
      <c r="H270" s="210">
        <v>23.5</v>
      </c>
      <c r="I270" s="211"/>
      <c r="J270" s="207"/>
      <c r="K270" s="207"/>
      <c r="L270" s="212"/>
      <c r="M270" s="213"/>
      <c r="N270" s="214"/>
      <c r="O270" s="214"/>
      <c r="P270" s="214"/>
      <c r="Q270" s="214"/>
      <c r="R270" s="214"/>
      <c r="S270" s="214"/>
      <c r="T270" s="215"/>
      <c r="AT270" s="216" t="s">
        <v>176</v>
      </c>
      <c r="AU270" s="216" t="s">
        <v>90</v>
      </c>
      <c r="AV270" s="14" t="s">
        <v>90</v>
      </c>
      <c r="AW270" s="14" t="s">
        <v>41</v>
      </c>
      <c r="AX270" s="14" t="s">
        <v>88</v>
      </c>
      <c r="AY270" s="216" t="s">
        <v>161</v>
      </c>
    </row>
    <row r="271" spans="1:65" s="2" customFormat="1" ht="37.9" customHeight="1">
      <c r="A271" s="36"/>
      <c r="B271" s="37"/>
      <c r="C271" s="176" t="s">
        <v>543</v>
      </c>
      <c r="D271" s="176" t="s">
        <v>164</v>
      </c>
      <c r="E271" s="177" t="s">
        <v>1051</v>
      </c>
      <c r="F271" s="178" t="s">
        <v>1052</v>
      </c>
      <c r="G271" s="179" t="s">
        <v>232</v>
      </c>
      <c r="H271" s="180">
        <v>1.234</v>
      </c>
      <c r="I271" s="181"/>
      <c r="J271" s="182">
        <f>ROUND(I271*H271,2)</f>
        <v>0</v>
      </c>
      <c r="K271" s="183"/>
      <c r="L271" s="41"/>
      <c r="M271" s="184" t="s">
        <v>35</v>
      </c>
      <c r="N271" s="185" t="s">
        <v>51</v>
      </c>
      <c r="O271" s="66"/>
      <c r="P271" s="186">
        <f>O271*H271</f>
        <v>0</v>
      </c>
      <c r="Q271" s="186">
        <v>0</v>
      </c>
      <c r="R271" s="186">
        <f>Q271*H271</f>
        <v>0</v>
      </c>
      <c r="S271" s="186">
        <v>0</v>
      </c>
      <c r="T271" s="187">
        <f>S271*H271</f>
        <v>0</v>
      </c>
      <c r="U271" s="36"/>
      <c r="V271" s="36"/>
      <c r="W271" s="36"/>
      <c r="X271" s="36"/>
      <c r="Y271" s="36"/>
      <c r="Z271" s="36"/>
      <c r="AA271" s="36"/>
      <c r="AB271" s="36"/>
      <c r="AC271" s="36"/>
      <c r="AD271" s="36"/>
      <c r="AE271" s="36"/>
      <c r="AR271" s="188" t="s">
        <v>261</v>
      </c>
      <c r="AT271" s="188" t="s">
        <v>164</v>
      </c>
      <c r="AU271" s="188" t="s">
        <v>90</v>
      </c>
      <c r="AY271" s="18" t="s">
        <v>161</v>
      </c>
      <c r="BE271" s="189">
        <f>IF(N271="základní",J271,0)</f>
        <v>0</v>
      </c>
      <c r="BF271" s="189">
        <f>IF(N271="snížená",J271,0)</f>
        <v>0</v>
      </c>
      <c r="BG271" s="189">
        <f>IF(N271="zákl. přenesená",J271,0)</f>
        <v>0</v>
      </c>
      <c r="BH271" s="189">
        <f>IF(N271="sníž. přenesená",J271,0)</f>
        <v>0</v>
      </c>
      <c r="BI271" s="189">
        <f>IF(N271="nulová",J271,0)</f>
        <v>0</v>
      </c>
      <c r="BJ271" s="18" t="s">
        <v>88</v>
      </c>
      <c r="BK271" s="189">
        <f>ROUND(I271*H271,2)</f>
        <v>0</v>
      </c>
      <c r="BL271" s="18" t="s">
        <v>261</v>
      </c>
      <c r="BM271" s="188" t="s">
        <v>1253</v>
      </c>
    </row>
    <row r="272" spans="1:65" s="2" customFormat="1" ht="11.25">
      <c r="A272" s="36"/>
      <c r="B272" s="37"/>
      <c r="C272" s="38"/>
      <c r="D272" s="190" t="s">
        <v>170</v>
      </c>
      <c r="E272" s="38"/>
      <c r="F272" s="191" t="s">
        <v>1054</v>
      </c>
      <c r="G272" s="38"/>
      <c r="H272" s="38"/>
      <c r="I272" s="192"/>
      <c r="J272" s="38"/>
      <c r="K272" s="38"/>
      <c r="L272" s="41"/>
      <c r="M272" s="193"/>
      <c r="N272" s="194"/>
      <c r="O272" s="66"/>
      <c r="P272" s="66"/>
      <c r="Q272" s="66"/>
      <c r="R272" s="66"/>
      <c r="S272" s="66"/>
      <c r="T272" s="67"/>
      <c r="U272" s="36"/>
      <c r="V272" s="36"/>
      <c r="W272" s="36"/>
      <c r="X272" s="36"/>
      <c r="Y272" s="36"/>
      <c r="Z272" s="36"/>
      <c r="AA272" s="36"/>
      <c r="AB272" s="36"/>
      <c r="AC272" s="36"/>
      <c r="AD272" s="36"/>
      <c r="AE272" s="36"/>
      <c r="AT272" s="18" t="s">
        <v>170</v>
      </c>
      <c r="AU272" s="18" t="s">
        <v>90</v>
      </c>
    </row>
    <row r="273" spans="1:65" s="2" customFormat="1" ht="49.15" customHeight="1">
      <c r="A273" s="36"/>
      <c r="B273" s="37"/>
      <c r="C273" s="176" t="s">
        <v>548</v>
      </c>
      <c r="D273" s="176" t="s">
        <v>164</v>
      </c>
      <c r="E273" s="177" t="s">
        <v>549</v>
      </c>
      <c r="F273" s="178" t="s">
        <v>550</v>
      </c>
      <c r="G273" s="179" t="s">
        <v>232</v>
      </c>
      <c r="H273" s="180">
        <v>1.234</v>
      </c>
      <c r="I273" s="181"/>
      <c r="J273" s="182">
        <f>ROUND(I273*H273,2)</f>
        <v>0</v>
      </c>
      <c r="K273" s="183"/>
      <c r="L273" s="41"/>
      <c r="M273" s="184" t="s">
        <v>35</v>
      </c>
      <c r="N273" s="185" t="s">
        <v>51</v>
      </c>
      <c r="O273" s="66"/>
      <c r="P273" s="186">
        <f>O273*H273</f>
        <v>0</v>
      </c>
      <c r="Q273" s="186">
        <v>0</v>
      </c>
      <c r="R273" s="186">
        <f>Q273*H273</f>
        <v>0</v>
      </c>
      <c r="S273" s="186">
        <v>0</v>
      </c>
      <c r="T273" s="187">
        <f>S273*H273</f>
        <v>0</v>
      </c>
      <c r="U273" s="36"/>
      <c r="V273" s="36"/>
      <c r="W273" s="36"/>
      <c r="X273" s="36"/>
      <c r="Y273" s="36"/>
      <c r="Z273" s="36"/>
      <c r="AA273" s="36"/>
      <c r="AB273" s="36"/>
      <c r="AC273" s="36"/>
      <c r="AD273" s="36"/>
      <c r="AE273" s="36"/>
      <c r="AR273" s="188" t="s">
        <v>261</v>
      </c>
      <c r="AT273" s="188" t="s">
        <v>164</v>
      </c>
      <c r="AU273" s="188" t="s">
        <v>90</v>
      </c>
      <c r="AY273" s="18" t="s">
        <v>161</v>
      </c>
      <c r="BE273" s="189">
        <f>IF(N273="základní",J273,0)</f>
        <v>0</v>
      </c>
      <c r="BF273" s="189">
        <f>IF(N273="snížená",J273,0)</f>
        <v>0</v>
      </c>
      <c r="BG273" s="189">
        <f>IF(N273="zákl. přenesená",J273,0)</f>
        <v>0</v>
      </c>
      <c r="BH273" s="189">
        <f>IF(N273="sníž. přenesená",J273,0)</f>
        <v>0</v>
      </c>
      <c r="BI273" s="189">
        <f>IF(N273="nulová",J273,0)</f>
        <v>0</v>
      </c>
      <c r="BJ273" s="18" t="s">
        <v>88</v>
      </c>
      <c r="BK273" s="189">
        <f>ROUND(I273*H273,2)</f>
        <v>0</v>
      </c>
      <c r="BL273" s="18" t="s">
        <v>261</v>
      </c>
      <c r="BM273" s="188" t="s">
        <v>1254</v>
      </c>
    </row>
    <row r="274" spans="1:65" s="2" customFormat="1" ht="11.25">
      <c r="A274" s="36"/>
      <c r="B274" s="37"/>
      <c r="C274" s="38"/>
      <c r="D274" s="190" t="s">
        <v>170</v>
      </c>
      <c r="E274" s="38"/>
      <c r="F274" s="191" t="s">
        <v>552</v>
      </c>
      <c r="G274" s="38"/>
      <c r="H274" s="38"/>
      <c r="I274" s="192"/>
      <c r="J274" s="38"/>
      <c r="K274" s="38"/>
      <c r="L274" s="41"/>
      <c r="M274" s="193"/>
      <c r="N274" s="194"/>
      <c r="O274" s="66"/>
      <c r="P274" s="66"/>
      <c r="Q274" s="66"/>
      <c r="R274" s="66"/>
      <c r="S274" s="66"/>
      <c r="T274" s="67"/>
      <c r="U274" s="36"/>
      <c r="V274" s="36"/>
      <c r="W274" s="36"/>
      <c r="X274" s="36"/>
      <c r="Y274" s="36"/>
      <c r="Z274" s="36"/>
      <c r="AA274" s="36"/>
      <c r="AB274" s="36"/>
      <c r="AC274" s="36"/>
      <c r="AD274" s="36"/>
      <c r="AE274" s="36"/>
      <c r="AT274" s="18" t="s">
        <v>170</v>
      </c>
      <c r="AU274" s="18" t="s">
        <v>90</v>
      </c>
    </row>
    <row r="275" spans="1:65" s="12" customFormat="1" ht="22.9" customHeight="1">
      <c r="B275" s="160"/>
      <c r="C275" s="161"/>
      <c r="D275" s="162" t="s">
        <v>79</v>
      </c>
      <c r="E275" s="174" t="s">
        <v>553</v>
      </c>
      <c r="F275" s="174" t="s">
        <v>554</v>
      </c>
      <c r="G275" s="161"/>
      <c r="H275" s="161"/>
      <c r="I275" s="164"/>
      <c r="J275" s="175">
        <f>BK275</f>
        <v>0</v>
      </c>
      <c r="K275" s="161"/>
      <c r="L275" s="166"/>
      <c r="M275" s="167"/>
      <c r="N275" s="168"/>
      <c r="O275" s="168"/>
      <c r="P275" s="169">
        <f>SUM(P276:P282)</f>
        <v>0</v>
      </c>
      <c r="Q275" s="168"/>
      <c r="R275" s="169">
        <f>SUM(R276:R282)</f>
        <v>1.3395E-3</v>
      </c>
      <c r="S275" s="168"/>
      <c r="T275" s="170">
        <f>SUM(T276:T282)</f>
        <v>0</v>
      </c>
      <c r="AR275" s="171" t="s">
        <v>90</v>
      </c>
      <c r="AT275" s="172" t="s">
        <v>79</v>
      </c>
      <c r="AU275" s="172" t="s">
        <v>88</v>
      </c>
      <c r="AY275" s="171" t="s">
        <v>161</v>
      </c>
      <c r="BK275" s="173">
        <f>SUM(BK276:BK282)</f>
        <v>0</v>
      </c>
    </row>
    <row r="276" spans="1:65" s="2" customFormat="1" ht="24.2" customHeight="1">
      <c r="A276" s="36"/>
      <c r="B276" s="37"/>
      <c r="C276" s="176" t="s">
        <v>555</v>
      </c>
      <c r="D276" s="176" t="s">
        <v>164</v>
      </c>
      <c r="E276" s="177" t="s">
        <v>556</v>
      </c>
      <c r="F276" s="178" t="s">
        <v>557</v>
      </c>
      <c r="G276" s="179" t="s">
        <v>167</v>
      </c>
      <c r="H276" s="180">
        <v>3.5249999999999999</v>
      </c>
      <c r="I276" s="181"/>
      <c r="J276" s="182">
        <f>ROUND(I276*H276,2)</f>
        <v>0</v>
      </c>
      <c r="K276" s="183"/>
      <c r="L276" s="41"/>
      <c r="M276" s="184" t="s">
        <v>35</v>
      </c>
      <c r="N276" s="185" t="s">
        <v>51</v>
      </c>
      <c r="O276" s="66"/>
      <c r="P276" s="186">
        <f>O276*H276</f>
        <v>0</v>
      </c>
      <c r="Q276" s="186">
        <v>1.3999999999999999E-4</v>
      </c>
      <c r="R276" s="186">
        <f>Q276*H276</f>
        <v>4.9349999999999991E-4</v>
      </c>
      <c r="S276" s="186">
        <v>0</v>
      </c>
      <c r="T276" s="187">
        <f>S276*H276</f>
        <v>0</v>
      </c>
      <c r="U276" s="36"/>
      <c r="V276" s="36"/>
      <c r="W276" s="36"/>
      <c r="X276" s="36"/>
      <c r="Y276" s="36"/>
      <c r="Z276" s="36"/>
      <c r="AA276" s="36"/>
      <c r="AB276" s="36"/>
      <c r="AC276" s="36"/>
      <c r="AD276" s="36"/>
      <c r="AE276" s="36"/>
      <c r="AR276" s="188" t="s">
        <v>261</v>
      </c>
      <c r="AT276" s="188" t="s">
        <v>164</v>
      </c>
      <c r="AU276" s="188" t="s">
        <v>90</v>
      </c>
      <c r="AY276" s="18" t="s">
        <v>161</v>
      </c>
      <c r="BE276" s="189">
        <f>IF(N276="základní",J276,0)</f>
        <v>0</v>
      </c>
      <c r="BF276" s="189">
        <f>IF(N276="snížená",J276,0)</f>
        <v>0</v>
      </c>
      <c r="BG276" s="189">
        <f>IF(N276="zákl. přenesená",J276,0)</f>
        <v>0</v>
      </c>
      <c r="BH276" s="189">
        <f>IF(N276="sníž. přenesená",J276,0)</f>
        <v>0</v>
      </c>
      <c r="BI276" s="189">
        <f>IF(N276="nulová",J276,0)</f>
        <v>0</v>
      </c>
      <c r="BJ276" s="18" t="s">
        <v>88</v>
      </c>
      <c r="BK276" s="189">
        <f>ROUND(I276*H276,2)</f>
        <v>0</v>
      </c>
      <c r="BL276" s="18" t="s">
        <v>261</v>
      </c>
      <c r="BM276" s="188" t="s">
        <v>1255</v>
      </c>
    </row>
    <row r="277" spans="1:65" s="2" customFormat="1" ht="11.25">
      <c r="A277" s="36"/>
      <c r="B277" s="37"/>
      <c r="C277" s="38"/>
      <c r="D277" s="190" t="s">
        <v>170</v>
      </c>
      <c r="E277" s="38"/>
      <c r="F277" s="191" t="s">
        <v>559</v>
      </c>
      <c r="G277" s="38"/>
      <c r="H277" s="38"/>
      <c r="I277" s="192"/>
      <c r="J277" s="38"/>
      <c r="K277" s="38"/>
      <c r="L277" s="41"/>
      <c r="M277" s="193"/>
      <c r="N277" s="194"/>
      <c r="O277" s="66"/>
      <c r="P277" s="66"/>
      <c r="Q277" s="66"/>
      <c r="R277" s="66"/>
      <c r="S277" s="66"/>
      <c r="T277" s="67"/>
      <c r="U277" s="36"/>
      <c r="V277" s="36"/>
      <c r="W277" s="36"/>
      <c r="X277" s="36"/>
      <c r="Y277" s="36"/>
      <c r="Z277" s="36"/>
      <c r="AA277" s="36"/>
      <c r="AB277" s="36"/>
      <c r="AC277" s="36"/>
      <c r="AD277" s="36"/>
      <c r="AE277" s="36"/>
      <c r="AT277" s="18" t="s">
        <v>170</v>
      </c>
      <c r="AU277" s="18" t="s">
        <v>90</v>
      </c>
    </row>
    <row r="278" spans="1:65" s="14" customFormat="1" ht="11.25">
      <c r="B278" s="206"/>
      <c r="C278" s="207"/>
      <c r="D278" s="197" t="s">
        <v>176</v>
      </c>
      <c r="E278" s="208" t="s">
        <v>35</v>
      </c>
      <c r="F278" s="209" t="s">
        <v>560</v>
      </c>
      <c r="G278" s="207"/>
      <c r="H278" s="210">
        <v>3.5249999999999999</v>
      </c>
      <c r="I278" s="211"/>
      <c r="J278" s="207"/>
      <c r="K278" s="207"/>
      <c r="L278" s="212"/>
      <c r="M278" s="213"/>
      <c r="N278" s="214"/>
      <c r="O278" s="214"/>
      <c r="P278" s="214"/>
      <c r="Q278" s="214"/>
      <c r="R278" s="214"/>
      <c r="S278" s="214"/>
      <c r="T278" s="215"/>
      <c r="AT278" s="216" t="s">
        <v>176</v>
      </c>
      <c r="AU278" s="216" t="s">
        <v>90</v>
      </c>
      <c r="AV278" s="14" t="s">
        <v>90</v>
      </c>
      <c r="AW278" s="14" t="s">
        <v>41</v>
      </c>
      <c r="AX278" s="14" t="s">
        <v>88</v>
      </c>
      <c r="AY278" s="216" t="s">
        <v>161</v>
      </c>
    </row>
    <row r="279" spans="1:65" s="2" customFormat="1" ht="24.2" customHeight="1">
      <c r="A279" s="36"/>
      <c r="B279" s="37"/>
      <c r="C279" s="176" t="s">
        <v>561</v>
      </c>
      <c r="D279" s="176" t="s">
        <v>164</v>
      </c>
      <c r="E279" s="177" t="s">
        <v>562</v>
      </c>
      <c r="F279" s="178" t="s">
        <v>563</v>
      </c>
      <c r="G279" s="179" t="s">
        <v>167</v>
      </c>
      <c r="H279" s="180">
        <v>3.5249999999999999</v>
      </c>
      <c r="I279" s="181"/>
      <c r="J279" s="182">
        <f>ROUND(I279*H279,2)</f>
        <v>0</v>
      </c>
      <c r="K279" s="183"/>
      <c r="L279" s="41"/>
      <c r="M279" s="184" t="s">
        <v>35</v>
      </c>
      <c r="N279" s="185" t="s">
        <v>51</v>
      </c>
      <c r="O279" s="66"/>
      <c r="P279" s="186">
        <f>O279*H279</f>
        <v>0</v>
      </c>
      <c r="Q279" s="186">
        <v>1.2E-4</v>
      </c>
      <c r="R279" s="186">
        <f>Q279*H279</f>
        <v>4.2299999999999998E-4</v>
      </c>
      <c r="S279" s="186">
        <v>0</v>
      </c>
      <c r="T279" s="187">
        <f>S279*H279</f>
        <v>0</v>
      </c>
      <c r="U279" s="36"/>
      <c r="V279" s="36"/>
      <c r="W279" s="36"/>
      <c r="X279" s="36"/>
      <c r="Y279" s="36"/>
      <c r="Z279" s="36"/>
      <c r="AA279" s="36"/>
      <c r="AB279" s="36"/>
      <c r="AC279" s="36"/>
      <c r="AD279" s="36"/>
      <c r="AE279" s="36"/>
      <c r="AR279" s="188" t="s">
        <v>261</v>
      </c>
      <c r="AT279" s="188" t="s">
        <v>164</v>
      </c>
      <c r="AU279" s="188" t="s">
        <v>90</v>
      </c>
      <c r="AY279" s="18" t="s">
        <v>161</v>
      </c>
      <c r="BE279" s="189">
        <f>IF(N279="základní",J279,0)</f>
        <v>0</v>
      </c>
      <c r="BF279" s="189">
        <f>IF(N279="snížená",J279,0)</f>
        <v>0</v>
      </c>
      <c r="BG279" s="189">
        <f>IF(N279="zákl. přenesená",J279,0)</f>
        <v>0</v>
      </c>
      <c r="BH279" s="189">
        <f>IF(N279="sníž. přenesená",J279,0)</f>
        <v>0</v>
      </c>
      <c r="BI279" s="189">
        <f>IF(N279="nulová",J279,0)</f>
        <v>0</v>
      </c>
      <c r="BJ279" s="18" t="s">
        <v>88</v>
      </c>
      <c r="BK279" s="189">
        <f>ROUND(I279*H279,2)</f>
        <v>0</v>
      </c>
      <c r="BL279" s="18" t="s">
        <v>261</v>
      </c>
      <c r="BM279" s="188" t="s">
        <v>1256</v>
      </c>
    </row>
    <row r="280" spans="1:65" s="2" customFormat="1" ht="11.25">
      <c r="A280" s="36"/>
      <c r="B280" s="37"/>
      <c r="C280" s="38"/>
      <c r="D280" s="190" t="s">
        <v>170</v>
      </c>
      <c r="E280" s="38"/>
      <c r="F280" s="191" t="s">
        <v>565</v>
      </c>
      <c r="G280" s="38"/>
      <c r="H280" s="38"/>
      <c r="I280" s="192"/>
      <c r="J280" s="38"/>
      <c r="K280" s="38"/>
      <c r="L280" s="41"/>
      <c r="M280" s="193"/>
      <c r="N280" s="194"/>
      <c r="O280" s="66"/>
      <c r="P280" s="66"/>
      <c r="Q280" s="66"/>
      <c r="R280" s="66"/>
      <c r="S280" s="66"/>
      <c r="T280" s="67"/>
      <c r="U280" s="36"/>
      <c r="V280" s="36"/>
      <c r="W280" s="36"/>
      <c r="X280" s="36"/>
      <c r="Y280" s="36"/>
      <c r="Z280" s="36"/>
      <c r="AA280" s="36"/>
      <c r="AB280" s="36"/>
      <c r="AC280" s="36"/>
      <c r="AD280" s="36"/>
      <c r="AE280" s="36"/>
      <c r="AT280" s="18" t="s">
        <v>170</v>
      </c>
      <c r="AU280" s="18" t="s">
        <v>90</v>
      </c>
    </row>
    <row r="281" spans="1:65" s="2" customFormat="1" ht="24.2" customHeight="1">
      <c r="A281" s="36"/>
      <c r="B281" s="37"/>
      <c r="C281" s="176" t="s">
        <v>566</v>
      </c>
      <c r="D281" s="176" t="s">
        <v>164</v>
      </c>
      <c r="E281" s="177" t="s">
        <v>567</v>
      </c>
      <c r="F281" s="178" t="s">
        <v>568</v>
      </c>
      <c r="G281" s="179" t="s">
        <v>167</v>
      </c>
      <c r="H281" s="180">
        <v>3.5249999999999999</v>
      </c>
      <c r="I281" s="181"/>
      <c r="J281" s="182">
        <f>ROUND(I281*H281,2)</f>
        <v>0</v>
      </c>
      <c r="K281" s="183"/>
      <c r="L281" s="41"/>
      <c r="M281" s="184" t="s">
        <v>35</v>
      </c>
      <c r="N281" s="185" t="s">
        <v>51</v>
      </c>
      <c r="O281" s="66"/>
      <c r="P281" s="186">
        <f>O281*H281</f>
        <v>0</v>
      </c>
      <c r="Q281" s="186">
        <v>1.2E-4</v>
      </c>
      <c r="R281" s="186">
        <f>Q281*H281</f>
        <v>4.2299999999999998E-4</v>
      </c>
      <c r="S281" s="186">
        <v>0</v>
      </c>
      <c r="T281" s="187">
        <f>S281*H281</f>
        <v>0</v>
      </c>
      <c r="U281" s="36"/>
      <c r="V281" s="36"/>
      <c r="W281" s="36"/>
      <c r="X281" s="36"/>
      <c r="Y281" s="36"/>
      <c r="Z281" s="36"/>
      <c r="AA281" s="36"/>
      <c r="AB281" s="36"/>
      <c r="AC281" s="36"/>
      <c r="AD281" s="36"/>
      <c r="AE281" s="36"/>
      <c r="AR281" s="188" t="s">
        <v>261</v>
      </c>
      <c r="AT281" s="188" t="s">
        <v>164</v>
      </c>
      <c r="AU281" s="188" t="s">
        <v>90</v>
      </c>
      <c r="AY281" s="18" t="s">
        <v>161</v>
      </c>
      <c r="BE281" s="189">
        <f>IF(N281="základní",J281,0)</f>
        <v>0</v>
      </c>
      <c r="BF281" s="189">
        <f>IF(N281="snížená",J281,0)</f>
        <v>0</v>
      </c>
      <c r="BG281" s="189">
        <f>IF(N281="zákl. přenesená",J281,0)</f>
        <v>0</v>
      </c>
      <c r="BH281" s="189">
        <f>IF(N281="sníž. přenesená",J281,0)</f>
        <v>0</v>
      </c>
      <c r="BI281" s="189">
        <f>IF(N281="nulová",J281,0)</f>
        <v>0</v>
      </c>
      <c r="BJ281" s="18" t="s">
        <v>88</v>
      </c>
      <c r="BK281" s="189">
        <f>ROUND(I281*H281,2)</f>
        <v>0</v>
      </c>
      <c r="BL281" s="18" t="s">
        <v>261</v>
      </c>
      <c r="BM281" s="188" t="s">
        <v>1257</v>
      </c>
    </row>
    <row r="282" spans="1:65" s="2" customFormat="1" ht="11.25">
      <c r="A282" s="36"/>
      <c r="B282" s="37"/>
      <c r="C282" s="38"/>
      <c r="D282" s="190" t="s">
        <v>170</v>
      </c>
      <c r="E282" s="38"/>
      <c r="F282" s="191" t="s">
        <v>570</v>
      </c>
      <c r="G282" s="38"/>
      <c r="H282" s="38"/>
      <c r="I282" s="192"/>
      <c r="J282" s="38"/>
      <c r="K282" s="38"/>
      <c r="L282" s="41"/>
      <c r="M282" s="193"/>
      <c r="N282" s="194"/>
      <c r="O282" s="66"/>
      <c r="P282" s="66"/>
      <c r="Q282" s="66"/>
      <c r="R282" s="66"/>
      <c r="S282" s="66"/>
      <c r="T282" s="67"/>
      <c r="U282" s="36"/>
      <c r="V282" s="36"/>
      <c r="W282" s="36"/>
      <c r="X282" s="36"/>
      <c r="Y282" s="36"/>
      <c r="Z282" s="36"/>
      <c r="AA282" s="36"/>
      <c r="AB282" s="36"/>
      <c r="AC282" s="36"/>
      <c r="AD282" s="36"/>
      <c r="AE282" s="36"/>
      <c r="AT282" s="18" t="s">
        <v>170</v>
      </c>
      <c r="AU282" s="18" t="s">
        <v>90</v>
      </c>
    </row>
    <row r="283" spans="1:65" s="12" customFormat="1" ht="25.9" customHeight="1">
      <c r="B283" s="160"/>
      <c r="C283" s="161"/>
      <c r="D283" s="162" t="s">
        <v>79</v>
      </c>
      <c r="E283" s="163" t="s">
        <v>571</v>
      </c>
      <c r="F283" s="163" t="s">
        <v>735</v>
      </c>
      <c r="G283" s="161"/>
      <c r="H283" s="161"/>
      <c r="I283" s="164"/>
      <c r="J283" s="165">
        <f>BK283</f>
        <v>0</v>
      </c>
      <c r="K283" s="161"/>
      <c r="L283" s="166"/>
      <c r="M283" s="167"/>
      <c r="N283" s="168"/>
      <c r="O283" s="168"/>
      <c r="P283" s="169">
        <f>P284+P287+P291+P296+P300</f>
        <v>0</v>
      </c>
      <c r="Q283" s="168"/>
      <c r="R283" s="169">
        <f>R284+R287+R291+R296+R300</f>
        <v>0</v>
      </c>
      <c r="S283" s="168"/>
      <c r="T283" s="170">
        <f>T284+T287+T291+T296+T300</f>
        <v>0</v>
      </c>
      <c r="AR283" s="171" t="s">
        <v>194</v>
      </c>
      <c r="AT283" s="172" t="s">
        <v>79</v>
      </c>
      <c r="AU283" s="172" t="s">
        <v>80</v>
      </c>
      <c r="AY283" s="171" t="s">
        <v>161</v>
      </c>
      <c r="BK283" s="173">
        <f>BK284+BK287+BK291+BK296+BK300</f>
        <v>0</v>
      </c>
    </row>
    <row r="284" spans="1:65" s="12" customFormat="1" ht="22.9" customHeight="1">
      <c r="B284" s="160"/>
      <c r="C284" s="161"/>
      <c r="D284" s="162" t="s">
        <v>79</v>
      </c>
      <c r="E284" s="174" t="s">
        <v>573</v>
      </c>
      <c r="F284" s="174" t="s">
        <v>574</v>
      </c>
      <c r="G284" s="161"/>
      <c r="H284" s="161"/>
      <c r="I284" s="164"/>
      <c r="J284" s="175">
        <f>BK284</f>
        <v>0</v>
      </c>
      <c r="K284" s="161"/>
      <c r="L284" s="166"/>
      <c r="M284" s="167"/>
      <c r="N284" s="168"/>
      <c r="O284" s="168"/>
      <c r="P284" s="169">
        <f>SUM(P285:P286)</f>
        <v>0</v>
      </c>
      <c r="Q284" s="168"/>
      <c r="R284" s="169">
        <f>SUM(R285:R286)</f>
        <v>0</v>
      </c>
      <c r="S284" s="168"/>
      <c r="T284" s="170">
        <f>SUM(T285:T286)</f>
        <v>0</v>
      </c>
      <c r="AR284" s="171" t="s">
        <v>88</v>
      </c>
      <c r="AT284" s="172" t="s">
        <v>79</v>
      </c>
      <c r="AU284" s="172" t="s">
        <v>88</v>
      </c>
      <c r="AY284" s="171" t="s">
        <v>161</v>
      </c>
      <c r="BK284" s="173">
        <f>SUM(BK285:BK286)</f>
        <v>0</v>
      </c>
    </row>
    <row r="285" spans="1:65" s="2" customFormat="1" ht="37.9" customHeight="1">
      <c r="A285" s="36"/>
      <c r="B285" s="37"/>
      <c r="C285" s="176" t="s">
        <v>575</v>
      </c>
      <c r="D285" s="176" t="s">
        <v>164</v>
      </c>
      <c r="E285" s="177" t="s">
        <v>576</v>
      </c>
      <c r="F285" s="178" t="s">
        <v>577</v>
      </c>
      <c r="G285" s="179" t="s">
        <v>276</v>
      </c>
      <c r="H285" s="180">
        <v>1</v>
      </c>
      <c r="I285" s="181"/>
      <c r="J285" s="182">
        <f>ROUND(I285*H285,2)</f>
        <v>0</v>
      </c>
      <c r="K285" s="183"/>
      <c r="L285" s="41"/>
      <c r="M285" s="184" t="s">
        <v>35</v>
      </c>
      <c r="N285" s="185" t="s">
        <v>51</v>
      </c>
      <c r="O285" s="66"/>
      <c r="P285" s="186">
        <f>O285*H285</f>
        <v>0</v>
      </c>
      <c r="Q285" s="186">
        <v>0</v>
      </c>
      <c r="R285" s="186">
        <f>Q285*H285</f>
        <v>0</v>
      </c>
      <c r="S285" s="186">
        <v>0</v>
      </c>
      <c r="T285" s="187">
        <f>S285*H285</f>
        <v>0</v>
      </c>
      <c r="U285" s="36"/>
      <c r="V285" s="36"/>
      <c r="W285" s="36"/>
      <c r="X285" s="36"/>
      <c r="Y285" s="36"/>
      <c r="Z285" s="36"/>
      <c r="AA285" s="36"/>
      <c r="AB285" s="36"/>
      <c r="AC285" s="36"/>
      <c r="AD285" s="36"/>
      <c r="AE285" s="36"/>
      <c r="AR285" s="188" t="s">
        <v>578</v>
      </c>
      <c r="AT285" s="188" t="s">
        <v>164</v>
      </c>
      <c r="AU285" s="188" t="s">
        <v>90</v>
      </c>
      <c r="AY285" s="18" t="s">
        <v>161</v>
      </c>
      <c r="BE285" s="189">
        <f>IF(N285="základní",J285,0)</f>
        <v>0</v>
      </c>
      <c r="BF285" s="189">
        <f>IF(N285="snížená",J285,0)</f>
        <v>0</v>
      </c>
      <c r="BG285" s="189">
        <f>IF(N285="zákl. přenesená",J285,0)</f>
        <v>0</v>
      </c>
      <c r="BH285" s="189">
        <f>IF(N285="sníž. přenesená",J285,0)</f>
        <v>0</v>
      </c>
      <c r="BI285" s="189">
        <f>IF(N285="nulová",J285,0)</f>
        <v>0</v>
      </c>
      <c r="BJ285" s="18" t="s">
        <v>88</v>
      </c>
      <c r="BK285" s="189">
        <f>ROUND(I285*H285,2)</f>
        <v>0</v>
      </c>
      <c r="BL285" s="18" t="s">
        <v>578</v>
      </c>
      <c r="BM285" s="188" t="s">
        <v>1258</v>
      </c>
    </row>
    <row r="286" spans="1:65" s="2" customFormat="1" ht="39">
      <c r="A286" s="36"/>
      <c r="B286" s="37"/>
      <c r="C286" s="38"/>
      <c r="D286" s="197" t="s">
        <v>217</v>
      </c>
      <c r="E286" s="38"/>
      <c r="F286" s="239" t="s">
        <v>580</v>
      </c>
      <c r="G286" s="38"/>
      <c r="H286" s="38"/>
      <c r="I286" s="192"/>
      <c r="J286" s="38"/>
      <c r="K286" s="38"/>
      <c r="L286" s="41"/>
      <c r="M286" s="193"/>
      <c r="N286" s="194"/>
      <c r="O286" s="66"/>
      <c r="P286" s="66"/>
      <c r="Q286" s="66"/>
      <c r="R286" s="66"/>
      <c r="S286" s="66"/>
      <c r="T286" s="67"/>
      <c r="U286" s="36"/>
      <c r="V286" s="36"/>
      <c r="W286" s="36"/>
      <c r="X286" s="36"/>
      <c r="Y286" s="36"/>
      <c r="Z286" s="36"/>
      <c r="AA286" s="36"/>
      <c r="AB286" s="36"/>
      <c r="AC286" s="36"/>
      <c r="AD286" s="36"/>
      <c r="AE286" s="36"/>
      <c r="AT286" s="18" t="s">
        <v>217</v>
      </c>
      <c r="AU286" s="18" t="s">
        <v>90</v>
      </c>
    </row>
    <row r="287" spans="1:65" s="12" customFormat="1" ht="22.9" customHeight="1">
      <c r="B287" s="160"/>
      <c r="C287" s="161"/>
      <c r="D287" s="162" t="s">
        <v>79</v>
      </c>
      <c r="E287" s="174" t="s">
        <v>581</v>
      </c>
      <c r="F287" s="174" t="s">
        <v>582</v>
      </c>
      <c r="G287" s="161"/>
      <c r="H287" s="161"/>
      <c r="I287" s="164"/>
      <c r="J287" s="175">
        <f>BK287</f>
        <v>0</v>
      </c>
      <c r="K287" s="161"/>
      <c r="L287" s="166"/>
      <c r="M287" s="167"/>
      <c r="N287" s="168"/>
      <c r="O287" s="168"/>
      <c r="P287" s="169">
        <f>SUM(P288:P290)</f>
        <v>0</v>
      </c>
      <c r="Q287" s="168"/>
      <c r="R287" s="169">
        <f>SUM(R288:R290)</f>
        <v>0</v>
      </c>
      <c r="S287" s="168"/>
      <c r="T287" s="170">
        <f>SUM(T288:T290)</f>
        <v>0</v>
      </c>
      <c r="AR287" s="171" t="s">
        <v>88</v>
      </c>
      <c r="AT287" s="172" t="s">
        <v>79</v>
      </c>
      <c r="AU287" s="172" t="s">
        <v>88</v>
      </c>
      <c r="AY287" s="171" t="s">
        <v>161</v>
      </c>
      <c r="BK287" s="173">
        <f>SUM(BK288:BK290)</f>
        <v>0</v>
      </c>
    </row>
    <row r="288" spans="1:65" s="2" customFormat="1" ht="55.5" customHeight="1">
      <c r="A288" s="36"/>
      <c r="B288" s="37"/>
      <c r="C288" s="176" t="s">
        <v>583</v>
      </c>
      <c r="D288" s="176" t="s">
        <v>164</v>
      </c>
      <c r="E288" s="177" t="s">
        <v>584</v>
      </c>
      <c r="F288" s="178" t="s">
        <v>585</v>
      </c>
      <c r="G288" s="179" t="s">
        <v>276</v>
      </c>
      <c r="H288" s="180">
        <v>1</v>
      </c>
      <c r="I288" s="181"/>
      <c r="J288" s="182">
        <f>ROUND(I288*H288,2)</f>
        <v>0</v>
      </c>
      <c r="K288" s="183"/>
      <c r="L288" s="41"/>
      <c r="M288" s="184" t="s">
        <v>35</v>
      </c>
      <c r="N288" s="185" t="s">
        <v>51</v>
      </c>
      <c r="O288" s="66"/>
      <c r="P288" s="186">
        <f>O288*H288</f>
        <v>0</v>
      </c>
      <c r="Q288" s="186">
        <v>0</v>
      </c>
      <c r="R288" s="186">
        <f>Q288*H288</f>
        <v>0</v>
      </c>
      <c r="S288" s="186">
        <v>0</v>
      </c>
      <c r="T288" s="187">
        <f>S288*H288</f>
        <v>0</v>
      </c>
      <c r="U288" s="36"/>
      <c r="V288" s="36"/>
      <c r="W288" s="36"/>
      <c r="X288" s="36"/>
      <c r="Y288" s="36"/>
      <c r="Z288" s="36"/>
      <c r="AA288" s="36"/>
      <c r="AB288" s="36"/>
      <c r="AC288" s="36"/>
      <c r="AD288" s="36"/>
      <c r="AE288" s="36"/>
      <c r="AR288" s="188" t="s">
        <v>578</v>
      </c>
      <c r="AT288" s="188" t="s">
        <v>164</v>
      </c>
      <c r="AU288" s="188" t="s">
        <v>90</v>
      </c>
      <c r="AY288" s="18" t="s">
        <v>161</v>
      </c>
      <c r="BE288" s="189">
        <f>IF(N288="základní",J288,0)</f>
        <v>0</v>
      </c>
      <c r="BF288" s="189">
        <f>IF(N288="snížená",J288,0)</f>
        <v>0</v>
      </c>
      <c r="BG288" s="189">
        <f>IF(N288="zákl. přenesená",J288,0)</f>
        <v>0</v>
      </c>
      <c r="BH288" s="189">
        <f>IF(N288="sníž. přenesená",J288,0)</f>
        <v>0</v>
      </c>
      <c r="BI288" s="189">
        <f>IF(N288="nulová",J288,0)</f>
        <v>0</v>
      </c>
      <c r="BJ288" s="18" t="s">
        <v>88</v>
      </c>
      <c r="BK288" s="189">
        <f>ROUND(I288*H288,2)</f>
        <v>0</v>
      </c>
      <c r="BL288" s="18" t="s">
        <v>578</v>
      </c>
      <c r="BM288" s="188" t="s">
        <v>1259</v>
      </c>
    </row>
    <row r="289" spans="1:65" s="2" customFormat="1" ht="33" customHeight="1">
      <c r="A289" s="36"/>
      <c r="B289" s="37"/>
      <c r="C289" s="176" t="s">
        <v>587</v>
      </c>
      <c r="D289" s="176" t="s">
        <v>164</v>
      </c>
      <c r="E289" s="177" t="s">
        <v>588</v>
      </c>
      <c r="F289" s="178" t="s">
        <v>589</v>
      </c>
      <c r="G289" s="179" t="s">
        <v>276</v>
      </c>
      <c r="H289" s="180">
        <v>1</v>
      </c>
      <c r="I289" s="181"/>
      <c r="J289" s="182">
        <f>ROUND(I289*H289,2)</f>
        <v>0</v>
      </c>
      <c r="K289" s="183"/>
      <c r="L289" s="41"/>
      <c r="M289" s="184" t="s">
        <v>35</v>
      </c>
      <c r="N289" s="185" t="s">
        <v>51</v>
      </c>
      <c r="O289" s="66"/>
      <c r="P289" s="186">
        <f>O289*H289</f>
        <v>0</v>
      </c>
      <c r="Q289" s="186">
        <v>0</v>
      </c>
      <c r="R289" s="186">
        <f>Q289*H289</f>
        <v>0</v>
      </c>
      <c r="S289" s="186">
        <v>0</v>
      </c>
      <c r="T289" s="187">
        <f>S289*H289</f>
        <v>0</v>
      </c>
      <c r="U289" s="36"/>
      <c r="V289" s="36"/>
      <c r="W289" s="36"/>
      <c r="X289" s="36"/>
      <c r="Y289" s="36"/>
      <c r="Z289" s="36"/>
      <c r="AA289" s="36"/>
      <c r="AB289" s="36"/>
      <c r="AC289" s="36"/>
      <c r="AD289" s="36"/>
      <c r="AE289" s="36"/>
      <c r="AR289" s="188" t="s">
        <v>578</v>
      </c>
      <c r="AT289" s="188" t="s">
        <v>164</v>
      </c>
      <c r="AU289" s="188" t="s">
        <v>90</v>
      </c>
      <c r="AY289" s="18" t="s">
        <v>161</v>
      </c>
      <c r="BE289" s="189">
        <f>IF(N289="základní",J289,0)</f>
        <v>0</v>
      </c>
      <c r="BF289" s="189">
        <f>IF(N289="snížená",J289,0)</f>
        <v>0</v>
      </c>
      <c r="BG289" s="189">
        <f>IF(N289="zákl. přenesená",J289,0)</f>
        <v>0</v>
      </c>
      <c r="BH289" s="189">
        <f>IF(N289="sníž. přenesená",J289,0)</f>
        <v>0</v>
      </c>
      <c r="BI289" s="189">
        <f>IF(N289="nulová",J289,0)</f>
        <v>0</v>
      </c>
      <c r="BJ289" s="18" t="s">
        <v>88</v>
      </c>
      <c r="BK289" s="189">
        <f>ROUND(I289*H289,2)</f>
        <v>0</v>
      </c>
      <c r="BL289" s="18" t="s">
        <v>578</v>
      </c>
      <c r="BM289" s="188" t="s">
        <v>1260</v>
      </c>
    </row>
    <row r="290" spans="1:65" s="2" customFormat="1" ht="29.25">
      <c r="A290" s="36"/>
      <c r="B290" s="37"/>
      <c r="C290" s="38"/>
      <c r="D290" s="197" t="s">
        <v>217</v>
      </c>
      <c r="E290" s="38"/>
      <c r="F290" s="239" t="s">
        <v>591</v>
      </c>
      <c r="G290" s="38"/>
      <c r="H290" s="38"/>
      <c r="I290" s="192"/>
      <c r="J290" s="38"/>
      <c r="K290" s="38"/>
      <c r="L290" s="41"/>
      <c r="M290" s="193"/>
      <c r="N290" s="194"/>
      <c r="O290" s="66"/>
      <c r="P290" s="66"/>
      <c r="Q290" s="66"/>
      <c r="R290" s="66"/>
      <c r="S290" s="66"/>
      <c r="T290" s="67"/>
      <c r="U290" s="36"/>
      <c r="V290" s="36"/>
      <c r="W290" s="36"/>
      <c r="X290" s="36"/>
      <c r="Y290" s="36"/>
      <c r="Z290" s="36"/>
      <c r="AA290" s="36"/>
      <c r="AB290" s="36"/>
      <c r="AC290" s="36"/>
      <c r="AD290" s="36"/>
      <c r="AE290" s="36"/>
      <c r="AT290" s="18" t="s">
        <v>217</v>
      </c>
      <c r="AU290" s="18" t="s">
        <v>90</v>
      </c>
    </row>
    <row r="291" spans="1:65" s="12" customFormat="1" ht="22.9" customHeight="1">
      <c r="B291" s="160"/>
      <c r="C291" s="161"/>
      <c r="D291" s="162" t="s">
        <v>79</v>
      </c>
      <c r="E291" s="174" t="s">
        <v>592</v>
      </c>
      <c r="F291" s="174" t="s">
        <v>593</v>
      </c>
      <c r="G291" s="161"/>
      <c r="H291" s="161"/>
      <c r="I291" s="164"/>
      <c r="J291" s="175">
        <f>BK291</f>
        <v>0</v>
      </c>
      <c r="K291" s="161"/>
      <c r="L291" s="166"/>
      <c r="M291" s="167"/>
      <c r="N291" s="168"/>
      <c r="O291" s="168"/>
      <c r="P291" s="169">
        <f>SUM(P292:P295)</f>
        <v>0</v>
      </c>
      <c r="Q291" s="168"/>
      <c r="R291" s="169">
        <f>SUM(R292:R295)</f>
        <v>0</v>
      </c>
      <c r="S291" s="168"/>
      <c r="T291" s="170">
        <f>SUM(T292:T295)</f>
        <v>0</v>
      </c>
      <c r="AR291" s="171" t="s">
        <v>88</v>
      </c>
      <c r="AT291" s="172" t="s">
        <v>79</v>
      </c>
      <c r="AU291" s="172" t="s">
        <v>88</v>
      </c>
      <c r="AY291" s="171" t="s">
        <v>161</v>
      </c>
      <c r="BK291" s="173">
        <f>SUM(BK292:BK295)</f>
        <v>0</v>
      </c>
    </row>
    <row r="292" spans="1:65" s="2" customFormat="1" ht="49.15" customHeight="1">
      <c r="A292" s="36"/>
      <c r="B292" s="37"/>
      <c r="C292" s="176" t="s">
        <v>594</v>
      </c>
      <c r="D292" s="176" t="s">
        <v>164</v>
      </c>
      <c r="E292" s="177" t="s">
        <v>595</v>
      </c>
      <c r="F292" s="178" t="s">
        <v>596</v>
      </c>
      <c r="G292" s="179" t="s">
        <v>276</v>
      </c>
      <c r="H292" s="180">
        <v>1</v>
      </c>
      <c r="I292" s="181"/>
      <c r="J292" s="182">
        <f>ROUND(I292*H292,2)</f>
        <v>0</v>
      </c>
      <c r="K292" s="183"/>
      <c r="L292" s="41"/>
      <c r="M292" s="184" t="s">
        <v>35</v>
      </c>
      <c r="N292" s="185" t="s">
        <v>51</v>
      </c>
      <c r="O292" s="66"/>
      <c r="P292" s="186">
        <f>O292*H292</f>
        <v>0</v>
      </c>
      <c r="Q292" s="186">
        <v>0</v>
      </c>
      <c r="R292" s="186">
        <f>Q292*H292</f>
        <v>0</v>
      </c>
      <c r="S292" s="186">
        <v>0</v>
      </c>
      <c r="T292" s="187">
        <f>S292*H292</f>
        <v>0</v>
      </c>
      <c r="U292" s="36"/>
      <c r="V292" s="36"/>
      <c r="W292" s="36"/>
      <c r="X292" s="36"/>
      <c r="Y292" s="36"/>
      <c r="Z292" s="36"/>
      <c r="AA292" s="36"/>
      <c r="AB292" s="36"/>
      <c r="AC292" s="36"/>
      <c r="AD292" s="36"/>
      <c r="AE292" s="36"/>
      <c r="AR292" s="188" t="s">
        <v>578</v>
      </c>
      <c r="AT292" s="188" t="s">
        <v>164</v>
      </c>
      <c r="AU292" s="188" t="s">
        <v>90</v>
      </c>
      <c r="AY292" s="18" t="s">
        <v>161</v>
      </c>
      <c r="BE292" s="189">
        <f>IF(N292="základní",J292,0)</f>
        <v>0</v>
      </c>
      <c r="BF292" s="189">
        <f>IF(N292="snížená",J292,0)</f>
        <v>0</v>
      </c>
      <c r="BG292" s="189">
        <f>IF(N292="zákl. přenesená",J292,0)</f>
        <v>0</v>
      </c>
      <c r="BH292" s="189">
        <f>IF(N292="sníž. přenesená",J292,0)</f>
        <v>0</v>
      </c>
      <c r="BI292" s="189">
        <f>IF(N292="nulová",J292,0)</f>
        <v>0</v>
      </c>
      <c r="BJ292" s="18" t="s">
        <v>88</v>
      </c>
      <c r="BK292" s="189">
        <f>ROUND(I292*H292,2)</f>
        <v>0</v>
      </c>
      <c r="BL292" s="18" t="s">
        <v>578</v>
      </c>
      <c r="BM292" s="188" t="s">
        <v>1261</v>
      </c>
    </row>
    <row r="293" spans="1:65" s="2" customFormat="1" ht="19.5">
      <c r="A293" s="36"/>
      <c r="B293" s="37"/>
      <c r="C293" s="38"/>
      <c r="D293" s="197" t="s">
        <v>217</v>
      </c>
      <c r="E293" s="38"/>
      <c r="F293" s="239" t="s">
        <v>598</v>
      </c>
      <c r="G293" s="38"/>
      <c r="H293" s="38"/>
      <c r="I293" s="192"/>
      <c r="J293" s="38"/>
      <c r="K293" s="38"/>
      <c r="L293" s="41"/>
      <c r="M293" s="193"/>
      <c r="N293" s="194"/>
      <c r="O293" s="66"/>
      <c r="P293" s="66"/>
      <c r="Q293" s="66"/>
      <c r="R293" s="66"/>
      <c r="S293" s="66"/>
      <c r="T293" s="67"/>
      <c r="U293" s="36"/>
      <c r="V293" s="36"/>
      <c r="W293" s="36"/>
      <c r="X293" s="36"/>
      <c r="Y293" s="36"/>
      <c r="Z293" s="36"/>
      <c r="AA293" s="36"/>
      <c r="AB293" s="36"/>
      <c r="AC293" s="36"/>
      <c r="AD293" s="36"/>
      <c r="AE293" s="36"/>
      <c r="AT293" s="18" t="s">
        <v>217</v>
      </c>
      <c r="AU293" s="18" t="s">
        <v>90</v>
      </c>
    </row>
    <row r="294" spans="1:65" s="2" customFormat="1" ht="49.15" customHeight="1">
      <c r="A294" s="36"/>
      <c r="B294" s="37"/>
      <c r="C294" s="176" t="s">
        <v>599</v>
      </c>
      <c r="D294" s="176" t="s">
        <v>164</v>
      </c>
      <c r="E294" s="177" t="s">
        <v>600</v>
      </c>
      <c r="F294" s="178" t="s">
        <v>601</v>
      </c>
      <c r="G294" s="179" t="s">
        <v>276</v>
      </c>
      <c r="H294" s="180">
        <v>1</v>
      </c>
      <c r="I294" s="181"/>
      <c r="J294" s="182">
        <f>ROUND(I294*H294,2)</f>
        <v>0</v>
      </c>
      <c r="K294" s="183"/>
      <c r="L294" s="41"/>
      <c r="M294" s="184" t="s">
        <v>35</v>
      </c>
      <c r="N294" s="185" t="s">
        <v>51</v>
      </c>
      <c r="O294" s="66"/>
      <c r="P294" s="186">
        <f>O294*H294</f>
        <v>0</v>
      </c>
      <c r="Q294" s="186">
        <v>0</v>
      </c>
      <c r="R294" s="186">
        <f>Q294*H294</f>
        <v>0</v>
      </c>
      <c r="S294" s="186">
        <v>0</v>
      </c>
      <c r="T294" s="187">
        <f>S294*H294</f>
        <v>0</v>
      </c>
      <c r="U294" s="36"/>
      <c r="V294" s="36"/>
      <c r="W294" s="36"/>
      <c r="X294" s="36"/>
      <c r="Y294" s="36"/>
      <c r="Z294" s="36"/>
      <c r="AA294" s="36"/>
      <c r="AB294" s="36"/>
      <c r="AC294" s="36"/>
      <c r="AD294" s="36"/>
      <c r="AE294" s="36"/>
      <c r="AR294" s="188" t="s">
        <v>578</v>
      </c>
      <c r="AT294" s="188" t="s">
        <v>164</v>
      </c>
      <c r="AU294" s="188" t="s">
        <v>90</v>
      </c>
      <c r="AY294" s="18" t="s">
        <v>161</v>
      </c>
      <c r="BE294" s="189">
        <f>IF(N294="základní",J294,0)</f>
        <v>0</v>
      </c>
      <c r="BF294" s="189">
        <f>IF(N294="snížená",J294,0)</f>
        <v>0</v>
      </c>
      <c r="BG294" s="189">
        <f>IF(N294="zákl. přenesená",J294,0)</f>
        <v>0</v>
      </c>
      <c r="BH294" s="189">
        <f>IF(N294="sníž. přenesená",J294,0)</f>
        <v>0</v>
      </c>
      <c r="BI294" s="189">
        <f>IF(N294="nulová",J294,0)</f>
        <v>0</v>
      </c>
      <c r="BJ294" s="18" t="s">
        <v>88</v>
      </c>
      <c r="BK294" s="189">
        <f>ROUND(I294*H294,2)</f>
        <v>0</v>
      </c>
      <c r="BL294" s="18" t="s">
        <v>578</v>
      </c>
      <c r="BM294" s="188" t="s">
        <v>1262</v>
      </c>
    </row>
    <row r="295" spans="1:65" s="2" customFormat="1" ht="19.5">
      <c r="A295" s="36"/>
      <c r="B295" s="37"/>
      <c r="C295" s="38"/>
      <c r="D295" s="197" t="s">
        <v>217</v>
      </c>
      <c r="E295" s="38"/>
      <c r="F295" s="239" t="s">
        <v>603</v>
      </c>
      <c r="G295" s="38"/>
      <c r="H295" s="38"/>
      <c r="I295" s="192"/>
      <c r="J295" s="38"/>
      <c r="K295" s="38"/>
      <c r="L295" s="41"/>
      <c r="M295" s="193"/>
      <c r="N295" s="194"/>
      <c r="O295" s="66"/>
      <c r="P295" s="66"/>
      <c r="Q295" s="66"/>
      <c r="R295" s="66"/>
      <c r="S295" s="66"/>
      <c r="T295" s="67"/>
      <c r="U295" s="36"/>
      <c r="V295" s="36"/>
      <c r="W295" s="36"/>
      <c r="X295" s="36"/>
      <c r="Y295" s="36"/>
      <c r="Z295" s="36"/>
      <c r="AA295" s="36"/>
      <c r="AB295" s="36"/>
      <c r="AC295" s="36"/>
      <c r="AD295" s="36"/>
      <c r="AE295" s="36"/>
      <c r="AT295" s="18" t="s">
        <v>217</v>
      </c>
      <c r="AU295" s="18" t="s">
        <v>90</v>
      </c>
    </row>
    <row r="296" spans="1:65" s="12" customFormat="1" ht="22.9" customHeight="1">
      <c r="B296" s="160"/>
      <c r="C296" s="161"/>
      <c r="D296" s="162" t="s">
        <v>79</v>
      </c>
      <c r="E296" s="174" t="s">
        <v>604</v>
      </c>
      <c r="F296" s="174" t="s">
        <v>605</v>
      </c>
      <c r="G296" s="161"/>
      <c r="H296" s="161"/>
      <c r="I296" s="164"/>
      <c r="J296" s="175">
        <f>BK296</f>
        <v>0</v>
      </c>
      <c r="K296" s="161"/>
      <c r="L296" s="166"/>
      <c r="M296" s="167"/>
      <c r="N296" s="168"/>
      <c r="O296" s="168"/>
      <c r="P296" s="169">
        <f>SUM(P297:P299)</f>
        <v>0</v>
      </c>
      <c r="Q296" s="168"/>
      <c r="R296" s="169">
        <f>SUM(R297:R299)</f>
        <v>0</v>
      </c>
      <c r="S296" s="168"/>
      <c r="T296" s="170">
        <f>SUM(T297:T299)</f>
        <v>0</v>
      </c>
      <c r="AR296" s="171" t="s">
        <v>88</v>
      </c>
      <c r="AT296" s="172" t="s">
        <v>79</v>
      </c>
      <c r="AU296" s="172" t="s">
        <v>88</v>
      </c>
      <c r="AY296" s="171" t="s">
        <v>161</v>
      </c>
      <c r="BK296" s="173">
        <f>SUM(BK297:BK299)</f>
        <v>0</v>
      </c>
    </row>
    <row r="297" spans="1:65" s="2" customFormat="1" ht="37.9" customHeight="1">
      <c r="A297" s="36"/>
      <c r="B297" s="37"/>
      <c r="C297" s="176" t="s">
        <v>606</v>
      </c>
      <c r="D297" s="176" t="s">
        <v>164</v>
      </c>
      <c r="E297" s="177" t="s">
        <v>607</v>
      </c>
      <c r="F297" s="178" t="s">
        <v>608</v>
      </c>
      <c r="G297" s="179" t="s">
        <v>276</v>
      </c>
      <c r="H297" s="180">
        <v>1</v>
      </c>
      <c r="I297" s="181"/>
      <c r="J297" s="182">
        <f>ROUND(I297*H297,2)</f>
        <v>0</v>
      </c>
      <c r="K297" s="183"/>
      <c r="L297" s="41"/>
      <c r="M297" s="184" t="s">
        <v>35</v>
      </c>
      <c r="N297" s="185" t="s">
        <v>51</v>
      </c>
      <c r="O297" s="66"/>
      <c r="P297" s="186">
        <f>O297*H297</f>
        <v>0</v>
      </c>
      <c r="Q297" s="186">
        <v>0</v>
      </c>
      <c r="R297" s="186">
        <f>Q297*H297</f>
        <v>0</v>
      </c>
      <c r="S297" s="186">
        <v>0</v>
      </c>
      <c r="T297" s="187">
        <f>S297*H297</f>
        <v>0</v>
      </c>
      <c r="U297" s="36"/>
      <c r="V297" s="36"/>
      <c r="W297" s="36"/>
      <c r="X297" s="36"/>
      <c r="Y297" s="36"/>
      <c r="Z297" s="36"/>
      <c r="AA297" s="36"/>
      <c r="AB297" s="36"/>
      <c r="AC297" s="36"/>
      <c r="AD297" s="36"/>
      <c r="AE297" s="36"/>
      <c r="AR297" s="188" t="s">
        <v>578</v>
      </c>
      <c r="AT297" s="188" t="s">
        <v>164</v>
      </c>
      <c r="AU297" s="188" t="s">
        <v>90</v>
      </c>
      <c r="AY297" s="18" t="s">
        <v>161</v>
      </c>
      <c r="BE297" s="189">
        <f>IF(N297="základní",J297,0)</f>
        <v>0</v>
      </c>
      <c r="BF297" s="189">
        <f>IF(N297="snížená",J297,0)</f>
        <v>0</v>
      </c>
      <c r="BG297" s="189">
        <f>IF(N297="zákl. přenesená",J297,0)</f>
        <v>0</v>
      </c>
      <c r="BH297" s="189">
        <f>IF(N297="sníž. přenesená",J297,0)</f>
        <v>0</v>
      </c>
      <c r="BI297" s="189">
        <f>IF(N297="nulová",J297,0)</f>
        <v>0</v>
      </c>
      <c r="BJ297" s="18" t="s">
        <v>88</v>
      </c>
      <c r="BK297" s="189">
        <f>ROUND(I297*H297,2)</f>
        <v>0</v>
      </c>
      <c r="BL297" s="18" t="s">
        <v>578</v>
      </c>
      <c r="BM297" s="188" t="s">
        <v>1263</v>
      </c>
    </row>
    <row r="298" spans="1:65" s="2" customFormat="1" ht="29.25">
      <c r="A298" s="36"/>
      <c r="B298" s="37"/>
      <c r="C298" s="38"/>
      <c r="D298" s="197" t="s">
        <v>217</v>
      </c>
      <c r="E298" s="38"/>
      <c r="F298" s="239" t="s">
        <v>610</v>
      </c>
      <c r="G298" s="38"/>
      <c r="H298" s="38"/>
      <c r="I298" s="192"/>
      <c r="J298" s="38"/>
      <c r="K298" s="38"/>
      <c r="L298" s="41"/>
      <c r="M298" s="193"/>
      <c r="N298" s="194"/>
      <c r="O298" s="66"/>
      <c r="P298" s="66"/>
      <c r="Q298" s="66"/>
      <c r="R298" s="66"/>
      <c r="S298" s="66"/>
      <c r="T298" s="67"/>
      <c r="U298" s="36"/>
      <c r="V298" s="36"/>
      <c r="W298" s="36"/>
      <c r="X298" s="36"/>
      <c r="Y298" s="36"/>
      <c r="Z298" s="36"/>
      <c r="AA298" s="36"/>
      <c r="AB298" s="36"/>
      <c r="AC298" s="36"/>
      <c r="AD298" s="36"/>
      <c r="AE298" s="36"/>
      <c r="AT298" s="18" t="s">
        <v>217</v>
      </c>
      <c r="AU298" s="18" t="s">
        <v>90</v>
      </c>
    </row>
    <row r="299" spans="1:65" s="2" customFormat="1" ht="24.2" customHeight="1">
      <c r="A299" s="36"/>
      <c r="B299" s="37"/>
      <c r="C299" s="176" t="s">
        <v>611</v>
      </c>
      <c r="D299" s="176" t="s">
        <v>164</v>
      </c>
      <c r="E299" s="177" t="s">
        <v>612</v>
      </c>
      <c r="F299" s="178" t="s">
        <v>613</v>
      </c>
      <c r="G299" s="179" t="s">
        <v>276</v>
      </c>
      <c r="H299" s="180">
        <v>1</v>
      </c>
      <c r="I299" s="181"/>
      <c r="J299" s="182">
        <f>ROUND(I299*H299,2)</f>
        <v>0</v>
      </c>
      <c r="K299" s="183"/>
      <c r="L299" s="41"/>
      <c r="M299" s="184" t="s">
        <v>35</v>
      </c>
      <c r="N299" s="185" t="s">
        <v>51</v>
      </c>
      <c r="O299" s="66"/>
      <c r="P299" s="186">
        <f>O299*H299</f>
        <v>0</v>
      </c>
      <c r="Q299" s="186">
        <v>0</v>
      </c>
      <c r="R299" s="186">
        <f>Q299*H299</f>
        <v>0</v>
      </c>
      <c r="S299" s="186">
        <v>0</v>
      </c>
      <c r="T299" s="187">
        <f>S299*H299</f>
        <v>0</v>
      </c>
      <c r="U299" s="36"/>
      <c r="V299" s="36"/>
      <c r="W299" s="36"/>
      <c r="X299" s="36"/>
      <c r="Y299" s="36"/>
      <c r="Z299" s="36"/>
      <c r="AA299" s="36"/>
      <c r="AB299" s="36"/>
      <c r="AC299" s="36"/>
      <c r="AD299" s="36"/>
      <c r="AE299" s="36"/>
      <c r="AR299" s="188" t="s">
        <v>578</v>
      </c>
      <c r="AT299" s="188" t="s">
        <v>164</v>
      </c>
      <c r="AU299" s="188" t="s">
        <v>90</v>
      </c>
      <c r="AY299" s="18" t="s">
        <v>161</v>
      </c>
      <c r="BE299" s="189">
        <f>IF(N299="základní",J299,0)</f>
        <v>0</v>
      </c>
      <c r="BF299" s="189">
        <f>IF(N299="snížená",J299,0)</f>
        <v>0</v>
      </c>
      <c r="BG299" s="189">
        <f>IF(N299="zákl. přenesená",J299,0)</f>
        <v>0</v>
      </c>
      <c r="BH299" s="189">
        <f>IF(N299="sníž. přenesená",J299,0)</f>
        <v>0</v>
      </c>
      <c r="BI299" s="189">
        <f>IF(N299="nulová",J299,0)</f>
        <v>0</v>
      </c>
      <c r="BJ299" s="18" t="s">
        <v>88</v>
      </c>
      <c r="BK299" s="189">
        <f>ROUND(I299*H299,2)</f>
        <v>0</v>
      </c>
      <c r="BL299" s="18" t="s">
        <v>578</v>
      </c>
      <c r="BM299" s="188" t="s">
        <v>1264</v>
      </c>
    </row>
    <row r="300" spans="1:65" s="12" customFormat="1" ht="22.9" customHeight="1">
      <c r="B300" s="160"/>
      <c r="C300" s="161"/>
      <c r="D300" s="162" t="s">
        <v>79</v>
      </c>
      <c r="E300" s="174" t="s">
        <v>615</v>
      </c>
      <c r="F300" s="174" t="s">
        <v>616</v>
      </c>
      <c r="G300" s="161"/>
      <c r="H300" s="161"/>
      <c r="I300" s="164"/>
      <c r="J300" s="175">
        <f>BK300</f>
        <v>0</v>
      </c>
      <c r="K300" s="161"/>
      <c r="L300" s="166"/>
      <c r="M300" s="167"/>
      <c r="N300" s="168"/>
      <c r="O300" s="168"/>
      <c r="P300" s="169">
        <f>SUM(P301:P303)</f>
        <v>0</v>
      </c>
      <c r="Q300" s="168"/>
      <c r="R300" s="169">
        <f>SUM(R301:R303)</f>
        <v>0</v>
      </c>
      <c r="S300" s="168"/>
      <c r="T300" s="170">
        <f>SUM(T301:T303)</f>
        <v>0</v>
      </c>
      <c r="AR300" s="171" t="s">
        <v>88</v>
      </c>
      <c r="AT300" s="172" t="s">
        <v>79</v>
      </c>
      <c r="AU300" s="172" t="s">
        <v>88</v>
      </c>
      <c r="AY300" s="171" t="s">
        <v>161</v>
      </c>
      <c r="BK300" s="173">
        <f>SUM(BK301:BK303)</f>
        <v>0</v>
      </c>
    </row>
    <row r="301" spans="1:65" s="2" customFormat="1" ht="66.75" customHeight="1">
      <c r="A301" s="36"/>
      <c r="B301" s="37"/>
      <c r="C301" s="176" t="s">
        <v>617</v>
      </c>
      <c r="D301" s="176" t="s">
        <v>164</v>
      </c>
      <c r="E301" s="177" t="s">
        <v>618</v>
      </c>
      <c r="F301" s="178" t="s">
        <v>619</v>
      </c>
      <c r="G301" s="179" t="s">
        <v>276</v>
      </c>
      <c r="H301" s="180">
        <v>1</v>
      </c>
      <c r="I301" s="181"/>
      <c r="J301" s="182">
        <f>ROUND(I301*H301,2)</f>
        <v>0</v>
      </c>
      <c r="K301" s="183"/>
      <c r="L301" s="41"/>
      <c r="M301" s="184" t="s">
        <v>35</v>
      </c>
      <c r="N301" s="185" t="s">
        <v>51</v>
      </c>
      <c r="O301" s="66"/>
      <c r="P301" s="186">
        <f>O301*H301</f>
        <v>0</v>
      </c>
      <c r="Q301" s="186">
        <v>0</v>
      </c>
      <c r="R301" s="186">
        <f>Q301*H301</f>
        <v>0</v>
      </c>
      <c r="S301" s="186">
        <v>0</v>
      </c>
      <c r="T301" s="187">
        <f>S301*H301</f>
        <v>0</v>
      </c>
      <c r="U301" s="36"/>
      <c r="V301" s="36"/>
      <c r="W301" s="36"/>
      <c r="X301" s="36"/>
      <c r="Y301" s="36"/>
      <c r="Z301" s="36"/>
      <c r="AA301" s="36"/>
      <c r="AB301" s="36"/>
      <c r="AC301" s="36"/>
      <c r="AD301" s="36"/>
      <c r="AE301" s="36"/>
      <c r="AR301" s="188" t="s">
        <v>578</v>
      </c>
      <c r="AT301" s="188" t="s">
        <v>164</v>
      </c>
      <c r="AU301" s="188" t="s">
        <v>90</v>
      </c>
      <c r="AY301" s="18" t="s">
        <v>161</v>
      </c>
      <c r="BE301" s="189">
        <f>IF(N301="základní",J301,0)</f>
        <v>0</v>
      </c>
      <c r="BF301" s="189">
        <f>IF(N301="snížená",J301,0)</f>
        <v>0</v>
      </c>
      <c r="BG301" s="189">
        <f>IF(N301="zákl. přenesená",J301,0)</f>
        <v>0</v>
      </c>
      <c r="BH301" s="189">
        <f>IF(N301="sníž. přenesená",J301,0)</f>
        <v>0</v>
      </c>
      <c r="BI301" s="189">
        <f>IF(N301="nulová",J301,0)</f>
        <v>0</v>
      </c>
      <c r="BJ301" s="18" t="s">
        <v>88</v>
      </c>
      <c r="BK301" s="189">
        <f>ROUND(I301*H301,2)</f>
        <v>0</v>
      </c>
      <c r="BL301" s="18" t="s">
        <v>578</v>
      </c>
      <c r="BM301" s="188" t="s">
        <v>1265</v>
      </c>
    </row>
    <row r="302" spans="1:65" s="2" customFormat="1" ht="78" customHeight="1">
      <c r="A302" s="36"/>
      <c r="B302" s="37"/>
      <c r="C302" s="176" t="s">
        <v>621</v>
      </c>
      <c r="D302" s="176" t="s">
        <v>164</v>
      </c>
      <c r="E302" s="177" t="s">
        <v>622</v>
      </c>
      <c r="F302" s="178" t="s">
        <v>623</v>
      </c>
      <c r="G302" s="179" t="s">
        <v>276</v>
      </c>
      <c r="H302" s="180">
        <v>1</v>
      </c>
      <c r="I302" s="181"/>
      <c r="J302" s="182">
        <f>ROUND(I302*H302,2)</f>
        <v>0</v>
      </c>
      <c r="K302" s="183"/>
      <c r="L302" s="41"/>
      <c r="M302" s="184" t="s">
        <v>35</v>
      </c>
      <c r="N302" s="185" t="s">
        <v>51</v>
      </c>
      <c r="O302" s="66"/>
      <c r="P302" s="186">
        <f>O302*H302</f>
        <v>0</v>
      </c>
      <c r="Q302" s="186">
        <v>0</v>
      </c>
      <c r="R302" s="186">
        <f>Q302*H302</f>
        <v>0</v>
      </c>
      <c r="S302" s="186">
        <v>0</v>
      </c>
      <c r="T302" s="187">
        <f>S302*H302</f>
        <v>0</v>
      </c>
      <c r="U302" s="36"/>
      <c r="V302" s="36"/>
      <c r="W302" s="36"/>
      <c r="X302" s="36"/>
      <c r="Y302" s="36"/>
      <c r="Z302" s="36"/>
      <c r="AA302" s="36"/>
      <c r="AB302" s="36"/>
      <c r="AC302" s="36"/>
      <c r="AD302" s="36"/>
      <c r="AE302" s="36"/>
      <c r="AR302" s="188" t="s">
        <v>578</v>
      </c>
      <c r="AT302" s="188" t="s">
        <v>164</v>
      </c>
      <c r="AU302" s="188" t="s">
        <v>90</v>
      </c>
      <c r="AY302" s="18" t="s">
        <v>161</v>
      </c>
      <c r="BE302" s="189">
        <f>IF(N302="základní",J302,0)</f>
        <v>0</v>
      </c>
      <c r="BF302" s="189">
        <f>IF(N302="snížená",J302,0)</f>
        <v>0</v>
      </c>
      <c r="BG302" s="189">
        <f>IF(N302="zákl. přenesená",J302,0)</f>
        <v>0</v>
      </c>
      <c r="BH302" s="189">
        <f>IF(N302="sníž. přenesená",J302,0)</f>
        <v>0</v>
      </c>
      <c r="BI302" s="189">
        <f>IF(N302="nulová",J302,0)</f>
        <v>0</v>
      </c>
      <c r="BJ302" s="18" t="s">
        <v>88</v>
      </c>
      <c r="BK302" s="189">
        <f>ROUND(I302*H302,2)</f>
        <v>0</v>
      </c>
      <c r="BL302" s="18" t="s">
        <v>578</v>
      </c>
      <c r="BM302" s="188" t="s">
        <v>1266</v>
      </c>
    </row>
    <row r="303" spans="1:65" s="2" customFormat="1" ht="29.25">
      <c r="A303" s="36"/>
      <c r="B303" s="37"/>
      <c r="C303" s="38"/>
      <c r="D303" s="197" t="s">
        <v>217</v>
      </c>
      <c r="E303" s="38"/>
      <c r="F303" s="239" t="s">
        <v>625</v>
      </c>
      <c r="G303" s="38"/>
      <c r="H303" s="38"/>
      <c r="I303" s="192"/>
      <c r="J303" s="38"/>
      <c r="K303" s="38"/>
      <c r="L303" s="41"/>
      <c r="M303" s="240"/>
      <c r="N303" s="241"/>
      <c r="O303" s="242"/>
      <c r="P303" s="242"/>
      <c r="Q303" s="242"/>
      <c r="R303" s="242"/>
      <c r="S303" s="242"/>
      <c r="T303" s="243"/>
      <c r="U303" s="36"/>
      <c r="V303" s="36"/>
      <c r="W303" s="36"/>
      <c r="X303" s="36"/>
      <c r="Y303" s="36"/>
      <c r="Z303" s="36"/>
      <c r="AA303" s="36"/>
      <c r="AB303" s="36"/>
      <c r="AC303" s="36"/>
      <c r="AD303" s="36"/>
      <c r="AE303" s="36"/>
      <c r="AT303" s="18" t="s">
        <v>217</v>
      </c>
      <c r="AU303" s="18" t="s">
        <v>90</v>
      </c>
    </row>
    <row r="304" spans="1:65" s="2" customFormat="1" ht="6.95" customHeight="1">
      <c r="A304" s="36"/>
      <c r="B304" s="49"/>
      <c r="C304" s="50"/>
      <c r="D304" s="50"/>
      <c r="E304" s="50"/>
      <c r="F304" s="50"/>
      <c r="G304" s="50"/>
      <c r="H304" s="50"/>
      <c r="I304" s="50"/>
      <c r="J304" s="50"/>
      <c r="K304" s="50"/>
      <c r="L304" s="41"/>
      <c r="M304" s="36"/>
      <c r="O304" s="36"/>
      <c r="P304" s="36"/>
      <c r="Q304" s="36"/>
      <c r="R304" s="36"/>
      <c r="S304" s="36"/>
      <c r="T304" s="36"/>
      <c r="U304" s="36"/>
      <c r="V304" s="36"/>
      <c r="W304" s="36"/>
      <c r="X304" s="36"/>
      <c r="Y304" s="36"/>
      <c r="Z304" s="36"/>
      <c r="AA304" s="36"/>
      <c r="AB304" s="36"/>
      <c r="AC304" s="36"/>
      <c r="AD304" s="36"/>
      <c r="AE304" s="36"/>
    </row>
  </sheetData>
  <sheetProtection algorithmName="SHA-512" hashValue="E9tzadFOuy1LcfB52P5M7s0p5GcF7jvS2CgZg/FEf/N/pai5+KNJeD5gyH/kssZJG/C+VasUxAArRycjdV0JEg==" saltValue="CJG+AhBPuWAJmUlhrxZ0jE2nM1/xyPpXa+94pvkeNKZVt78pKqp8G6VU1XalSVumVuL0KQnwRfdFttd5o3bdMw==" spinCount="100000" sheet="1" objects="1" scenarios="1" formatColumns="0" formatRows="0" autoFilter="0"/>
  <autoFilter ref="C99:K303" xr:uid="{00000000-0009-0000-0000-000007000000}"/>
  <mergeCells count="9">
    <mergeCell ref="E50:H50"/>
    <mergeCell ref="E90:H90"/>
    <mergeCell ref="E92:H92"/>
    <mergeCell ref="L2:V2"/>
    <mergeCell ref="E7:H7"/>
    <mergeCell ref="E9:H9"/>
    <mergeCell ref="E18:H18"/>
    <mergeCell ref="E27:H27"/>
    <mergeCell ref="E48:H48"/>
  </mergeCells>
  <hyperlinks>
    <hyperlink ref="F104" r:id="rId1" xr:uid="{00000000-0004-0000-0700-000000000000}"/>
    <hyperlink ref="F106" r:id="rId2" xr:uid="{00000000-0004-0000-0700-000001000000}"/>
    <hyperlink ref="F113" r:id="rId3" xr:uid="{00000000-0004-0000-0700-000002000000}"/>
    <hyperlink ref="F115" r:id="rId4" xr:uid="{00000000-0004-0000-0700-000003000000}"/>
    <hyperlink ref="F118" r:id="rId5" xr:uid="{00000000-0004-0000-0700-000004000000}"/>
    <hyperlink ref="F121" r:id="rId6" xr:uid="{00000000-0004-0000-0700-000005000000}"/>
    <hyperlink ref="F123" r:id="rId7" xr:uid="{00000000-0004-0000-0700-000006000000}"/>
    <hyperlink ref="F125" r:id="rId8" xr:uid="{00000000-0004-0000-0700-000007000000}"/>
    <hyperlink ref="F128" r:id="rId9" xr:uid="{00000000-0004-0000-0700-000008000000}"/>
    <hyperlink ref="F135" r:id="rId10" xr:uid="{00000000-0004-0000-0700-000009000000}"/>
    <hyperlink ref="F137" r:id="rId11" xr:uid="{00000000-0004-0000-0700-00000A000000}"/>
    <hyperlink ref="F139" r:id="rId12" xr:uid="{00000000-0004-0000-0700-00000B000000}"/>
    <hyperlink ref="F142" r:id="rId13" xr:uid="{00000000-0004-0000-0700-00000C000000}"/>
    <hyperlink ref="F145" r:id="rId14" xr:uid="{00000000-0004-0000-0700-00000D000000}"/>
    <hyperlink ref="F152" r:id="rId15" xr:uid="{00000000-0004-0000-0700-00000E000000}"/>
    <hyperlink ref="F154" r:id="rId16" xr:uid="{00000000-0004-0000-0700-00000F000000}"/>
    <hyperlink ref="F156" r:id="rId17" xr:uid="{00000000-0004-0000-0700-000010000000}"/>
    <hyperlink ref="F163" r:id="rId18" xr:uid="{00000000-0004-0000-0700-000011000000}"/>
    <hyperlink ref="F165" r:id="rId19" xr:uid="{00000000-0004-0000-0700-000012000000}"/>
    <hyperlink ref="F172" r:id="rId20" xr:uid="{00000000-0004-0000-0700-000013000000}"/>
    <hyperlink ref="F175" r:id="rId21" xr:uid="{00000000-0004-0000-0700-000014000000}"/>
    <hyperlink ref="F178" r:id="rId22" xr:uid="{00000000-0004-0000-0700-000015000000}"/>
    <hyperlink ref="F181" r:id="rId23" xr:uid="{00000000-0004-0000-0700-000016000000}"/>
    <hyperlink ref="F183" r:id="rId24" xr:uid="{00000000-0004-0000-0700-000017000000}"/>
    <hyperlink ref="F185" r:id="rId25" xr:uid="{00000000-0004-0000-0700-000018000000}"/>
    <hyperlink ref="F188" r:id="rId26" xr:uid="{00000000-0004-0000-0700-000019000000}"/>
    <hyperlink ref="F190" r:id="rId27" xr:uid="{00000000-0004-0000-0700-00001A000000}"/>
    <hyperlink ref="F193" r:id="rId28" xr:uid="{00000000-0004-0000-0700-00001B000000}"/>
    <hyperlink ref="F201" r:id="rId29" xr:uid="{00000000-0004-0000-0700-00001C000000}"/>
    <hyperlink ref="F203" r:id="rId30" xr:uid="{00000000-0004-0000-0700-00001D000000}"/>
    <hyperlink ref="F209" r:id="rId31" xr:uid="{00000000-0004-0000-0700-00001E000000}"/>
    <hyperlink ref="F212" r:id="rId32" xr:uid="{00000000-0004-0000-0700-00001F000000}"/>
    <hyperlink ref="F214" r:id="rId33" xr:uid="{00000000-0004-0000-0700-000020000000}"/>
    <hyperlink ref="F216" r:id="rId34" xr:uid="{00000000-0004-0000-0700-000021000000}"/>
    <hyperlink ref="F218" r:id="rId35" xr:uid="{00000000-0004-0000-0700-000022000000}"/>
    <hyperlink ref="F221" r:id="rId36" xr:uid="{00000000-0004-0000-0700-000023000000}"/>
    <hyperlink ref="F224" r:id="rId37" xr:uid="{00000000-0004-0000-0700-000024000000}"/>
    <hyperlink ref="F227" r:id="rId38" xr:uid="{00000000-0004-0000-0700-000025000000}"/>
    <hyperlink ref="F230" r:id="rId39" xr:uid="{00000000-0004-0000-0700-000026000000}"/>
    <hyperlink ref="F235" r:id="rId40" xr:uid="{00000000-0004-0000-0700-000027000000}"/>
    <hyperlink ref="F242" r:id="rId41" xr:uid="{00000000-0004-0000-0700-000028000000}"/>
    <hyperlink ref="F244" r:id="rId42" xr:uid="{00000000-0004-0000-0700-000029000000}"/>
    <hyperlink ref="F247" r:id="rId43" xr:uid="{00000000-0004-0000-0700-00002A000000}"/>
    <hyperlink ref="F249" r:id="rId44" xr:uid="{00000000-0004-0000-0700-00002B000000}"/>
    <hyperlink ref="F251" r:id="rId45" xr:uid="{00000000-0004-0000-0700-00002C000000}"/>
    <hyperlink ref="F257" r:id="rId46" xr:uid="{00000000-0004-0000-0700-00002D000000}"/>
    <hyperlink ref="F263" r:id="rId47" xr:uid="{00000000-0004-0000-0700-00002E000000}"/>
    <hyperlink ref="F266" r:id="rId48" xr:uid="{00000000-0004-0000-0700-00002F000000}"/>
    <hyperlink ref="F269" r:id="rId49" xr:uid="{00000000-0004-0000-0700-000030000000}"/>
    <hyperlink ref="F272" r:id="rId50" xr:uid="{00000000-0004-0000-0700-000031000000}"/>
    <hyperlink ref="F274" r:id="rId51" xr:uid="{00000000-0004-0000-0700-000032000000}"/>
    <hyperlink ref="F277" r:id="rId52" xr:uid="{00000000-0004-0000-0700-000033000000}"/>
    <hyperlink ref="F280" r:id="rId53" xr:uid="{00000000-0004-0000-0700-000034000000}"/>
    <hyperlink ref="F282" r:id="rId54" xr:uid="{00000000-0004-0000-0700-000035000000}"/>
  </hyperlinks>
  <pageMargins left="0.39370078740157483" right="0.39370078740157483" top="0.39370078740157483" bottom="0.39370078740157483" header="0" footer="0"/>
  <pageSetup paperSize="9" scale="88" fitToHeight="100" orientation="portrait" r:id="rId55"/>
  <headerFooter>
    <oddFooter>&amp;CStrana &amp;P z &amp;N</oddFooter>
  </headerFooter>
  <drawing r:id="rId5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BM298"/>
  <sheetViews>
    <sheetView showGridLines="0" workbookViewId="0"/>
  </sheetViews>
  <sheetFormatPr defaultRowHeight="16.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51"/>
      <c r="M2" s="351"/>
      <c r="N2" s="351"/>
      <c r="O2" s="351"/>
      <c r="P2" s="351"/>
      <c r="Q2" s="351"/>
      <c r="R2" s="351"/>
      <c r="S2" s="351"/>
      <c r="T2" s="351"/>
      <c r="U2" s="351"/>
      <c r="V2" s="351"/>
      <c r="AT2" s="18" t="s">
        <v>111</v>
      </c>
    </row>
    <row r="3" spans="1:46" s="1" customFormat="1" ht="6.95" customHeight="1">
      <c r="B3" s="103"/>
      <c r="C3" s="104"/>
      <c r="D3" s="104"/>
      <c r="E3" s="104"/>
      <c r="F3" s="104"/>
      <c r="G3" s="104"/>
      <c r="H3" s="104"/>
      <c r="I3" s="104"/>
      <c r="J3" s="104"/>
      <c r="K3" s="104"/>
      <c r="L3" s="21"/>
      <c r="AT3" s="18" t="s">
        <v>90</v>
      </c>
    </row>
    <row r="4" spans="1:46" s="1" customFormat="1" ht="24.95" customHeight="1">
      <c r="B4" s="21"/>
      <c r="D4" s="105" t="s">
        <v>118</v>
      </c>
      <c r="L4" s="21"/>
      <c r="M4" s="106" t="s">
        <v>10</v>
      </c>
      <c r="AT4" s="18" t="s">
        <v>4</v>
      </c>
    </row>
    <row r="5" spans="1:46" s="1" customFormat="1" ht="6.95" customHeight="1">
      <c r="B5" s="21"/>
      <c r="L5" s="21"/>
    </row>
    <row r="6" spans="1:46" s="1" customFormat="1" ht="12" customHeight="1">
      <c r="B6" s="21"/>
      <c r="D6" s="107" t="s">
        <v>16</v>
      </c>
      <c r="L6" s="21"/>
    </row>
    <row r="7" spans="1:46" s="1" customFormat="1" ht="16.5" customHeight="1">
      <c r="B7" s="21"/>
      <c r="E7" s="365" t="str">
        <f>'Rekapitulace stavby'!K6</f>
        <v>Oprava sociálního zařízení v objektu Polikliniky</v>
      </c>
      <c r="F7" s="366"/>
      <c r="G7" s="366"/>
      <c r="H7" s="366"/>
      <c r="L7" s="21"/>
    </row>
    <row r="8" spans="1:46" s="2" customFormat="1" ht="12" customHeight="1">
      <c r="A8" s="36"/>
      <c r="B8" s="41"/>
      <c r="C8" s="36"/>
      <c r="D8" s="107" t="s">
        <v>119</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67" t="s">
        <v>1267</v>
      </c>
      <c r="F9" s="368"/>
      <c r="G9" s="368"/>
      <c r="H9" s="368"/>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35</v>
      </c>
      <c r="G11" s="36"/>
      <c r="H11" s="36"/>
      <c r="I11" s="107" t="s">
        <v>20</v>
      </c>
      <c r="J11" s="109" t="s">
        <v>35</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22</v>
      </c>
      <c r="E12" s="36"/>
      <c r="F12" s="109" t="s">
        <v>23</v>
      </c>
      <c r="G12" s="36"/>
      <c r="H12" s="36"/>
      <c r="I12" s="107" t="s">
        <v>24</v>
      </c>
      <c r="J12" s="110" t="str">
        <f>'Rekapitulace stavby'!AN8</f>
        <v>7. 10. 2021</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30</v>
      </c>
      <c r="E14" s="36"/>
      <c r="F14" s="36"/>
      <c r="G14" s="36"/>
      <c r="H14" s="36"/>
      <c r="I14" s="107" t="s">
        <v>31</v>
      </c>
      <c r="J14" s="109" t="s">
        <v>32</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33</v>
      </c>
      <c r="F15" s="36"/>
      <c r="G15" s="36"/>
      <c r="H15" s="36"/>
      <c r="I15" s="107" t="s">
        <v>34</v>
      </c>
      <c r="J15" s="109" t="s">
        <v>35</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36</v>
      </c>
      <c r="E17" s="36"/>
      <c r="F17" s="36"/>
      <c r="G17" s="36"/>
      <c r="H17" s="36"/>
      <c r="I17" s="107" t="s">
        <v>31</v>
      </c>
      <c r="J17" s="31"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69" t="str">
        <f>'Rekapitulace stavby'!E14</f>
        <v>Vyplň údaj</v>
      </c>
      <c r="F18" s="370"/>
      <c r="G18" s="370"/>
      <c r="H18" s="370"/>
      <c r="I18" s="107" t="s">
        <v>34</v>
      </c>
      <c r="J18" s="31"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38</v>
      </c>
      <c r="E20" s="36"/>
      <c r="F20" s="36"/>
      <c r="G20" s="36"/>
      <c r="H20" s="36"/>
      <c r="I20" s="107" t="s">
        <v>31</v>
      </c>
      <c r="J20" s="109" t="s">
        <v>39</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40</v>
      </c>
      <c r="F21" s="36"/>
      <c r="G21" s="36"/>
      <c r="H21" s="36"/>
      <c r="I21" s="107" t="s">
        <v>34</v>
      </c>
      <c r="J21" s="109" t="s">
        <v>35</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42</v>
      </c>
      <c r="E23" s="36"/>
      <c r="F23" s="36"/>
      <c r="G23" s="36"/>
      <c r="H23" s="36"/>
      <c r="I23" s="107" t="s">
        <v>31</v>
      </c>
      <c r="J23" s="109" t="s">
        <v>35</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43</v>
      </c>
      <c r="F24" s="36"/>
      <c r="G24" s="36"/>
      <c r="H24" s="36"/>
      <c r="I24" s="107" t="s">
        <v>34</v>
      </c>
      <c r="J24" s="109" t="s">
        <v>35</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44</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16.5" customHeight="1">
      <c r="A27" s="111"/>
      <c r="B27" s="112"/>
      <c r="C27" s="111"/>
      <c r="D27" s="111"/>
      <c r="E27" s="371" t="s">
        <v>35</v>
      </c>
      <c r="F27" s="371"/>
      <c r="G27" s="371"/>
      <c r="H27" s="371"/>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46</v>
      </c>
      <c r="E30" s="36"/>
      <c r="F30" s="36"/>
      <c r="G30" s="36"/>
      <c r="H30" s="36"/>
      <c r="I30" s="36"/>
      <c r="J30" s="116">
        <f>ROUND(J100,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48</v>
      </c>
      <c r="G32" s="36"/>
      <c r="H32" s="36"/>
      <c r="I32" s="117" t="s">
        <v>47</v>
      </c>
      <c r="J32" s="117" t="s">
        <v>49</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50</v>
      </c>
      <c r="E33" s="107" t="s">
        <v>51</v>
      </c>
      <c r="F33" s="119">
        <f>ROUND((SUM(BE100:BE297)),  2)</f>
        <v>0</v>
      </c>
      <c r="G33" s="36"/>
      <c r="H33" s="36"/>
      <c r="I33" s="120">
        <v>0.21</v>
      </c>
      <c r="J33" s="119">
        <f>ROUND(((SUM(BE100:BE297))*I33),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52</v>
      </c>
      <c r="F34" s="119">
        <f>ROUND((SUM(BF100:BF297)),  2)</f>
        <v>0</v>
      </c>
      <c r="G34" s="36"/>
      <c r="H34" s="36"/>
      <c r="I34" s="120">
        <v>0.15</v>
      </c>
      <c r="J34" s="119">
        <f>ROUND(((SUM(BF100:BF297))*I34),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53</v>
      </c>
      <c r="F35" s="119">
        <f>ROUND((SUM(BG100:BG297)),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54</v>
      </c>
      <c r="F36" s="119">
        <f>ROUND((SUM(BH100:BH297)),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55</v>
      </c>
      <c r="F37" s="119">
        <f>ROUND((SUM(BI100:BI297)),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56</v>
      </c>
      <c r="E39" s="123"/>
      <c r="F39" s="123"/>
      <c r="G39" s="124" t="s">
        <v>57</v>
      </c>
      <c r="H39" s="125" t="s">
        <v>58</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customHeight="1">
      <c r="A45" s="36"/>
      <c r="B45" s="37"/>
      <c r="C45" s="24" t="s">
        <v>121</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customHeight="1">
      <c r="A47" s="36"/>
      <c r="B47" s="37"/>
      <c r="C47" s="30"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16.5" customHeight="1">
      <c r="A48" s="36"/>
      <c r="B48" s="37"/>
      <c r="C48" s="38"/>
      <c r="D48" s="38"/>
      <c r="E48" s="372" t="str">
        <f>E7</f>
        <v>Oprava sociálního zařízení v objektu Polikliniky</v>
      </c>
      <c r="F48" s="373"/>
      <c r="G48" s="373"/>
      <c r="H48" s="373"/>
      <c r="I48" s="38"/>
      <c r="J48" s="38"/>
      <c r="K48" s="38"/>
      <c r="L48" s="108"/>
      <c r="S48" s="36"/>
      <c r="T48" s="36"/>
      <c r="U48" s="36"/>
      <c r="V48" s="36"/>
      <c r="W48" s="36"/>
      <c r="X48" s="36"/>
      <c r="Y48" s="36"/>
      <c r="Z48" s="36"/>
      <c r="AA48" s="36"/>
      <c r="AB48" s="36"/>
      <c r="AC48" s="36"/>
      <c r="AD48" s="36"/>
      <c r="AE48" s="36"/>
    </row>
    <row r="49" spans="1:47" s="2" customFormat="1" ht="12" customHeight="1">
      <c r="A49" s="36"/>
      <c r="B49" s="37"/>
      <c r="C49" s="30" t="s">
        <v>119</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customHeight="1">
      <c r="A50" s="36"/>
      <c r="B50" s="37"/>
      <c r="C50" s="38"/>
      <c r="D50" s="38"/>
      <c r="E50" s="329" t="str">
        <f>E9</f>
        <v>4.NP - Ž - 4.NP - sociální zázemí - ženy</v>
      </c>
      <c r="F50" s="374"/>
      <c r="G50" s="374"/>
      <c r="H50" s="374"/>
      <c r="I50" s="38"/>
      <c r="J50" s="38"/>
      <c r="K50" s="38"/>
      <c r="L50" s="108"/>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customHeight="1">
      <c r="A52" s="36"/>
      <c r="B52" s="37"/>
      <c r="C52" s="30" t="s">
        <v>22</v>
      </c>
      <c r="D52" s="38"/>
      <c r="E52" s="38"/>
      <c r="F52" s="28" t="str">
        <f>F12</f>
        <v>Objekt Polikliniky</v>
      </c>
      <c r="G52" s="38"/>
      <c r="H52" s="38"/>
      <c r="I52" s="30" t="s">
        <v>24</v>
      </c>
      <c r="J52" s="61" t="str">
        <f>IF(J12="","",J12)</f>
        <v>7. 10. 2021</v>
      </c>
      <c r="K52" s="38"/>
      <c r="L52" s="108"/>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15.2" customHeight="1">
      <c r="A54" s="36"/>
      <c r="B54" s="37"/>
      <c r="C54" s="30" t="s">
        <v>30</v>
      </c>
      <c r="D54" s="38"/>
      <c r="E54" s="38"/>
      <c r="F54" s="28" t="str">
        <f>E15</f>
        <v>Nemocnice s poliklinikou Česká Lípa,a.s.,Purkyňova</v>
      </c>
      <c r="G54" s="38"/>
      <c r="H54" s="38"/>
      <c r="I54" s="30" t="s">
        <v>38</v>
      </c>
      <c r="J54" s="34" t="str">
        <f>E21</f>
        <v>STORING spol. s r.o.</v>
      </c>
      <c r="K54" s="38"/>
      <c r="L54" s="108"/>
      <c r="S54" s="36"/>
      <c r="T54" s="36"/>
      <c r="U54" s="36"/>
      <c r="V54" s="36"/>
      <c r="W54" s="36"/>
      <c r="X54" s="36"/>
      <c r="Y54" s="36"/>
      <c r="Z54" s="36"/>
      <c r="AA54" s="36"/>
      <c r="AB54" s="36"/>
      <c r="AC54" s="36"/>
      <c r="AD54" s="36"/>
      <c r="AE54" s="36"/>
    </row>
    <row r="55" spans="1:47" s="2" customFormat="1" ht="15.2" customHeight="1">
      <c r="A55" s="36"/>
      <c r="B55" s="37"/>
      <c r="C55" s="30" t="s">
        <v>36</v>
      </c>
      <c r="D55" s="38"/>
      <c r="E55" s="38"/>
      <c r="F55" s="28" t="str">
        <f>IF(E18="","",E18)</f>
        <v>Vyplň údaj</v>
      </c>
      <c r="G55" s="38"/>
      <c r="H55" s="38"/>
      <c r="I55" s="30" t="s">
        <v>42</v>
      </c>
      <c r="J55" s="34" t="str">
        <f>E24</f>
        <v>Zuzana Morávková</v>
      </c>
      <c r="K55" s="38"/>
      <c r="L55" s="108"/>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customHeight="1">
      <c r="A57" s="36"/>
      <c r="B57" s="37"/>
      <c r="C57" s="132" t="s">
        <v>122</v>
      </c>
      <c r="D57" s="133"/>
      <c r="E57" s="133"/>
      <c r="F57" s="133"/>
      <c r="G57" s="133"/>
      <c r="H57" s="133"/>
      <c r="I57" s="133"/>
      <c r="J57" s="134" t="s">
        <v>123</v>
      </c>
      <c r="K57" s="133"/>
      <c r="L57" s="108"/>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customHeight="1">
      <c r="A59" s="36"/>
      <c r="B59" s="37"/>
      <c r="C59" s="135" t="s">
        <v>78</v>
      </c>
      <c r="D59" s="38"/>
      <c r="E59" s="38"/>
      <c r="F59" s="38"/>
      <c r="G59" s="38"/>
      <c r="H59" s="38"/>
      <c r="I59" s="38"/>
      <c r="J59" s="79">
        <f>J100</f>
        <v>0</v>
      </c>
      <c r="K59" s="38"/>
      <c r="L59" s="108"/>
      <c r="S59" s="36"/>
      <c r="T59" s="36"/>
      <c r="U59" s="36"/>
      <c r="V59" s="36"/>
      <c r="W59" s="36"/>
      <c r="X59" s="36"/>
      <c r="Y59" s="36"/>
      <c r="Z59" s="36"/>
      <c r="AA59" s="36"/>
      <c r="AB59" s="36"/>
      <c r="AC59" s="36"/>
      <c r="AD59" s="36"/>
      <c r="AE59" s="36"/>
      <c r="AU59" s="18" t="s">
        <v>124</v>
      </c>
    </row>
    <row r="60" spans="1:47" s="9" customFormat="1" ht="24.95" customHeight="1">
      <c r="B60" s="136"/>
      <c r="C60" s="137"/>
      <c r="D60" s="138" t="s">
        <v>125</v>
      </c>
      <c r="E60" s="139"/>
      <c r="F60" s="139"/>
      <c r="G60" s="139"/>
      <c r="H60" s="139"/>
      <c r="I60" s="139"/>
      <c r="J60" s="140">
        <f>J101</f>
        <v>0</v>
      </c>
      <c r="K60" s="137"/>
      <c r="L60" s="141"/>
    </row>
    <row r="61" spans="1:47" s="10" customFormat="1" ht="19.899999999999999" customHeight="1">
      <c r="B61" s="142"/>
      <c r="C61" s="143"/>
      <c r="D61" s="144" t="s">
        <v>126</v>
      </c>
      <c r="E61" s="145"/>
      <c r="F61" s="145"/>
      <c r="G61" s="145"/>
      <c r="H61" s="145"/>
      <c r="I61" s="145"/>
      <c r="J61" s="146">
        <f>J102</f>
        <v>0</v>
      </c>
      <c r="K61" s="143"/>
      <c r="L61" s="147"/>
    </row>
    <row r="62" spans="1:47" s="10" customFormat="1" ht="19.899999999999999" customHeight="1">
      <c r="B62" s="142"/>
      <c r="C62" s="143"/>
      <c r="D62" s="144" t="s">
        <v>127</v>
      </c>
      <c r="E62" s="145"/>
      <c r="F62" s="145"/>
      <c r="G62" s="145"/>
      <c r="H62" s="145"/>
      <c r="I62" s="145"/>
      <c r="J62" s="146">
        <f>J119</f>
        <v>0</v>
      </c>
      <c r="K62" s="143"/>
      <c r="L62" s="147"/>
    </row>
    <row r="63" spans="1:47" s="10" customFormat="1" ht="19.899999999999999" customHeight="1">
      <c r="B63" s="142"/>
      <c r="C63" s="143"/>
      <c r="D63" s="144" t="s">
        <v>128</v>
      </c>
      <c r="E63" s="145"/>
      <c r="F63" s="145"/>
      <c r="G63" s="145"/>
      <c r="H63" s="145"/>
      <c r="I63" s="145"/>
      <c r="J63" s="146">
        <f>J133</f>
        <v>0</v>
      </c>
      <c r="K63" s="143"/>
      <c r="L63" s="147"/>
    </row>
    <row r="64" spans="1:47" s="10" customFormat="1" ht="19.899999999999999" customHeight="1">
      <c r="B64" s="142"/>
      <c r="C64" s="143"/>
      <c r="D64" s="144" t="s">
        <v>129</v>
      </c>
      <c r="E64" s="145"/>
      <c r="F64" s="145"/>
      <c r="G64" s="145"/>
      <c r="H64" s="145"/>
      <c r="I64" s="145"/>
      <c r="J64" s="146">
        <f>J143</f>
        <v>0</v>
      </c>
      <c r="K64" s="143"/>
      <c r="L64" s="147"/>
    </row>
    <row r="65" spans="2:12" s="9" customFormat="1" ht="24.95" customHeight="1">
      <c r="B65" s="136"/>
      <c r="C65" s="137"/>
      <c r="D65" s="138" t="s">
        <v>130</v>
      </c>
      <c r="E65" s="139"/>
      <c r="F65" s="139"/>
      <c r="G65" s="139"/>
      <c r="H65" s="139"/>
      <c r="I65" s="139"/>
      <c r="J65" s="140">
        <f>J146</f>
        <v>0</v>
      </c>
      <c r="K65" s="137"/>
      <c r="L65" s="141"/>
    </row>
    <row r="66" spans="2:12" s="10" customFormat="1" ht="19.899999999999999" customHeight="1">
      <c r="B66" s="142"/>
      <c r="C66" s="143"/>
      <c r="D66" s="144" t="s">
        <v>131</v>
      </c>
      <c r="E66" s="145"/>
      <c r="F66" s="145"/>
      <c r="G66" s="145"/>
      <c r="H66" s="145"/>
      <c r="I66" s="145"/>
      <c r="J66" s="146">
        <f>J147</f>
        <v>0</v>
      </c>
      <c r="K66" s="143"/>
      <c r="L66" s="147"/>
    </row>
    <row r="67" spans="2:12" s="10" customFormat="1" ht="19.899999999999999" customHeight="1">
      <c r="B67" s="142"/>
      <c r="C67" s="143"/>
      <c r="D67" s="144" t="s">
        <v>132</v>
      </c>
      <c r="E67" s="145"/>
      <c r="F67" s="145"/>
      <c r="G67" s="145"/>
      <c r="H67" s="145"/>
      <c r="I67" s="145"/>
      <c r="J67" s="146">
        <f>J163</f>
        <v>0</v>
      </c>
      <c r="K67" s="143"/>
      <c r="L67" s="147"/>
    </row>
    <row r="68" spans="2:12" s="10" customFormat="1" ht="19.899999999999999" customHeight="1">
      <c r="B68" s="142"/>
      <c r="C68" s="143"/>
      <c r="D68" s="144" t="s">
        <v>133</v>
      </c>
      <c r="E68" s="145"/>
      <c r="F68" s="145"/>
      <c r="G68" s="145"/>
      <c r="H68" s="145"/>
      <c r="I68" s="145"/>
      <c r="J68" s="146">
        <f>J170</f>
        <v>0</v>
      </c>
      <c r="K68" s="143"/>
      <c r="L68" s="147"/>
    </row>
    <row r="69" spans="2:12" s="10" customFormat="1" ht="19.899999999999999" customHeight="1">
      <c r="B69" s="142"/>
      <c r="C69" s="143"/>
      <c r="D69" s="144" t="s">
        <v>134</v>
      </c>
      <c r="E69" s="145"/>
      <c r="F69" s="145"/>
      <c r="G69" s="145"/>
      <c r="H69" s="145"/>
      <c r="I69" s="145"/>
      <c r="J69" s="146">
        <f>J173</f>
        <v>0</v>
      </c>
      <c r="K69" s="143"/>
      <c r="L69" s="147"/>
    </row>
    <row r="70" spans="2:12" s="10" customFormat="1" ht="19.899999999999999" customHeight="1">
      <c r="B70" s="142"/>
      <c r="C70" s="143"/>
      <c r="D70" s="144" t="s">
        <v>135</v>
      </c>
      <c r="E70" s="145"/>
      <c r="F70" s="145"/>
      <c r="G70" s="145"/>
      <c r="H70" s="145"/>
      <c r="I70" s="145"/>
      <c r="J70" s="146">
        <f>J188</f>
        <v>0</v>
      </c>
      <c r="K70" s="143"/>
      <c r="L70" s="147"/>
    </row>
    <row r="71" spans="2:12" s="10" customFormat="1" ht="19.899999999999999" customHeight="1">
      <c r="B71" s="142"/>
      <c r="C71" s="143"/>
      <c r="D71" s="144" t="s">
        <v>136</v>
      </c>
      <c r="E71" s="145"/>
      <c r="F71" s="145"/>
      <c r="G71" s="145"/>
      <c r="H71" s="145"/>
      <c r="I71" s="145"/>
      <c r="J71" s="146">
        <f>J199</f>
        <v>0</v>
      </c>
      <c r="K71" s="143"/>
      <c r="L71" s="147"/>
    </row>
    <row r="72" spans="2:12" s="10" customFormat="1" ht="19.899999999999999" customHeight="1">
      <c r="B72" s="142"/>
      <c r="C72" s="143"/>
      <c r="D72" s="144" t="s">
        <v>137</v>
      </c>
      <c r="E72" s="145"/>
      <c r="F72" s="145"/>
      <c r="G72" s="145"/>
      <c r="H72" s="145"/>
      <c r="I72" s="145"/>
      <c r="J72" s="146">
        <f>J205</f>
        <v>0</v>
      </c>
      <c r="K72" s="143"/>
      <c r="L72" s="147"/>
    </row>
    <row r="73" spans="2:12" s="10" customFormat="1" ht="19.899999999999999" customHeight="1">
      <c r="B73" s="142"/>
      <c r="C73" s="143"/>
      <c r="D73" s="144" t="s">
        <v>138</v>
      </c>
      <c r="E73" s="145"/>
      <c r="F73" s="145"/>
      <c r="G73" s="145"/>
      <c r="H73" s="145"/>
      <c r="I73" s="145"/>
      <c r="J73" s="146">
        <f>J239</f>
        <v>0</v>
      </c>
      <c r="K73" s="143"/>
      <c r="L73" s="147"/>
    </row>
    <row r="74" spans="2:12" s="10" customFormat="1" ht="19.899999999999999" customHeight="1">
      <c r="B74" s="142"/>
      <c r="C74" s="143"/>
      <c r="D74" s="144" t="s">
        <v>139</v>
      </c>
      <c r="E74" s="145"/>
      <c r="F74" s="145"/>
      <c r="G74" s="145"/>
      <c r="H74" s="145"/>
      <c r="I74" s="145"/>
      <c r="J74" s="146">
        <f>J269</f>
        <v>0</v>
      </c>
      <c r="K74" s="143"/>
      <c r="L74" s="147"/>
    </row>
    <row r="75" spans="2:12" s="9" customFormat="1" ht="24.95" customHeight="1">
      <c r="B75" s="136"/>
      <c r="C75" s="137"/>
      <c r="D75" s="138" t="s">
        <v>627</v>
      </c>
      <c r="E75" s="139"/>
      <c r="F75" s="139"/>
      <c r="G75" s="139"/>
      <c r="H75" s="139"/>
      <c r="I75" s="139"/>
      <c r="J75" s="140">
        <f>J277</f>
        <v>0</v>
      </c>
      <c r="K75" s="137"/>
      <c r="L75" s="141"/>
    </row>
    <row r="76" spans="2:12" s="10" customFormat="1" ht="19.899999999999999" customHeight="1">
      <c r="B76" s="142"/>
      <c r="C76" s="143"/>
      <c r="D76" s="144" t="s">
        <v>141</v>
      </c>
      <c r="E76" s="145"/>
      <c r="F76" s="145"/>
      <c r="G76" s="145"/>
      <c r="H76" s="145"/>
      <c r="I76" s="145"/>
      <c r="J76" s="146">
        <f>J278</f>
        <v>0</v>
      </c>
      <c r="K76" s="143"/>
      <c r="L76" s="147"/>
    </row>
    <row r="77" spans="2:12" s="10" customFormat="1" ht="19.899999999999999" customHeight="1">
      <c r="B77" s="142"/>
      <c r="C77" s="143"/>
      <c r="D77" s="144" t="s">
        <v>142</v>
      </c>
      <c r="E77" s="145"/>
      <c r="F77" s="145"/>
      <c r="G77" s="145"/>
      <c r="H77" s="145"/>
      <c r="I77" s="145"/>
      <c r="J77" s="146">
        <f>J281</f>
        <v>0</v>
      </c>
      <c r="K77" s="143"/>
      <c r="L77" s="147"/>
    </row>
    <row r="78" spans="2:12" s="10" customFormat="1" ht="19.899999999999999" customHeight="1">
      <c r="B78" s="142"/>
      <c r="C78" s="143"/>
      <c r="D78" s="144" t="s">
        <v>143</v>
      </c>
      <c r="E78" s="145"/>
      <c r="F78" s="145"/>
      <c r="G78" s="145"/>
      <c r="H78" s="145"/>
      <c r="I78" s="145"/>
      <c r="J78" s="146">
        <f>J285</f>
        <v>0</v>
      </c>
      <c r="K78" s="143"/>
      <c r="L78" s="147"/>
    </row>
    <row r="79" spans="2:12" s="10" customFormat="1" ht="19.899999999999999" customHeight="1">
      <c r="B79" s="142"/>
      <c r="C79" s="143"/>
      <c r="D79" s="144" t="s">
        <v>144</v>
      </c>
      <c r="E79" s="145"/>
      <c r="F79" s="145"/>
      <c r="G79" s="145"/>
      <c r="H79" s="145"/>
      <c r="I79" s="145"/>
      <c r="J79" s="146">
        <f>J290</f>
        <v>0</v>
      </c>
      <c r="K79" s="143"/>
      <c r="L79" s="147"/>
    </row>
    <row r="80" spans="2:12" s="10" customFormat="1" ht="19.899999999999999" customHeight="1">
      <c r="B80" s="142"/>
      <c r="C80" s="143"/>
      <c r="D80" s="144" t="s">
        <v>145</v>
      </c>
      <c r="E80" s="145"/>
      <c r="F80" s="145"/>
      <c r="G80" s="145"/>
      <c r="H80" s="145"/>
      <c r="I80" s="145"/>
      <c r="J80" s="146">
        <f>J294</f>
        <v>0</v>
      </c>
      <c r="K80" s="143"/>
      <c r="L80" s="147"/>
    </row>
    <row r="81" spans="1:31" s="2" customFormat="1" ht="21.75" customHeight="1">
      <c r="A81" s="36"/>
      <c r="B81" s="37"/>
      <c r="C81" s="38"/>
      <c r="D81" s="38"/>
      <c r="E81" s="38"/>
      <c r="F81" s="38"/>
      <c r="G81" s="38"/>
      <c r="H81" s="38"/>
      <c r="I81" s="38"/>
      <c r="J81" s="38"/>
      <c r="K81" s="38"/>
      <c r="L81" s="108"/>
      <c r="S81" s="36"/>
      <c r="T81" s="36"/>
      <c r="U81" s="36"/>
      <c r="V81" s="36"/>
      <c r="W81" s="36"/>
      <c r="X81" s="36"/>
      <c r="Y81" s="36"/>
      <c r="Z81" s="36"/>
      <c r="AA81" s="36"/>
      <c r="AB81" s="36"/>
      <c r="AC81" s="36"/>
      <c r="AD81" s="36"/>
      <c r="AE81" s="36"/>
    </row>
    <row r="82" spans="1:31" s="2" customFormat="1" ht="6.95" customHeight="1">
      <c r="A82" s="36"/>
      <c r="B82" s="49"/>
      <c r="C82" s="50"/>
      <c r="D82" s="50"/>
      <c r="E82" s="50"/>
      <c r="F82" s="50"/>
      <c r="G82" s="50"/>
      <c r="H82" s="50"/>
      <c r="I82" s="50"/>
      <c r="J82" s="50"/>
      <c r="K82" s="50"/>
      <c r="L82" s="108"/>
      <c r="S82" s="36"/>
      <c r="T82" s="36"/>
      <c r="U82" s="36"/>
      <c r="V82" s="36"/>
      <c r="W82" s="36"/>
      <c r="X82" s="36"/>
      <c r="Y82" s="36"/>
      <c r="Z82" s="36"/>
      <c r="AA82" s="36"/>
      <c r="AB82" s="36"/>
      <c r="AC82" s="36"/>
      <c r="AD82" s="36"/>
      <c r="AE82" s="36"/>
    </row>
    <row r="86" spans="1:31" s="2" customFormat="1" ht="6.95" customHeight="1">
      <c r="A86" s="36"/>
      <c r="B86" s="51"/>
      <c r="C86" s="52"/>
      <c r="D86" s="52"/>
      <c r="E86" s="52"/>
      <c r="F86" s="52"/>
      <c r="G86" s="52"/>
      <c r="H86" s="52"/>
      <c r="I86" s="52"/>
      <c r="J86" s="52"/>
      <c r="K86" s="52"/>
      <c r="L86" s="108"/>
      <c r="S86" s="36"/>
      <c r="T86" s="36"/>
      <c r="U86" s="36"/>
      <c r="V86" s="36"/>
      <c r="W86" s="36"/>
      <c r="X86" s="36"/>
      <c r="Y86" s="36"/>
      <c r="Z86" s="36"/>
      <c r="AA86" s="36"/>
      <c r="AB86" s="36"/>
      <c r="AC86" s="36"/>
      <c r="AD86" s="36"/>
      <c r="AE86" s="36"/>
    </row>
    <row r="87" spans="1:31" s="2" customFormat="1" ht="24.95" customHeight="1">
      <c r="A87" s="36"/>
      <c r="B87" s="37"/>
      <c r="C87" s="24" t="s">
        <v>146</v>
      </c>
      <c r="D87" s="38"/>
      <c r="E87" s="38"/>
      <c r="F87" s="38"/>
      <c r="G87" s="38"/>
      <c r="H87" s="38"/>
      <c r="I87" s="38"/>
      <c r="J87" s="38"/>
      <c r="K87" s="38"/>
      <c r="L87" s="108"/>
      <c r="S87" s="36"/>
      <c r="T87" s="36"/>
      <c r="U87" s="36"/>
      <c r="V87" s="36"/>
      <c r="W87" s="36"/>
      <c r="X87" s="36"/>
      <c r="Y87" s="36"/>
      <c r="Z87" s="36"/>
      <c r="AA87" s="36"/>
      <c r="AB87" s="36"/>
      <c r="AC87" s="36"/>
      <c r="AD87" s="36"/>
      <c r="AE87" s="36"/>
    </row>
    <row r="88" spans="1:31" s="2" customFormat="1" ht="6.95" customHeight="1">
      <c r="A88" s="36"/>
      <c r="B88" s="37"/>
      <c r="C88" s="38"/>
      <c r="D88" s="38"/>
      <c r="E88" s="38"/>
      <c r="F88" s="38"/>
      <c r="G88" s="38"/>
      <c r="H88" s="38"/>
      <c r="I88" s="38"/>
      <c r="J88" s="38"/>
      <c r="K88" s="38"/>
      <c r="L88" s="108"/>
      <c r="S88" s="36"/>
      <c r="T88" s="36"/>
      <c r="U88" s="36"/>
      <c r="V88" s="36"/>
      <c r="W88" s="36"/>
      <c r="X88" s="36"/>
      <c r="Y88" s="36"/>
      <c r="Z88" s="36"/>
      <c r="AA88" s="36"/>
      <c r="AB88" s="36"/>
      <c r="AC88" s="36"/>
      <c r="AD88" s="36"/>
      <c r="AE88" s="36"/>
    </row>
    <row r="89" spans="1:31" s="2" customFormat="1" ht="12" customHeight="1">
      <c r="A89" s="36"/>
      <c r="B89" s="37"/>
      <c r="C89" s="30" t="s">
        <v>16</v>
      </c>
      <c r="D89" s="38"/>
      <c r="E89" s="38"/>
      <c r="F89" s="38"/>
      <c r="G89" s="38"/>
      <c r="H89" s="38"/>
      <c r="I89" s="38"/>
      <c r="J89" s="38"/>
      <c r="K89" s="38"/>
      <c r="L89" s="108"/>
      <c r="S89" s="36"/>
      <c r="T89" s="36"/>
      <c r="U89" s="36"/>
      <c r="V89" s="36"/>
      <c r="W89" s="36"/>
      <c r="X89" s="36"/>
      <c r="Y89" s="36"/>
      <c r="Z89" s="36"/>
      <c r="AA89" s="36"/>
      <c r="AB89" s="36"/>
      <c r="AC89" s="36"/>
      <c r="AD89" s="36"/>
      <c r="AE89" s="36"/>
    </row>
    <row r="90" spans="1:31" s="2" customFormat="1" ht="16.5" customHeight="1">
      <c r="A90" s="36"/>
      <c r="B90" s="37"/>
      <c r="C90" s="38"/>
      <c r="D90" s="38"/>
      <c r="E90" s="372" t="str">
        <f>E7</f>
        <v>Oprava sociálního zařízení v objektu Polikliniky</v>
      </c>
      <c r="F90" s="373"/>
      <c r="G90" s="373"/>
      <c r="H90" s="373"/>
      <c r="I90" s="38"/>
      <c r="J90" s="38"/>
      <c r="K90" s="38"/>
      <c r="L90" s="108"/>
      <c r="S90" s="36"/>
      <c r="T90" s="36"/>
      <c r="U90" s="36"/>
      <c r="V90" s="36"/>
      <c r="W90" s="36"/>
      <c r="X90" s="36"/>
      <c r="Y90" s="36"/>
      <c r="Z90" s="36"/>
      <c r="AA90" s="36"/>
      <c r="AB90" s="36"/>
      <c r="AC90" s="36"/>
      <c r="AD90" s="36"/>
      <c r="AE90" s="36"/>
    </row>
    <row r="91" spans="1:31" s="2" customFormat="1" ht="12" customHeight="1">
      <c r="A91" s="36"/>
      <c r="B91" s="37"/>
      <c r="C91" s="30" t="s">
        <v>119</v>
      </c>
      <c r="D91" s="38"/>
      <c r="E91" s="38"/>
      <c r="F91" s="38"/>
      <c r="G91" s="38"/>
      <c r="H91" s="38"/>
      <c r="I91" s="38"/>
      <c r="J91" s="38"/>
      <c r="K91" s="38"/>
      <c r="L91" s="108"/>
      <c r="S91" s="36"/>
      <c r="T91" s="36"/>
      <c r="U91" s="36"/>
      <c r="V91" s="36"/>
      <c r="W91" s="36"/>
      <c r="X91" s="36"/>
      <c r="Y91" s="36"/>
      <c r="Z91" s="36"/>
      <c r="AA91" s="36"/>
      <c r="AB91" s="36"/>
      <c r="AC91" s="36"/>
      <c r="AD91" s="36"/>
      <c r="AE91" s="36"/>
    </row>
    <row r="92" spans="1:31" s="2" customFormat="1" ht="16.5" customHeight="1">
      <c r="A92" s="36"/>
      <c r="B92" s="37"/>
      <c r="C92" s="38"/>
      <c r="D92" s="38"/>
      <c r="E92" s="329" t="str">
        <f>E9</f>
        <v>4.NP - Ž - 4.NP - sociální zázemí - ženy</v>
      </c>
      <c r="F92" s="374"/>
      <c r="G92" s="374"/>
      <c r="H92" s="374"/>
      <c r="I92" s="38"/>
      <c r="J92" s="38"/>
      <c r="K92" s="38"/>
      <c r="L92" s="108"/>
      <c r="S92" s="36"/>
      <c r="T92" s="36"/>
      <c r="U92" s="36"/>
      <c r="V92" s="36"/>
      <c r="W92" s="36"/>
      <c r="X92" s="36"/>
      <c r="Y92" s="36"/>
      <c r="Z92" s="36"/>
      <c r="AA92" s="36"/>
      <c r="AB92" s="36"/>
      <c r="AC92" s="36"/>
      <c r="AD92" s="36"/>
      <c r="AE92" s="36"/>
    </row>
    <row r="93" spans="1:31" s="2" customFormat="1" ht="6.95" customHeight="1">
      <c r="A93" s="36"/>
      <c r="B93" s="37"/>
      <c r="C93" s="38"/>
      <c r="D93" s="38"/>
      <c r="E93" s="38"/>
      <c r="F93" s="38"/>
      <c r="G93" s="38"/>
      <c r="H93" s="38"/>
      <c r="I93" s="38"/>
      <c r="J93" s="38"/>
      <c r="K93" s="38"/>
      <c r="L93" s="108"/>
      <c r="S93" s="36"/>
      <c r="T93" s="36"/>
      <c r="U93" s="36"/>
      <c r="V93" s="36"/>
      <c r="W93" s="36"/>
      <c r="X93" s="36"/>
      <c r="Y93" s="36"/>
      <c r="Z93" s="36"/>
      <c r="AA93" s="36"/>
      <c r="AB93" s="36"/>
      <c r="AC93" s="36"/>
      <c r="AD93" s="36"/>
      <c r="AE93" s="36"/>
    </row>
    <row r="94" spans="1:31" s="2" customFormat="1" ht="12" customHeight="1">
      <c r="A94" s="36"/>
      <c r="B94" s="37"/>
      <c r="C94" s="30" t="s">
        <v>22</v>
      </c>
      <c r="D94" s="38"/>
      <c r="E94" s="38"/>
      <c r="F94" s="28" t="str">
        <f>F12</f>
        <v>Objekt Polikliniky</v>
      </c>
      <c r="G94" s="38"/>
      <c r="H94" s="38"/>
      <c r="I94" s="30" t="s">
        <v>24</v>
      </c>
      <c r="J94" s="61" t="str">
        <f>IF(J12="","",J12)</f>
        <v>7. 10. 2021</v>
      </c>
      <c r="K94" s="38"/>
      <c r="L94" s="108"/>
      <c r="S94" s="36"/>
      <c r="T94" s="36"/>
      <c r="U94" s="36"/>
      <c r="V94" s="36"/>
      <c r="W94" s="36"/>
      <c r="X94" s="36"/>
      <c r="Y94" s="36"/>
      <c r="Z94" s="36"/>
      <c r="AA94" s="36"/>
      <c r="AB94" s="36"/>
      <c r="AC94" s="36"/>
      <c r="AD94" s="36"/>
      <c r="AE94" s="36"/>
    </row>
    <row r="95" spans="1:31" s="2" customFormat="1" ht="6.95" customHeight="1">
      <c r="A95" s="36"/>
      <c r="B95" s="37"/>
      <c r="C95" s="38"/>
      <c r="D95" s="38"/>
      <c r="E95" s="38"/>
      <c r="F95" s="38"/>
      <c r="G95" s="38"/>
      <c r="H95" s="38"/>
      <c r="I95" s="38"/>
      <c r="J95" s="38"/>
      <c r="K95" s="38"/>
      <c r="L95" s="108"/>
      <c r="S95" s="36"/>
      <c r="T95" s="36"/>
      <c r="U95" s="36"/>
      <c r="V95" s="36"/>
      <c r="W95" s="36"/>
      <c r="X95" s="36"/>
      <c r="Y95" s="36"/>
      <c r="Z95" s="36"/>
      <c r="AA95" s="36"/>
      <c r="AB95" s="36"/>
      <c r="AC95" s="36"/>
      <c r="AD95" s="36"/>
      <c r="AE95" s="36"/>
    </row>
    <row r="96" spans="1:31" s="2" customFormat="1" ht="15.2" customHeight="1">
      <c r="A96" s="36"/>
      <c r="B96" s="37"/>
      <c r="C96" s="30" t="s">
        <v>30</v>
      </c>
      <c r="D96" s="38"/>
      <c r="E96" s="38"/>
      <c r="F96" s="28" t="str">
        <f>E15</f>
        <v>Nemocnice s poliklinikou Česká Lípa,a.s.,Purkyňova</v>
      </c>
      <c r="G96" s="38"/>
      <c r="H96" s="38"/>
      <c r="I96" s="30" t="s">
        <v>38</v>
      </c>
      <c r="J96" s="34" t="str">
        <f>E21</f>
        <v>STORING spol. s r.o.</v>
      </c>
      <c r="K96" s="38"/>
      <c r="L96" s="108"/>
      <c r="S96" s="36"/>
      <c r="T96" s="36"/>
      <c r="U96" s="36"/>
      <c r="V96" s="36"/>
      <c r="W96" s="36"/>
      <c r="X96" s="36"/>
      <c r="Y96" s="36"/>
      <c r="Z96" s="36"/>
      <c r="AA96" s="36"/>
      <c r="AB96" s="36"/>
      <c r="AC96" s="36"/>
      <c r="AD96" s="36"/>
      <c r="AE96" s="36"/>
    </row>
    <row r="97" spans="1:65" s="2" customFormat="1" ht="15.2" customHeight="1">
      <c r="A97" s="36"/>
      <c r="B97" s="37"/>
      <c r="C97" s="30" t="s">
        <v>36</v>
      </c>
      <c r="D97" s="38"/>
      <c r="E97" s="38"/>
      <c r="F97" s="28" t="str">
        <f>IF(E18="","",E18)</f>
        <v>Vyplň údaj</v>
      </c>
      <c r="G97" s="38"/>
      <c r="H97" s="38"/>
      <c r="I97" s="30" t="s">
        <v>42</v>
      </c>
      <c r="J97" s="34" t="str">
        <f>E24</f>
        <v>Zuzana Morávková</v>
      </c>
      <c r="K97" s="38"/>
      <c r="L97" s="108"/>
      <c r="S97" s="36"/>
      <c r="T97" s="36"/>
      <c r="U97" s="36"/>
      <c r="V97" s="36"/>
      <c r="W97" s="36"/>
      <c r="X97" s="36"/>
      <c r="Y97" s="36"/>
      <c r="Z97" s="36"/>
      <c r="AA97" s="36"/>
      <c r="AB97" s="36"/>
      <c r="AC97" s="36"/>
      <c r="AD97" s="36"/>
      <c r="AE97" s="36"/>
    </row>
    <row r="98" spans="1:65" s="2" customFormat="1" ht="10.35" customHeight="1">
      <c r="A98" s="36"/>
      <c r="B98" s="37"/>
      <c r="C98" s="38"/>
      <c r="D98" s="38"/>
      <c r="E98" s="38"/>
      <c r="F98" s="38"/>
      <c r="G98" s="38"/>
      <c r="H98" s="38"/>
      <c r="I98" s="38"/>
      <c r="J98" s="38"/>
      <c r="K98" s="38"/>
      <c r="L98" s="108"/>
      <c r="S98" s="36"/>
      <c r="T98" s="36"/>
      <c r="U98" s="36"/>
      <c r="V98" s="36"/>
      <c r="W98" s="36"/>
      <c r="X98" s="36"/>
      <c r="Y98" s="36"/>
      <c r="Z98" s="36"/>
      <c r="AA98" s="36"/>
      <c r="AB98" s="36"/>
      <c r="AC98" s="36"/>
      <c r="AD98" s="36"/>
      <c r="AE98" s="36"/>
    </row>
    <row r="99" spans="1:65" s="11" customFormat="1" ht="29.25" customHeight="1">
      <c r="A99" s="148"/>
      <c r="B99" s="149"/>
      <c r="C99" s="150" t="s">
        <v>147</v>
      </c>
      <c r="D99" s="151" t="s">
        <v>65</v>
      </c>
      <c r="E99" s="151" t="s">
        <v>61</v>
      </c>
      <c r="F99" s="151" t="s">
        <v>62</v>
      </c>
      <c r="G99" s="151" t="s">
        <v>148</v>
      </c>
      <c r="H99" s="151" t="s">
        <v>149</v>
      </c>
      <c r="I99" s="151" t="s">
        <v>150</v>
      </c>
      <c r="J99" s="152" t="s">
        <v>123</v>
      </c>
      <c r="K99" s="153" t="s">
        <v>151</v>
      </c>
      <c r="L99" s="154"/>
      <c r="M99" s="70" t="s">
        <v>35</v>
      </c>
      <c r="N99" s="71" t="s">
        <v>50</v>
      </c>
      <c r="O99" s="71" t="s">
        <v>152</v>
      </c>
      <c r="P99" s="71" t="s">
        <v>153</v>
      </c>
      <c r="Q99" s="71" t="s">
        <v>154</v>
      </c>
      <c r="R99" s="71" t="s">
        <v>155</v>
      </c>
      <c r="S99" s="71" t="s">
        <v>156</v>
      </c>
      <c r="T99" s="72" t="s">
        <v>157</v>
      </c>
      <c r="U99" s="148"/>
      <c r="V99" s="148"/>
      <c r="W99" s="148"/>
      <c r="X99" s="148"/>
      <c r="Y99" s="148"/>
      <c r="Z99" s="148"/>
      <c r="AA99" s="148"/>
      <c r="AB99" s="148"/>
      <c r="AC99" s="148"/>
      <c r="AD99" s="148"/>
      <c r="AE99" s="148"/>
    </row>
    <row r="100" spans="1:65" s="2" customFormat="1" ht="22.9" customHeight="1">
      <c r="A100" s="36"/>
      <c r="B100" s="37"/>
      <c r="C100" s="77" t="s">
        <v>158</v>
      </c>
      <c r="D100" s="38"/>
      <c r="E100" s="38"/>
      <c r="F100" s="38"/>
      <c r="G100" s="38"/>
      <c r="H100" s="38"/>
      <c r="I100" s="38"/>
      <c r="J100" s="155">
        <f>BK100</f>
        <v>0</v>
      </c>
      <c r="K100" s="38"/>
      <c r="L100" s="41"/>
      <c r="M100" s="73"/>
      <c r="N100" s="156"/>
      <c r="O100" s="74"/>
      <c r="P100" s="157">
        <f>P101+P146+P277</f>
        <v>0</v>
      </c>
      <c r="Q100" s="74"/>
      <c r="R100" s="157">
        <f>R101+R146+R277</f>
        <v>4.3966645</v>
      </c>
      <c r="S100" s="74"/>
      <c r="T100" s="158">
        <f>T101+T146+T277</f>
        <v>6.8091616000000013</v>
      </c>
      <c r="U100" s="36"/>
      <c r="V100" s="36"/>
      <c r="W100" s="36"/>
      <c r="X100" s="36"/>
      <c r="Y100" s="36"/>
      <c r="Z100" s="36"/>
      <c r="AA100" s="36"/>
      <c r="AB100" s="36"/>
      <c r="AC100" s="36"/>
      <c r="AD100" s="36"/>
      <c r="AE100" s="36"/>
      <c r="AT100" s="18" t="s">
        <v>79</v>
      </c>
      <c r="AU100" s="18" t="s">
        <v>124</v>
      </c>
      <c r="BK100" s="159">
        <f>BK101+BK146+BK277</f>
        <v>0</v>
      </c>
    </row>
    <row r="101" spans="1:65" s="12" customFormat="1" ht="25.9" customHeight="1">
      <c r="B101" s="160"/>
      <c r="C101" s="161"/>
      <c r="D101" s="162" t="s">
        <v>79</v>
      </c>
      <c r="E101" s="163" t="s">
        <v>159</v>
      </c>
      <c r="F101" s="163" t="s">
        <v>160</v>
      </c>
      <c r="G101" s="161"/>
      <c r="H101" s="161"/>
      <c r="I101" s="164"/>
      <c r="J101" s="165">
        <f>BK101</f>
        <v>0</v>
      </c>
      <c r="K101" s="161"/>
      <c r="L101" s="166"/>
      <c r="M101" s="167"/>
      <c r="N101" s="168"/>
      <c r="O101" s="168"/>
      <c r="P101" s="169">
        <f>P102+P119+P133+P143</f>
        <v>0</v>
      </c>
      <c r="Q101" s="168"/>
      <c r="R101" s="169">
        <f>R102+R119+R133+R143</f>
        <v>2.17414715</v>
      </c>
      <c r="S101" s="168"/>
      <c r="T101" s="170">
        <f>T102+T119+T133+T143</f>
        <v>1.4682680000000001</v>
      </c>
      <c r="AR101" s="171" t="s">
        <v>88</v>
      </c>
      <c r="AT101" s="172" t="s">
        <v>79</v>
      </c>
      <c r="AU101" s="172" t="s">
        <v>80</v>
      </c>
      <c r="AY101" s="171" t="s">
        <v>161</v>
      </c>
      <c r="BK101" s="173">
        <f>BK102+BK119+BK133+BK143</f>
        <v>0</v>
      </c>
    </row>
    <row r="102" spans="1:65" s="12" customFormat="1" ht="22.9" customHeight="1">
      <c r="B102" s="160"/>
      <c r="C102" s="161"/>
      <c r="D102" s="162" t="s">
        <v>79</v>
      </c>
      <c r="E102" s="174" t="s">
        <v>162</v>
      </c>
      <c r="F102" s="174" t="s">
        <v>163</v>
      </c>
      <c r="G102" s="161"/>
      <c r="H102" s="161"/>
      <c r="I102" s="164"/>
      <c r="J102" s="175">
        <f>BK102</f>
        <v>0</v>
      </c>
      <c r="K102" s="161"/>
      <c r="L102" s="166"/>
      <c r="M102" s="167"/>
      <c r="N102" s="168"/>
      <c r="O102" s="168"/>
      <c r="P102" s="169">
        <f>SUM(P103:P118)</f>
        <v>0</v>
      </c>
      <c r="Q102" s="168"/>
      <c r="R102" s="169">
        <f>SUM(R103:R118)</f>
        <v>2.1733471500000001</v>
      </c>
      <c r="S102" s="168"/>
      <c r="T102" s="170">
        <f>SUM(T103:T118)</f>
        <v>0</v>
      </c>
      <c r="AR102" s="171" t="s">
        <v>88</v>
      </c>
      <c r="AT102" s="172" t="s">
        <v>79</v>
      </c>
      <c r="AU102" s="172" t="s">
        <v>88</v>
      </c>
      <c r="AY102" s="171" t="s">
        <v>161</v>
      </c>
      <c r="BK102" s="173">
        <f>SUM(BK103:BK118)</f>
        <v>0</v>
      </c>
    </row>
    <row r="103" spans="1:65" s="2" customFormat="1" ht="33" customHeight="1">
      <c r="A103" s="36"/>
      <c r="B103" s="37"/>
      <c r="C103" s="176" t="s">
        <v>88</v>
      </c>
      <c r="D103" s="176" t="s">
        <v>164</v>
      </c>
      <c r="E103" s="177" t="s">
        <v>165</v>
      </c>
      <c r="F103" s="178" t="s">
        <v>166</v>
      </c>
      <c r="G103" s="179" t="s">
        <v>167</v>
      </c>
      <c r="H103" s="180">
        <v>67.929000000000002</v>
      </c>
      <c r="I103" s="181"/>
      <c r="J103" s="182">
        <f>ROUND(I103*H103,2)</f>
        <v>0</v>
      </c>
      <c r="K103" s="183"/>
      <c r="L103" s="41"/>
      <c r="M103" s="184" t="s">
        <v>35</v>
      </c>
      <c r="N103" s="185" t="s">
        <v>51</v>
      </c>
      <c r="O103" s="66"/>
      <c r="P103" s="186">
        <f>O103*H103</f>
        <v>0</v>
      </c>
      <c r="Q103" s="186">
        <v>7.3499999999999998E-3</v>
      </c>
      <c r="R103" s="186">
        <f>Q103*H103</f>
        <v>0.49927814999999998</v>
      </c>
      <c r="S103" s="186">
        <v>0</v>
      </c>
      <c r="T103" s="187">
        <f>S103*H103</f>
        <v>0</v>
      </c>
      <c r="U103" s="36"/>
      <c r="V103" s="36"/>
      <c r="W103" s="36"/>
      <c r="X103" s="36"/>
      <c r="Y103" s="36"/>
      <c r="Z103" s="36"/>
      <c r="AA103" s="36"/>
      <c r="AB103" s="36"/>
      <c r="AC103" s="36"/>
      <c r="AD103" s="36"/>
      <c r="AE103" s="36"/>
      <c r="AR103" s="188" t="s">
        <v>168</v>
      </c>
      <c r="AT103" s="188" t="s">
        <v>164</v>
      </c>
      <c r="AU103" s="188" t="s">
        <v>90</v>
      </c>
      <c r="AY103" s="18" t="s">
        <v>161</v>
      </c>
      <c r="BE103" s="189">
        <f>IF(N103="základní",J103,0)</f>
        <v>0</v>
      </c>
      <c r="BF103" s="189">
        <f>IF(N103="snížená",J103,0)</f>
        <v>0</v>
      </c>
      <c r="BG103" s="189">
        <f>IF(N103="zákl. přenesená",J103,0)</f>
        <v>0</v>
      </c>
      <c r="BH103" s="189">
        <f>IF(N103="sníž. přenesená",J103,0)</f>
        <v>0</v>
      </c>
      <c r="BI103" s="189">
        <f>IF(N103="nulová",J103,0)</f>
        <v>0</v>
      </c>
      <c r="BJ103" s="18" t="s">
        <v>88</v>
      </c>
      <c r="BK103" s="189">
        <f>ROUND(I103*H103,2)</f>
        <v>0</v>
      </c>
      <c r="BL103" s="18" t="s">
        <v>168</v>
      </c>
      <c r="BM103" s="188" t="s">
        <v>1268</v>
      </c>
    </row>
    <row r="104" spans="1:65" s="2" customFormat="1" ht="11.25">
      <c r="A104" s="36"/>
      <c r="B104" s="37"/>
      <c r="C104" s="38"/>
      <c r="D104" s="190" t="s">
        <v>170</v>
      </c>
      <c r="E104" s="38"/>
      <c r="F104" s="191" t="s">
        <v>171</v>
      </c>
      <c r="G104" s="38"/>
      <c r="H104" s="38"/>
      <c r="I104" s="192"/>
      <c r="J104" s="38"/>
      <c r="K104" s="38"/>
      <c r="L104" s="41"/>
      <c r="M104" s="193"/>
      <c r="N104" s="194"/>
      <c r="O104" s="66"/>
      <c r="P104" s="66"/>
      <c r="Q104" s="66"/>
      <c r="R104" s="66"/>
      <c r="S104" s="66"/>
      <c r="T104" s="67"/>
      <c r="U104" s="36"/>
      <c r="V104" s="36"/>
      <c r="W104" s="36"/>
      <c r="X104" s="36"/>
      <c r="Y104" s="36"/>
      <c r="Z104" s="36"/>
      <c r="AA104" s="36"/>
      <c r="AB104" s="36"/>
      <c r="AC104" s="36"/>
      <c r="AD104" s="36"/>
      <c r="AE104" s="36"/>
      <c r="AT104" s="18" t="s">
        <v>170</v>
      </c>
      <c r="AU104" s="18" t="s">
        <v>90</v>
      </c>
    </row>
    <row r="105" spans="1:65" s="2" customFormat="1" ht="24.2" customHeight="1">
      <c r="A105" s="36"/>
      <c r="B105" s="37"/>
      <c r="C105" s="176" t="s">
        <v>90</v>
      </c>
      <c r="D105" s="176" t="s">
        <v>164</v>
      </c>
      <c r="E105" s="177" t="s">
        <v>172</v>
      </c>
      <c r="F105" s="178" t="s">
        <v>173</v>
      </c>
      <c r="G105" s="179" t="s">
        <v>167</v>
      </c>
      <c r="H105" s="180">
        <v>67.929000000000002</v>
      </c>
      <c r="I105" s="181"/>
      <c r="J105" s="182">
        <f>ROUND(I105*H105,2)</f>
        <v>0</v>
      </c>
      <c r="K105" s="183"/>
      <c r="L105" s="41"/>
      <c r="M105" s="184" t="s">
        <v>35</v>
      </c>
      <c r="N105" s="185" t="s">
        <v>51</v>
      </c>
      <c r="O105" s="66"/>
      <c r="P105" s="186">
        <f>O105*H105</f>
        <v>0</v>
      </c>
      <c r="Q105" s="186">
        <v>2.1000000000000001E-2</v>
      </c>
      <c r="R105" s="186">
        <f>Q105*H105</f>
        <v>1.426509</v>
      </c>
      <c r="S105" s="186">
        <v>0</v>
      </c>
      <c r="T105" s="187">
        <f>S105*H105</f>
        <v>0</v>
      </c>
      <c r="U105" s="36"/>
      <c r="V105" s="36"/>
      <c r="W105" s="36"/>
      <c r="X105" s="36"/>
      <c r="Y105" s="36"/>
      <c r="Z105" s="36"/>
      <c r="AA105" s="36"/>
      <c r="AB105" s="36"/>
      <c r="AC105" s="36"/>
      <c r="AD105" s="36"/>
      <c r="AE105" s="36"/>
      <c r="AR105" s="188" t="s">
        <v>168</v>
      </c>
      <c r="AT105" s="188" t="s">
        <v>164</v>
      </c>
      <c r="AU105" s="188" t="s">
        <v>90</v>
      </c>
      <c r="AY105" s="18" t="s">
        <v>161</v>
      </c>
      <c r="BE105" s="189">
        <f>IF(N105="základní",J105,0)</f>
        <v>0</v>
      </c>
      <c r="BF105" s="189">
        <f>IF(N105="snížená",J105,0)</f>
        <v>0</v>
      </c>
      <c r="BG105" s="189">
        <f>IF(N105="zákl. přenesená",J105,0)</f>
        <v>0</v>
      </c>
      <c r="BH105" s="189">
        <f>IF(N105="sníž. přenesená",J105,0)</f>
        <v>0</v>
      </c>
      <c r="BI105" s="189">
        <f>IF(N105="nulová",J105,0)</f>
        <v>0</v>
      </c>
      <c r="BJ105" s="18" t="s">
        <v>88</v>
      </c>
      <c r="BK105" s="189">
        <f>ROUND(I105*H105,2)</f>
        <v>0</v>
      </c>
      <c r="BL105" s="18" t="s">
        <v>168</v>
      </c>
      <c r="BM105" s="188" t="s">
        <v>1269</v>
      </c>
    </row>
    <row r="106" spans="1:65" s="2" customFormat="1" ht="11.25">
      <c r="A106" s="36"/>
      <c r="B106" s="37"/>
      <c r="C106" s="38"/>
      <c r="D106" s="190" t="s">
        <v>170</v>
      </c>
      <c r="E106" s="38"/>
      <c r="F106" s="191" t="s">
        <v>175</v>
      </c>
      <c r="G106" s="38"/>
      <c r="H106" s="38"/>
      <c r="I106" s="192"/>
      <c r="J106" s="38"/>
      <c r="K106" s="38"/>
      <c r="L106" s="41"/>
      <c r="M106" s="193"/>
      <c r="N106" s="194"/>
      <c r="O106" s="66"/>
      <c r="P106" s="66"/>
      <c r="Q106" s="66"/>
      <c r="R106" s="66"/>
      <c r="S106" s="66"/>
      <c r="T106" s="67"/>
      <c r="U106" s="36"/>
      <c r="V106" s="36"/>
      <c r="W106" s="36"/>
      <c r="X106" s="36"/>
      <c r="Y106" s="36"/>
      <c r="Z106" s="36"/>
      <c r="AA106" s="36"/>
      <c r="AB106" s="36"/>
      <c r="AC106" s="36"/>
      <c r="AD106" s="36"/>
      <c r="AE106" s="36"/>
      <c r="AT106" s="18" t="s">
        <v>170</v>
      </c>
      <c r="AU106" s="18" t="s">
        <v>90</v>
      </c>
    </row>
    <row r="107" spans="1:65" s="13" customFormat="1" ht="11.25">
      <c r="B107" s="195"/>
      <c r="C107" s="196"/>
      <c r="D107" s="197" t="s">
        <v>176</v>
      </c>
      <c r="E107" s="198" t="s">
        <v>35</v>
      </c>
      <c r="F107" s="199" t="s">
        <v>177</v>
      </c>
      <c r="G107" s="196"/>
      <c r="H107" s="198" t="s">
        <v>35</v>
      </c>
      <c r="I107" s="200"/>
      <c r="J107" s="196"/>
      <c r="K107" s="196"/>
      <c r="L107" s="201"/>
      <c r="M107" s="202"/>
      <c r="N107" s="203"/>
      <c r="O107" s="203"/>
      <c r="P107" s="203"/>
      <c r="Q107" s="203"/>
      <c r="R107" s="203"/>
      <c r="S107" s="203"/>
      <c r="T107" s="204"/>
      <c r="AT107" s="205" t="s">
        <v>176</v>
      </c>
      <c r="AU107" s="205" t="s">
        <v>90</v>
      </c>
      <c r="AV107" s="13" t="s">
        <v>88</v>
      </c>
      <c r="AW107" s="13" t="s">
        <v>41</v>
      </c>
      <c r="AX107" s="13" t="s">
        <v>80</v>
      </c>
      <c r="AY107" s="205" t="s">
        <v>161</v>
      </c>
    </row>
    <row r="108" spans="1:65" s="14" customFormat="1" ht="11.25">
      <c r="B108" s="206"/>
      <c r="C108" s="207"/>
      <c r="D108" s="197" t="s">
        <v>176</v>
      </c>
      <c r="E108" s="208" t="s">
        <v>35</v>
      </c>
      <c r="F108" s="209" t="s">
        <v>1270</v>
      </c>
      <c r="G108" s="207"/>
      <c r="H108" s="210">
        <v>20.902000000000001</v>
      </c>
      <c r="I108" s="211"/>
      <c r="J108" s="207"/>
      <c r="K108" s="207"/>
      <c r="L108" s="212"/>
      <c r="M108" s="213"/>
      <c r="N108" s="214"/>
      <c r="O108" s="214"/>
      <c r="P108" s="214"/>
      <c r="Q108" s="214"/>
      <c r="R108" s="214"/>
      <c r="S108" s="214"/>
      <c r="T108" s="215"/>
      <c r="AT108" s="216" t="s">
        <v>176</v>
      </c>
      <c r="AU108" s="216" t="s">
        <v>90</v>
      </c>
      <c r="AV108" s="14" t="s">
        <v>90</v>
      </c>
      <c r="AW108" s="14" t="s">
        <v>41</v>
      </c>
      <c r="AX108" s="14" t="s">
        <v>80</v>
      </c>
      <c r="AY108" s="216" t="s">
        <v>161</v>
      </c>
    </row>
    <row r="109" spans="1:65" s="14" customFormat="1" ht="11.25">
      <c r="B109" s="206"/>
      <c r="C109" s="207"/>
      <c r="D109" s="197" t="s">
        <v>176</v>
      </c>
      <c r="E109" s="208" t="s">
        <v>35</v>
      </c>
      <c r="F109" s="209" t="s">
        <v>1271</v>
      </c>
      <c r="G109" s="207"/>
      <c r="H109" s="210">
        <v>18.404</v>
      </c>
      <c r="I109" s="211"/>
      <c r="J109" s="207"/>
      <c r="K109" s="207"/>
      <c r="L109" s="212"/>
      <c r="M109" s="213"/>
      <c r="N109" s="214"/>
      <c r="O109" s="214"/>
      <c r="P109" s="214"/>
      <c r="Q109" s="214"/>
      <c r="R109" s="214"/>
      <c r="S109" s="214"/>
      <c r="T109" s="215"/>
      <c r="AT109" s="216" t="s">
        <v>176</v>
      </c>
      <c r="AU109" s="216" t="s">
        <v>90</v>
      </c>
      <c r="AV109" s="14" t="s">
        <v>90</v>
      </c>
      <c r="AW109" s="14" t="s">
        <v>41</v>
      </c>
      <c r="AX109" s="14" t="s">
        <v>80</v>
      </c>
      <c r="AY109" s="216" t="s">
        <v>161</v>
      </c>
    </row>
    <row r="110" spans="1:65" s="14" customFormat="1" ht="11.25">
      <c r="B110" s="206"/>
      <c r="C110" s="207"/>
      <c r="D110" s="197" t="s">
        <v>176</v>
      </c>
      <c r="E110" s="208" t="s">
        <v>35</v>
      </c>
      <c r="F110" s="209" t="s">
        <v>1072</v>
      </c>
      <c r="G110" s="207"/>
      <c r="H110" s="210">
        <v>28.623000000000001</v>
      </c>
      <c r="I110" s="211"/>
      <c r="J110" s="207"/>
      <c r="K110" s="207"/>
      <c r="L110" s="212"/>
      <c r="M110" s="213"/>
      <c r="N110" s="214"/>
      <c r="O110" s="214"/>
      <c r="P110" s="214"/>
      <c r="Q110" s="214"/>
      <c r="R110" s="214"/>
      <c r="S110" s="214"/>
      <c r="T110" s="215"/>
      <c r="AT110" s="216" t="s">
        <v>176</v>
      </c>
      <c r="AU110" s="216" t="s">
        <v>90</v>
      </c>
      <c r="AV110" s="14" t="s">
        <v>90</v>
      </c>
      <c r="AW110" s="14" t="s">
        <v>41</v>
      </c>
      <c r="AX110" s="14" t="s">
        <v>80</v>
      </c>
      <c r="AY110" s="216" t="s">
        <v>161</v>
      </c>
    </row>
    <row r="111" spans="1:65" s="15" customFormat="1" ht="11.25">
      <c r="B111" s="217"/>
      <c r="C111" s="218"/>
      <c r="D111" s="197" t="s">
        <v>176</v>
      </c>
      <c r="E111" s="219" t="s">
        <v>35</v>
      </c>
      <c r="F111" s="220" t="s">
        <v>181</v>
      </c>
      <c r="G111" s="218"/>
      <c r="H111" s="221">
        <v>67.929000000000002</v>
      </c>
      <c r="I111" s="222"/>
      <c r="J111" s="218"/>
      <c r="K111" s="218"/>
      <c r="L111" s="223"/>
      <c r="M111" s="224"/>
      <c r="N111" s="225"/>
      <c r="O111" s="225"/>
      <c r="P111" s="225"/>
      <c r="Q111" s="225"/>
      <c r="R111" s="225"/>
      <c r="S111" s="225"/>
      <c r="T111" s="226"/>
      <c r="AT111" s="227" t="s">
        <v>176</v>
      </c>
      <c r="AU111" s="227" t="s">
        <v>90</v>
      </c>
      <c r="AV111" s="15" t="s">
        <v>168</v>
      </c>
      <c r="AW111" s="15" t="s">
        <v>41</v>
      </c>
      <c r="AX111" s="15" t="s">
        <v>88</v>
      </c>
      <c r="AY111" s="227" t="s">
        <v>161</v>
      </c>
    </row>
    <row r="112" spans="1:65" s="2" customFormat="1" ht="37.9" customHeight="1">
      <c r="A112" s="36"/>
      <c r="B112" s="37"/>
      <c r="C112" s="176" t="s">
        <v>182</v>
      </c>
      <c r="D112" s="176" t="s">
        <v>164</v>
      </c>
      <c r="E112" s="177" t="s">
        <v>183</v>
      </c>
      <c r="F112" s="178" t="s">
        <v>184</v>
      </c>
      <c r="G112" s="179" t="s">
        <v>185</v>
      </c>
      <c r="H112" s="180">
        <v>4</v>
      </c>
      <c r="I112" s="181"/>
      <c r="J112" s="182">
        <f>ROUND(I112*H112,2)</f>
        <v>0</v>
      </c>
      <c r="K112" s="183"/>
      <c r="L112" s="41"/>
      <c r="M112" s="184" t="s">
        <v>35</v>
      </c>
      <c r="N112" s="185" t="s">
        <v>51</v>
      </c>
      <c r="O112" s="66"/>
      <c r="P112" s="186">
        <f>O112*H112</f>
        <v>0</v>
      </c>
      <c r="Q112" s="186">
        <v>4.684E-2</v>
      </c>
      <c r="R112" s="186">
        <f>Q112*H112</f>
        <v>0.18736</v>
      </c>
      <c r="S112" s="186">
        <v>0</v>
      </c>
      <c r="T112" s="187">
        <f>S112*H112</f>
        <v>0</v>
      </c>
      <c r="U112" s="36"/>
      <c r="V112" s="36"/>
      <c r="W112" s="36"/>
      <c r="X112" s="36"/>
      <c r="Y112" s="36"/>
      <c r="Z112" s="36"/>
      <c r="AA112" s="36"/>
      <c r="AB112" s="36"/>
      <c r="AC112" s="36"/>
      <c r="AD112" s="36"/>
      <c r="AE112" s="36"/>
      <c r="AR112" s="188" t="s">
        <v>168</v>
      </c>
      <c r="AT112" s="188" t="s">
        <v>164</v>
      </c>
      <c r="AU112" s="188" t="s">
        <v>90</v>
      </c>
      <c r="AY112" s="18" t="s">
        <v>161</v>
      </c>
      <c r="BE112" s="189">
        <f>IF(N112="základní",J112,0)</f>
        <v>0</v>
      </c>
      <c r="BF112" s="189">
        <f>IF(N112="snížená",J112,0)</f>
        <v>0</v>
      </c>
      <c r="BG112" s="189">
        <f>IF(N112="zákl. přenesená",J112,0)</f>
        <v>0</v>
      </c>
      <c r="BH112" s="189">
        <f>IF(N112="sníž. přenesená",J112,0)</f>
        <v>0</v>
      </c>
      <c r="BI112" s="189">
        <f>IF(N112="nulová",J112,0)</f>
        <v>0</v>
      </c>
      <c r="BJ112" s="18" t="s">
        <v>88</v>
      </c>
      <c r="BK112" s="189">
        <f>ROUND(I112*H112,2)</f>
        <v>0</v>
      </c>
      <c r="BL112" s="18" t="s">
        <v>168</v>
      </c>
      <c r="BM112" s="188" t="s">
        <v>1272</v>
      </c>
    </row>
    <row r="113" spans="1:65" s="2" customFormat="1" ht="11.25">
      <c r="A113" s="36"/>
      <c r="B113" s="37"/>
      <c r="C113" s="38"/>
      <c r="D113" s="190" t="s">
        <v>170</v>
      </c>
      <c r="E113" s="38"/>
      <c r="F113" s="191" t="s">
        <v>187</v>
      </c>
      <c r="G113" s="38"/>
      <c r="H113" s="38"/>
      <c r="I113" s="192"/>
      <c r="J113" s="38"/>
      <c r="K113" s="38"/>
      <c r="L113" s="41"/>
      <c r="M113" s="193"/>
      <c r="N113" s="194"/>
      <c r="O113" s="66"/>
      <c r="P113" s="66"/>
      <c r="Q113" s="66"/>
      <c r="R113" s="66"/>
      <c r="S113" s="66"/>
      <c r="T113" s="67"/>
      <c r="U113" s="36"/>
      <c r="V113" s="36"/>
      <c r="W113" s="36"/>
      <c r="X113" s="36"/>
      <c r="Y113" s="36"/>
      <c r="Z113" s="36"/>
      <c r="AA113" s="36"/>
      <c r="AB113" s="36"/>
      <c r="AC113" s="36"/>
      <c r="AD113" s="36"/>
      <c r="AE113" s="36"/>
      <c r="AT113" s="18" t="s">
        <v>170</v>
      </c>
      <c r="AU113" s="18" t="s">
        <v>90</v>
      </c>
    </row>
    <row r="114" spans="1:65" s="2" customFormat="1" ht="24.2" customHeight="1">
      <c r="A114" s="36"/>
      <c r="B114" s="37"/>
      <c r="C114" s="228" t="s">
        <v>168</v>
      </c>
      <c r="D114" s="228" t="s">
        <v>188</v>
      </c>
      <c r="E114" s="229" t="s">
        <v>189</v>
      </c>
      <c r="F114" s="230" t="s">
        <v>190</v>
      </c>
      <c r="G114" s="231" t="s">
        <v>185</v>
      </c>
      <c r="H114" s="232">
        <v>3</v>
      </c>
      <c r="I114" s="233"/>
      <c r="J114" s="234">
        <f>ROUND(I114*H114,2)</f>
        <v>0</v>
      </c>
      <c r="K114" s="235"/>
      <c r="L114" s="236"/>
      <c r="M114" s="237" t="s">
        <v>35</v>
      </c>
      <c r="N114" s="238" t="s">
        <v>51</v>
      </c>
      <c r="O114" s="66"/>
      <c r="P114" s="186">
        <f>O114*H114</f>
        <v>0</v>
      </c>
      <c r="Q114" s="186">
        <v>1.489E-2</v>
      </c>
      <c r="R114" s="186">
        <f>Q114*H114</f>
        <v>4.4670000000000001E-2</v>
      </c>
      <c r="S114" s="186">
        <v>0</v>
      </c>
      <c r="T114" s="187">
        <f>S114*H114</f>
        <v>0</v>
      </c>
      <c r="U114" s="36"/>
      <c r="V114" s="36"/>
      <c r="W114" s="36"/>
      <c r="X114" s="36"/>
      <c r="Y114" s="36"/>
      <c r="Z114" s="36"/>
      <c r="AA114" s="36"/>
      <c r="AB114" s="36"/>
      <c r="AC114" s="36"/>
      <c r="AD114" s="36"/>
      <c r="AE114" s="36"/>
      <c r="AR114" s="188" t="s">
        <v>191</v>
      </c>
      <c r="AT114" s="188" t="s">
        <v>188</v>
      </c>
      <c r="AU114" s="188" t="s">
        <v>90</v>
      </c>
      <c r="AY114" s="18" t="s">
        <v>161</v>
      </c>
      <c r="BE114" s="189">
        <f>IF(N114="základní",J114,0)</f>
        <v>0</v>
      </c>
      <c r="BF114" s="189">
        <f>IF(N114="snížená",J114,0)</f>
        <v>0</v>
      </c>
      <c r="BG114" s="189">
        <f>IF(N114="zákl. přenesená",J114,0)</f>
        <v>0</v>
      </c>
      <c r="BH114" s="189">
        <f>IF(N114="sníž. přenesená",J114,0)</f>
        <v>0</v>
      </c>
      <c r="BI114" s="189">
        <f>IF(N114="nulová",J114,0)</f>
        <v>0</v>
      </c>
      <c r="BJ114" s="18" t="s">
        <v>88</v>
      </c>
      <c r="BK114" s="189">
        <f>ROUND(I114*H114,2)</f>
        <v>0</v>
      </c>
      <c r="BL114" s="18" t="s">
        <v>168</v>
      </c>
      <c r="BM114" s="188" t="s">
        <v>1273</v>
      </c>
    </row>
    <row r="115" spans="1:65" s="2" customFormat="1" ht="11.25">
      <c r="A115" s="36"/>
      <c r="B115" s="37"/>
      <c r="C115" s="38"/>
      <c r="D115" s="190" t="s">
        <v>170</v>
      </c>
      <c r="E115" s="38"/>
      <c r="F115" s="191" t="s">
        <v>193</v>
      </c>
      <c r="G115" s="38"/>
      <c r="H115" s="38"/>
      <c r="I115" s="192"/>
      <c r="J115" s="38"/>
      <c r="K115" s="38"/>
      <c r="L115" s="41"/>
      <c r="M115" s="193"/>
      <c r="N115" s="194"/>
      <c r="O115" s="66"/>
      <c r="P115" s="66"/>
      <c r="Q115" s="66"/>
      <c r="R115" s="66"/>
      <c r="S115" s="66"/>
      <c r="T115" s="67"/>
      <c r="U115" s="36"/>
      <c r="V115" s="36"/>
      <c r="W115" s="36"/>
      <c r="X115" s="36"/>
      <c r="Y115" s="36"/>
      <c r="Z115" s="36"/>
      <c r="AA115" s="36"/>
      <c r="AB115" s="36"/>
      <c r="AC115" s="36"/>
      <c r="AD115" s="36"/>
      <c r="AE115" s="36"/>
      <c r="AT115" s="18" t="s">
        <v>170</v>
      </c>
      <c r="AU115" s="18" t="s">
        <v>90</v>
      </c>
    </row>
    <row r="116" spans="1:65" s="2" customFormat="1" ht="33" customHeight="1">
      <c r="A116" s="36"/>
      <c r="B116" s="37"/>
      <c r="C116" s="228" t="s">
        <v>194</v>
      </c>
      <c r="D116" s="228" t="s">
        <v>188</v>
      </c>
      <c r="E116" s="229" t="s">
        <v>195</v>
      </c>
      <c r="F116" s="230" t="s">
        <v>196</v>
      </c>
      <c r="G116" s="231" t="s">
        <v>185</v>
      </c>
      <c r="H116" s="232">
        <v>1</v>
      </c>
      <c r="I116" s="233"/>
      <c r="J116" s="234">
        <f>ROUND(I116*H116,2)</f>
        <v>0</v>
      </c>
      <c r="K116" s="235"/>
      <c r="L116" s="236"/>
      <c r="M116" s="237" t="s">
        <v>35</v>
      </c>
      <c r="N116" s="238" t="s">
        <v>51</v>
      </c>
      <c r="O116" s="66"/>
      <c r="P116" s="186">
        <f>O116*H116</f>
        <v>0</v>
      </c>
      <c r="Q116" s="186">
        <v>1.489E-2</v>
      </c>
      <c r="R116" s="186">
        <f>Q116*H116</f>
        <v>1.489E-2</v>
      </c>
      <c r="S116" s="186">
        <v>0</v>
      </c>
      <c r="T116" s="187">
        <f>S116*H116</f>
        <v>0</v>
      </c>
      <c r="U116" s="36"/>
      <c r="V116" s="36"/>
      <c r="W116" s="36"/>
      <c r="X116" s="36"/>
      <c r="Y116" s="36"/>
      <c r="Z116" s="36"/>
      <c r="AA116" s="36"/>
      <c r="AB116" s="36"/>
      <c r="AC116" s="36"/>
      <c r="AD116" s="36"/>
      <c r="AE116" s="36"/>
      <c r="AR116" s="188" t="s">
        <v>191</v>
      </c>
      <c r="AT116" s="188" t="s">
        <v>188</v>
      </c>
      <c r="AU116" s="188" t="s">
        <v>90</v>
      </c>
      <c r="AY116" s="18" t="s">
        <v>161</v>
      </c>
      <c r="BE116" s="189">
        <f>IF(N116="základní",J116,0)</f>
        <v>0</v>
      </c>
      <c r="BF116" s="189">
        <f>IF(N116="snížená",J116,0)</f>
        <v>0</v>
      </c>
      <c r="BG116" s="189">
        <f>IF(N116="zákl. přenesená",J116,0)</f>
        <v>0</v>
      </c>
      <c r="BH116" s="189">
        <f>IF(N116="sníž. přenesená",J116,0)</f>
        <v>0</v>
      </c>
      <c r="BI116" s="189">
        <f>IF(N116="nulová",J116,0)</f>
        <v>0</v>
      </c>
      <c r="BJ116" s="18" t="s">
        <v>88</v>
      </c>
      <c r="BK116" s="189">
        <f>ROUND(I116*H116,2)</f>
        <v>0</v>
      </c>
      <c r="BL116" s="18" t="s">
        <v>168</v>
      </c>
      <c r="BM116" s="188" t="s">
        <v>1274</v>
      </c>
    </row>
    <row r="117" spans="1:65" s="2" customFormat="1" ht="33" customHeight="1">
      <c r="A117" s="36"/>
      <c r="B117" s="37"/>
      <c r="C117" s="176" t="s">
        <v>162</v>
      </c>
      <c r="D117" s="176" t="s">
        <v>164</v>
      </c>
      <c r="E117" s="177" t="s">
        <v>198</v>
      </c>
      <c r="F117" s="178" t="s">
        <v>199</v>
      </c>
      <c r="G117" s="179" t="s">
        <v>185</v>
      </c>
      <c r="H117" s="180">
        <v>1</v>
      </c>
      <c r="I117" s="181"/>
      <c r="J117" s="182">
        <f>ROUND(I117*H117,2)</f>
        <v>0</v>
      </c>
      <c r="K117" s="183"/>
      <c r="L117" s="41"/>
      <c r="M117" s="184" t="s">
        <v>35</v>
      </c>
      <c r="N117" s="185" t="s">
        <v>51</v>
      </c>
      <c r="O117" s="66"/>
      <c r="P117" s="186">
        <f>O117*H117</f>
        <v>0</v>
      </c>
      <c r="Q117" s="186">
        <v>6.4000000000000005E-4</v>
      </c>
      <c r="R117" s="186">
        <f>Q117*H117</f>
        <v>6.4000000000000005E-4</v>
      </c>
      <c r="S117" s="186">
        <v>0</v>
      </c>
      <c r="T117" s="187">
        <f>S117*H117</f>
        <v>0</v>
      </c>
      <c r="U117" s="36"/>
      <c r="V117" s="36"/>
      <c r="W117" s="36"/>
      <c r="X117" s="36"/>
      <c r="Y117" s="36"/>
      <c r="Z117" s="36"/>
      <c r="AA117" s="36"/>
      <c r="AB117" s="36"/>
      <c r="AC117" s="36"/>
      <c r="AD117" s="36"/>
      <c r="AE117" s="36"/>
      <c r="AR117" s="188" t="s">
        <v>168</v>
      </c>
      <c r="AT117" s="188" t="s">
        <v>164</v>
      </c>
      <c r="AU117" s="188" t="s">
        <v>90</v>
      </c>
      <c r="AY117" s="18" t="s">
        <v>161</v>
      </c>
      <c r="BE117" s="189">
        <f>IF(N117="základní",J117,0)</f>
        <v>0</v>
      </c>
      <c r="BF117" s="189">
        <f>IF(N117="snížená",J117,0)</f>
        <v>0</v>
      </c>
      <c r="BG117" s="189">
        <f>IF(N117="zákl. přenesená",J117,0)</f>
        <v>0</v>
      </c>
      <c r="BH117" s="189">
        <f>IF(N117="sníž. přenesená",J117,0)</f>
        <v>0</v>
      </c>
      <c r="BI117" s="189">
        <f>IF(N117="nulová",J117,0)</f>
        <v>0</v>
      </c>
      <c r="BJ117" s="18" t="s">
        <v>88</v>
      </c>
      <c r="BK117" s="189">
        <f>ROUND(I117*H117,2)</f>
        <v>0</v>
      </c>
      <c r="BL117" s="18" t="s">
        <v>168</v>
      </c>
      <c r="BM117" s="188" t="s">
        <v>1275</v>
      </c>
    </row>
    <row r="118" spans="1:65" s="2" customFormat="1" ht="11.25">
      <c r="A118" s="36"/>
      <c r="B118" s="37"/>
      <c r="C118" s="38"/>
      <c r="D118" s="190" t="s">
        <v>170</v>
      </c>
      <c r="E118" s="38"/>
      <c r="F118" s="191" t="s">
        <v>201</v>
      </c>
      <c r="G118" s="38"/>
      <c r="H118" s="38"/>
      <c r="I118" s="192"/>
      <c r="J118" s="38"/>
      <c r="K118" s="38"/>
      <c r="L118" s="41"/>
      <c r="M118" s="193"/>
      <c r="N118" s="194"/>
      <c r="O118" s="66"/>
      <c r="P118" s="66"/>
      <c r="Q118" s="66"/>
      <c r="R118" s="66"/>
      <c r="S118" s="66"/>
      <c r="T118" s="67"/>
      <c r="U118" s="36"/>
      <c r="V118" s="36"/>
      <c r="W118" s="36"/>
      <c r="X118" s="36"/>
      <c r="Y118" s="36"/>
      <c r="Z118" s="36"/>
      <c r="AA118" s="36"/>
      <c r="AB118" s="36"/>
      <c r="AC118" s="36"/>
      <c r="AD118" s="36"/>
      <c r="AE118" s="36"/>
      <c r="AT118" s="18" t="s">
        <v>170</v>
      </c>
      <c r="AU118" s="18" t="s">
        <v>90</v>
      </c>
    </row>
    <row r="119" spans="1:65" s="12" customFormat="1" ht="22.9" customHeight="1">
      <c r="B119" s="160"/>
      <c r="C119" s="161"/>
      <c r="D119" s="162" t="s">
        <v>79</v>
      </c>
      <c r="E119" s="174" t="s">
        <v>202</v>
      </c>
      <c r="F119" s="174" t="s">
        <v>203</v>
      </c>
      <c r="G119" s="161"/>
      <c r="H119" s="161"/>
      <c r="I119" s="164"/>
      <c r="J119" s="175">
        <f>BK119</f>
        <v>0</v>
      </c>
      <c r="K119" s="161"/>
      <c r="L119" s="166"/>
      <c r="M119" s="167"/>
      <c r="N119" s="168"/>
      <c r="O119" s="168"/>
      <c r="P119" s="169">
        <f>SUM(P120:P132)</f>
        <v>0</v>
      </c>
      <c r="Q119" s="168"/>
      <c r="R119" s="169">
        <f>SUM(R120:R132)</f>
        <v>8.0000000000000004E-4</v>
      </c>
      <c r="S119" s="168"/>
      <c r="T119" s="170">
        <f>SUM(T120:T132)</f>
        <v>1.4682680000000001</v>
      </c>
      <c r="AR119" s="171" t="s">
        <v>88</v>
      </c>
      <c r="AT119" s="172" t="s">
        <v>79</v>
      </c>
      <c r="AU119" s="172" t="s">
        <v>88</v>
      </c>
      <c r="AY119" s="171" t="s">
        <v>161</v>
      </c>
      <c r="BK119" s="173">
        <f>SUM(BK120:BK132)</f>
        <v>0</v>
      </c>
    </row>
    <row r="120" spans="1:65" s="2" customFormat="1" ht="37.9" customHeight="1">
      <c r="A120" s="36"/>
      <c r="B120" s="37"/>
      <c r="C120" s="176" t="s">
        <v>204</v>
      </c>
      <c r="D120" s="176" t="s">
        <v>164</v>
      </c>
      <c r="E120" s="177" t="s">
        <v>205</v>
      </c>
      <c r="F120" s="178" t="s">
        <v>206</v>
      </c>
      <c r="G120" s="179" t="s">
        <v>167</v>
      </c>
      <c r="H120" s="180">
        <v>20</v>
      </c>
      <c r="I120" s="181"/>
      <c r="J120" s="182">
        <f>ROUND(I120*H120,2)</f>
        <v>0</v>
      </c>
      <c r="K120" s="183"/>
      <c r="L120" s="41"/>
      <c r="M120" s="184" t="s">
        <v>35</v>
      </c>
      <c r="N120" s="185" t="s">
        <v>51</v>
      </c>
      <c r="O120" s="66"/>
      <c r="P120" s="186">
        <f>O120*H120</f>
        <v>0</v>
      </c>
      <c r="Q120" s="186">
        <v>4.0000000000000003E-5</v>
      </c>
      <c r="R120" s="186">
        <f>Q120*H120</f>
        <v>8.0000000000000004E-4</v>
      </c>
      <c r="S120" s="186">
        <v>0</v>
      </c>
      <c r="T120" s="187">
        <f>S120*H120</f>
        <v>0</v>
      </c>
      <c r="U120" s="36"/>
      <c r="V120" s="36"/>
      <c r="W120" s="36"/>
      <c r="X120" s="36"/>
      <c r="Y120" s="36"/>
      <c r="Z120" s="36"/>
      <c r="AA120" s="36"/>
      <c r="AB120" s="36"/>
      <c r="AC120" s="36"/>
      <c r="AD120" s="36"/>
      <c r="AE120" s="36"/>
      <c r="AR120" s="188" t="s">
        <v>168</v>
      </c>
      <c r="AT120" s="188" t="s">
        <v>164</v>
      </c>
      <c r="AU120" s="188" t="s">
        <v>90</v>
      </c>
      <c r="AY120" s="18" t="s">
        <v>161</v>
      </c>
      <c r="BE120" s="189">
        <f>IF(N120="základní",J120,0)</f>
        <v>0</v>
      </c>
      <c r="BF120" s="189">
        <f>IF(N120="snížená",J120,0)</f>
        <v>0</v>
      </c>
      <c r="BG120" s="189">
        <f>IF(N120="zákl. přenesená",J120,0)</f>
        <v>0</v>
      </c>
      <c r="BH120" s="189">
        <f>IF(N120="sníž. přenesená",J120,0)</f>
        <v>0</v>
      </c>
      <c r="BI120" s="189">
        <f>IF(N120="nulová",J120,0)</f>
        <v>0</v>
      </c>
      <c r="BJ120" s="18" t="s">
        <v>88</v>
      </c>
      <c r="BK120" s="189">
        <f>ROUND(I120*H120,2)</f>
        <v>0</v>
      </c>
      <c r="BL120" s="18" t="s">
        <v>168</v>
      </c>
      <c r="BM120" s="188" t="s">
        <v>1276</v>
      </c>
    </row>
    <row r="121" spans="1:65" s="2" customFormat="1" ht="11.25">
      <c r="A121" s="36"/>
      <c r="B121" s="37"/>
      <c r="C121" s="38"/>
      <c r="D121" s="190" t="s">
        <v>170</v>
      </c>
      <c r="E121" s="38"/>
      <c r="F121" s="191" t="s">
        <v>208</v>
      </c>
      <c r="G121" s="38"/>
      <c r="H121" s="38"/>
      <c r="I121" s="192"/>
      <c r="J121" s="38"/>
      <c r="K121" s="38"/>
      <c r="L121" s="41"/>
      <c r="M121" s="193"/>
      <c r="N121" s="194"/>
      <c r="O121" s="66"/>
      <c r="P121" s="66"/>
      <c r="Q121" s="66"/>
      <c r="R121" s="66"/>
      <c r="S121" s="66"/>
      <c r="T121" s="67"/>
      <c r="U121" s="36"/>
      <c r="V121" s="36"/>
      <c r="W121" s="36"/>
      <c r="X121" s="36"/>
      <c r="Y121" s="36"/>
      <c r="Z121" s="36"/>
      <c r="AA121" s="36"/>
      <c r="AB121" s="36"/>
      <c r="AC121" s="36"/>
      <c r="AD121" s="36"/>
      <c r="AE121" s="36"/>
      <c r="AT121" s="18" t="s">
        <v>170</v>
      </c>
      <c r="AU121" s="18" t="s">
        <v>90</v>
      </c>
    </row>
    <row r="122" spans="1:65" s="2" customFormat="1" ht="37.9" customHeight="1">
      <c r="A122" s="36"/>
      <c r="B122" s="37"/>
      <c r="C122" s="176" t="s">
        <v>191</v>
      </c>
      <c r="D122" s="176" t="s">
        <v>164</v>
      </c>
      <c r="E122" s="177" t="s">
        <v>209</v>
      </c>
      <c r="F122" s="178" t="s">
        <v>210</v>
      </c>
      <c r="G122" s="179" t="s">
        <v>167</v>
      </c>
      <c r="H122" s="180">
        <v>5</v>
      </c>
      <c r="I122" s="181"/>
      <c r="J122" s="182">
        <f>ROUND(I122*H122,2)</f>
        <v>0</v>
      </c>
      <c r="K122" s="183"/>
      <c r="L122" s="41"/>
      <c r="M122" s="184" t="s">
        <v>35</v>
      </c>
      <c r="N122" s="185" t="s">
        <v>51</v>
      </c>
      <c r="O122" s="66"/>
      <c r="P122" s="186">
        <f>O122*H122</f>
        <v>0</v>
      </c>
      <c r="Q122" s="186">
        <v>0</v>
      </c>
      <c r="R122" s="186">
        <f>Q122*H122</f>
        <v>0</v>
      </c>
      <c r="S122" s="186">
        <v>7.5999999999999998E-2</v>
      </c>
      <c r="T122" s="187">
        <f>S122*H122</f>
        <v>0.38</v>
      </c>
      <c r="U122" s="36"/>
      <c r="V122" s="36"/>
      <c r="W122" s="36"/>
      <c r="X122" s="36"/>
      <c r="Y122" s="36"/>
      <c r="Z122" s="36"/>
      <c r="AA122" s="36"/>
      <c r="AB122" s="36"/>
      <c r="AC122" s="36"/>
      <c r="AD122" s="36"/>
      <c r="AE122" s="36"/>
      <c r="AR122" s="188" t="s">
        <v>168</v>
      </c>
      <c r="AT122" s="188" t="s">
        <v>164</v>
      </c>
      <c r="AU122" s="188" t="s">
        <v>90</v>
      </c>
      <c r="AY122" s="18" t="s">
        <v>161</v>
      </c>
      <c r="BE122" s="189">
        <f>IF(N122="základní",J122,0)</f>
        <v>0</v>
      </c>
      <c r="BF122" s="189">
        <f>IF(N122="snížená",J122,0)</f>
        <v>0</v>
      </c>
      <c r="BG122" s="189">
        <f>IF(N122="zákl. přenesená",J122,0)</f>
        <v>0</v>
      </c>
      <c r="BH122" s="189">
        <f>IF(N122="sníž. přenesená",J122,0)</f>
        <v>0</v>
      </c>
      <c r="BI122" s="189">
        <f>IF(N122="nulová",J122,0)</f>
        <v>0</v>
      </c>
      <c r="BJ122" s="18" t="s">
        <v>88</v>
      </c>
      <c r="BK122" s="189">
        <f>ROUND(I122*H122,2)</f>
        <v>0</v>
      </c>
      <c r="BL122" s="18" t="s">
        <v>168</v>
      </c>
      <c r="BM122" s="188" t="s">
        <v>1277</v>
      </c>
    </row>
    <row r="123" spans="1:65" s="2" customFormat="1" ht="11.25">
      <c r="A123" s="36"/>
      <c r="B123" s="37"/>
      <c r="C123" s="38"/>
      <c r="D123" s="190" t="s">
        <v>170</v>
      </c>
      <c r="E123" s="38"/>
      <c r="F123" s="191" t="s">
        <v>212</v>
      </c>
      <c r="G123" s="38"/>
      <c r="H123" s="38"/>
      <c r="I123" s="192"/>
      <c r="J123" s="38"/>
      <c r="K123" s="38"/>
      <c r="L123" s="41"/>
      <c r="M123" s="193"/>
      <c r="N123" s="194"/>
      <c r="O123" s="66"/>
      <c r="P123" s="66"/>
      <c r="Q123" s="66"/>
      <c r="R123" s="66"/>
      <c r="S123" s="66"/>
      <c r="T123" s="67"/>
      <c r="U123" s="36"/>
      <c r="V123" s="36"/>
      <c r="W123" s="36"/>
      <c r="X123" s="36"/>
      <c r="Y123" s="36"/>
      <c r="Z123" s="36"/>
      <c r="AA123" s="36"/>
      <c r="AB123" s="36"/>
      <c r="AC123" s="36"/>
      <c r="AD123" s="36"/>
      <c r="AE123" s="36"/>
      <c r="AT123" s="18" t="s">
        <v>170</v>
      </c>
      <c r="AU123" s="18" t="s">
        <v>90</v>
      </c>
    </row>
    <row r="124" spans="1:65" s="2" customFormat="1" ht="49.15" customHeight="1">
      <c r="A124" s="36"/>
      <c r="B124" s="37"/>
      <c r="C124" s="176" t="s">
        <v>202</v>
      </c>
      <c r="D124" s="176" t="s">
        <v>164</v>
      </c>
      <c r="E124" s="177" t="s">
        <v>213</v>
      </c>
      <c r="F124" s="178" t="s">
        <v>214</v>
      </c>
      <c r="G124" s="179" t="s">
        <v>185</v>
      </c>
      <c r="H124" s="180">
        <v>3</v>
      </c>
      <c r="I124" s="181"/>
      <c r="J124" s="182">
        <f>ROUND(I124*H124,2)</f>
        <v>0</v>
      </c>
      <c r="K124" s="183"/>
      <c r="L124" s="41"/>
      <c r="M124" s="184" t="s">
        <v>35</v>
      </c>
      <c r="N124" s="185" t="s">
        <v>51</v>
      </c>
      <c r="O124" s="66"/>
      <c r="P124" s="186">
        <f>O124*H124</f>
        <v>0</v>
      </c>
      <c r="Q124" s="186">
        <v>0</v>
      </c>
      <c r="R124" s="186">
        <f>Q124*H124</f>
        <v>0</v>
      </c>
      <c r="S124" s="186">
        <v>6.9000000000000006E-2</v>
      </c>
      <c r="T124" s="187">
        <f>S124*H124</f>
        <v>0.20700000000000002</v>
      </c>
      <c r="U124" s="36"/>
      <c r="V124" s="36"/>
      <c r="W124" s="36"/>
      <c r="X124" s="36"/>
      <c r="Y124" s="36"/>
      <c r="Z124" s="36"/>
      <c r="AA124" s="36"/>
      <c r="AB124" s="36"/>
      <c r="AC124" s="36"/>
      <c r="AD124" s="36"/>
      <c r="AE124" s="36"/>
      <c r="AR124" s="188" t="s">
        <v>168</v>
      </c>
      <c r="AT124" s="188" t="s">
        <v>164</v>
      </c>
      <c r="AU124" s="188" t="s">
        <v>90</v>
      </c>
      <c r="AY124" s="18" t="s">
        <v>161</v>
      </c>
      <c r="BE124" s="189">
        <f>IF(N124="základní",J124,0)</f>
        <v>0</v>
      </c>
      <c r="BF124" s="189">
        <f>IF(N124="snížená",J124,0)</f>
        <v>0</v>
      </c>
      <c r="BG124" s="189">
        <f>IF(N124="zákl. přenesená",J124,0)</f>
        <v>0</v>
      </c>
      <c r="BH124" s="189">
        <f>IF(N124="sníž. přenesená",J124,0)</f>
        <v>0</v>
      </c>
      <c r="BI124" s="189">
        <f>IF(N124="nulová",J124,0)</f>
        <v>0</v>
      </c>
      <c r="BJ124" s="18" t="s">
        <v>88</v>
      </c>
      <c r="BK124" s="189">
        <f>ROUND(I124*H124,2)</f>
        <v>0</v>
      </c>
      <c r="BL124" s="18" t="s">
        <v>168</v>
      </c>
      <c r="BM124" s="188" t="s">
        <v>1278</v>
      </c>
    </row>
    <row r="125" spans="1:65" s="2" customFormat="1" ht="11.25">
      <c r="A125" s="36"/>
      <c r="B125" s="37"/>
      <c r="C125" s="38"/>
      <c r="D125" s="190" t="s">
        <v>170</v>
      </c>
      <c r="E125" s="38"/>
      <c r="F125" s="191" t="s">
        <v>216</v>
      </c>
      <c r="G125" s="38"/>
      <c r="H125" s="38"/>
      <c r="I125" s="192"/>
      <c r="J125" s="38"/>
      <c r="K125" s="38"/>
      <c r="L125" s="41"/>
      <c r="M125" s="193"/>
      <c r="N125" s="194"/>
      <c r="O125" s="66"/>
      <c r="P125" s="66"/>
      <c r="Q125" s="66"/>
      <c r="R125" s="66"/>
      <c r="S125" s="66"/>
      <c r="T125" s="67"/>
      <c r="U125" s="36"/>
      <c r="V125" s="36"/>
      <c r="W125" s="36"/>
      <c r="X125" s="36"/>
      <c r="Y125" s="36"/>
      <c r="Z125" s="36"/>
      <c r="AA125" s="36"/>
      <c r="AB125" s="36"/>
      <c r="AC125" s="36"/>
      <c r="AD125" s="36"/>
      <c r="AE125" s="36"/>
      <c r="AT125" s="18" t="s">
        <v>170</v>
      </c>
      <c r="AU125" s="18" t="s">
        <v>90</v>
      </c>
    </row>
    <row r="126" spans="1:65" s="2" customFormat="1" ht="19.5">
      <c r="A126" s="36"/>
      <c r="B126" s="37"/>
      <c r="C126" s="38"/>
      <c r="D126" s="197" t="s">
        <v>217</v>
      </c>
      <c r="E126" s="38"/>
      <c r="F126" s="239" t="s">
        <v>218</v>
      </c>
      <c r="G126" s="38"/>
      <c r="H126" s="38"/>
      <c r="I126" s="192"/>
      <c r="J126" s="38"/>
      <c r="K126" s="38"/>
      <c r="L126" s="41"/>
      <c r="M126" s="193"/>
      <c r="N126" s="194"/>
      <c r="O126" s="66"/>
      <c r="P126" s="66"/>
      <c r="Q126" s="66"/>
      <c r="R126" s="66"/>
      <c r="S126" s="66"/>
      <c r="T126" s="67"/>
      <c r="U126" s="36"/>
      <c r="V126" s="36"/>
      <c r="W126" s="36"/>
      <c r="X126" s="36"/>
      <c r="Y126" s="36"/>
      <c r="Z126" s="36"/>
      <c r="AA126" s="36"/>
      <c r="AB126" s="36"/>
      <c r="AC126" s="36"/>
      <c r="AD126" s="36"/>
      <c r="AE126" s="36"/>
      <c r="AT126" s="18" t="s">
        <v>217</v>
      </c>
      <c r="AU126" s="18" t="s">
        <v>90</v>
      </c>
    </row>
    <row r="127" spans="1:65" s="2" customFormat="1" ht="37.9" customHeight="1">
      <c r="A127" s="36"/>
      <c r="B127" s="37"/>
      <c r="C127" s="176" t="s">
        <v>219</v>
      </c>
      <c r="D127" s="176" t="s">
        <v>164</v>
      </c>
      <c r="E127" s="177" t="s">
        <v>220</v>
      </c>
      <c r="F127" s="178" t="s">
        <v>221</v>
      </c>
      <c r="G127" s="179" t="s">
        <v>167</v>
      </c>
      <c r="H127" s="180">
        <v>19.158000000000001</v>
      </c>
      <c r="I127" s="181"/>
      <c r="J127" s="182">
        <f>ROUND(I127*H127,2)</f>
        <v>0</v>
      </c>
      <c r="K127" s="183"/>
      <c r="L127" s="41"/>
      <c r="M127" s="184" t="s">
        <v>35</v>
      </c>
      <c r="N127" s="185" t="s">
        <v>51</v>
      </c>
      <c r="O127" s="66"/>
      <c r="P127" s="186">
        <f>O127*H127</f>
        <v>0</v>
      </c>
      <c r="Q127" s="186">
        <v>0</v>
      </c>
      <c r="R127" s="186">
        <f>Q127*H127</f>
        <v>0</v>
      </c>
      <c r="S127" s="186">
        <v>4.5999999999999999E-2</v>
      </c>
      <c r="T127" s="187">
        <f>S127*H127</f>
        <v>0.88126800000000005</v>
      </c>
      <c r="U127" s="36"/>
      <c r="V127" s="36"/>
      <c r="W127" s="36"/>
      <c r="X127" s="36"/>
      <c r="Y127" s="36"/>
      <c r="Z127" s="36"/>
      <c r="AA127" s="36"/>
      <c r="AB127" s="36"/>
      <c r="AC127" s="36"/>
      <c r="AD127" s="36"/>
      <c r="AE127" s="36"/>
      <c r="AR127" s="188" t="s">
        <v>168</v>
      </c>
      <c r="AT127" s="188" t="s">
        <v>164</v>
      </c>
      <c r="AU127" s="188" t="s">
        <v>90</v>
      </c>
      <c r="AY127" s="18" t="s">
        <v>161</v>
      </c>
      <c r="BE127" s="189">
        <f>IF(N127="základní",J127,0)</f>
        <v>0</v>
      </c>
      <c r="BF127" s="189">
        <f>IF(N127="snížená",J127,0)</f>
        <v>0</v>
      </c>
      <c r="BG127" s="189">
        <f>IF(N127="zákl. přenesená",J127,0)</f>
        <v>0</v>
      </c>
      <c r="BH127" s="189">
        <f>IF(N127="sníž. přenesená",J127,0)</f>
        <v>0</v>
      </c>
      <c r="BI127" s="189">
        <f>IF(N127="nulová",J127,0)</f>
        <v>0</v>
      </c>
      <c r="BJ127" s="18" t="s">
        <v>88</v>
      </c>
      <c r="BK127" s="189">
        <f>ROUND(I127*H127,2)</f>
        <v>0</v>
      </c>
      <c r="BL127" s="18" t="s">
        <v>168</v>
      </c>
      <c r="BM127" s="188" t="s">
        <v>1279</v>
      </c>
    </row>
    <row r="128" spans="1:65" s="2" customFormat="1" ht="11.25">
      <c r="A128" s="36"/>
      <c r="B128" s="37"/>
      <c r="C128" s="38"/>
      <c r="D128" s="190" t="s">
        <v>170</v>
      </c>
      <c r="E128" s="38"/>
      <c r="F128" s="191" t="s">
        <v>223</v>
      </c>
      <c r="G128" s="38"/>
      <c r="H128" s="38"/>
      <c r="I128" s="192"/>
      <c r="J128" s="38"/>
      <c r="K128" s="38"/>
      <c r="L128" s="41"/>
      <c r="M128" s="193"/>
      <c r="N128" s="194"/>
      <c r="O128" s="66"/>
      <c r="P128" s="66"/>
      <c r="Q128" s="66"/>
      <c r="R128" s="66"/>
      <c r="S128" s="66"/>
      <c r="T128" s="67"/>
      <c r="U128" s="36"/>
      <c r="V128" s="36"/>
      <c r="W128" s="36"/>
      <c r="X128" s="36"/>
      <c r="Y128" s="36"/>
      <c r="Z128" s="36"/>
      <c r="AA128" s="36"/>
      <c r="AB128" s="36"/>
      <c r="AC128" s="36"/>
      <c r="AD128" s="36"/>
      <c r="AE128" s="36"/>
      <c r="AT128" s="18" t="s">
        <v>170</v>
      </c>
      <c r="AU128" s="18" t="s">
        <v>90</v>
      </c>
    </row>
    <row r="129" spans="1:65" s="14" customFormat="1" ht="11.25">
      <c r="B129" s="206"/>
      <c r="C129" s="207"/>
      <c r="D129" s="197" t="s">
        <v>176</v>
      </c>
      <c r="E129" s="208" t="s">
        <v>35</v>
      </c>
      <c r="F129" s="209" t="s">
        <v>1280</v>
      </c>
      <c r="G129" s="207"/>
      <c r="H129" s="210">
        <v>5.6420000000000003</v>
      </c>
      <c r="I129" s="211"/>
      <c r="J129" s="207"/>
      <c r="K129" s="207"/>
      <c r="L129" s="212"/>
      <c r="M129" s="213"/>
      <c r="N129" s="214"/>
      <c r="O129" s="214"/>
      <c r="P129" s="214"/>
      <c r="Q129" s="214"/>
      <c r="R129" s="214"/>
      <c r="S129" s="214"/>
      <c r="T129" s="215"/>
      <c r="AT129" s="216" t="s">
        <v>176</v>
      </c>
      <c r="AU129" s="216" t="s">
        <v>90</v>
      </c>
      <c r="AV129" s="14" t="s">
        <v>90</v>
      </c>
      <c r="AW129" s="14" t="s">
        <v>41</v>
      </c>
      <c r="AX129" s="14" t="s">
        <v>80</v>
      </c>
      <c r="AY129" s="216" t="s">
        <v>161</v>
      </c>
    </row>
    <row r="130" spans="1:65" s="14" customFormat="1" ht="11.25">
      <c r="B130" s="206"/>
      <c r="C130" s="207"/>
      <c r="D130" s="197" t="s">
        <v>176</v>
      </c>
      <c r="E130" s="208" t="s">
        <v>35</v>
      </c>
      <c r="F130" s="209" t="s">
        <v>1281</v>
      </c>
      <c r="G130" s="207"/>
      <c r="H130" s="210">
        <v>5.7039999999999997</v>
      </c>
      <c r="I130" s="211"/>
      <c r="J130" s="207"/>
      <c r="K130" s="207"/>
      <c r="L130" s="212"/>
      <c r="M130" s="213"/>
      <c r="N130" s="214"/>
      <c r="O130" s="214"/>
      <c r="P130" s="214"/>
      <c r="Q130" s="214"/>
      <c r="R130" s="214"/>
      <c r="S130" s="214"/>
      <c r="T130" s="215"/>
      <c r="AT130" s="216" t="s">
        <v>176</v>
      </c>
      <c r="AU130" s="216" t="s">
        <v>90</v>
      </c>
      <c r="AV130" s="14" t="s">
        <v>90</v>
      </c>
      <c r="AW130" s="14" t="s">
        <v>41</v>
      </c>
      <c r="AX130" s="14" t="s">
        <v>80</v>
      </c>
      <c r="AY130" s="216" t="s">
        <v>161</v>
      </c>
    </row>
    <row r="131" spans="1:65" s="14" customFormat="1" ht="11.25">
      <c r="B131" s="206"/>
      <c r="C131" s="207"/>
      <c r="D131" s="197" t="s">
        <v>176</v>
      </c>
      <c r="E131" s="208" t="s">
        <v>35</v>
      </c>
      <c r="F131" s="209" t="s">
        <v>1282</v>
      </c>
      <c r="G131" s="207"/>
      <c r="H131" s="210">
        <v>7.8120000000000003</v>
      </c>
      <c r="I131" s="211"/>
      <c r="J131" s="207"/>
      <c r="K131" s="207"/>
      <c r="L131" s="212"/>
      <c r="M131" s="213"/>
      <c r="N131" s="214"/>
      <c r="O131" s="214"/>
      <c r="P131" s="214"/>
      <c r="Q131" s="214"/>
      <c r="R131" s="214"/>
      <c r="S131" s="214"/>
      <c r="T131" s="215"/>
      <c r="AT131" s="216" t="s">
        <v>176</v>
      </c>
      <c r="AU131" s="216" t="s">
        <v>90</v>
      </c>
      <c r="AV131" s="14" t="s">
        <v>90</v>
      </c>
      <c r="AW131" s="14" t="s">
        <v>41</v>
      </c>
      <c r="AX131" s="14" t="s">
        <v>80</v>
      </c>
      <c r="AY131" s="216" t="s">
        <v>161</v>
      </c>
    </row>
    <row r="132" spans="1:65" s="15" customFormat="1" ht="11.25">
      <c r="B132" s="217"/>
      <c r="C132" s="218"/>
      <c r="D132" s="197" t="s">
        <v>176</v>
      </c>
      <c r="E132" s="219" t="s">
        <v>35</v>
      </c>
      <c r="F132" s="220" t="s">
        <v>181</v>
      </c>
      <c r="G132" s="218"/>
      <c r="H132" s="221">
        <v>19.158000000000001</v>
      </c>
      <c r="I132" s="222"/>
      <c r="J132" s="218"/>
      <c r="K132" s="218"/>
      <c r="L132" s="223"/>
      <c r="M132" s="224"/>
      <c r="N132" s="225"/>
      <c r="O132" s="225"/>
      <c r="P132" s="225"/>
      <c r="Q132" s="225"/>
      <c r="R132" s="225"/>
      <c r="S132" s="225"/>
      <c r="T132" s="226"/>
      <c r="AT132" s="227" t="s">
        <v>176</v>
      </c>
      <c r="AU132" s="227" t="s">
        <v>90</v>
      </c>
      <c r="AV132" s="15" t="s">
        <v>168</v>
      </c>
      <c r="AW132" s="15" t="s">
        <v>41</v>
      </c>
      <c r="AX132" s="15" t="s">
        <v>88</v>
      </c>
      <c r="AY132" s="227" t="s">
        <v>161</v>
      </c>
    </row>
    <row r="133" spans="1:65" s="12" customFormat="1" ht="22.9" customHeight="1">
      <c r="B133" s="160"/>
      <c r="C133" s="161"/>
      <c r="D133" s="162" t="s">
        <v>79</v>
      </c>
      <c r="E133" s="174" t="s">
        <v>227</v>
      </c>
      <c r="F133" s="174" t="s">
        <v>228</v>
      </c>
      <c r="G133" s="161"/>
      <c r="H133" s="161"/>
      <c r="I133" s="164"/>
      <c r="J133" s="175">
        <f>BK133</f>
        <v>0</v>
      </c>
      <c r="K133" s="161"/>
      <c r="L133" s="166"/>
      <c r="M133" s="167"/>
      <c r="N133" s="168"/>
      <c r="O133" s="168"/>
      <c r="P133" s="169">
        <f>SUM(P134:P142)</f>
        <v>0</v>
      </c>
      <c r="Q133" s="168"/>
      <c r="R133" s="169">
        <f>SUM(R134:R142)</f>
        <v>0</v>
      </c>
      <c r="S133" s="168"/>
      <c r="T133" s="170">
        <f>SUM(T134:T142)</f>
        <v>0</v>
      </c>
      <c r="AR133" s="171" t="s">
        <v>88</v>
      </c>
      <c r="AT133" s="172" t="s">
        <v>79</v>
      </c>
      <c r="AU133" s="172" t="s">
        <v>88</v>
      </c>
      <c r="AY133" s="171" t="s">
        <v>161</v>
      </c>
      <c r="BK133" s="173">
        <f>SUM(BK134:BK142)</f>
        <v>0</v>
      </c>
    </row>
    <row r="134" spans="1:65" s="2" customFormat="1" ht="37.9" customHeight="1">
      <c r="A134" s="36"/>
      <c r="B134" s="37"/>
      <c r="C134" s="176" t="s">
        <v>229</v>
      </c>
      <c r="D134" s="176" t="s">
        <v>164</v>
      </c>
      <c r="E134" s="177" t="s">
        <v>1180</v>
      </c>
      <c r="F134" s="178" t="s">
        <v>1181</v>
      </c>
      <c r="G134" s="179" t="s">
        <v>232</v>
      </c>
      <c r="H134" s="180">
        <v>6.8090000000000002</v>
      </c>
      <c r="I134" s="181"/>
      <c r="J134" s="182">
        <f>ROUND(I134*H134,2)</f>
        <v>0</v>
      </c>
      <c r="K134" s="183"/>
      <c r="L134" s="41"/>
      <c r="M134" s="184" t="s">
        <v>35</v>
      </c>
      <c r="N134" s="185" t="s">
        <v>51</v>
      </c>
      <c r="O134" s="66"/>
      <c r="P134" s="186">
        <f>O134*H134</f>
        <v>0</v>
      </c>
      <c r="Q134" s="186">
        <v>0</v>
      </c>
      <c r="R134" s="186">
        <f>Q134*H134</f>
        <v>0</v>
      </c>
      <c r="S134" s="186">
        <v>0</v>
      </c>
      <c r="T134" s="187">
        <f>S134*H134</f>
        <v>0</v>
      </c>
      <c r="U134" s="36"/>
      <c r="V134" s="36"/>
      <c r="W134" s="36"/>
      <c r="X134" s="36"/>
      <c r="Y134" s="36"/>
      <c r="Z134" s="36"/>
      <c r="AA134" s="36"/>
      <c r="AB134" s="36"/>
      <c r="AC134" s="36"/>
      <c r="AD134" s="36"/>
      <c r="AE134" s="36"/>
      <c r="AR134" s="188" t="s">
        <v>168</v>
      </c>
      <c r="AT134" s="188" t="s">
        <v>164</v>
      </c>
      <c r="AU134" s="188" t="s">
        <v>90</v>
      </c>
      <c r="AY134" s="18" t="s">
        <v>161</v>
      </c>
      <c r="BE134" s="189">
        <f>IF(N134="základní",J134,0)</f>
        <v>0</v>
      </c>
      <c r="BF134" s="189">
        <f>IF(N134="snížená",J134,0)</f>
        <v>0</v>
      </c>
      <c r="BG134" s="189">
        <f>IF(N134="zákl. přenesená",J134,0)</f>
        <v>0</v>
      </c>
      <c r="BH134" s="189">
        <f>IF(N134="sníž. přenesená",J134,0)</f>
        <v>0</v>
      </c>
      <c r="BI134" s="189">
        <f>IF(N134="nulová",J134,0)</f>
        <v>0</v>
      </c>
      <c r="BJ134" s="18" t="s">
        <v>88</v>
      </c>
      <c r="BK134" s="189">
        <f>ROUND(I134*H134,2)</f>
        <v>0</v>
      </c>
      <c r="BL134" s="18" t="s">
        <v>168</v>
      </c>
      <c r="BM134" s="188" t="s">
        <v>1283</v>
      </c>
    </row>
    <row r="135" spans="1:65" s="2" customFormat="1" ht="11.25">
      <c r="A135" s="36"/>
      <c r="B135" s="37"/>
      <c r="C135" s="38"/>
      <c r="D135" s="190" t="s">
        <v>170</v>
      </c>
      <c r="E135" s="38"/>
      <c r="F135" s="191" t="s">
        <v>1183</v>
      </c>
      <c r="G135" s="38"/>
      <c r="H135" s="38"/>
      <c r="I135" s="192"/>
      <c r="J135" s="38"/>
      <c r="K135" s="38"/>
      <c r="L135" s="41"/>
      <c r="M135" s="193"/>
      <c r="N135" s="194"/>
      <c r="O135" s="66"/>
      <c r="P135" s="66"/>
      <c r="Q135" s="66"/>
      <c r="R135" s="66"/>
      <c r="S135" s="66"/>
      <c r="T135" s="67"/>
      <c r="U135" s="36"/>
      <c r="V135" s="36"/>
      <c r="W135" s="36"/>
      <c r="X135" s="36"/>
      <c r="Y135" s="36"/>
      <c r="Z135" s="36"/>
      <c r="AA135" s="36"/>
      <c r="AB135" s="36"/>
      <c r="AC135" s="36"/>
      <c r="AD135" s="36"/>
      <c r="AE135" s="36"/>
      <c r="AT135" s="18" t="s">
        <v>170</v>
      </c>
      <c r="AU135" s="18" t="s">
        <v>90</v>
      </c>
    </row>
    <row r="136" spans="1:65" s="2" customFormat="1" ht="33" customHeight="1">
      <c r="A136" s="36"/>
      <c r="B136" s="37"/>
      <c r="C136" s="176" t="s">
        <v>235</v>
      </c>
      <c r="D136" s="176" t="s">
        <v>164</v>
      </c>
      <c r="E136" s="177" t="s">
        <v>236</v>
      </c>
      <c r="F136" s="178" t="s">
        <v>237</v>
      </c>
      <c r="G136" s="179" t="s">
        <v>232</v>
      </c>
      <c r="H136" s="180">
        <v>6.8090000000000002</v>
      </c>
      <c r="I136" s="181"/>
      <c r="J136" s="182">
        <f>ROUND(I136*H136,2)</f>
        <v>0</v>
      </c>
      <c r="K136" s="183"/>
      <c r="L136" s="41"/>
      <c r="M136" s="184" t="s">
        <v>35</v>
      </c>
      <c r="N136" s="185" t="s">
        <v>51</v>
      </c>
      <c r="O136" s="66"/>
      <c r="P136" s="186">
        <f>O136*H136</f>
        <v>0</v>
      </c>
      <c r="Q136" s="186">
        <v>0</v>
      </c>
      <c r="R136" s="186">
        <f>Q136*H136</f>
        <v>0</v>
      </c>
      <c r="S136" s="186">
        <v>0</v>
      </c>
      <c r="T136" s="187">
        <f>S136*H136</f>
        <v>0</v>
      </c>
      <c r="U136" s="36"/>
      <c r="V136" s="36"/>
      <c r="W136" s="36"/>
      <c r="X136" s="36"/>
      <c r="Y136" s="36"/>
      <c r="Z136" s="36"/>
      <c r="AA136" s="36"/>
      <c r="AB136" s="36"/>
      <c r="AC136" s="36"/>
      <c r="AD136" s="36"/>
      <c r="AE136" s="36"/>
      <c r="AR136" s="188" t="s">
        <v>168</v>
      </c>
      <c r="AT136" s="188" t="s">
        <v>164</v>
      </c>
      <c r="AU136" s="188" t="s">
        <v>90</v>
      </c>
      <c r="AY136" s="18" t="s">
        <v>161</v>
      </c>
      <c r="BE136" s="189">
        <f>IF(N136="základní",J136,0)</f>
        <v>0</v>
      </c>
      <c r="BF136" s="189">
        <f>IF(N136="snížená",J136,0)</f>
        <v>0</v>
      </c>
      <c r="BG136" s="189">
        <f>IF(N136="zákl. přenesená",J136,0)</f>
        <v>0</v>
      </c>
      <c r="BH136" s="189">
        <f>IF(N136="sníž. přenesená",J136,0)</f>
        <v>0</v>
      </c>
      <c r="BI136" s="189">
        <f>IF(N136="nulová",J136,0)</f>
        <v>0</v>
      </c>
      <c r="BJ136" s="18" t="s">
        <v>88</v>
      </c>
      <c r="BK136" s="189">
        <f>ROUND(I136*H136,2)</f>
        <v>0</v>
      </c>
      <c r="BL136" s="18" t="s">
        <v>168</v>
      </c>
      <c r="BM136" s="188" t="s">
        <v>1284</v>
      </c>
    </row>
    <row r="137" spans="1:65" s="2" customFormat="1" ht="11.25">
      <c r="A137" s="36"/>
      <c r="B137" s="37"/>
      <c r="C137" s="38"/>
      <c r="D137" s="190" t="s">
        <v>170</v>
      </c>
      <c r="E137" s="38"/>
      <c r="F137" s="191" t="s">
        <v>239</v>
      </c>
      <c r="G137" s="38"/>
      <c r="H137" s="38"/>
      <c r="I137" s="192"/>
      <c r="J137" s="38"/>
      <c r="K137" s="38"/>
      <c r="L137" s="41"/>
      <c r="M137" s="193"/>
      <c r="N137" s="194"/>
      <c r="O137" s="66"/>
      <c r="P137" s="66"/>
      <c r="Q137" s="66"/>
      <c r="R137" s="66"/>
      <c r="S137" s="66"/>
      <c r="T137" s="67"/>
      <c r="U137" s="36"/>
      <c r="V137" s="36"/>
      <c r="W137" s="36"/>
      <c r="X137" s="36"/>
      <c r="Y137" s="36"/>
      <c r="Z137" s="36"/>
      <c r="AA137" s="36"/>
      <c r="AB137" s="36"/>
      <c r="AC137" s="36"/>
      <c r="AD137" s="36"/>
      <c r="AE137" s="36"/>
      <c r="AT137" s="18" t="s">
        <v>170</v>
      </c>
      <c r="AU137" s="18" t="s">
        <v>90</v>
      </c>
    </row>
    <row r="138" spans="1:65" s="2" customFormat="1" ht="44.25" customHeight="1">
      <c r="A138" s="36"/>
      <c r="B138" s="37"/>
      <c r="C138" s="176" t="s">
        <v>240</v>
      </c>
      <c r="D138" s="176" t="s">
        <v>164</v>
      </c>
      <c r="E138" s="177" t="s">
        <v>241</v>
      </c>
      <c r="F138" s="178" t="s">
        <v>242</v>
      </c>
      <c r="G138" s="179" t="s">
        <v>232</v>
      </c>
      <c r="H138" s="180">
        <v>64.53</v>
      </c>
      <c r="I138" s="181"/>
      <c r="J138" s="182">
        <f>ROUND(I138*H138,2)</f>
        <v>0</v>
      </c>
      <c r="K138" s="183"/>
      <c r="L138" s="41"/>
      <c r="M138" s="184" t="s">
        <v>35</v>
      </c>
      <c r="N138" s="185" t="s">
        <v>51</v>
      </c>
      <c r="O138" s="66"/>
      <c r="P138" s="186">
        <f>O138*H138</f>
        <v>0</v>
      </c>
      <c r="Q138" s="186">
        <v>0</v>
      </c>
      <c r="R138" s="186">
        <f>Q138*H138</f>
        <v>0</v>
      </c>
      <c r="S138" s="186">
        <v>0</v>
      </c>
      <c r="T138" s="187">
        <f>S138*H138</f>
        <v>0</v>
      </c>
      <c r="U138" s="36"/>
      <c r="V138" s="36"/>
      <c r="W138" s="36"/>
      <c r="X138" s="36"/>
      <c r="Y138" s="36"/>
      <c r="Z138" s="36"/>
      <c r="AA138" s="36"/>
      <c r="AB138" s="36"/>
      <c r="AC138" s="36"/>
      <c r="AD138" s="36"/>
      <c r="AE138" s="36"/>
      <c r="AR138" s="188" t="s">
        <v>168</v>
      </c>
      <c r="AT138" s="188" t="s">
        <v>164</v>
      </c>
      <c r="AU138" s="188" t="s">
        <v>90</v>
      </c>
      <c r="AY138" s="18" t="s">
        <v>161</v>
      </c>
      <c r="BE138" s="189">
        <f>IF(N138="základní",J138,0)</f>
        <v>0</v>
      </c>
      <c r="BF138" s="189">
        <f>IF(N138="snížená",J138,0)</f>
        <v>0</v>
      </c>
      <c r="BG138" s="189">
        <f>IF(N138="zákl. přenesená",J138,0)</f>
        <v>0</v>
      </c>
      <c r="BH138" s="189">
        <f>IF(N138="sníž. přenesená",J138,0)</f>
        <v>0</v>
      </c>
      <c r="BI138" s="189">
        <f>IF(N138="nulová",J138,0)</f>
        <v>0</v>
      </c>
      <c r="BJ138" s="18" t="s">
        <v>88</v>
      </c>
      <c r="BK138" s="189">
        <f>ROUND(I138*H138,2)</f>
        <v>0</v>
      </c>
      <c r="BL138" s="18" t="s">
        <v>168</v>
      </c>
      <c r="BM138" s="188" t="s">
        <v>1285</v>
      </c>
    </row>
    <row r="139" spans="1:65" s="2" customFormat="1" ht="11.25">
      <c r="A139" s="36"/>
      <c r="B139" s="37"/>
      <c r="C139" s="38"/>
      <c r="D139" s="190" t="s">
        <v>170</v>
      </c>
      <c r="E139" s="38"/>
      <c r="F139" s="191" t="s">
        <v>244</v>
      </c>
      <c r="G139" s="38"/>
      <c r="H139" s="38"/>
      <c r="I139" s="192"/>
      <c r="J139" s="38"/>
      <c r="K139" s="38"/>
      <c r="L139" s="41"/>
      <c r="M139" s="193"/>
      <c r="N139" s="194"/>
      <c r="O139" s="66"/>
      <c r="P139" s="66"/>
      <c r="Q139" s="66"/>
      <c r="R139" s="66"/>
      <c r="S139" s="66"/>
      <c r="T139" s="67"/>
      <c r="U139" s="36"/>
      <c r="V139" s="36"/>
      <c r="W139" s="36"/>
      <c r="X139" s="36"/>
      <c r="Y139" s="36"/>
      <c r="Z139" s="36"/>
      <c r="AA139" s="36"/>
      <c r="AB139" s="36"/>
      <c r="AC139" s="36"/>
      <c r="AD139" s="36"/>
      <c r="AE139" s="36"/>
      <c r="AT139" s="18" t="s">
        <v>170</v>
      </c>
      <c r="AU139" s="18" t="s">
        <v>90</v>
      </c>
    </row>
    <row r="140" spans="1:65" s="14" customFormat="1" ht="11.25">
      <c r="B140" s="206"/>
      <c r="C140" s="207"/>
      <c r="D140" s="197" t="s">
        <v>176</v>
      </c>
      <c r="E140" s="208" t="s">
        <v>35</v>
      </c>
      <c r="F140" s="209" t="s">
        <v>1286</v>
      </c>
      <c r="G140" s="207"/>
      <c r="H140" s="210">
        <v>64.53</v>
      </c>
      <c r="I140" s="211"/>
      <c r="J140" s="207"/>
      <c r="K140" s="207"/>
      <c r="L140" s="212"/>
      <c r="M140" s="213"/>
      <c r="N140" s="214"/>
      <c r="O140" s="214"/>
      <c r="P140" s="214"/>
      <c r="Q140" s="214"/>
      <c r="R140" s="214"/>
      <c r="S140" s="214"/>
      <c r="T140" s="215"/>
      <c r="AT140" s="216" t="s">
        <v>176</v>
      </c>
      <c r="AU140" s="216" t="s">
        <v>90</v>
      </c>
      <c r="AV140" s="14" t="s">
        <v>90</v>
      </c>
      <c r="AW140" s="14" t="s">
        <v>41</v>
      </c>
      <c r="AX140" s="14" t="s">
        <v>88</v>
      </c>
      <c r="AY140" s="216" t="s">
        <v>161</v>
      </c>
    </row>
    <row r="141" spans="1:65" s="2" customFormat="1" ht="44.25" customHeight="1">
      <c r="A141" s="36"/>
      <c r="B141" s="37"/>
      <c r="C141" s="176" t="s">
        <v>246</v>
      </c>
      <c r="D141" s="176" t="s">
        <v>164</v>
      </c>
      <c r="E141" s="177" t="s">
        <v>247</v>
      </c>
      <c r="F141" s="178" t="s">
        <v>248</v>
      </c>
      <c r="G141" s="179" t="s">
        <v>232</v>
      </c>
      <c r="H141" s="180">
        <v>6.8090000000000002</v>
      </c>
      <c r="I141" s="181"/>
      <c r="J141" s="182">
        <f>ROUND(I141*H141,2)</f>
        <v>0</v>
      </c>
      <c r="K141" s="183"/>
      <c r="L141" s="41"/>
      <c r="M141" s="184" t="s">
        <v>35</v>
      </c>
      <c r="N141" s="185" t="s">
        <v>51</v>
      </c>
      <c r="O141" s="66"/>
      <c r="P141" s="186">
        <f>O141*H141</f>
        <v>0</v>
      </c>
      <c r="Q141" s="186">
        <v>0</v>
      </c>
      <c r="R141" s="186">
        <f>Q141*H141</f>
        <v>0</v>
      </c>
      <c r="S141" s="186">
        <v>0</v>
      </c>
      <c r="T141" s="187">
        <f>S141*H141</f>
        <v>0</v>
      </c>
      <c r="U141" s="36"/>
      <c r="V141" s="36"/>
      <c r="W141" s="36"/>
      <c r="X141" s="36"/>
      <c r="Y141" s="36"/>
      <c r="Z141" s="36"/>
      <c r="AA141" s="36"/>
      <c r="AB141" s="36"/>
      <c r="AC141" s="36"/>
      <c r="AD141" s="36"/>
      <c r="AE141" s="36"/>
      <c r="AR141" s="188" t="s">
        <v>168</v>
      </c>
      <c r="AT141" s="188" t="s">
        <v>164</v>
      </c>
      <c r="AU141" s="188" t="s">
        <v>90</v>
      </c>
      <c r="AY141" s="18" t="s">
        <v>161</v>
      </c>
      <c r="BE141" s="189">
        <f>IF(N141="základní",J141,0)</f>
        <v>0</v>
      </c>
      <c r="BF141" s="189">
        <f>IF(N141="snížená",J141,0)</f>
        <v>0</v>
      </c>
      <c r="BG141" s="189">
        <f>IF(N141="zákl. přenesená",J141,0)</f>
        <v>0</v>
      </c>
      <c r="BH141" s="189">
        <f>IF(N141="sníž. přenesená",J141,0)</f>
        <v>0</v>
      </c>
      <c r="BI141" s="189">
        <f>IF(N141="nulová",J141,0)</f>
        <v>0</v>
      </c>
      <c r="BJ141" s="18" t="s">
        <v>88</v>
      </c>
      <c r="BK141" s="189">
        <f>ROUND(I141*H141,2)</f>
        <v>0</v>
      </c>
      <c r="BL141" s="18" t="s">
        <v>168</v>
      </c>
      <c r="BM141" s="188" t="s">
        <v>1287</v>
      </c>
    </row>
    <row r="142" spans="1:65" s="2" customFormat="1" ht="11.25">
      <c r="A142" s="36"/>
      <c r="B142" s="37"/>
      <c r="C142" s="38"/>
      <c r="D142" s="190" t="s">
        <v>170</v>
      </c>
      <c r="E142" s="38"/>
      <c r="F142" s="191" t="s">
        <v>250</v>
      </c>
      <c r="G142" s="38"/>
      <c r="H142" s="38"/>
      <c r="I142" s="192"/>
      <c r="J142" s="38"/>
      <c r="K142" s="38"/>
      <c r="L142" s="41"/>
      <c r="M142" s="193"/>
      <c r="N142" s="194"/>
      <c r="O142" s="66"/>
      <c r="P142" s="66"/>
      <c r="Q142" s="66"/>
      <c r="R142" s="66"/>
      <c r="S142" s="66"/>
      <c r="T142" s="67"/>
      <c r="U142" s="36"/>
      <c r="V142" s="36"/>
      <c r="W142" s="36"/>
      <c r="X142" s="36"/>
      <c r="Y142" s="36"/>
      <c r="Z142" s="36"/>
      <c r="AA142" s="36"/>
      <c r="AB142" s="36"/>
      <c r="AC142" s="36"/>
      <c r="AD142" s="36"/>
      <c r="AE142" s="36"/>
      <c r="AT142" s="18" t="s">
        <v>170</v>
      </c>
      <c r="AU142" s="18" t="s">
        <v>90</v>
      </c>
    </row>
    <row r="143" spans="1:65" s="12" customFormat="1" ht="22.9" customHeight="1">
      <c r="B143" s="160"/>
      <c r="C143" s="161"/>
      <c r="D143" s="162" t="s">
        <v>79</v>
      </c>
      <c r="E143" s="174" t="s">
        <v>251</v>
      </c>
      <c r="F143" s="174" t="s">
        <v>252</v>
      </c>
      <c r="G143" s="161"/>
      <c r="H143" s="161"/>
      <c r="I143" s="164"/>
      <c r="J143" s="175">
        <f>BK143</f>
        <v>0</v>
      </c>
      <c r="K143" s="161"/>
      <c r="L143" s="166"/>
      <c r="M143" s="167"/>
      <c r="N143" s="168"/>
      <c r="O143" s="168"/>
      <c r="P143" s="169">
        <f>SUM(P144:P145)</f>
        <v>0</v>
      </c>
      <c r="Q143" s="168"/>
      <c r="R143" s="169">
        <f>SUM(R144:R145)</f>
        <v>0</v>
      </c>
      <c r="S143" s="168"/>
      <c r="T143" s="170">
        <f>SUM(T144:T145)</f>
        <v>0</v>
      </c>
      <c r="AR143" s="171" t="s">
        <v>88</v>
      </c>
      <c r="AT143" s="172" t="s">
        <v>79</v>
      </c>
      <c r="AU143" s="172" t="s">
        <v>88</v>
      </c>
      <c r="AY143" s="171" t="s">
        <v>161</v>
      </c>
      <c r="BK143" s="173">
        <f>SUM(BK144:BK145)</f>
        <v>0</v>
      </c>
    </row>
    <row r="144" spans="1:65" s="2" customFormat="1" ht="55.5" customHeight="1">
      <c r="A144" s="36"/>
      <c r="B144" s="37"/>
      <c r="C144" s="176" t="s">
        <v>8</v>
      </c>
      <c r="D144" s="176" t="s">
        <v>164</v>
      </c>
      <c r="E144" s="177" t="s">
        <v>975</v>
      </c>
      <c r="F144" s="178" t="s">
        <v>976</v>
      </c>
      <c r="G144" s="179" t="s">
        <v>232</v>
      </c>
      <c r="H144" s="180">
        <v>2.1739999999999999</v>
      </c>
      <c r="I144" s="181"/>
      <c r="J144" s="182">
        <f>ROUND(I144*H144,2)</f>
        <v>0</v>
      </c>
      <c r="K144" s="183"/>
      <c r="L144" s="41"/>
      <c r="M144" s="184" t="s">
        <v>35</v>
      </c>
      <c r="N144" s="185" t="s">
        <v>51</v>
      </c>
      <c r="O144" s="66"/>
      <c r="P144" s="186">
        <f>O144*H144</f>
        <v>0</v>
      </c>
      <c r="Q144" s="186">
        <v>0</v>
      </c>
      <c r="R144" s="186">
        <f>Q144*H144</f>
        <v>0</v>
      </c>
      <c r="S144" s="186">
        <v>0</v>
      </c>
      <c r="T144" s="187">
        <f>S144*H144</f>
        <v>0</v>
      </c>
      <c r="U144" s="36"/>
      <c r="V144" s="36"/>
      <c r="W144" s="36"/>
      <c r="X144" s="36"/>
      <c r="Y144" s="36"/>
      <c r="Z144" s="36"/>
      <c r="AA144" s="36"/>
      <c r="AB144" s="36"/>
      <c r="AC144" s="36"/>
      <c r="AD144" s="36"/>
      <c r="AE144" s="36"/>
      <c r="AR144" s="188" t="s">
        <v>168</v>
      </c>
      <c r="AT144" s="188" t="s">
        <v>164</v>
      </c>
      <c r="AU144" s="188" t="s">
        <v>90</v>
      </c>
      <c r="AY144" s="18" t="s">
        <v>161</v>
      </c>
      <c r="BE144" s="189">
        <f>IF(N144="základní",J144,0)</f>
        <v>0</v>
      </c>
      <c r="BF144" s="189">
        <f>IF(N144="snížená",J144,0)</f>
        <v>0</v>
      </c>
      <c r="BG144" s="189">
        <f>IF(N144="zákl. přenesená",J144,0)</f>
        <v>0</v>
      </c>
      <c r="BH144" s="189">
        <f>IF(N144="sníž. přenesená",J144,0)</f>
        <v>0</v>
      </c>
      <c r="BI144" s="189">
        <f>IF(N144="nulová",J144,0)</f>
        <v>0</v>
      </c>
      <c r="BJ144" s="18" t="s">
        <v>88</v>
      </c>
      <c r="BK144" s="189">
        <f>ROUND(I144*H144,2)</f>
        <v>0</v>
      </c>
      <c r="BL144" s="18" t="s">
        <v>168</v>
      </c>
      <c r="BM144" s="188" t="s">
        <v>1288</v>
      </c>
    </row>
    <row r="145" spans="1:65" s="2" customFormat="1" ht="11.25">
      <c r="A145" s="36"/>
      <c r="B145" s="37"/>
      <c r="C145" s="38"/>
      <c r="D145" s="190" t="s">
        <v>170</v>
      </c>
      <c r="E145" s="38"/>
      <c r="F145" s="191" t="s">
        <v>978</v>
      </c>
      <c r="G145" s="38"/>
      <c r="H145" s="38"/>
      <c r="I145" s="192"/>
      <c r="J145" s="38"/>
      <c r="K145" s="38"/>
      <c r="L145" s="41"/>
      <c r="M145" s="193"/>
      <c r="N145" s="194"/>
      <c r="O145" s="66"/>
      <c r="P145" s="66"/>
      <c r="Q145" s="66"/>
      <c r="R145" s="66"/>
      <c r="S145" s="66"/>
      <c r="T145" s="67"/>
      <c r="U145" s="36"/>
      <c r="V145" s="36"/>
      <c r="W145" s="36"/>
      <c r="X145" s="36"/>
      <c r="Y145" s="36"/>
      <c r="Z145" s="36"/>
      <c r="AA145" s="36"/>
      <c r="AB145" s="36"/>
      <c r="AC145" s="36"/>
      <c r="AD145" s="36"/>
      <c r="AE145" s="36"/>
      <c r="AT145" s="18" t="s">
        <v>170</v>
      </c>
      <c r="AU145" s="18" t="s">
        <v>90</v>
      </c>
    </row>
    <row r="146" spans="1:65" s="12" customFormat="1" ht="25.9" customHeight="1">
      <c r="B146" s="160"/>
      <c r="C146" s="161"/>
      <c r="D146" s="162" t="s">
        <v>79</v>
      </c>
      <c r="E146" s="163" t="s">
        <v>257</v>
      </c>
      <c r="F146" s="163" t="s">
        <v>258</v>
      </c>
      <c r="G146" s="161"/>
      <c r="H146" s="161"/>
      <c r="I146" s="164"/>
      <c r="J146" s="165">
        <f>BK146</f>
        <v>0</v>
      </c>
      <c r="K146" s="161"/>
      <c r="L146" s="166"/>
      <c r="M146" s="167"/>
      <c r="N146" s="168"/>
      <c r="O146" s="168"/>
      <c r="P146" s="169">
        <f>P147+P163+P170+P173+P188+P199+P205+P239+P269</f>
        <v>0</v>
      </c>
      <c r="Q146" s="168"/>
      <c r="R146" s="169">
        <f>R147+R163+R170+R173+R188+R199+R205+R239+R269</f>
        <v>2.2225173500000004</v>
      </c>
      <c r="S146" s="168"/>
      <c r="T146" s="170">
        <f>T147+T163+T170+T173+T188+T199+T205+T239+T269</f>
        <v>5.3408936000000011</v>
      </c>
      <c r="AR146" s="171" t="s">
        <v>90</v>
      </c>
      <c r="AT146" s="172" t="s">
        <v>79</v>
      </c>
      <c r="AU146" s="172" t="s">
        <v>80</v>
      </c>
      <c r="AY146" s="171" t="s">
        <v>161</v>
      </c>
      <c r="BK146" s="173">
        <f>BK147+BK163+BK170+BK173+BK188+BK199+BK205+BK239+BK269</f>
        <v>0</v>
      </c>
    </row>
    <row r="147" spans="1:65" s="12" customFormat="1" ht="22.9" customHeight="1">
      <c r="B147" s="160"/>
      <c r="C147" s="161"/>
      <c r="D147" s="162" t="s">
        <v>79</v>
      </c>
      <c r="E147" s="174" t="s">
        <v>259</v>
      </c>
      <c r="F147" s="174" t="s">
        <v>260</v>
      </c>
      <c r="G147" s="161"/>
      <c r="H147" s="161"/>
      <c r="I147" s="164"/>
      <c r="J147" s="175">
        <f>BK147</f>
        <v>0</v>
      </c>
      <c r="K147" s="161"/>
      <c r="L147" s="166"/>
      <c r="M147" s="167"/>
      <c r="N147" s="168"/>
      <c r="O147" s="168"/>
      <c r="P147" s="169">
        <f>SUM(P148:P162)</f>
        <v>0</v>
      </c>
      <c r="Q147" s="168"/>
      <c r="R147" s="169">
        <f>SUM(R148:R162)</f>
        <v>3.8999999999999998E-3</v>
      </c>
      <c r="S147" s="168"/>
      <c r="T147" s="170">
        <f>SUM(T148:T162)</f>
        <v>7.7450000000000005E-2</v>
      </c>
      <c r="AR147" s="171" t="s">
        <v>90</v>
      </c>
      <c r="AT147" s="172" t="s">
        <v>79</v>
      </c>
      <c r="AU147" s="172" t="s">
        <v>88</v>
      </c>
      <c r="AY147" s="171" t="s">
        <v>161</v>
      </c>
      <c r="BK147" s="173">
        <f>SUM(BK148:BK162)</f>
        <v>0</v>
      </c>
    </row>
    <row r="148" spans="1:65" s="2" customFormat="1" ht="33" customHeight="1">
      <c r="A148" s="36"/>
      <c r="B148" s="37"/>
      <c r="C148" s="176" t="s">
        <v>261</v>
      </c>
      <c r="D148" s="176" t="s">
        <v>164</v>
      </c>
      <c r="E148" s="177" t="s">
        <v>262</v>
      </c>
      <c r="F148" s="178" t="s">
        <v>263</v>
      </c>
      <c r="G148" s="179" t="s">
        <v>185</v>
      </c>
      <c r="H148" s="180">
        <v>3</v>
      </c>
      <c r="I148" s="181"/>
      <c r="J148" s="182">
        <f>ROUND(I148*H148,2)</f>
        <v>0</v>
      </c>
      <c r="K148" s="183"/>
      <c r="L148" s="41"/>
      <c r="M148" s="184" t="s">
        <v>35</v>
      </c>
      <c r="N148" s="185" t="s">
        <v>51</v>
      </c>
      <c r="O148" s="66"/>
      <c r="P148" s="186">
        <f>O148*H148</f>
        <v>0</v>
      </c>
      <c r="Q148" s="186">
        <v>0</v>
      </c>
      <c r="R148" s="186">
        <f>Q148*H148</f>
        <v>0</v>
      </c>
      <c r="S148" s="186">
        <v>0</v>
      </c>
      <c r="T148" s="187">
        <f>S148*H148</f>
        <v>0</v>
      </c>
      <c r="U148" s="36"/>
      <c r="V148" s="36"/>
      <c r="W148" s="36"/>
      <c r="X148" s="36"/>
      <c r="Y148" s="36"/>
      <c r="Z148" s="36"/>
      <c r="AA148" s="36"/>
      <c r="AB148" s="36"/>
      <c r="AC148" s="36"/>
      <c r="AD148" s="36"/>
      <c r="AE148" s="36"/>
      <c r="AR148" s="188" t="s">
        <v>261</v>
      </c>
      <c r="AT148" s="188" t="s">
        <v>164</v>
      </c>
      <c r="AU148" s="188" t="s">
        <v>90</v>
      </c>
      <c r="AY148" s="18" t="s">
        <v>161</v>
      </c>
      <c r="BE148" s="189">
        <f>IF(N148="základní",J148,0)</f>
        <v>0</v>
      </c>
      <c r="BF148" s="189">
        <f>IF(N148="snížená",J148,0)</f>
        <v>0</v>
      </c>
      <c r="BG148" s="189">
        <f>IF(N148="zákl. přenesená",J148,0)</f>
        <v>0</v>
      </c>
      <c r="BH148" s="189">
        <f>IF(N148="sníž. přenesená",J148,0)</f>
        <v>0</v>
      </c>
      <c r="BI148" s="189">
        <f>IF(N148="nulová",J148,0)</f>
        <v>0</v>
      </c>
      <c r="BJ148" s="18" t="s">
        <v>88</v>
      </c>
      <c r="BK148" s="189">
        <f>ROUND(I148*H148,2)</f>
        <v>0</v>
      </c>
      <c r="BL148" s="18" t="s">
        <v>261</v>
      </c>
      <c r="BM148" s="188" t="s">
        <v>1289</v>
      </c>
    </row>
    <row r="149" spans="1:65" s="2" customFormat="1" ht="24.2" customHeight="1">
      <c r="A149" s="36"/>
      <c r="B149" s="37"/>
      <c r="C149" s="176" t="s">
        <v>265</v>
      </c>
      <c r="D149" s="176" t="s">
        <v>164</v>
      </c>
      <c r="E149" s="177" t="s">
        <v>266</v>
      </c>
      <c r="F149" s="178" t="s">
        <v>267</v>
      </c>
      <c r="G149" s="179" t="s">
        <v>185</v>
      </c>
      <c r="H149" s="180">
        <v>1</v>
      </c>
      <c r="I149" s="181"/>
      <c r="J149" s="182">
        <f>ROUND(I149*H149,2)</f>
        <v>0</v>
      </c>
      <c r="K149" s="183"/>
      <c r="L149" s="41"/>
      <c r="M149" s="184" t="s">
        <v>35</v>
      </c>
      <c r="N149" s="185" t="s">
        <v>51</v>
      </c>
      <c r="O149" s="66"/>
      <c r="P149" s="186">
        <f>O149*H149</f>
        <v>0</v>
      </c>
      <c r="Q149" s="186">
        <v>0</v>
      </c>
      <c r="R149" s="186">
        <f>Q149*H149</f>
        <v>0</v>
      </c>
      <c r="S149" s="186">
        <v>0</v>
      </c>
      <c r="T149" s="187">
        <f>S149*H149</f>
        <v>0</v>
      </c>
      <c r="U149" s="36"/>
      <c r="V149" s="36"/>
      <c r="W149" s="36"/>
      <c r="X149" s="36"/>
      <c r="Y149" s="36"/>
      <c r="Z149" s="36"/>
      <c r="AA149" s="36"/>
      <c r="AB149" s="36"/>
      <c r="AC149" s="36"/>
      <c r="AD149" s="36"/>
      <c r="AE149" s="36"/>
      <c r="AR149" s="188" t="s">
        <v>261</v>
      </c>
      <c r="AT149" s="188" t="s">
        <v>164</v>
      </c>
      <c r="AU149" s="188" t="s">
        <v>90</v>
      </c>
      <c r="AY149" s="18" t="s">
        <v>161</v>
      </c>
      <c r="BE149" s="189">
        <f>IF(N149="základní",J149,0)</f>
        <v>0</v>
      </c>
      <c r="BF149" s="189">
        <f>IF(N149="snížená",J149,0)</f>
        <v>0</v>
      </c>
      <c r="BG149" s="189">
        <f>IF(N149="zákl. přenesená",J149,0)</f>
        <v>0</v>
      </c>
      <c r="BH149" s="189">
        <f>IF(N149="sníž. přenesená",J149,0)</f>
        <v>0</v>
      </c>
      <c r="BI149" s="189">
        <f>IF(N149="nulová",J149,0)</f>
        <v>0</v>
      </c>
      <c r="BJ149" s="18" t="s">
        <v>88</v>
      </c>
      <c r="BK149" s="189">
        <f>ROUND(I149*H149,2)</f>
        <v>0</v>
      </c>
      <c r="BL149" s="18" t="s">
        <v>261</v>
      </c>
      <c r="BM149" s="188" t="s">
        <v>1290</v>
      </c>
    </row>
    <row r="150" spans="1:65" s="2" customFormat="1" ht="16.5" customHeight="1">
      <c r="A150" s="36"/>
      <c r="B150" s="37"/>
      <c r="C150" s="176" t="s">
        <v>269</v>
      </c>
      <c r="D150" s="176" t="s">
        <v>164</v>
      </c>
      <c r="E150" s="177" t="s">
        <v>274</v>
      </c>
      <c r="F150" s="178" t="s">
        <v>275</v>
      </c>
      <c r="G150" s="179" t="s">
        <v>276</v>
      </c>
      <c r="H150" s="180">
        <v>3</v>
      </c>
      <c r="I150" s="181"/>
      <c r="J150" s="182">
        <f>ROUND(I150*H150,2)</f>
        <v>0</v>
      </c>
      <c r="K150" s="183"/>
      <c r="L150" s="41"/>
      <c r="M150" s="184" t="s">
        <v>35</v>
      </c>
      <c r="N150" s="185" t="s">
        <v>51</v>
      </c>
      <c r="O150" s="66"/>
      <c r="P150" s="186">
        <f>O150*H150</f>
        <v>0</v>
      </c>
      <c r="Q150" s="186">
        <v>0</v>
      </c>
      <c r="R150" s="186">
        <f>Q150*H150</f>
        <v>0</v>
      </c>
      <c r="S150" s="186">
        <v>1.933E-2</v>
      </c>
      <c r="T150" s="187">
        <f>S150*H150</f>
        <v>5.799E-2</v>
      </c>
      <c r="U150" s="36"/>
      <c r="V150" s="36"/>
      <c r="W150" s="36"/>
      <c r="X150" s="36"/>
      <c r="Y150" s="36"/>
      <c r="Z150" s="36"/>
      <c r="AA150" s="36"/>
      <c r="AB150" s="36"/>
      <c r="AC150" s="36"/>
      <c r="AD150" s="36"/>
      <c r="AE150" s="36"/>
      <c r="AR150" s="188" t="s">
        <v>261</v>
      </c>
      <c r="AT150" s="188" t="s">
        <v>164</v>
      </c>
      <c r="AU150" s="188" t="s">
        <v>90</v>
      </c>
      <c r="AY150" s="18" t="s">
        <v>161</v>
      </c>
      <c r="BE150" s="189">
        <f>IF(N150="základní",J150,0)</f>
        <v>0</v>
      </c>
      <c r="BF150" s="189">
        <f>IF(N150="snížená",J150,0)</f>
        <v>0</v>
      </c>
      <c r="BG150" s="189">
        <f>IF(N150="zákl. přenesená",J150,0)</f>
        <v>0</v>
      </c>
      <c r="BH150" s="189">
        <f>IF(N150="sníž. přenesená",J150,0)</f>
        <v>0</v>
      </c>
      <c r="BI150" s="189">
        <f>IF(N150="nulová",J150,0)</f>
        <v>0</v>
      </c>
      <c r="BJ150" s="18" t="s">
        <v>88</v>
      </c>
      <c r="BK150" s="189">
        <f>ROUND(I150*H150,2)</f>
        <v>0</v>
      </c>
      <c r="BL150" s="18" t="s">
        <v>261</v>
      </c>
      <c r="BM150" s="188" t="s">
        <v>1291</v>
      </c>
    </row>
    <row r="151" spans="1:65" s="2" customFormat="1" ht="11.25">
      <c r="A151" s="36"/>
      <c r="B151" s="37"/>
      <c r="C151" s="38"/>
      <c r="D151" s="190" t="s">
        <v>170</v>
      </c>
      <c r="E151" s="38"/>
      <c r="F151" s="191" t="s">
        <v>278</v>
      </c>
      <c r="G151" s="38"/>
      <c r="H151" s="38"/>
      <c r="I151" s="192"/>
      <c r="J151" s="38"/>
      <c r="K151" s="38"/>
      <c r="L151" s="41"/>
      <c r="M151" s="193"/>
      <c r="N151" s="194"/>
      <c r="O151" s="66"/>
      <c r="P151" s="66"/>
      <c r="Q151" s="66"/>
      <c r="R151" s="66"/>
      <c r="S151" s="66"/>
      <c r="T151" s="67"/>
      <c r="U151" s="36"/>
      <c r="V151" s="36"/>
      <c r="W151" s="36"/>
      <c r="X151" s="36"/>
      <c r="Y151" s="36"/>
      <c r="Z151" s="36"/>
      <c r="AA151" s="36"/>
      <c r="AB151" s="36"/>
      <c r="AC151" s="36"/>
      <c r="AD151" s="36"/>
      <c r="AE151" s="36"/>
      <c r="AT151" s="18" t="s">
        <v>170</v>
      </c>
      <c r="AU151" s="18" t="s">
        <v>90</v>
      </c>
    </row>
    <row r="152" spans="1:65" s="2" customFormat="1" ht="16.5" customHeight="1">
      <c r="A152" s="36"/>
      <c r="B152" s="37"/>
      <c r="C152" s="176" t="s">
        <v>273</v>
      </c>
      <c r="D152" s="176" t="s">
        <v>164</v>
      </c>
      <c r="E152" s="177" t="s">
        <v>284</v>
      </c>
      <c r="F152" s="178" t="s">
        <v>285</v>
      </c>
      <c r="G152" s="179" t="s">
        <v>276</v>
      </c>
      <c r="H152" s="180">
        <v>1</v>
      </c>
      <c r="I152" s="181"/>
      <c r="J152" s="182">
        <f>ROUND(I152*H152,2)</f>
        <v>0</v>
      </c>
      <c r="K152" s="183"/>
      <c r="L152" s="41"/>
      <c r="M152" s="184" t="s">
        <v>35</v>
      </c>
      <c r="N152" s="185" t="s">
        <v>51</v>
      </c>
      <c r="O152" s="66"/>
      <c r="P152" s="186">
        <f>O152*H152</f>
        <v>0</v>
      </c>
      <c r="Q152" s="186">
        <v>0</v>
      </c>
      <c r="R152" s="186">
        <f>Q152*H152</f>
        <v>0</v>
      </c>
      <c r="S152" s="186">
        <v>1.9460000000000002E-2</v>
      </c>
      <c r="T152" s="187">
        <f>S152*H152</f>
        <v>1.9460000000000002E-2</v>
      </c>
      <c r="U152" s="36"/>
      <c r="V152" s="36"/>
      <c r="W152" s="36"/>
      <c r="X152" s="36"/>
      <c r="Y152" s="36"/>
      <c r="Z152" s="36"/>
      <c r="AA152" s="36"/>
      <c r="AB152" s="36"/>
      <c r="AC152" s="36"/>
      <c r="AD152" s="36"/>
      <c r="AE152" s="36"/>
      <c r="AR152" s="188" t="s">
        <v>261</v>
      </c>
      <c r="AT152" s="188" t="s">
        <v>164</v>
      </c>
      <c r="AU152" s="188" t="s">
        <v>90</v>
      </c>
      <c r="AY152" s="18" t="s">
        <v>161</v>
      </c>
      <c r="BE152" s="189">
        <f>IF(N152="základní",J152,0)</f>
        <v>0</v>
      </c>
      <c r="BF152" s="189">
        <f>IF(N152="snížená",J152,0)</f>
        <v>0</v>
      </c>
      <c r="BG152" s="189">
        <f>IF(N152="zákl. přenesená",J152,0)</f>
        <v>0</v>
      </c>
      <c r="BH152" s="189">
        <f>IF(N152="sníž. přenesená",J152,0)</f>
        <v>0</v>
      </c>
      <c r="BI152" s="189">
        <f>IF(N152="nulová",J152,0)</f>
        <v>0</v>
      </c>
      <c r="BJ152" s="18" t="s">
        <v>88</v>
      </c>
      <c r="BK152" s="189">
        <f>ROUND(I152*H152,2)</f>
        <v>0</v>
      </c>
      <c r="BL152" s="18" t="s">
        <v>261</v>
      </c>
      <c r="BM152" s="188" t="s">
        <v>1292</v>
      </c>
    </row>
    <row r="153" spans="1:65" s="2" customFormat="1" ht="11.25">
      <c r="A153" s="36"/>
      <c r="B153" s="37"/>
      <c r="C153" s="38"/>
      <c r="D153" s="190" t="s">
        <v>170</v>
      </c>
      <c r="E153" s="38"/>
      <c r="F153" s="191" t="s">
        <v>287</v>
      </c>
      <c r="G153" s="38"/>
      <c r="H153" s="38"/>
      <c r="I153" s="192"/>
      <c r="J153" s="38"/>
      <c r="K153" s="38"/>
      <c r="L153" s="41"/>
      <c r="M153" s="193"/>
      <c r="N153" s="194"/>
      <c r="O153" s="66"/>
      <c r="P153" s="66"/>
      <c r="Q153" s="66"/>
      <c r="R153" s="66"/>
      <c r="S153" s="66"/>
      <c r="T153" s="67"/>
      <c r="U153" s="36"/>
      <c r="V153" s="36"/>
      <c r="W153" s="36"/>
      <c r="X153" s="36"/>
      <c r="Y153" s="36"/>
      <c r="Z153" s="36"/>
      <c r="AA153" s="36"/>
      <c r="AB153" s="36"/>
      <c r="AC153" s="36"/>
      <c r="AD153" s="36"/>
      <c r="AE153" s="36"/>
      <c r="AT153" s="18" t="s">
        <v>170</v>
      </c>
      <c r="AU153" s="18" t="s">
        <v>90</v>
      </c>
    </row>
    <row r="154" spans="1:65" s="2" customFormat="1" ht="16.5" customHeight="1">
      <c r="A154" s="36"/>
      <c r="B154" s="37"/>
      <c r="C154" s="176" t="s">
        <v>279</v>
      </c>
      <c r="D154" s="176" t="s">
        <v>164</v>
      </c>
      <c r="E154" s="177" t="s">
        <v>289</v>
      </c>
      <c r="F154" s="178" t="s">
        <v>290</v>
      </c>
      <c r="G154" s="179" t="s">
        <v>185</v>
      </c>
      <c r="H154" s="180">
        <v>1</v>
      </c>
      <c r="I154" s="181"/>
      <c r="J154" s="182">
        <f t="shared" ref="J154:J159" si="0">ROUND(I154*H154,2)</f>
        <v>0</v>
      </c>
      <c r="K154" s="183"/>
      <c r="L154" s="41"/>
      <c r="M154" s="184" t="s">
        <v>35</v>
      </c>
      <c r="N154" s="185" t="s">
        <v>51</v>
      </c>
      <c r="O154" s="66"/>
      <c r="P154" s="186">
        <f t="shared" ref="P154:P159" si="1">O154*H154</f>
        <v>0</v>
      </c>
      <c r="Q154" s="186">
        <v>0</v>
      </c>
      <c r="R154" s="186">
        <f t="shared" ref="R154:R159" si="2">Q154*H154</f>
        <v>0</v>
      </c>
      <c r="S154" s="186">
        <v>0</v>
      </c>
      <c r="T154" s="187">
        <f t="shared" ref="T154:T159" si="3">S154*H154</f>
        <v>0</v>
      </c>
      <c r="U154" s="36"/>
      <c r="V154" s="36"/>
      <c r="W154" s="36"/>
      <c r="X154" s="36"/>
      <c r="Y154" s="36"/>
      <c r="Z154" s="36"/>
      <c r="AA154" s="36"/>
      <c r="AB154" s="36"/>
      <c r="AC154" s="36"/>
      <c r="AD154" s="36"/>
      <c r="AE154" s="36"/>
      <c r="AR154" s="188" t="s">
        <v>261</v>
      </c>
      <c r="AT154" s="188" t="s">
        <v>164</v>
      </c>
      <c r="AU154" s="188" t="s">
        <v>90</v>
      </c>
      <c r="AY154" s="18" t="s">
        <v>161</v>
      </c>
      <c r="BE154" s="189">
        <f t="shared" ref="BE154:BE159" si="4">IF(N154="základní",J154,0)</f>
        <v>0</v>
      </c>
      <c r="BF154" s="189">
        <f t="shared" ref="BF154:BF159" si="5">IF(N154="snížená",J154,0)</f>
        <v>0</v>
      </c>
      <c r="BG154" s="189">
        <f t="shared" ref="BG154:BG159" si="6">IF(N154="zákl. přenesená",J154,0)</f>
        <v>0</v>
      </c>
      <c r="BH154" s="189">
        <f t="shared" ref="BH154:BH159" si="7">IF(N154="sníž. přenesená",J154,0)</f>
        <v>0</v>
      </c>
      <c r="BI154" s="189">
        <f t="shared" ref="BI154:BI159" si="8">IF(N154="nulová",J154,0)</f>
        <v>0</v>
      </c>
      <c r="BJ154" s="18" t="s">
        <v>88</v>
      </c>
      <c r="BK154" s="189">
        <f t="shared" ref="BK154:BK159" si="9">ROUND(I154*H154,2)</f>
        <v>0</v>
      </c>
      <c r="BL154" s="18" t="s">
        <v>261</v>
      </c>
      <c r="BM154" s="188" t="s">
        <v>1293</v>
      </c>
    </row>
    <row r="155" spans="1:65" s="2" customFormat="1" ht="16.5" customHeight="1">
      <c r="A155" s="36"/>
      <c r="B155" s="37"/>
      <c r="C155" s="176" t="s">
        <v>7</v>
      </c>
      <c r="D155" s="176" t="s">
        <v>164</v>
      </c>
      <c r="E155" s="177" t="s">
        <v>293</v>
      </c>
      <c r="F155" s="178" t="s">
        <v>294</v>
      </c>
      <c r="G155" s="179" t="s">
        <v>185</v>
      </c>
      <c r="H155" s="180">
        <v>1</v>
      </c>
      <c r="I155" s="181"/>
      <c r="J155" s="182">
        <f t="shared" si="0"/>
        <v>0</v>
      </c>
      <c r="K155" s="183"/>
      <c r="L155" s="41"/>
      <c r="M155" s="184" t="s">
        <v>35</v>
      </c>
      <c r="N155" s="185" t="s">
        <v>51</v>
      </c>
      <c r="O155" s="66"/>
      <c r="P155" s="186">
        <f t="shared" si="1"/>
        <v>0</v>
      </c>
      <c r="Q155" s="186">
        <v>0</v>
      </c>
      <c r="R155" s="186">
        <f t="shared" si="2"/>
        <v>0</v>
      </c>
      <c r="S155" s="186">
        <v>0</v>
      </c>
      <c r="T155" s="187">
        <f t="shared" si="3"/>
        <v>0</v>
      </c>
      <c r="U155" s="36"/>
      <c r="V155" s="36"/>
      <c r="W155" s="36"/>
      <c r="X155" s="36"/>
      <c r="Y155" s="36"/>
      <c r="Z155" s="36"/>
      <c r="AA155" s="36"/>
      <c r="AB155" s="36"/>
      <c r="AC155" s="36"/>
      <c r="AD155" s="36"/>
      <c r="AE155" s="36"/>
      <c r="AR155" s="188" t="s">
        <v>261</v>
      </c>
      <c r="AT155" s="188" t="s">
        <v>164</v>
      </c>
      <c r="AU155" s="188" t="s">
        <v>90</v>
      </c>
      <c r="AY155" s="18" t="s">
        <v>161</v>
      </c>
      <c r="BE155" s="189">
        <f t="shared" si="4"/>
        <v>0</v>
      </c>
      <c r="BF155" s="189">
        <f t="shared" si="5"/>
        <v>0</v>
      </c>
      <c r="BG155" s="189">
        <f t="shared" si="6"/>
        <v>0</v>
      </c>
      <c r="BH155" s="189">
        <f t="shared" si="7"/>
        <v>0</v>
      </c>
      <c r="BI155" s="189">
        <f t="shared" si="8"/>
        <v>0</v>
      </c>
      <c r="BJ155" s="18" t="s">
        <v>88</v>
      </c>
      <c r="BK155" s="189">
        <f t="shared" si="9"/>
        <v>0</v>
      </c>
      <c r="BL155" s="18" t="s">
        <v>261</v>
      </c>
      <c r="BM155" s="188" t="s">
        <v>1294</v>
      </c>
    </row>
    <row r="156" spans="1:65" s="2" customFormat="1" ht="16.5" customHeight="1">
      <c r="A156" s="36"/>
      <c r="B156" s="37"/>
      <c r="C156" s="176" t="s">
        <v>288</v>
      </c>
      <c r="D156" s="176" t="s">
        <v>164</v>
      </c>
      <c r="E156" s="177" t="s">
        <v>297</v>
      </c>
      <c r="F156" s="178" t="s">
        <v>298</v>
      </c>
      <c r="G156" s="179" t="s">
        <v>185</v>
      </c>
      <c r="H156" s="180">
        <v>1</v>
      </c>
      <c r="I156" s="181"/>
      <c r="J156" s="182">
        <f t="shared" si="0"/>
        <v>0</v>
      </c>
      <c r="K156" s="183"/>
      <c r="L156" s="41"/>
      <c r="M156" s="184" t="s">
        <v>35</v>
      </c>
      <c r="N156" s="185" t="s">
        <v>51</v>
      </c>
      <c r="O156" s="66"/>
      <c r="P156" s="186">
        <f t="shared" si="1"/>
        <v>0</v>
      </c>
      <c r="Q156" s="186">
        <v>0</v>
      </c>
      <c r="R156" s="186">
        <f t="shared" si="2"/>
        <v>0</v>
      </c>
      <c r="S156" s="186">
        <v>0</v>
      </c>
      <c r="T156" s="187">
        <f t="shared" si="3"/>
        <v>0</v>
      </c>
      <c r="U156" s="36"/>
      <c r="V156" s="36"/>
      <c r="W156" s="36"/>
      <c r="X156" s="36"/>
      <c r="Y156" s="36"/>
      <c r="Z156" s="36"/>
      <c r="AA156" s="36"/>
      <c r="AB156" s="36"/>
      <c r="AC156" s="36"/>
      <c r="AD156" s="36"/>
      <c r="AE156" s="36"/>
      <c r="AR156" s="188" t="s">
        <v>261</v>
      </c>
      <c r="AT156" s="188" t="s">
        <v>164</v>
      </c>
      <c r="AU156" s="188" t="s">
        <v>90</v>
      </c>
      <c r="AY156" s="18" t="s">
        <v>161</v>
      </c>
      <c r="BE156" s="189">
        <f t="shared" si="4"/>
        <v>0</v>
      </c>
      <c r="BF156" s="189">
        <f t="shared" si="5"/>
        <v>0</v>
      </c>
      <c r="BG156" s="189">
        <f t="shared" si="6"/>
        <v>0</v>
      </c>
      <c r="BH156" s="189">
        <f t="shared" si="7"/>
        <v>0</v>
      </c>
      <c r="BI156" s="189">
        <f t="shared" si="8"/>
        <v>0</v>
      </c>
      <c r="BJ156" s="18" t="s">
        <v>88</v>
      </c>
      <c r="BK156" s="189">
        <f t="shared" si="9"/>
        <v>0</v>
      </c>
      <c r="BL156" s="18" t="s">
        <v>261</v>
      </c>
      <c r="BM156" s="188" t="s">
        <v>1295</v>
      </c>
    </row>
    <row r="157" spans="1:65" s="2" customFormat="1" ht="16.5" customHeight="1">
      <c r="A157" s="36"/>
      <c r="B157" s="37"/>
      <c r="C157" s="176" t="s">
        <v>292</v>
      </c>
      <c r="D157" s="176" t="s">
        <v>164</v>
      </c>
      <c r="E157" s="177" t="s">
        <v>301</v>
      </c>
      <c r="F157" s="178" t="s">
        <v>302</v>
      </c>
      <c r="G157" s="179" t="s">
        <v>185</v>
      </c>
      <c r="H157" s="180">
        <v>1</v>
      </c>
      <c r="I157" s="181"/>
      <c r="J157" s="182">
        <f t="shared" si="0"/>
        <v>0</v>
      </c>
      <c r="K157" s="183"/>
      <c r="L157" s="41"/>
      <c r="M157" s="184" t="s">
        <v>35</v>
      </c>
      <c r="N157" s="185" t="s">
        <v>51</v>
      </c>
      <c r="O157" s="66"/>
      <c r="P157" s="186">
        <f t="shared" si="1"/>
        <v>0</v>
      </c>
      <c r="Q157" s="186">
        <v>0</v>
      </c>
      <c r="R157" s="186">
        <f t="shared" si="2"/>
        <v>0</v>
      </c>
      <c r="S157" s="186">
        <v>0</v>
      </c>
      <c r="T157" s="187">
        <f t="shared" si="3"/>
        <v>0</v>
      </c>
      <c r="U157" s="36"/>
      <c r="V157" s="36"/>
      <c r="W157" s="36"/>
      <c r="X157" s="36"/>
      <c r="Y157" s="36"/>
      <c r="Z157" s="36"/>
      <c r="AA157" s="36"/>
      <c r="AB157" s="36"/>
      <c r="AC157" s="36"/>
      <c r="AD157" s="36"/>
      <c r="AE157" s="36"/>
      <c r="AR157" s="188" t="s">
        <v>261</v>
      </c>
      <c r="AT157" s="188" t="s">
        <v>164</v>
      </c>
      <c r="AU157" s="188" t="s">
        <v>90</v>
      </c>
      <c r="AY157" s="18" t="s">
        <v>161</v>
      </c>
      <c r="BE157" s="189">
        <f t="shared" si="4"/>
        <v>0</v>
      </c>
      <c r="BF157" s="189">
        <f t="shared" si="5"/>
        <v>0</v>
      </c>
      <c r="BG157" s="189">
        <f t="shared" si="6"/>
        <v>0</v>
      </c>
      <c r="BH157" s="189">
        <f t="shared" si="7"/>
        <v>0</v>
      </c>
      <c r="BI157" s="189">
        <f t="shared" si="8"/>
        <v>0</v>
      </c>
      <c r="BJ157" s="18" t="s">
        <v>88</v>
      </c>
      <c r="BK157" s="189">
        <f t="shared" si="9"/>
        <v>0</v>
      </c>
      <c r="BL157" s="18" t="s">
        <v>261</v>
      </c>
      <c r="BM157" s="188" t="s">
        <v>1296</v>
      </c>
    </row>
    <row r="158" spans="1:65" s="2" customFormat="1" ht="16.5" customHeight="1">
      <c r="A158" s="36"/>
      <c r="B158" s="37"/>
      <c r="C158" s="176" t="s">
        <v>296</v>
      </c>
      <c r="D158" s="176" t="s">
        <v>164</v>
      </c>
      <c r="E158" s="177" t="s">
        <v>305</v>
      </c>
      <c r="F158" s="178" t="s">
        <v>306</v>
      </c>
      <c r="G158" s="179" t="s">
        <v>185</v>
      </c>
      <c r="H158" s="180">
        <v>1</v>
      </c>
      <c r="I158" s="181"/>
      <c r="J158" s="182">
        <f t="shared" si="0"/>
        <v>0</v>
      </c>
      <c r="K158" s="183"/>
      <c r="L158" s="41"/>
      <c r="M158" s="184" t="s">
        <v>35</v>
      </c>
      <c r="N158" s="185" t="s">
        <v>51</v>
      </c>
      <c r="O158" s="66"/>
      <c r="P158" s="186">
        <f t="shared" si="1"/>
        <v>0</v>
      </c>
      <c r="Q158" s="186">
        <v>0</v>
      </c>
      <c r="R158" s="186">
        <f t="shared" si="2"/>
        <v>0</v>
      </c>
      <c r="S158" s="186">
        <v>0</v>
      </c>
      <c r="T158" s="187">
        <f t="shared" si="3"/>
        <v>0</v>
      </c>
      <c r="U158" s="36"/>
      <c r="V158" s="36"/>
      <c r="W158" s="36"/>
      <c r="X158" s="36"/>
      <c r="Y158" s="36"/>
      <c r="Z158" s="36"/>
      <c r="AA158" s="36"/>
      <c r="AB158" s="36"/>
      <c r="AC158" s="36"/>
      <c r="AD158" s="36"/>
      <c r="AE158" s="36"/>
      <c r="AR158" s="188" t="s">
        <v>261</v>
      </c>
      <c r="AT158" s="188" t="s">
        <v>164</v>
      </c>
      <c r="AU158" s="188" t="s">
        <v>90</v>
      </c>
      <c r="AY158" s="18" t="s">
        <v>161</v>
      </c>
      <c r="BE158" s="189">
        <f t="shared" si="4"/>
        <v>0</v>
      </c>
      <c r="BF158" s="189">
        <f t="shared" si="5"/>
        <v>0</v>
      </c>
      <c r="BG158" s="189">
        <f t="shared" si="6"/>
        <v>0</v>
      </c>
      <c r="BH158" s="189">
        <f t="shared" si="7"/>
        <v>0</v>
      </c>
      <c r="BI158" s="189">
        <f t="shared" si="8"/>
        <v>0</v>
      </c>
      <c r="BJ158" s="18" t="s">
        <v>88</v>
      </c>
      <c r="BK158" s="189">
        <f t="shared" si="9"/>
        <v>0</v>
      </c>
      <c r="BL158" s="18" t="s">
        <v>261</v>
      </c>
      <c r="BM158" s="188" t="s">
        <v>1297</v>
      </c>
    </row>
    <row r="159" spans="1:65" s="2" customFormat="1" ht="33" customHeight="1">
      <c r="A159" s="36"/>
      <c r="B159" s="37"/>
      <c r="C159" s="176" t="s">
        <v>300</v>
      </c>
      <c r="D159" s="176" t="s">
        <v>164</v>
      </c>
      <c r="E159" s="177" t="s">
        <v>309</v>
      </c>
      <c r="F159" s="178" t="s">
        <v>310</v>
      </c>
      <c r="G159" s="179" t="s">
        <v>185</v>
      </c>
      <c r="H159" s="180">
        <v>4</v>
      </c>
      <c r="I159" s="181"/>
      <c r="J159" s="182">
        <f t="shared" si="0"/>
        <v>0</v>
      </c>
      <c r="K159" s="183"/>
      <c r="L159" s="41"/>
      <c r="M159" s="184" t="s">
        <v>35</v>
      </c>
      <c r="N159" s="185" t="s">
        <v>51</v>
      </c>
      <c r="O159" s="66"/>
      <c r="P159" s="186">
        <f t="shared" si="1"/>
        <v>0</v>
      </c>
      <c r="Q159" s="186">
        <v>6.8999999999999997E-4</v>
      </c>
      <c r="R159" s="186">
        <f t="shared" si="2"/>
        <v>2.7599999999999999E-3</v>
      </c>
      <c r="S159" s="186">
        <v>0</v>
      </c>
      <c r="T159" s="187">
        <f t="shared" si="3"/>
        <v>0</v>
      </c>
      <c r="U159" s="36"/>
      <c r="V159" s="36"/>
      <c r="W159" s="36"/>
      <c r="X159" s="36"/>
      <c r="Y159" s="36"/>
      <c r="Z159" s="36"/>
      <c r="AA159" s="36"/>
      <c r="AB159" s="36"/>
      <c r="AC159" s="36"/>
      <c r="AD159" s="36"/>
      <c r="AE159" s="36"/>
      <c r="AR159" s="188" t="s">
        <v>261</v>
      </c>
      <c r="AT159" s="188" t="s">
        <v>164</v>
      </c>
      <c r="AU159" s="188" t="s">
        <v>90</v>
      </c>
      <c r="AY159" s="18" t="s">
        <v>161</v>
      </c>
      <c r="BE159" s="189">
        <f t="shared" si="4"/>
        <v>0</v>
      </c>
      <c r="BF159" s="189">
        <f t="shared" si="5"/>
        <v>0</v>
      </c>
      <c r="BG159" s="189">
        <f t="shared" si="6"/>
        <v>0</v>
      </c>
      <c r="BH159" s="189">
        <f t="shared" si="7"/>
        <v>0</v>
      </c>
      <c r="BI159" s="189">
        <f t="shared" si="8"/>
        <v>0</v>
      </c>
      <c r="BJ159" s="18" t="s">
        <v>88</v>
      </c>
      <c r="BK159" s="189">
        <f t="shared" si="9"/>
        <v>0</v>
      </c>
      <c r="BL159" s="18" t="s">
        <v>261</v>
      </c>
      <c r="BM159" s="188" t="s">
        <v>1298</v>
      </c>
    </row>
    <row r="160" spans="1:65" s="2" customFormat="1" ht="11.25">
      <c r="A160" s="36"/>
      <c r="B160" s="37"/>
      <c r="C160" s="38"/>
      <c r="D160" s="190" t="s">
        <v>170</v>
      </c>
      <c r="E160" s="38"/>
      <c r="F160" s="191" t="s">
        <v>312</v>
      </c>
      <c r="G160" s="38"/>
      <c r="H160" s="38"/>
      <c r="I160" s="192"/>
      <c r="J160" s="38"/>
      <c r="K160" s="38"/>
      <c r="L160" s="41"/>
      <c r="M160" s="193"/>
      <c r="N160" s="194"/>
      <c r="O160" s="66"/>
      <c r="P160" s="66"/>
      <c r="Q160" s="66"/>
      <c r="R160" s="66"/>
      <c r="S160" s="66"/>
      <c r="T160" s="67"/>
      <c r="U160" s="36"/>
      <c r="V160" s="36"/>
      <c r="W160" s="36"/>
      <c r="X160" s="36"/>
      <c r="Y160" s="36"/>
      <c r="Z160" s="36"/>
      <c r="AA160" s="36"/>
      <c r="AB160" s="36"/>
      <c r="AC160" s="36"/>
      <c r="AD160" s="36"/>
      <c r="AE160" s="36"/>
      <c r="AT160" s="18" t="s">
        <v>170</v>
      </c>
      <c r="AU160" s="18" t="s">
        <v>90</v>
      </c>
    </row>
    <row r="161" spans="1:65" s="2" customFormat="1" ht="24.2" customHeight="1">
      <c r="A161" s="36"/>
      <c r="B161" s="37"/>
      <c r="C161" s="176" t="s">
        <v>304</v>
      </c>
      <c r="D161" s="176" t="s">
        <v>164</v>
      </c>
      <c r="E161" s="177" t="s">
        <v>314</v>
      </c>
      <c r="F161" s="178" t="s">
        <v>315</v>
      </c>
      <c r="G161" s="179" t="s">
        <v>185</v>
      </c>
      <c r="H161" s="180">
        <v>2</v>
      </c>
      <c r="I161" s="181"/>
      <c r="J161" s="182">
        <f>ROUND(I161*H161,2)</f>
        <v>0</v>
      </c>
      <c r="K161" s="183"/>
      <c r="L161" s="41"/>
      <c r="M161" s="184" t="s">
        <v>35</v>
      </c>
      <c r="N161" s="185" t="s">
        <v>51</v>
      </c>
      <c r="O161" s="66"/>
      <c r="P161" s="186">
        <f>O161*H161</f>
        <v>0</v>
      </c>
      <c r="Q161" s="186">
        <v>5.6999999999999998E-4</v>
      </c>
      <c r="R161" s="186">
        <f>Q161*H161</f>
        <v>1.14E-3</v>
      </c>
      <c r="S161" s="186">
        <v>0</v>
      </c>
      <c r="T161" s="187">
        <f>S161*H161</f>
        <v>0</v>
      </c>
      <c r="U161" s="36"/>
      <c r="V161" s="36"/>
      <c r="W161" s="36"/>
      <c r="X161" s="36"/>
      <c r="Y161" s="36"/>
      <c r="Z161" s="36"/>
      <c r="AA161" s="36"/>
      <c r="AB161" s="36"/>
      <c r="AC161" s="36"/>
      <c r="AD161" s="36"/>
      <c r="AE161" s="36"/>
      <c r="AR161" s="188" t="s">
        <v>261</v>
      </c>
      <c r="AT161" s="188" t="s">
        <v>164</v>
      </c>
      <c r="AU161" s="188" t="s">
        <v>90</v>
      </c>
      <c r="AY161" s="18" t="s">
        <v>161</v>
      </c>
      <c r="BE161" s="189">
        <f>IF(N161="základní",J161,0)</f>
        <v>0</v>
      </c>
      <c r="BF161" s="189">
        <f>IF(N161="snížená",J161,0)</f>
        <v>0</v>
      </c>
      <c r="BG161" s="189">
        <f>IF(N161="zákl. přenesená",J161,0)</f>
        <v>0</v>
      </c>
      <c r="BH161" s="189">
        <f>IF(N161="sníž. přenesená",J161,0)</f>
        <v>0</v>
      </c>
      <c r="BI161" s="189">
        <f>IF(N161="nulová",J161,0)</f>
        <v>0</v>
      </c>
      <c r="BJ161" s="18" t="s">
        <v>88</v>
      </c>
      <c r="BK161" s="189">
        <f>ROUND(I161*H161,2)</f>
        <v>0</v>
      </c>
      <c r="BL161" s="18" t="s">
        <v>261</v>
      </c>
      <c r="BM161" s="188" t="s">
        <v>1299</v>
      </c>
    </row>
    <row r="162" spans="1:65" s="2" customFormat="1" ht="11.25">
      <c r="A162" s="36"/>
      <c r="B162" s="37"/>
      <c r="C162" s="38"/>
      <c r="D162" s="190" t="s">
        <v>170</v>
      </c>
      <c r="E162" s="38"/>
      <c r="F162" s="191" t="s">
        <v>317</v>
      </c>
      <c r="G162" s="38"/>
      <c r="H162" s="38"/>
      <c r="I162" s="192"/>
      <c r="J162" s="38"/>
      <c r="K162" s="38"/>
      <c r="L162" s="41"/>
      <c r="M162" s="193"/>
      <c r="N162" s="194"/>
      <c r="O162" s="66"/>
      <c r="P162" s="66"/>
      <c r="Q162" s="66"/>
      <c r="R162" s="66"/>
      <c r="S162" s="66"/>
      <c r="T162" s="67"/>
      <c r="U162" s="36"/>
      <c r="V162" s="36"/>
      <c r="W162" s="36"/>
      <c r="X162" s="36"/>
      <c r="Y162" s="36"/>
      <c r="Z162" s="36"/>
      <c r="AA162" s="36"/>
      <c r="AB162" s="36"/>
      <c r="AC162" s="36"/>
      <c r="AD162" s="36"/>
      <c r="AE162" s="36"/>
      <c r="AT162" s="18" t="s">
        <v>170</v>
      </c>
      <c r="AU162" s="18" t="s">
        <v>90</v>
      </c>
    </row>
    <row r="163" spans="1:65" s="12" customFormat="1" ht="22.9" customHeight="1">
      <c r="B163" s="160"/>
      <c r="C163" s="161"/>
      <c r="D163" s="162" t="s">
        <v>79</v>
      </c>
      <c r="E163" s="174" t="s">
        <v>318</v>
      </c>
      <c r="F163" s="174" t="s">
        <v>319</v>
      </c>
      <c r="G163" s="161"/>
      <c r="H163" s="161"/>
      <c r="I163" s="164"/>
      <c r="J163" s="175">
        <f>BK163</f>
        <v>0</v>
      </c>
      <c r="K163" s="161"/>
      <c r="L163" s="166"/>
      <c r="M163" s="167"/>
      <c r="N163" s="168"/>
      <c r="O163" s="168"/>
      <c r="P163" s="169">
        <f>SUM(P164:P169)</f>
        <v>0</v>
      </c>
      <c r="Q163" s="168"/>
      <c r="R163" s="169">
        <f>SUM(R164:R169)</f>
        <v>1.16E-3</v>
      </c>
      <c r="S163" s="168"/>
      <c r="T163" s="170">
        <f>SUM(T164:T169)</f>
        <v>0</v>
      </c>
      <c r="AR163" s="171" t="s">
        <v>90</v>
      </c>
      <c r="AT163" s="172" t="s">
        <v>79</v>
      </c>
      <c r="AU163" s="172" t="s">
        <v>88</v>
      </c>
      <c r="AY163" s="171" t="s">
        <v>161</v>
      </c>
      <c r="BK163" s="173">
        <f>SUM(BK164:BK169)</f>
        <v>0</v>
      </c>
    </row>
    <row r="164" spans="1:65" s="2" customFormat="1" ht="16.5" customHeight="1">
      <c r="A164" s="36"/>
      <c r="B164" s="37"/>
      <c r="C164" s="176" t="s">
        <v>308</v>
      </c>
      <c r="D164" s="176" t="s">
        <v>164</v>
      </c>
      <c r="E164" s="177" t="s">
        <v>321</v>
      </c>
      <c r="F164" s="178" t="s">
        <v>322</v>
      </c>
      <c r="G164" s="179" t="s">
        <v>185</v>
      </c>
      <c r="H164" s="180">
        <v>1</v>
      </c>
      <c r="I164" s="181"/>
      <c r="J164" s="182">
        <f>ROUND(I164*H164,2)</f>
        <v>0</v>
      </c>
      <c r="K164" s="183"/>
      <c r="L164" s="41"/>
      <c r="M164" s="184" t="s">
        <v>35</v>
      </c>
      <c r="N164" s="185" t="s">
        <v>51</v>
      </c>
      <c r="O164" s="66"/>
      <c r="P164" s="186">
        <f>O164*H164</f>
        <v>0</v>
      </c>
      <c r="Q164" s="186">
        <v>0</v>
      </c>
      <c r="R164" s="186">
        <f>Q164*H164</f>
        <v>0</v>
      </c>
      <c r="S164" s="186">
        <v>0</v>
      </c>
      <c r="T164" s="187">
        <f>S164*H164</f>
        <v>0</v>
      </c>
      <c r="U164" s="36"/>
      <c r="V164" s="36"/>
      <c r="W164" s="36"/>
      <c r="X164" s="36"/>
      <c r="Y164" s="36"/>
      <c r="Z164" s="36"/>
      <c r="AA164" s="36"/>
      <c r="AB164" s="36"/>
      <c r="AC164" s="36"/>
      <c r="AD164" s="36"/>
      <c r="AE164" s="36"/>
      <c r="AR164" s="188" t="s">
        <v>261</v>
      </c>
      <c r="AT164" s="188" t="s">
        <v>164</v>
      </c>
      <c r="AU164" s="188" t="s">
        <v>90</v>
      </c>
      <c r="AY164" s="18" t="s">
        <v>161</v>
      </c>
      <c r="BE164" s="189">
        <f>IF(N164="základní",J164,0)</f>
        <v>0</v>
      </c>
      <c r="BF164" s="189">
        <f>IF(N164="snížená",J164,0)</f>
        <v>0</v>
      </c>
      <c r="BG164" s="189">
        <f>IF(N164="zákl. přenesená",J164,0)</f>
        <v>0</v>
      </c>
      <c r="BH164" s="189">
        <f>IF(N164="sníž. přenesená",J164,0)</f>
        <v>0</v>
      </c>
      <c r="BI164" s="189">
        <f>IF(N164="nulová",J164,0)</f>
        <v>0</v>
      </c>
      <c r="BJ164" s="18" t="s">
        <v>88</v>
      </c>
      <c r="BK164" s="189">
        <f>ROUND(I164*H164,2)</f>
        <v>0</v>
      </c>
      <c r="BL164" s="18" t="s">
        <v>261</v>
      </c>
      <c r="BM164" s="188" t="s">
        <v>1300</v>
      </c>
    </row>
    <row r="165" spans="1:65" s="2" customFormat="1" ht="24.2" customHeight="1">
      <c r="A165" s="36"/>
      <c r="B165" s="37"/>
      <c r="C165" s="176" t="s">
        <v>313</v>
      </c>
      <c r="D165" s="176" t="s">
        <v>164</v>
      </c>
      <c r="E165" s="177" t="s">
        <v>325</v>
      </c>
      <c r="F165" s="178" t="s">
        <v>326</v>
      </c>
      <c r="G165" s="179" t="s">
        <v>327</v>
      </c>
      <c r="H165" s="180">
        <v>1</v>
      </c>
      <c r="I165" s="181"/>
      <c r="J165" s="182">
        <f>ROUND(I165*H165,2)</f>
        <v>0</v>
      </c>
      <c r="K165" s="183"/>
      <c r="L165" s="41"/>
      <c r="M165" s="184" t="s">
        <v>35</v>
      </c>
      <c r="N165" s="185" t="s">
        <v>51</v>
      </c>
      <c r="O165" s="66"/>
      <c r="P165" s="186">
        <f>O165*H165</f>
        <v>0</v>
      </c>
      <c r="Q165" s="186">
        <v>0</v>
      </c>
      <c r="R165" s="186">
        <f>Q165*H165</f>
        <v>0</v>
      </c>
      <c r="S165" s="186">
        <v>0</v>
      </c>
      <c r="T165" s="187">
        <f>S165*H165</f>
        <v>0</v>
      </c>
      <c r="U165" s="36"/>
      <c r="V165" s="36"/>
      <c r="W165" s="36"/>
      <c r="X165" s="36"/>
      <c r="Y165" s="36"/>
      <c r="Z165" s="36"/>
      <c r="AA165" s="36"/>
      <c r="AB165" s="36"/>
      <c r="AC165" s="36"/>
      <c r="AD165" s="36"/>
      <c r="AE165" s="36"/>
      <c r="AR165" s="188" t="s">
        <v>261</v>
      </c>
      <c r="AT165" s="188" t="s">
        <v>164</v>
      </c>
      <c r="AU165" s="188" t="s">
        <v>90</v>
      </c>
      <c r="AY165" s="18" t="s">
        <v>161</v>
      </c>
      <c r="BE165" s="189">
        <f>IF(N165="základní",J165,0)</f>
        <v>0</v>
      </c>
      <c r="BF165" s="189">
        <f>IF(N165="snížená",J165,0)</f>
        <v>0</v>
      </c>
      <c r="BG165" s="189">
        <f>IF(N165="zákl. přenesená",J165,0)</f>
        <v>0</v>
      </c>
      <c r="BH165" s="189">
        <f>IF(N165="sníž. přenesená",J165,0)</f>
        <v>0</v>
      </c>
      <c r="BI165" s="189">
        <f>IF(N165="nulová",J165,0)</f>
        <v>0</v>
      </c>
      <c r="BJ165" s="18" t="s">
        <v>88</v>
      </c>
      <c r="BK165" s="189">
        <f>ROUND(I165*H165,2)</f>
        <v>0</v>
      </c>
      <c r="BL165" s="18" t="s">
        <v>261</v>
      </c>
      <c r="BM165" s="188" t="s">
        <v>1301</v>
      </c>
    </row>
    <row r="166" spans="1:65" s="2" customFormat="1" ht="16.5" customHeight="1">
      <c r="A166" s="36"/>
      <c r="B166" s="37"/>
      <c r="C166" s="176" t="s">
        <v>320</v>
      </c>
      <c r="D166" s="176" t="s">
        <v>164</v>
      </c>
      <c r="E166" s="177" t="s">
        <v>330</v>
      </c>
      <c r="F166" s="178" t="s">
        <v>331</v>
      </c>
      <c r="G166" s="179" t="s">
        <v>185</v>
      </c>
      <c r="H166" s="180">
        <v>5</v>
      </c>
      <c r="I166" s="181"/>
      <c r="J166" s="182">
        <f>ROUND(I166*H166,2)</f>
        <v>0</v>
      </c>
      <c r="K166" s="183"/>
      <c r="L166" s="41"/>
      <c r="M166" s="184" t="s">
        <v>35</v>
      </c>
      <c r="N166" s="185" t="s">
        <v>51</v>
      </c>
      <c r="O166" s="66"/>
      <c r="P166" s="186">
        <f>O166*H166</f>
        <v>0</v>
      </c>
      <c r="Q166" s="186">
        <v>0</v>
      </c>
      <c r="R166" s="186">
        <f>Q166*H166</f>
        <v>0</v>
      </c>
      <c r="S166" s="186">
        <v>0</v>
      </c>
      <c r="T166" s="187">
        <f>S166*H166</f>
        <v>0</v>
      </c>
      <c r="U166" s="36"/>
      <c r="V166" s="36"/>
      <c r="W166" s="36"/>
      <c r="X166" s="36"/>
      <c r="Y166" s="36"/>
      <c r="Z166" s="36"/>
      <c r="AA166" s="36"/>
      <c r="AB166" s="36"/>
      <c r="AC166" s="36"/>
      <c r="AD166" s="36"/>
      <c r="AE166" s="36"/>
      <c r="AR166" s="188" t="s">
        <v>261</v>
      </c>
      <c r="AT166" s="188" t="s">
        <v>164</v>
      </c>
      <c r="AU166" s="188" t="s">
        <v>90</v>
      </c>
      <c r="AY166" s="18" t="s">
        <v>161</v>
      </c>
      <c r="BE166" s="189">
        <f>IF(N166="základní",J166,0)</f>
        <v>0</v>
      </c>
      <c r="BF166" s="189">
        <f>IF(N166="snížená",J166,0)</f>
        <v>0</v>
      </c>
      <c r="BG166" s="189">
        <f>IF(N166="zákl. přenesená",J166,0)</f>
        <v>0</v>
      </c>
      <c r="BH166" s="189">
        <f>IF(N166="sníž. přenesená",J166,0)</f>
        <v>0</v>
      </c>
      <c r="BI166" s="189">
        <f>IF(N166="nulová",J166,0)</f>
        <v>0</v>
      </c>
      <c r="BJ166" s="18" t="s">
        <v>88</v>
      </c>
      <c r="BK166" s="189">
        <f>ROUND(I166*H166,2)</f>
        <v>0</v>
      </c>
      <c r="BL166" s="18" t="s">
        <v>261</v>
      </c>
      <c r="BM166" s="188" t="s">
        <v>1302</v>
      </c>
    </row>
    <row r="167" spans="1:65" s="2" customFormat="1" ht="16.5" customHeight="1">
      <c r="A167" s="36"/>
      <c r="B167" s="37"/>
      <c r="C167" s="176" t="s">
        <v>324</v>
      </c>
      <c r="D167" s="176" t="s">
        <v>164</v>
      </c>
      <c r="E167" s="177" t="s">
        <v>334</v>
      </c>
      <c r="F167" s="178" t="s">
        <v>335</v>
      </c>
      <c r="G167" s="179" t="s">
        <v>327</v>
      </c>
      <c r="H167" s="180">
        <v>1</v>
      </c>
      <c r="I167" s="181"/>
      <c r="J167" s="182">
        <f>ROUND(I167*H167,2)</f>
        <v>0</v>
      </c>
      <c r="K167" s="183"/>
      <c r="L167" s="41"/>
      <c r="M167" s="184" t="s">
        <v>35</v>
      </c>
      <c r="N167" s="185" t="s">
        <v>51</v>
      </c>
      <c r="O167" s="66"/>
      <c r="P167" s="186">
        <f>O167*H167</f>
        <v>0</v>
      </c>
      <c r="Q167" s="186">
        <v>0</v>
      </c>
      <c r="R167" s="186">
        <f>Q167*H167</f>
        <v>0</v>
      </c>
      <c r="S167" s="186">
        <v>0</v>
      </c>
      <c r="T167" s="187">
        <f>S167*H167</f>
        <v>0</v>
      </c>
      <c r="U167" s="36"/>
      <c r="V167" s="36"/>
      <c r="W167" s="36"/>
      <c r="X167" s="36"/>
      <c r="Y167" s="36"/>
      <c r="Z167" s="36"/>
      <c r="AA167" s="36"/>
      <c r="AB167" s="36"/>
      <c r="AC167" s="36"/>
      <c r="AD167" s="36"/>
      <c r="AE167" s="36"/>
      <c r="AR167" s="188" t="s">
        <v>261</v>
      </c>
      <c r="AT167" s="188" t="s">
        <v>164</v>
      </c>
      <c r="AU167" s="188" t="s">
        <v>90</v>
      </c>
      <c r="AY167" s="18" t="s">
        <v>161</v>
      </c>
      <c r="BE167" s="189">
        <f>IF(N167="základní",J167,0)</f>
        <v>0</v>
      </c>
      <c r="BF167" s="189">
        <f>IF(N167="snížená",J167,0)</f>
        <v>0</v>
      </c>
      <c r="BG167" s="189">
        <f>IF(N167="zákl. přenesená",J167,0)</f>
        <v>0</v>
      </c>
      <c r="BH167" s="189">
        <f>IF(N167="sníž. přenesená",J167,0)</f>
        <v>0</v>
      </c>
      <c r="BI167" s="189">
        <f>IF(N167="nulová",J167,0)</f>
        <v>0</v>
      </c>
      <c r="BJ167" s="18" t="s">
        <v>88</v>
      </c>
      <c r="BK167" s="189">
        <f>ROUND(I167*H167,2)</f>
        <v>0</v>
      </c>
      <c r="BL167" s="18" t="s">
        <v>261</v>
      </c>
      <c r="BM167" s="188" t="s">
        <v>1303</v>
      </c>
    </row>
    <row r="168" spans="1:65" s="2" customFormat="1" ht="24.2" customHeight="1">
      <c r="A168" s="36"/>
      <c r="B168" s="37"/>
      <c r="C168" s="176" t="s">
        <v>329</v>
      </c>
      <c r="D168" s="176" t="s">
        <v>164</v>
      </c>
      <c r="E168" s="177" t="s">
        <v>338</v>
      </c>
      <c r="F168" s="178" t="s">
        <v>339</v>
      </c>
      <c r="G168" s="179" t="s">
        <v>185</v>
      </c>
      <c r="H168" s="180">
        <v>2</v>
      </c>
      <c r="I168" s="181"/>
      <c r="J168" s="182">
        <f>ROUND(I168*H168,2)</f>
        <v>0</v>
      </c>
      <c r="K168" s="183"/>
      <c r="L168" s="41"/>
      <c r="M168" s="184" t="s">
        <v>35</v>
      </c>
      <c r="N168" s="185" t="s">
        <v>51</v>
      </c>
      <c r="O168" s="66"/>
      <c r="P168" s="186">
        <f>O168*H168</f>
        <v>0</v>
      </c>
      <c r="Q168" s="186">
        <v>5.8E-4</v>
      </c>
      <c r="R168" s="186">
        <f>Q168*H168</f>
        <v>1.16E-3</v>
      </c>
      <c r="S168" s="186">
        <v>0</v>
      </c>
      <c r="T168" s="187">
        <f>S168*H168</f>
        <v>0</v>
      </c>
      <c r="U168" s="36"/>
      <c r="V168" s="36"/>
      <c r="W168" s="36"/>
      <c r="X168" s="36"/>
      <c r="Y168" s="36"/>
      <c r="Z168" s="36"/>
      <c r="AA168" s="36"/>
      <c r="AB168" s="36"/>
      <c r="AC168" s="36"/>
      <c r="AD168" s="36"/>
      <c r="AE168" s="36"/>
      <c r="AR168" s="188" t="s">
        <v>261</v>
      </c>
      <c r="AT168" s="188" t="s">
        <v>164</v>
      </c>
      <c r="AU168" s="188" t="s">
        <v>90</v>
      </c>
      <c r="AY168" s="18" t="s">
        <v>161</v>
      </c>
      <c r="BE168" s="189">
        <f>IF(N168="základní",J168,0)</f>
        <v>0</v>
      </c>
      <c r="BF168" s="189">
        <f>IF(N168="snížená",J168,0)</f>
        <v>0</v>
      </c>
      <c r="BG168" s="189">
        <f>IF(N168="zákl. přenesená",J168,0)</f>
        <v>0</v>
      </c>
      <c r="BH168" s="189">
        <f>IF(N168="sníž. přenesená",J168,0)</f>
        <v>0</v>
      </c>
      <c r="BI168" s="189">
        <f>IF(N168="nulová",J168,0)</f>
        <v>0</v>
      </c>
      <c r="BJ168" s="18" t="s">
        <v>88</v>
      </c>
      <c r="BK168" s="189">
        <f>ROUND(I168*H168,2)</f>
        <v>0</v>
      </c>
      <c r="BL168" s="18" t="s">
        <v>261</v>
      </c>
      <c r="BM168" s="188" t="s">
        <v>1304</v>
      </c>
    </row>
    <row r="169" spans="1:65" s="2" customFormat="1" ht="11.25">
      <c r="A169" s="36"/>
      <c r="B169" s="37"/>
      <c r="C169" s="38"/>
      <c r="D169" s="190" t="s">
        <v>170</v>
      </c>
      <c r="E169" s="38"/>
      <c r="F169" s="191" t="s">
        <v>341</v>
      </c>
      <c r="G169" s="38"/>
      <c r="H169" s="38"/>
      <c r="I169" s="192"/>
      <c r="J169" s="38"/>
      <c r="K169" s="38"/>
      <c r="L169" s="41"/>
      <c r="M169" s="193"/>
      <c r="N169" s="194"/>
      <c r="O169" s="66"/>
      <c r="P169" s="66"/>
      <c r="Q169" s="66"/>
      <c r="R169" s="66"/>
      <c r="S169" s="66"/>
      <c r="T169" s="67"/>
      <c r="U169" s="36"/>
      <c r="V169" s="36"/>
      <c r="W169" s="36"/>
      <c r="X169" s="36"/>
      <c r="Y169" s="36"/>
      <c r="Z169" s="36"/>
      <c r="AA169" s="36"/>
      <c r="AB169" s="36"/>
      <c r="AC169" s="36"/>
      <c r="AD169" s="36"/>
      <c r="AE169" s="36"/>
      <c r="AT169" s="18" t="s">
        <v>170</v>
      </c>
      <c r="AU169" s="18" t="s">
        <v>90</v>
      </c>
    </row>
    <row r="170" spans="1:65" s="12" customFormat="1" ht="22.9" customHeight="1">
      <c r="B170" s="160"/>
      <c r="C170" s="161"/>
      <c r="D170" s="162" t="s">
        <v>79</v>
      </c>
      <c r="E170" s="174" t="s">
        <v>342</v>
      </c>
      <c r="F170" s="174" t="s">
        <v>343</v>
      </c>
      <c r="G170" s="161"/>
      <c r="H170" s="161"/>
      <c r="I170" s="164"/>
      <c r="J170" s="175">
        <f>BK170</f>
        <v>0</v>
      </c>
      <c r="K170" s="161"/>
      <c r="L170" s="166"/>
      <c r="M170" s="167"/>
      <c r="N170" s="168"/>
      <c r="O170" s="168"/>
      <c r="P170" s="169">
        <f>SUM(P171:P172)</f>
        <v>0</v>
      </c>
      <c r="Q170" s="168"/>
      <c r="R170" s="169">
        <f>SUM(R171:R172)</f>
        <v>0</v>
      </c>
      <c r="S170" s="168"/>
      <c r="T170" s="170">
        <f>SUM(T171:T172)</f>
        <v>0</v>
      </c>
      <c r="AR170" s="171" t="s">
        <v>90</v>
      </c>
      <c r="AT170" s="172" t="s">
        <v>79</v>
      </c>
      <c r="AU170" s="172" t="s">
        <v>88</v>
      </c>
      <c r="AY170" s="171" t="s">
        <v>161</v>
      </c>
      <c r="BK170" s="173">
        <f>SUM(BK171:BK172)</f>
        <v>0</v>
      </c>
    </row>
    <row r="171" spans="1:65" s="2" customFormat="1" ht="55.5" customHeight="1">
      <c r="A171" s="36"/>
      <c r="B171" s="37"/>
      <c r="C171" s="176" t="s">
        <v>333</v>
      </c>
      <c r="D171" s="176" t="s">
        <v>164</v>
      </c>
      <c r="E171" s="177" t="s">
        <v>345</v>
      </c>
      <c r="F171" s="178" t="s">
        <v>346</v>
      </c>
      <c r="G171" s="179" t="s">
        <v>185</v>
      </c>
      <c r="H171" s="180">
        <v>1</v>
      </c>
      <c r="I171" s="181"/>
      <c r="J171" s="182">
        <f>ROUND(I171*H171,2)</f>
        <v>0</v>
      </c>
      <c r="K171" s="183"/>
      <c r="L171" s="41"/>
      <c r="M171" s="184" t="s">
        <v>35</v>
      </c>
      <c r="N171" s="185" t="s">
        <v>51</v>
      </c>
      <c r="O171" s="66"/>
      <c r="P171" s="186">
        <f>O171*H171</f>
        <v>0</v>
      </c>
      <c r="Q171" s="186">
        <v>0</v>
      </c>
      <c r="R171" s="186">
        <f>Q171*H171</f>
        <v>0</v>
      </c>
      <c r="S171" s="186">
        <v>0</v>
      </c>
      <c r="T171" s="187">
        <f>S171*H171</f>
        <v>0</v>
      </c>
      <c r="U171" s="36"/>
      <c r="V171" s="36"/>
      <c r="W171" s="36"/>
      <c r="X171" s="36"/>
      <c r="Y171" s="36"/>
      <c r="Z171" s="36"/>
      <c r="AA171" s="36"/>
      <c r="AB171" s="36"/>
      <c r="AC171" s="36"/>
      <c r="AD171" s="36"/>
      <c r="AE171" s="36"/>
      <c r="AR171" s="188" t="s">
        <v>261</v>
      </c>
      <c r="AT171" s="188" t="s">
        <v>164</v>
      </c>
      <c r="AU171" s="188" t="s">
        <v>90</v>
      </c>
      <c r="AY171" s="18" t="s">
        <v>161</v>
      </c>
      <c r="BE171" s="189">
        <f>IF(N171="základní",J171,0)</f>
        <v>0</v>
      </c>
      <c r="BF171" s="189">
        <f>IF(N171="snížená",J171,0)</f>
        <v>0</v>
      </c>
      <c r="BG171" s="189">
        <f>IF(N171="zákl. přenesená",J171,0)</f>
        <v>0</v>
      </c>
      <c r="BH171" s="189">
        <f>IF(N171="sníž. přenesená",J171,0)</f>
        <v>0</v>
      </c>
      <c r="BI171" s="189">
        <f>IF(N171="nulová",J171,0)</f>
        <v>0</v>
      </c>
      <c r="BJ171" s="18" t="s">
        <v>88</v>
      </c>
      <c r="BK171" s="189">
        <f>ROUND(I171*H171,2)</f>
        <v>0</v>
      </c>
      <c r="BL171" s="18" t="s">
        <v>261</v>
      </c>
      <c r="BM171" s="188" t="s">
        <v>1305</v>
      </c>
    </row>
    <row r="172" spans="1:65" s="2" customFormat="1" ht="11.25">
      <c r="A172" s="36"/>
      <c r="B172" s="37"/>
      <c r="C172" s="38"/>
      <c r="D172" s="190" t="s">
        <v>170</v>
      </c>
      <c r="E172" s="38"/>
      <c r="F172" s="191" t="s">
        <v>348</v>
      </c>
      <c r="G172" s="38"/>
      <c r="H172" s="38"/>
      <c r="I172" s="192"/>
      <c r="J172" s="38"/>
      <c r="K172" s="38"/>
      <c r="L172" s="41"/>
      <c r="M172" s="193"/>
      <c r="N172" s="194"/>
      <c r="O172" s="66"/>
      <c r="P172" s="66"/>
      <c r="Q172" s="66"/>
      <c r="R172" s="66"/>
      <c r="S172" s="66"/>
      <c r="T172" s="67"/>
      <c r="U172" s="36"/>
      <c r="V172" s="36"/>
      <c r="W172" s="36"/>
      <c r="X172" s="36"/>
      <c r="Y172" s="36"/>
      <c r="Z172" s="36"/>
      <c r="AA172" s="36"/>
      <c r="AB172" s="36"/>
      <c r="AC172" s="36"/>
      <c r="AD172" s="36"/>
      <c r="AE172" s="36"/>
      <c r="AT172" s="18" t="s">
        <v>170</v>
      </c>
      <c r="AU172" s="18" t="s">
        <v>90</v>
      </c>
    </row>
    <row r="173" spans="1:65" s="12" customFormat="1" ht="22.9" customHeight="1">
      <c r="B173" s="160"/>
      <c r="C173" s="161"/>
      <c r="D173" s="162" t="s">
        <v>79</v>
      </c>
      <c r="E173" s="174" t="s">
        <v>349</v>
      </c>
      <c r="F173" s="174" t="s">
        <v>350</v>
      </c>
      <c r="G173" s="161"/>
      <c r="H173" s="161"/>
      <c r="I173" s="164"/>
      <c r="J173" s="175">
        <f>BK173</f>
        <v>0</v>
      </c>
      <c r="K173" s="161"/>
      <c r="L173" s="166"/>
      <c r="M173" s="167"/>
      <c r="N173" s="168"/>
      <c r="O173" s="168"/>
      <c r="P173" s="169">
        <f>SUM(P174:P187)</f>
        <v>0</v>
      </c>
      <c r="Q173" s="168"/>
      <c r="R173" s="169">
        <f>SUM(R174:R187)</f>
        <v>0.16549685</v>
      </c>
      <c r="S173" s="168"/>
      <c r="T173" s="170">
        <f>SUM(T174:T187)</f>
        <v>0</v>
      </c>
      <c r="AR173" s="171" t="s">
        <v>90</v>
      </c>
      <c r="AT173" s="172" t="s">
        <v>79</v>
      </c>
      <c r="AU173" s="172" t="s">
        <v>88</v>
      </c>
      <c r="AY173" s="171" t="s">
        <v>161</v>
      </c>
      <c r="BK173" s="173">
        <f>SUM(BK174:BK187)</f>
        <v>0</v>
      </c>
    </row>
    <row r="174" spans="1:65" s="2" customFormat="1" ht="55.5" customHeight="1">
      <c r="A174" s="36"/>
      <c r="B174" s="37"/>
      <c r="C174" s="176" t="s">
        <v>337</v>
      </c>
      <c r="D174" s="176" t="s">
        <v>164</v>
      </c>
      <c r="E174" s="177" t="s">
        <v>352</v>
      </c>
      <c r="F174" s="178" t="s">
        <v>353</v>
      </c>
      <c r="G174" s="179" t="s">
        <v>167</v>
      </c>
      <c r="H174" s="180">
        <v>3.645</v>
      </c>
      <c r="I174" s="181"/>
      <c r="J174" s="182">
        <f>ROUND(I174*H174,2)</f>
        <v>0</v>
      </c>
      <c r="K174" s="183"/>
      <c r="L174" s="41"/>
      <c r="M174" s="184" t="s">
        <v>35</v>
      </c>
      <c r="N174" s="185" t="s">
        <v>51</v>
      </c>
      <c r="O174" s="66"/>
      <c r="P174" s="186">
        <f>O174*H174</f>
        <v>0</v>
      </c>
      <c r="Q174" s="186">
        <v>1.213E-2</v>
      </c>
      <c r="R174" s="186">
        <f>Q174*H174</f>
        <v>4.4213849999999999E-2</v>
      </c>
      <c r="S174" s="186">
        <v>0</v>
      </c>
      <c r="T174" s="187">
        <f>S174*H174</f>
        <v>0</v>
      </c>
      <c r="U174" s="36"/>
      <c r="V174" s="36"/>
      <c r="W174" s="36"/>
      <c r="X174" s="36"/>
      <c r="Y174" s="36"/>
      <c r="Z174" s="36"/>
      <c r="AA174" s="36"/>
      <c r="AB174" s="36"/>
      <c r="AC174" s="36"/>
      <c r="AD174" s="36"/>
      <c r="AE174" s="36"/>
      <c r="AR174" s="188" t="s">
        <v>261</v>
      </c>
      <c r="AT174" s="188" t="s">
        <v>164</v>
      </c>
      <c r="AU174" s="188" t="s">
        <v>90</v>
      </c>
      <c r="AY174" s="18" t="s">
        <v>161</v>
      </c>
      <c r="BE174" s="189">
        <f>IF(N174="základní",J174,0)</f>
        <v>0</v>
      </c>
      <c r="BF174" s="189">
        <f>IF(N174="snížená",J174,0)</f>
        <v>0</v>
      </c>
      <c r="BG174" s="189">
        <f>IF(N174="zákl. přenesená",J174,0)</f>
        <v>0</v>
      </c>
      <c r="BH174" s="189">
        <f>IF(N174="sníž. přenesená",J174,0)</f>
        <v>0</v>
      </c>
      <c r="BI174" s="189">
        <f>IF(N174="nulová",J174,0)</f>
        <v>0</v>
      </c>
      <c r="BJ174" s="18" t="s">
        <v>88</v>
      </c>
      <c r="BK174" s="189">
        <f>ROUND(I174*H174,2)</f>
        <v>0</v>
      </c>
      <c r="BL174" s="18" t="s">
        <v>261</v>
      </c>
      <c r="BM174" s="188" t="s">
        <v>1306</v>
      </c>
    </row>
    <row r="175" spans="1:65" s="2" customFormat="1" ht="11.25">
      <c r="A175" s="36"/>
      <c r="B175" s="37"/>
      <c r="C175" s="38"/>
      <c r="D175" s="190" t="s">
        <v>170</v>
      </c>
      <c r="E175" s="38"/>
      <c r="F175" s="191" t="s">
        <v>355</v>
      </c>
      <c r="G175" s="38"/>
      <c r="H175" s="38"/>
      <c r="I175" s="192"/>
      <c r="J175" s="38"/>
      <c r="K175" s="38"/>
      <c r="L175" s="41"/>
      <c r="M175" s="193"/>
      <c r="N175" s="194"/>
      <c r="O175" s="66"/>
      <c r="P175" s="66"/>
      <c r="Q175" s="66"/>
      <c r="R175" s="66"/>
      <c r="S175" s="66"/>
      <c r="T175" s="67"/>
      <c r="U175" s="36"/>
      <c r="V175" s="36"/>
      <c r="W175" s="36"/>
      <c r="X175" s="36"/>
      <c r="Y175" s="36"/>
      <c r="Z175" s="36"/>
      <c r="AA175" s="36"/>
      <c r="AB175" s="36"/>
      <c r="AC175" s="36"/>
      <c r="AD175" s="36"/>
      <c r="AE175" s="36"/>
      <c r="AT175" s="18" t="s">
        <v>170</v>
      </c>
      <c r="AU175" s="18" t="s">
        <v>90</v>
      </c>
    </row>
    <row r="176" spans="1:65" s="14" customFormat="1" ht="11.25">
      <c r="B176" s="206"/>
      <c r="C176" s="207"/>
      <c r="D176" s="197" t="s">
        <v>176</v>
      </c>
      <c r="E176" s="208" t="s">
        <v>35</v>
      </c>
      <c r="F176" s="209" t="s">
        <v>673</v>
      </c>
      <c r="G176" s="207"/>
      <c r="H176" s="210">
        <v>3.645</v>
      </c>
      <c r="I176" s="211"/>
      <c r="J176" s="207"/>
      <c r="K176" s="207"/>
      <c r="L176" s="212"/>
      <c r="M176" s="213"/>
      <c r="N176" s="214"/>
      <c r="O176" s="214"/>
      <c r="P176" s="214"/>
      <c r="Q176" s="214"/>
      <c r="R176" s="214"/>
      <c r="S176" s="214"/>
      <c r="T176" s="215"/>
      <c r="AT176" s="216" t="s">
        <v>176</v>
      </c>
      <c r="AU176" s="216" t="s">
        <v>90</v>
      </c>
      <c r="AV176" s="14" t="s">
        <v>90</v>
      </c>
      <c r="AW176" s="14" t="s">
        <v>41</v>
      </c>
      <c r="AX176" s="14" t="s">
        <v>88</v>
      </c>
      <c r="AY176" s="216" t="s">
        <v>161</v>
      </c>
    </row>
    <row r="177" spans="1:65" s="2" customFormat="1" ht="44.25" customHeight="1">
      <c r="A177" s="36"/>
      <c r="B177" s="37"/>
      <c r="C177" s="176" t="s">
        <v>344</v>
      </c>
      <c r="D177" s="176" t="s">
        <v>164</v>
      </c>
      <c r="E177" s="177" t="s">
        <v>358</v>
      </c>
      <c r="F177" s="178" t="s">
        <v>359</v>
      </c>
      <c r="G177" s="179" t="s">
        <v>167</v>
      </c>
      <c r="H177" s="180">
        <v>3.645</v>
      </c>
      <c r="I177" s="181"/>
      <c r="J177" s="182">
        <f>ROUND(I177*H177,2)</f>
        <v>0</v>
      </c>
      <c r="K177" s="183"/>
      <c r="L177" s="41"/>
      <c r="M177" s="184" t="s">
        <v>35</v>
      </c>
      <c r="N177" s="185" t="s">
        <v>51</v>
      </c>
      <c r="O177" s="66"/>
      <c r="P177" s="186">
        <f>O177*H177</f>
        <v>0</v>
      </c>
      <c r="Q177" s="186">
        <v>1E-4</v>
      </c>
      <c r="R177" s="186">
        <f>Q177*H177</f>
        <v>3.6450000000000002E-4</v>
      </c>
      <c r="S177" s="186">
        <v>0</v>
      </c>
      <c r="T177" s="187">
        <f>S177*H177</f>
        <v>0</v>
      </c>
      <c r="U177" s="36"/>
      <c r="V177" s="36"/>
      <c r="W177" s="36"/>
      <c r="X177" s="36"/>
      <c r="Y177" s="36"/>
      <c r="Z177" s="36"/>
      <c r="AA177" s="36"/>
      <c r="AB177" s="36"/>
      <c r="AC177" s="36"/>
      <c r="AD177" s="36"/>
      <c r="AE177" s="36"/>
      <c r="AR177" s="188" t="s">
        <v>261</v>
      </c>
      <c r="AT177" s="188" t="s">
        <v>164</v>
      </c>
      <c r="AU177" s="188" t="s">
        <v>90</v>
      </c>
      <c r="AY177" s="18" t="s">
        <v>161</v>
      </c>
      <c r="BE177" s="189">
        <f>IF(N177="základní",J177,0)</f>
        <v>0</v>
      </c>
      <c r="BF177" s="189">
        <f>IF(N177="snížená",J177,0)</f>
        <v>0</v>
      </c>
      <c r="BG177" s="189">
        <f>IF(N177="zákl. přenesená",J177,0)</f>
        <v>0</v>
      </c>
      <c r="BH177" s="189">
        <f>IF(N177="sníž. přenesená",J177,0)</f>
        <v>0</v>
      </c>
      <c r="BI177" s="189">
        <f>IF(N177="nulová",J177,0)</f>
        <v>0</v>
      </c>
      <c r="BJ177" s="18" t="s">
        <v>88</v>
      </c>
      <c r="BK177" s="189">
        <f>ROUND(I177*H177,2)</f>
        <v>0</v>
      </c>
      <c r="BL177" s="18" t="s">
        <v>261</v>
      </c>
      <c r="BM177" s="188" t="s">
        <v>1307</v>
      </c>
    </row>
    <row r="178" spans="1:65" s="2" customFormat="1" ht="11.25">
      <c r="A178" s="36"/>
      <c r="B178" s="37"/>
      <c r="C178" s="38"/>
      <c r="D178" s="190" t="s">
        <v>170</v>
      </c>
      <c r="E178" s="38"/>
      <c r="F178" s="191" t="s">
        <v>361</v>
      </c>
      <c r="G178" s="38"/>
      <c r="H178" s="38"/>
      <c r="I178" s="192"/>
      <c r="J178" s="38"/>
      <c r="K178" s="38"/>
      <c r="L178" s="41"/>
      <c r="M178" s="193"/>
      <c r="N178" s="194"/>
      <c r="O178" s="66"/>
      <c r="P178" s="66"/>
      <c r="Q178" s="66"/>
      <c r="R178" s="66"/>
      <c r="S178" s="66"/>
      <c r="T178" s="67"/>
      <c r="U178" s="36"/>
      <c r="V178" s="36"/>
      <c r="W178" s="36"/>
      <c r="X178" s="36"/>
      <c r="Y178" s="36"/>
      <c r="Z178" s="36"/>
      <c r="AA178" s="36"/>
      <c r="AB178" s="36"/>
      <c r="AC178" s="36"/>
      <c r="AD178" s="36"/>
      <c r="AE178" s="36"/>
      <c r="AT178" s="18" t="s">
        <v>170</v>
      </c>
      <c r="AU178" s="18" t="s">
        <v>90</v>
      </c>
    </row>
    <row r="179" spans="1:65" s="2" customFormat="1" ht="37.9" customHeight="1">
      <c r="A179" s="36"/>
      <c r="B179" s="37"/>
      <c r="C179" s="176" t="s">
        <v>351</v>
      </c>
      <c r="D179" s="176" t="s">
        <v>164</v>
      </c>
      <c r="E179" s="177" t="s">
        <v>363</v>
      </c>
      <c r="F179" s="178" t="s">
        <v>364</v>
      </c>
      <c r="G179" s="179" t="s">
        <v>167</v>
      </c>
      <c r="H179" s="180">
        <v>12.53</v>
      </c>
      <c r="I179" s="181"/>
      <c r="J179" s="182">
        <f>ROUND(I179*H179,2)</f>
        <v>0</v>
      </c>
      <c r="K179" s="183"/>
      <c r="L179" s="41"/>
      <c r="M179" s="184" t="s">
        <v>35</v>
      </c>
      <c r="N179" s="185" t="s">
        <v>51</v>
      </c>
      <c r="O179" s="66"/>
      <c r="P179" s="186">
        <f>O179*H179</f>
        <v>0</v>
      </c>
      <c r="Q179" s="186">
        <v>1.25E-3</v>
      </c>
      <c r="R179" s="186">
        <f>Q179*H179</f>
        <v>1.5662499999999999E-2</v>
      </c>
      <c r="S179" s="186">
        <v>0</v>
      </c>
      <c r="T179" s="187">
        <f>S179*H179</f>
        <v>0</v>
      </c>
      <c r="U179" s="36"/>
      <c r="V179" s="36"/>
      <c r="W179" s="36"/>
      <c r="X179" s="36"/>
      <c r="Y179" s="36"/>
      <c r="Z179" s="36"/>
      <c r="AA179" s="36"/>
      <c r="AB179" s="36"/>
      <c r="AC179" s="36"/>
      <c r="AD179" s="36"/>
      <c r="AE179" s="36"/>
      <c r="AR179" s="188" t="s">
        <v>261</v>
      </c>
      <c r="AT179" s="188" t="s">
        <v>164</v>
      </c>
      <c r="AU179" s="188" t="s">
        <v>90</v>
      </c>
      <c r="AY179" s="18" t="s">
        <v>161</v>
      </c>
      <c r="BE179" s="189">
        <f>IF(N179="základní",J179,0)</f>
        <v>0</v>
      </c>
      <c r="BF179" s="189">
        <f>IF(N179="snížená",J179,0)</f>
        <v>0</v>
      </c>
      <c r="BG179" s="189">
        <f>IF(N179="zákl. přenesená",J179,0)</f>
        <v>0</v>
      </c>
      <c r="BH179" s="189">
        <f>IF(N179="sníž. přenesená",J179,0)</f>
        <v>0</v>
      </c>
      <c r="BI179" s="189">
        <f>IF(N179="nulová",J179,0)</f>
        <v>0</v>
      </c>
      <c r="BJ179" s="18" t="s">
        <v>88</v>
      </c>
      <c r="BK179" s="189">
        <f>ROUND(I179*H179,2)</f>
        <v>0</v>
      </c>
      <c r="BL179" s="18" t="s">
        <v>261</v>
      </c>
      <c r="BM179" s="188" t="s">
        <v>1308</v>
      </c>
    </row>
    <row r="180" spans="1:65" s="2" customFormat="1" ht="11.25">
      <c r="A180" s="36"/>
      <c r="B180" s="37"/>
      <c r="C180" s="38"/>
      <c r="D180" s="190" t="s">
        <v>170</v>
      </c>
      <c r="E180" s="38"/>
      <c r="F180" s="191" t="s">
        <v>366</v>
      </c>
      <c r="G180" s="38"/>
      <c r="H180" s="38"/>
      <c r="I180" s="192"/>
      <c r="J180" s="38"/>
      <c r="K180" s="38"/>
      <c r="L180" s="41"/>
      <c r="M180" s="193"/>
      <c r="N180" s="194"/>
      <c r="O180" s="66"/>
      <c r="P180" s="66"/>
      <c r="Q180" s="66"/>
      <c r="R180" s="66"/>
      <c r="S180" s="66"/>
      <c r="T180" s="67"/>
      <c r="U180" s="36"/>
      <c r="V180" s="36"/>
      <c r="W180" s="36"/>
      <c r="X180" s="36"/>
      <c r="Y180" s="36"/>
      <c r="Z180" s="36"/>
      <c r="AA180" s="36"/>
      <c r="AB180" s="36"/>
      <c r="AC180" s="36"/>
      <c r="AD180" s="36"/>
      <c r="AE180" s="36"/>
      <c r="AT180" s="18" t="s">
        <v>170</v>
      </c>
      <c r="AU180" s="18" t="s">
        <v>90</v>
      </c>
    </row>
    <row r="181" spans="1:65" s="2" customFormat="1" ht="24.2" customHeight="1">
      <c r="A181" s="36"/>
      <c r="B181" s="37"/>
      <c r="C181" s="228" t="s">
        <v>357</v>
      </c>
      <c r="D181" s="228" t="s">
        <v>188</v>
      </c>
      <c r="E181" s="229" t="s">
        <v>368</v>
      </c>
      <c r="F181" s="230" t="s">
        <v>369</v>
      </c>
      <c r="G181" s="231" t="s">
        <v>167</v>
      </c>
      <c r="H181" s="232">
        <v>13.157</v>
      </c>
      <c r="I181" s="233"/>
      <c r="J181" s="234">
        <f>ROUND(I181*H181,2)</f>
        <v>0</v>
      </c>
      <c r="K181" s="235"/>
      <c r="L181" s="236"/>
      <c r="M181" s="237" t="s">
        <v>35</v>
      </c>
      <c r="N181" s="238" t="s">
        <v>51</v>
      </c>
      <c r="O181" s="66"/>
      <c r="P181" s="186">
        <f>O181*H181</f>
        <v>0</v>
      </c>
      <c r="Q181" s="186">
        <v>8.0000000000000002E-3</v>
      </c>
      <c r="R181" s="186">
        <f>Q181*H181</f>
        <v>0.105256</v>
      </c>
      <c r="S181" s="186">
        <v>0</v>
      </c>
      <c r="T181" s="187">
        <f>S181*H181</f>
        <v>0</v>
      </c>
      <c r="U181" s="36"/>
      <c r="V181" s="36"/>
      <c r="W181" s="36"/>
      <c r="X181" s="36"/>
      <c r="Y181" s="36"/>
      <c r="Z181" s="36"/>
      <c r="AA181" s="36"/>
      <c r="AB181" s="36"/>
      <c r="AC181" s="36"/>
      <c r="AD181" s="36"/>
      <c r="AE181" s="36"/>
      <c r="AR181" s="188" t="s">
        <v>333</v>
      </c>
      <c r="AT181" s="188" t="s">
        <v>188</v>
      </c>
      <c r="AU181" s="188" t="s">
        <v>90</v>
      </c>
      <c r="AY181" s="18" t="s">
        <v>161</v>
      </c>
      <c r="BE181" s="189">
        <f>IF(N181="základní",J181,0)</f>
        <v>0</v>
      </c>
      <c r="BF181" s="189">
        <f>IF(N181="snížená",J181,0)</f>
        <v>0</v>
      </c>
      <c r="BG181" s="189">
        <f>IF(N181="zákl. přenesená",J181,0)</f>
        <v>0</v>
      </c>
      <c r="BH181" s="189">
        <f>IF(N181="sníž. přenesená",J181,0)</f>
        <v>0</v>
      </c>
      <c r="BI181" s="189">
        <f>IF(N181="nulová",J181,0)</f>
        <v>0</v>
      </c>
      <c r="BJ181" s="18" t="s">
        <v>88</v>
      </c>
      <c r="BK181" s="189">
        <f>ROUND(I181*H181,2)</f>
        <v>0</v>
      </c>
      <c r="BL181" s="18" t="s">
        <v>261</v>
      </c>
      <c r="BM181" s="188" t="s">
        <v>1309</v>
      </c>
    </row>
    <row r="182" spans="1:65" s="2" customFormat="1" ht="11.25">
      <c r="A182" s="36"/>
      <c r="B182" s="37"/>
      <c r="C182" s="38"/>
      <c r="D182" s="190" t="s">
        <v>170</v>
      </c>
      <c r="E182" s="38"/>
      <c r="F182" s="191" t="s">
        <v>371</v>
      </c>
      <c r="G182" s="38"/>
      <c r="H182" s="38"/>
      <c r="I182" s="192"/>
      <c r="J182" s="38"/>
      <c r="K182" s="38"/>
      <c r="L182" s="41"/>
      <c r="M182" s="193"/>
      <c r="N182" s="194"/>
      <c r="O182" s="66"/>
      <c r="P182" s="66"/>
      <c r="Q182" s="66"/>
      <c r="R182" s="66"/>
      <c r="S182" s="66"/>
      <c r="T182" s="67"/>
      <c r="U182" s="36"/>
      <c r="V182" s="36"/>
      <c r="W182" s="36"/>
      <c r="X182" s="36"/>
      <c r="Y182" s="36"/>
      <c r="Z182" s="36"/>
      <c r="AA182" s="36"/>
      <c r="AB182" s="36"/>
      <c r="AC182" s="36"/>
      <c r="AD182" s="36"/>
      <c r="AE182" s="36"/>
      <c r="AT182" s="18" t="s">
        <v>170</v>
      </c>
      <c r="AU182" s="18" t="s">
        <v>90</v>
      </c>
    </row>
    <row r="183" spans="1:65" s="14" customFormat="1" ht="11.25">
      <c r="B183" s="206"/>
      <c r="C183" s="207"/>
      <c r="D183" s="197" t="s">
        <v>176</v>
      </c>
      <c r="E183" s="207"/>
      <c r="F183" s="209" t="s">
        <v>1310</v>
      </c>
      <c r="G183" s="207"/>
      <c r="H183" s="210">
        <v>13.157</v>
      </c>
      <c r="I183" s="211"/>
      <c r="J183" s="207"/>
      <c r="K183" s="207"/>
      <c r="L183" s="212"/>
      <c r="M183" s="213"/>
      <c r="N183" s="214"/>
      <c r="O183" s="214"/>
      <c r="P183" s="214"/>
      <c r="Q183" s="214"/>
      <c r="R183" s="214"/>
      <c r="S183" s="214"/>
      <c r="T183" s="215"/>
      <c r="AT183" s="216" t="s">
        <v>176</v>
      </c>
      <c r="AU183" s="216" t="s">
        <v>90</v>
      </c>
      <c r="AV183" s="14" t="s">
        <v>90</v>
      </c>
      <c r="AW183" s="14" t="s">
        <v>4</v>
      </c>
      <c r="AX183" s="14" t="s">
        <v>88</v>
      </c>
      <c r="AY183" s="216" t="s">
        <v>161</v>
      </c>
    </row>
    <row r="184" spans="1:65" s="2" customFormat="1" ht="44.25" customHeight="1">
      <c r="A184" s="36"/>
      <c r="B184" s="37"/>
      <c r="C184" s="176" t="s">
        <v>362</v>
      </c>
      <c r="D184" s="176" t="s">
        <v>164</v>
      </c>
      <c r="E184" s="177" t="s">
        <v>1004</v>
      </c>
      <c r="F184" s="178" t="s">
        <v>1005</v>
      </c>
      <c r="G184" s="179" t="s">
        <v>232</v>
      </c>
      <c r="H184" s="180">
        <v>0.16500000000000001</v>
      </c>
      <c r="I184" s="181"/>
      <c r="J184" s="182">
        <f>ROUND(I184*H184,2)</f>
        <v>0</v>
      </c>
      <c r="K184" s="183"/>
      <c r="L184" s="41"/>
      <c r="M184" s="184" t="s">
        <v>35</v>
      </c>
      <c r="N184" s="185" t="s">
        <v>51</v>
      </c>
      <c r="O184" s="66"/>
      <c r="P184" s="186">
        <f>O184*H184</f>
        <v>0</v>
      </c>
      <c r="Q184" s="186">
        <v>0</v>
      </c>
      <c r="R184" s="186">
        <f>Q184*H184</f>
        <v>0</v>
      </c>
      <c r="S184" s="186">
        <v>0</v>
      </c>
      <c r="T184" s="187">
        <f>S184*H184</f>
        <v>0</v>
      </c>
      <c r="U184" s="36"/>
      <c r="V184" s="36"/>
      <c r="W184" s="36"/>
      <c r="X184" s="36"/>
      <c r="Y184" s="36"/>
      <c r="Z184" s="36"/>
      <c r="AA184" s="36"/>
      <c r="AB184" s="36"/>
      <c r="AC184" s="36"/>
      <c r="AD184" s="36"/>
      <c r="AE184" s="36"/>
      <c r="AR184" s="188" t="s">
        <v>261</v>
      </c>
      <c r="AT184" s="188" t="s">
        <v>164</v>
      </c>
      <c r="AU184" s="188" t="s">
        <v>90</v>
      </c>
      <c r="AY184" s="18" t="s">
        <v>161</v>
      </c>
      <c r="BE184" s="189">
        <f>IF(N184="základní",J184,0)</f>
        <v>0</v>
      </c>
      <c r="BF184" s="189">
        <f>IF(N184="snížená",J184,0)</f>
        <v>0</v>
      </c>
      <c r="BG184" s="189">
        <f>IF(N184="zákl. přenesená",J184,0)</f>
        <v>0</v>
      </c>
      <c r="BH184" s="189">
        <f>IF(N184="sníž. přenesená",J184,0)</f>
        <v>0</v>
      </c>
      <c r="BI184" s="189">
        <f>IF(N184="nulová",J184,0)</f>
        <v>0</v>
      </c>
      <c r="BJ184" s="18" t="s">
        <v>88</v>
      </c>
      <c r="BK184" s="189">
        <f>ROUND(I184*H184,2)</f>
        <v>0</v>
      </c>
      <c r="BL184" s="18" t="s">
        <v>261</v>
      </c>
      <c r="BM184" s="188" t="s">
        <v>1311</v>
      </c>
    </row>
    <row r="185" spans="1:65" s="2" customFormat="1" ht="11.25">
      <c r="A185" s="36"/>
      <c r="B185" s="37"/>
      <c r="C185" s="38"/>
      <c r="D185" s="190" t="s">
        <v>170</v>
      </c>
      <c r="E185" s="38"/>
      <c r="F185" s="191" t="s">
        <v>1007</v>
      </c>
      <c r="G185" s="38"/>
      <c r="H185" s="38"/>
      <c r="I185" s="192"/>
      <c r="J185" s="38"/>
      <c r="K185" s="38"/>
      <c r="L185" s="41"/>
      <c r="M185" s="193"/>
      <c r="N185" s="194"/>
      <c r="O185" s="66"/>
      <c r="P185" s="66"/>
      <c r="Q185" s="66"/>
      <c r="R185" s="66"/>
      <c r="S185" s="66"/>
      <c r="T185" s="67"/>
      <c r="U185" s="36"/>
      <c r="V185" s="36"/>
      <c r="W185" s="36"/>
      <c r="X185" s="36"/>
      <c r="Y185" s="36"/>
      <c r="Z185" s="36"/>
      <c r="AA185" s="36"/>
      <c r="AB185" s="36"/>
      <c r="AC185" s="36"/>
      <c r="AD185" s="36"/>
      <c r="AE185" s="36"/>
      <c r="AT185" s="18" t="s">
        <v>170</v>
      </c>
      <c r="AU185" s="18" t="s">
        <v>90</v>
      </c>
    </row>
    <row r="186" spans="1:65" s="2" customFormat="1" ht="49.15" customHeight="1">
      <c r="A186" s="36"/>
      <c r="B186" s="37"/>
      <c r="C186" s="176" t="s">
        <v>367</v>
      </c>
      <c r="D186" s="176" t="s">
        <v>164</v>
      </c>
      <c r="E186" s="177" t="s">
        <v>379</v>
      </c>
      <c r="F186" s="178" t="s">
        <v>380</v>
      </c>
      <c r="G186" s="179" t="s">
        <v>232</v>
      </c>
      <c r="H186" s="180">
        <v>0.16500000000000001</v>
      </c>
      <c r="I186" s="181"/>
      <c r="J186" s="182">
        <f>ROUND(I186*H186,2)</f>
        <v>0</v>
      </c>
      <c r="K186" s="183"/>
      <c r="L186" s="41"/>
      <c r="M186" s="184" t="s">
        <v>35</v>
      </c>
      <c r="N186" s="185" t="s">
        <v>51</v>
      </c>
      <c r="O186" s="66"/>
      <c r="P186" s="186">
        <f>O186*H186</f>
        <v>0</v>
      </c>
      <c r="Q186" s="186">
        <v>0</v>
      </c>
      <c r="R186" s="186">
        <f>Q186*H186</f>
        <v>0</v>
      </c>
      <c r="S186" s="186">
        <v>0</v>
      </c>
      <c r="T186" s="187">
        <f>S186*H186</f>
        <v>0</v>
      </c>
      <c r="U186" s="36"/>
      <c r="V186" s="36"/>
      <c r="W186" s="36"/>
      <c r="X186" s="36"/>
      <c r="Y186" s="36"/>
      <c r="Z186" s="36"/>
      <c r="AA186" s="36"/>
      <c r="AB186" s="36"/>
      <c r="AC186" s="36"/>
      <c r="AD186" s="36"/>
      <c r="AE186" s="36"/>
      <c r="AR186" s="188" t="s">
        <v>261</v>
      </c>
      <c r="AT186" s="188" t="s">
        <v>164</v>
      </c>
      <c r="AU186" s="188" t="s">
        <v>90</v>
      </c>
      <c r="AY186" s="18" t="s">
        <v>161</v>
      </c>
      <c r="BE186" s="189">
        <f>IF(N186="základní",J186,0)</f>
        <v>0</v>
      </c>
      <c r="BF186" s="189">
        <f>IF(N186="snížená",J186,0)</f>
        <v>0</v>
      </c>
      <c r="BG186" s="189">
        <f>IF(N186="zákl. přenesená",J186,0)</f>
        <v>0</v>
      </c>
      <c r="BH186" s="189">
        <f>IF(N186="sníž. přenesená",J186,0)</f>
        <v>0</v>
      </c>
      <c r="BI186" s="189">
        <f>IF(N186="nulová",J186,0)</f>
        <v>0</v>
      </c>
      <c r="BJ186" s="18" t="s">
        <v>88</v>
      </c>
      <c r="BK186" s="189">
        <f>ROUND(I186*H186,2)</f>
        <v>0</v>
      </c>
      <c r="BL186" s="18" t="s">
        <v>261</v>
      </c>
      <c r="BM186" s="188" t="s">
        <v>1312</v>
      </c>
    </row>
    <row r="187" spans="1:65" s="2" customFormat="1" ht="11.25">
      <c r="A187" s="36"/>
      <c r="B187" s="37"/>
      <c r="C187" s="38"/>
      <c r="D187" s="190" t="s">
        <v>170</v>
      </c>
      <c r="E187" s="38"/>
      <c r="F187" s="191" t="s">
        <v>382</v>
      </c>
      <c r="G187" s="38"/>
      <c r="H187" s="38"/>
      <c r="I187" s="192"/>
      <c r="J187" s="38"/>
      <c r="K187" s="38"/>
      <c r="L187" s="41"/>
      <c r="M187" s="193"/>
      <c r="N187" s="194"/>
      <c r="O187" s="66"/>
      <c r="P187" s="66"/>
      <c r="Q187" s="66"/>
      <c r="R187" s="66"/>
      <c r="S187" s="66"/>
      <c r="T187" s="67"/>
      <c r="U187" s="36"/>
      <c r="V187" s="36"/>
      <c r="W187" s="36"/>
      <c r="X187" s="36"/>
      <c r="Y187" s="36"/>
      <c r="Z187" s="36"/>
      <c r="AA187" s="36"/>
      <c r="AB187" s="36"/>
      <c r="AC187" s="36"/>
      <c r="AD187" s="36"/>
      <c r="AE187" s="36"/>
      <c r="AT187" s="18" t="s">
        <v>170</v>
      </c>
      <c r="AU187" s="18" t="s">
        <v>90</v>
      </c>
    </row>
    <row r="188" spans="1:65" s="12" customFormat="1" ht="22.9" customHeight="1">
      <c r="B188" s="160"/>
      <c r="C188" s="161"/>
      <c r="D188" s="162" t="s">
        <v>79</v>
      </c>
      <c r="E188" s="174" t="s">
        <v>383</v>
      </c>
      <c r="F188" s="174" t="s">
        <v>384</v>
      </c>
      <c r="G188" s="161"/>
      <c r="H188" s="161"/>
      <c r="I188" s="164"/>
      <c r="J188" s="175">
        <f>BK188</f>
        <v>0</v>
      </c>
      <c r="K188" s="161"/>
      <c r="L188" s="166"/>
      <c r="M188" s="167"/>
      <c r="N188" s="168"/>
      <c r="O188" s="168"/>
      <c r="P188" s="169">
        <f>SUM(P189:P198)</f>
        <v>0</v>
      </c>
      <c r="Q188" s="168"/>
      <c r="R188" s="169">
        <f>SUM(R189:R198)</f>
        <v>6.4000000000000001E-2</v>
      </c>
      <c r="S188" s="168"/>
      <c r="T188" s="170">
        <f>SUM(T189:T198)</f>
        <v>9.6000000000000002E-2</v>
      </c>
      <c r="AR188" s="171" t="s">
        <v>90</v>
      </c>
      <c r="AT188" s="172" t="s">
        <v>79</v>
      </c>
      <c r="AU188" s="172" t="s">
        <v>88</v>
      </c>
      <c r="AY188" s="171" t="s">
        <v>161</v>
      </c>
      <c r="BK188" s="173">
        <f>SUM(BK189:BK198)</f>
        <v>0</v>
      </c>
    </row>
    <row r="189" spans="1:65" s="2" customFormat="1" ht="49.15" customHeight="1">
      <c r="A189" s="36"/>
      <c r="B189" s="37"/>
      <c r="C189" s="176" t="s">
        <v>373</v>
      </c>
      <c r="D189" s="176" t="s">
        <v>164</v>
      </c>
      <c r="E189" s="177" t="s">
        <v>386</v>
      </c>
      <c r="F189" s="178" t="s">
        <v>387</v>
      </c>
      <c r="G189" s="179" t="s">
        <v>185</v>
      </c>
      <c r="H189" s="180">
        <v>4</v>
      </c>
      <c r="I189" s="181"/>
      <c r="J189" s="182">
        <f>ROUND(I189*H189,2)</f>
        <v>0</v>
      </c>
      <c r="K189" s="183"/>
      <c r="L189" s="41"/>
      <c r="M189" s="184" t="s">
        <v>35</v>
      </c>
      <c r="N189" s="185" t="s">
        <v>51</v>
      </c>
      <c r="O189" s="66"/>
      <c r="P189" s="186">
        <f>O189*H189</f>
        <v>0</v>
      </c>
      <c r="Q189" s="186">
        <v>0</v>
      </c>
      <c r="R189" s="186">
        <f>Q189*H189</f>
        <v>0</v>
      </c>
      <c r="S189" s="186">
        <v>2.4E-2</v>
      </c>
      <c r="T189" s="187">
        <f>S189*H189</f>
        <v>9.6000000000000002E-2</v>
      </c>
      <c r="U189" s="36"/>
      <c r="V189" s="36"/>
      <c r="W189" s="36"/>
      <c r="X189" s="36"/>
      <c r="Y189" s="36"/>
      <c r="Z189" s="36"/>
      <c r="AA189" s="36"/>
      <c r="AB189" s="36"/>
      <c r="AC189" s="36"/>
      <c r="AD189" s="36"/>
      <c r="AE189" s="36"/>
      <c r="AR189" s="188" t="s">
        <v>261</v>
      </c>
      <c r="AT189" s="188" t="s">
        <v>164</v>
      </c>
      <c r="AU189" s="188" t="s">
        <v>90</v>
      </c>
      <c r="AY189" s="18" t="s">
        <v>161</v>
      </c>
      <c r="BE189" s="189">
        <f>IF(N189="základní",J189,0)</f>
        <v>0</v>
      </c>
      <c r="BF189" s="189">
        <f>IF(N189="snížená",J189,0)</f>
        <v>0</v>
      </c>
      <c r="BG189" s="189">
        <f>IF(N189="zákl. přenesená",J189,0)</f>
        <v>0</v>
      </c>
      <c r="BH189" s="189">
        <f>IF(N189="sníž. přenesená",J189,0)</f>
        <v>0</v>
      </c>
      <c r="BI189" s="189">
        <f>IF(N189="nulová",J189,0)</f>
        <v>0</v>
      </c>
      <c r="BJ189" s="18" t="s">
        <v>88</v>
      </c>
      <c r="BK189" s="189">
        <f>ROUND(I189*H189,2)</f>
        <v>0</v>
      </c>
      <c r="BL189" s="18" t="s">
        <v>261</v>
      </c>
      <c r="BM189" s="188" t="s">
        <v>1313</v>
      </c>
    </row>
    <row r="190" spans="1:65" s="2" customFormat="1" ht="11.25">
      <c r="A190" s="36"/>
      <c r="B190" s="37"/>
      <c r="C190" s="38"/>
      <c r="D190" s="190" t="s">
        <v>170</v>
      </c>
      <c r="E190" s="38"/>
      <c r="F190" s="191" t="s">
        <v>389</v>
      </c>
      <c r="G190" s="38"/>
      <c r="H190" s="38"/>
      <c r="I190" s="192"/>
      <c r="J190" s="38"/>
      <c r="K190" s="38"/>
      <c r="L190" s="41"/>
      <c r="M190" s="193"/>
      <c r="N190" s="194"/>
      <c r="O190" s="66"/>
      <c r="P190" s="66"/>
      <c r="Q190" s="66"/>
      <c r="R190" s="66"/>
      <c r="S190" s="66"/>
      <c r="T190" s="67"/>
      <c r="U190" s="36"/>
      <c r="V190" s="36"/>
      <c r="W190" s="36"/>
      <c r="X190" s="36"/>
      <c r="Y190" s="36"/>
      <c r="Z190" s="36"/>
      <c r="AA190" s="36"/>
      <c r="AB190" s="36"/>
      <c r="AC190" s="36"/>
      <c r="AD190" s="36"/>
      <c r="AE190" s="36"/>
      <c r="AT190" s="18" t="s">
        <v>170</v>
      </c>
      <c r="AU190" s="18" t="s">
        <v>90</v>
      </c>
    </row>
    <row r="191" spans="1:65" s="2" customFormat="1" ht="76.349999999999994" customHeight="1">
      <c r="A191" s="36"/>
      <c r="B191" s="37"/>
      <c r="C191" s="176" t="s">
        <v>378</v>
      </c>
      <c r="D191" s="176" t="s">
        <v>164</v>
      </c>
      <c r="E191" s="177" t="s">
        <v>899</v>
      </c>
      <c r="F191" s="178" t="s">
        <v>682</v>
      </c>
      <c r="G191" s="179" t="s">
        <v>185</v>
      </c>
      <c r="H191" s="180">
        <v>1</v>
      </c>
      <c r="I191" s="181"/>
      <c r="J191" s="182">
        <f>ROUND(I191*H191,2)</f>
        <v>0</v>
      </c>
      <c r="K191" s="183"/>
      <c r="L191" s="41"/>
      <c r="M191" s="184" t="s">
        <v>35</v>
      </c>
      <c r="N191" s="185" t="s">
        <v>51</v>
      </c>
      <c r="O191" s="66"/>
      <c r="P191" s="186">
        <f>O191*H191</f>
        <v>0</v>
      </c>
      <c r="Q191" s="186">
        <v>1.6E-2</v>
      </c>
      <c r="R191" s="186">
        <f>Q191*H191</f>
        <v>1.6E-2</v>
      </c>
      <c r="S191" s="186">
        <v>0</v>
      </c>
      <c r="T191" s="187">
        <f>S191*H191</f>
        <v>0</v>
      </c>
      <c r="U191" s="36"/>
      <c r="V191" s="36"/>
      <c r="W191" s="36"/>
      <c r="X191" s="36"/>
      <c r="Y191" s="36"/>
      <c r="Z191" s="36"/>
      <c r="AA191" s="36"/>
      <c r="AB191" s="36"/>
      <c r="AC191" s="36"/>
      <c r="AD191" s="36"/>
      <c r="AE191" s="36"/>
      <c r="AR191" s="188" t="s">
        <v>261</v>
      </c>
      <c r="AT191" s="188" t="s">
        <v>164</v>
      </c>
      <c r="AU191" s="188" t="s">
        <v>90</v>
      </c>
      <c r="AY191" s="18" t="s">
        <v>161</v>
      </c>
      <c r="BE191" s="189">
        <f>IF(N191="základní",J191,0)</f>
        <v>0</v>
      </c>
      <c r="BF191" s="189">
        <f>IF(N191="snížená",J191,0)</f>
        <v>0</v>
      </c>
      <c r="BG191" s="189">
        <f>IF(N191="zákl. přenesená",J191,0)</f>
        <v>0</v>
      </c>
      <c r="BH191" s="189">
        <f>IF(N191="sníž. přenesená",J191,0)</f>
        <v>0</v>
      </c>
      <c r="BI191" s="189">
        <f>IF(N191="nulová",J191,0)</f>
        <v>0</v>
      </c>
      <c r="BJ191" s="18" t="s">
        <v>88</v>
      </c>
      <c r="BK191" s="189">
        <f>ROUND(I191*H191,2)</f>
        <v>0</v>
      </c>
      <c r="BL191" s="18" t="s">
        <v>261</v>
      </c>
      <c r="BM191" s="188" t="s">
        <v>1314</v>
      </c>
    </row>
    <row r="192" spans="1:65" s="2" customFormat="1" ht="39">
      <c r="A192" s="36"/>
      <c r="B192" s="37"/>
      <c r="C192" s="38"/>
      <c r="D192" s="197" t="s">
        <v>217</v>
      </c>
      <c r="E192" s="38"/>
      <c r="F192" s="239" t="s">
        <v>684</v>
      </c>
      <c r="G192" s="38"/>
      <c r="H192" s="38"/>
      <c r="I192" s="192"/>
      <c r="J192" s="38"/>
      <c r="K192" s="38"/>
      <c r="L192" s="41"/>
      <c r="M192" s="193"/>
      <c r="N192" s="194"/>
      <c r="O192" s="66"/>
      <c r="P192" s="66"/>
      <c r="Q192" s="66"/>
      <c r="R192" s="66"/>
      <c r="S192" s="66"/>
      <c r="T192" s="67"/>
      <c r="U192" s="36"/>
      <c r="V192" s="36"/>
      <c r="W192" s="36"/>
      <c r="X192" s="36"/>
      <c r="Y192" s="36"/>
      <c r="Z192" s="36"/>
      <c r="AA192" s="36"/>
      <c r="AB192" s="36"/>
      <c r="AC192" s="36"/>
      <c r="AD192" s="36"/>
      <c r="AE192" s="36"/>
      <c r="AT192" s="18" t="s">
        <v>217</v>
      </c>
      <c r="AU192" s="18" t="s">
        <v>90</v>
      </c>
    </row>
    <row r="193" spans="1:65" s="2" customFormat="1" ht="49.15" customHeight="1">
      <c r="A193" s="36"/>
      <c r="B193" s="37"/>
      <c r="C193" s="176" t="s">
        <v>385</v>
      </c>
      <c r="D193" s="176" t="s">
        <v>164</v>
      </c>
      <c r="E193" s="177" t="s">
        <v>685</v>
      </c>
      <c r="F193" s="178" t="s">
        <v>686</v>
      </c>
      <c r="G193" s="179" t="s">
        <v>185</v>
      </c>
      <c r="H193" s="180">
        <v>3</v>
      </c>
      <c r="I193" s="181"/>
      <c r="J193" s="182">
        <f>ROUND(I193*H193,2)</f>
        <v>0</v>
      </c>
      <c r="K193" s="183"/>
      <c r="L193" s="41"/>
      <c r="M193" s="184" t="s">
        <v>35</v>
      </c>
      <c r="N193" s="185" t="s">
        <v>51</v>
      </c>
      <c r="O193" s="66"/>
      <c r="P193" s="186">
        <f>O193*H193</f>
        <v>0</v>
      </c>
      <c r="Q193" s="186">
        <v>1.6E-2</v>
      </c>
      <c r="R193" s="186">
        <f>Q193*H193</f>
        <v>4.8000000000000001E-2</v>
      </c>
      <c r="S193" s="186">
        <v>0</v>
      </c>
      <c r="T193" s="187">
        <f>S193*H193</f>
        <v>0</v>
      </c>
      <c r="U193" s="36"/>
      <c r="V193" s="36"/>
      <c r="W193" s="36"/>
      <c r="X193" s="36"/>
      <c r="Y193" s="36"/>
      <c r="Z193" s="36"/>
      <c r="AA193" s="36"/>
      <c r="AB193" s="36"/>
      <c r="AC193" s="36"/>
      <c r="AD193" s="36"/>
      <c r="AE193" s="36"/>
      <c r="AR193" s="188" t="s">
        <v>261</v>
      </c>
      <c r="AT193" s="188" t="s">
        <v>164</v>
      </c>
      <c r="AU193" s="188" t="s">
        <v>90</v>
      </c>
      <c r="AY193" s="18" t="s">
        <v>161</v>
      </c>
      <c r="BE193" s="189">
        <f>IF(N193="základní",J193,0)</f>
        <v>0</v>
      </c>
      <c r="BF193" s="189">
        <f>IF(N193="snížená",J193,0)</f>
        <v>0</v>
      </c>
      <c r="BG193" s="189">
        <f>IF(N193="zákl. přenesená",J193,0)</f>
        <v>0</v>
      </c>
      <c r="BH193" s="189">
        <f>IF(N193="sníž. přenesená",J193,0)</f>
        <v>0</v>
      </c>
      <c r="BI193" s="189">
        <f>IF(N193="nulová",J193,0)</f>
        <v>0</v>
      </c>
      <c r="BJ193" s="18" t="s">
        <v>88</v>
      </c>
      <c r="BK193" s="189">
        <f>ROUND(I193*H193,2)</f>
        <v>0</v>
      </c>
      <c r="BL193" s="18" t="s">
        <v>261</v>
      </c>
      <c r="BM193" s="188" t="s">
        <v>1315</v>
      </c>
    </row>
    <row r="194" spans="1:65" s="2" customFormat="1" ht="48.75">
      <c r="A194" s="36"/>
      <c r="B194" s="37"/>
      <c r="C194" s="38"/>
      <c r="D194" s="197" t="s">
        <v>217</v>
      </c>
      <c r="E194" s="38"/>
      <c r="F194" s="239" t="s">
        <v>399</v>
      </c>
      <c r="G194" s="38"/>
      <c r="H194" s="38"/>
      <c r="I194" s="192"/>
      <c r="J194" s="38"/>
      <c r="K194" s="38"/>
      <c r="L194" s="41"/>
      <c r="M194" s="193"/>
      <c r="N194" s="194"/>
      <c r="O194" s="66"/>
      <c r="P194" s="66"/>
      <c r="Q194" s="66"/>
      <c r="R194" s="66"/>
      <c r="S194" s="66"/>
      <c r="T194" s="67"/>
      <c r="U194" s="36"/>
      <c r="V194" s="36"/>
      <c r="W194" s="36"/>
      <c r="X194" s="36"/>
      <c r="Y194" s="36"/>
      <c r="Z194" s="36"/>
      <c r="AA194" s="36"/>
      <c r="AB194" s="36"/>
      <c r="AC194" s="36"/>
      <c r="AD194" s="36"/>
      <c r="AE194" s="36"/>
      <c r="AT194" s="18" t="s">
        <v>217</v>
      </c>
      <c r="AU194" s="18" t="s">
        <v>90</v>
      </c>
    </row>
    <row r="195" spans="1:65" s="2" customFormat="1" ht="37.9" customHeight="1">
      <c r="A195" s="36"/>
      <c r="B195" s="37"/>
      <c r="C195" s="176" t="s">
        <v>390</v>
      </c>
      <c r="D195" s="176" t="s">
        <v>164</v>
      </c>
      <c r="E195" s="177" t="s">
        <v>1013</v>
      </c>
      <c r="F195" s="178" t="s">
        <v>1014</v>
      </c>
      <c r="G195" s="179" t="s">
        <v>232</v>
      </c>
      <c r="H195" s="180">
        <v>6.4000000000000001E-2</v>
      </c>
      <c r="I195" s="181"/>
      <c r="J195" s="182">
        <f>ROUND(I195*H195,2)</f>
        <v>0</v>
      </c>
      <c r="K195" s="183"/>
      <c r="L195" s="41"/>
      <c r="M195" s="184" t="s">
        <v>35</v>
      </c>
      <c r="N195" s="185" t="s">
        <v>51</v>
      </c>
      <c r="O195" s="66"/>
      <c r="P195" s="186">
        <f>O195*H195</f>
        <v>0</v>
      </c>
      <c r="Q195" s="186">
        <v>0</v>
      </c>
      <c r="R195" s="186">
        <f>Q195*H195</f>
        <v>0</v>
      </c>
      <c r="S195" s="186">
        <v>0</v>
      </c>
      <c r="T195" s="187">
        <f>S195*H195</f>
        <v>0</v>
      </c>
      <c r="U195" s="36"/>
      <c r="V195" s="36"/>
      <c r="W195" s="36"/>
      <c r="X195" s="36"/>
      <c r="Y195" s="36"/>
      <c r="Z195" s="36"/>
      <c r="AA195" s="36"/>
      <c r="AB195" s="36"/>
      <c r="AC195" s="36"/>
      <c r="AD195" s="36"/>
      <c r="AE195" s="36"/>
      <c r="AR195" s="188" t="s">
        <v>261</v>
      </c>
      <c r="AT195" s="188" t="s">
        <v>164</v>
      </c>
      <c r="AU195" s="188" t="s">
        <v>90</v>
      </c>
      <c r="AY195" s="18" t="s">
        <v>161</v>
      </c>
      <c r="BE195" s="189">
        <f>IF(N195="základní",J195,0)</f>
        <v>0</v>
      </c>
      <c r="BF195" s="189">
        <f>IF(N195="snížená",J195,0)</f>
        <v>0</v>
      </c>
      <c r="BG195" s="189">
        <f>IF(N195="zákl. přenesená",J195,0)</f>
        <v>0</v>
      </c>
      <c r="BH195" s="189">
        <f>IF(N195="sníž. přenesená",J195,0)</f>
        <v>0</v>
      </c>
      <c r="BI195" s="189">
        <f>IF(N195="nulová",J195,0)</f>
        <v>0</v>
      </c>
      <c r="BJ195" s="18" t="s">
        <v>88</v>
      </c>
      <c r="BK195" s="189">
        <f>ROUND(I195*H195,2)</f>
        <v>0</v>
      </c>
      <c r="BL195" s="18" t="s">
        <v>261</v>
      </c>
      <c r="BM195" s="188" t="s">
        <v>1316</v>
      </c>
    </row>
    <row r="196" spans="1:65" s="2" customFormat="1" ht="11.25">
      <c r="A196" s="36"/>
      <c r="B196" s="37"/>
      <c r="C196" s="38"/>
      <c r="D196" s="190" t="s">
        <v>170</v>
      </c>
      <c r="E196" s="38"/>
      <c r="F196" s="191" t="s">
        <v>1016</v>
      </c>
      <c r="G196" s="38"/>
      <c r="H196" s="38"/>
      <c r="I196" s="192"/>
      <c r="J196" s="38"/>
      <c r="K196" s="38"/>
      <c r="L196" s="41"/>
      <c r="M196" s="193"/>
      <c r="N196" s="194"/>
      <c r="O196" s="66"/>
      <c r="P196" s="66"/>
      <c r="Q196" s="66"/>
      <c r="R196" s="66"/>
      <c r="S196" s="66"/>
      <c r="T196" s="67"/>
      <c r="U196" s="36"/>
      <c r="V196" s="36"/>
      <c r="W196" s="36"/>
      <c r="X196" s="36"/>
      <c r="Y196" s="36"/>
      <c r="Z196" s="36"/>
      <c r="AA196" s="36"/>
      <c r="AB196" s="36"/>
      <c r="AC196" s="36"/>
      <c r="AD196" s="36"/>
      <c r="AE196" s="36"/>
      <c r="AT196" s="18" t="s">
        <v>170</v>
      </c>
      <c r="AU196" s="18" t="s">
        <v>90</v>
      </c>
    </row>
    <row r="197" spans="1:65" s="2" customFormat="1" ht="49.15" customHeight="1">
      <c r="A197" s="36"/>
      <c r="B197" s="37"/>
      <c r="C197" s="176" t="s">
        <v>395</v>
      </c>
      <c r="D197" s="176" t="s">
        <v>164</v>
      </c>
      <c r="E197" s="177" t="s">
        <v>410</v>
      </c>
      <c r="F197" s="178" t="s">
        <v>411</v>
      </c>
      <c r="G197" s="179" t="s">
        <v>232</v>
      </c>
      <c r="H197" s="180">
        <v>6.4000000000000001E-2</v>
      </c>
      <c r="I197" s="181"/>
      <c r="J197" s="182">
        <f>ROUND(I197*H197,2)</f>
        <v>0</v>
      </c>
      <c r="K197" s="183"/>
      <c r="L197" s="41"/>
      <c r="M197" s="184" t="s">
        <v>35</v>
      </c>
      <c r="N197" s="185" t="s">
        <v>51</v>
      </c>
      <c r="O197" s="66"/>
      <c r="P197" s="186">
        <f>O197*H197</f>
        <v>0</v>
      </c>
      <c r="Q197" s="186">
        <v>0</v>
      </c>
      <c r="R197" s="186">
        <f>Q197*H197</f>
        <v>0</v>
      </c>
      <c r="S197" s="186">
        <v>0</v>
      </c>
      <c r="T197" s="187">
        <f>S197*H197</f>
        <v>0</v>
      </c>
      <c r="U197" s="36"/>
      <c r="V197" s="36"/>
      <c r="W197" s="36"/>
      <c r="X197" s="36"/>
      <c r="Y197" s="36"/>
      <c r="Z197" s="36"/>
      <c r="AA197" s="36"/>
      <c r="AB197" s="36"/>
      <c r="AC197" s="36"/>
      <c r="AD197" s="36"/>
      <c r="AE197" s="36"/>
      <c r="AR197" s="188" t="s">
        <v>261</v>
      </c>
      <c r="AT197" s="188" t="s">
        <v>164</v>
      </c>
      <c r="AU197" s="188" t="s">
        <v>90</v>
      </c>
      <c r="AY197" s="18" t="s">
        <v>161</v>
      </c>
      <c r="BE197" s="189">
        <f>IF(N197="základní",J197,0)</f>
        <v>0</v>
      </c>
      <c r="BF197" s="189">
        <f>IF(N197="snížená",J197,0)</f>
        <v>0</v>
      </c>
      <c r="BG197" s="189">
        <f>IF(N197="zákl. přenesená",J197,0)</f>
        <v>0</v>
      </c>
      <c r="BH197" s="189">
        <f>IF(N197="sníž. přenesená",J197,0)</f>
        <v>0</v>
      </c>
      <c r="BI197" s="189">
        <f>IF(N197="nulová",J197,0)</f>
        <v>0</v>
      </c>
      <c r="BJ197" s="18" t="s">
        <v>88</v>
      </c>
      <c r="BK197" s="189">
        <f>ROUND(I197*H197,2)</f>
        <v>0</v>
      </c>
      <c r="BL197" s="18" t="s">
        <v>261</v>
      </c>
      <c r="BM197" s="188" t="s">
        <v>1317</v>
      </c>
    </row>
    <row r="198" spans="1:65" s="2" customFormat="1" ht="11.25">
      <c r="A198" s="36"/>
      <c r="B198" s="37"/>
      <c r="C198" s="38"/>
      <c r="D198" s="190" t="s">
        <v>170</v>
      </c>
      <c r="E198" s="38"/>
      <c r="F198" s="191" t="s">
        <v>413</v>
      </c>
      <c r="G198" s="38"/>
      <c r="H198" s="38"/>
      <c r="I198" s="192"/>
      <c r="J198" s="38"/>
      <c r="K198" s="38"/>
      <c r="L198" s="41"/>
      <c r="M198" s="193"/>
      <c r="N198" s="194"/>
      <c r="O198" s="66"/>
      <c r="P198" s="66"/>
      <c r="Q198" s="66"/>
      <c r="R198" s="66"/>
      <c r="S198" s="66"/>
      <c r="T198" s="67"/>
      <c r="U198" s="36"/>
      <c r="V198" s="36"/>
      <c r="W198" s="36"/>
      <c r="X198" s="36"/>
      <c r="Y198" s="36"/>
      <c r="Z198" s="36"/>
      <c r="AA198" s="36"/>
      <c r="AB198" s="36"/>
      <c r="AC198" s="36"/>
      <c r="AD198" s="36"/>
      <c r="AE198" s="36"/>
      <c r="AT198" s="18" t="s">
        <v>170</v>
      </c>
      <c r="AU198" s="18" t="s">
        <v>90</v>
      </c>
    </row>
    <row r="199" spans="1:65" s="12" customFormat="1" ht="22.9" customHeight="1">
      <c r="B199" s="160"/>
      <c r="C199" s="161"/>
      <c r="D199" s="162" t="s">
        <v>79</v>
      </c>
      <c r="E199" s="174" t="s">
        <v>414</v>
      </c>
      <c r="F199" s="174" t="s">
        <v>415</v>
      </c>
      <c r="G199" s="161"/>
      <c r="H199" s="161"/>
      <c r="I199" s="164"/>
      <c r="J199" s="175">
        <f>BK199</f>
        <v>0</v>
      </c>
      <c r="K199" s="161"/>
      <c r="L199" s="166"/>
      <c r="M199" s="167"/>
      <c r="N199" s="168"/>
      <c r="O199" s="168"/>
      <c r="P199" s="169">
        <f>SUM(P200:P204)</f>
        <v>0</v>
      </c>
      <c r="Q199" s="168"/>
      <c r="R199" s="169">
        <f>SUM(R200:R204)</f>
        <v>0</v>
      </c>
      <c r="S199" s="168"/>
      <c r="T199" s="170">
        <f>SUM(T200:T204)</f>
        <v>0.10012</v>
      </c>
      <c r="AR199" s="171" t="s">
        <v>90</v>
      </c>
      <c r="AT199" s="172" t="s">
        <v>79</v>
      </c>
      <c r="AU199" s="172" t="s">
        <v>88</v>
      </c>
      <c r="AY199" s="171" t="s">
        <v>161</v>
      </c>
      <c r="BK199" s="173">
        <f>SUM(BK200:BK204)</f>
        <v>0</v>
      </c>
    </row>
    <row r="200" spans="1:65" s="2" customFormat="1" ht="24.2" customHeight="1">
      <c r="A200" s="36"/>
      <c r="B200" s="37"/>
      <c r="C200" s="176" t="s">
        <v>400</v>
      </c>
      <c r="D200" s="176" t="s">
        <v>164</v>
      </c>
      <c r="E200" s="177" t="s">
        <v>690</v>
      </c>
      <c r="F200" s="178" t="s">
        <v>418</v>
      </c>
      <c r="G200" s="179" t="s">
        <v>185</v>
      </c>
      <c r="H200" s="180">
        <v>1</v>
      </c>
      <c r="I200" s="181"/>
      <c r="J200" s="182">
        <f>ROUND(I200*H200,2)</f>
        <v>0</v>
      </c>
      <c r="K200" s="183"/>
      <c r="L200" s="41"/>
      <c r="M200" s="184" t="s">
        <v>35</v>
      </c>
      <c r="N200" s="185" t="s">
        <v>51</v>
      </c>
      <c r="O200" s="66"/>
      <c r="P200" s="186">
        <f>O200*H200</f>
        <v>0</v>
      </c>
      <c r="Q200" s="186">
        <v>0</v>
      </c>
      <c r="R200" s="186">
        <f>Q200*H200</f>
        <v>0</v>
      </c>
      <c r="S200" s="186">
        <v>0</v>
      </c>
      <c r="T200" s="187">
        <f>S200*H200</f>
        <v>0</v>
      </c>
      <c r="U200" s="36"/>
      <c r="V200" s="36"/>
      <c r="W200" s="36"/>
      <c r="X200" s="36"/>
      <c r="Y200" s="36"/>
      <c r="Z200" s="36"/>
      <c r="AA200" s="36"/>
      <c r="AB200" s="36"/>
      <c r="AC200" s="36"/>
      <c r="AD200" s="36"/>
      <c r="AE200" s="36"/>
      <c r="AR200" s="188" t="s">
        <v>261</v>
      </c>
      <c r="AT200" s="188" t="s">
        <v>164</v>
      </c>
      <c r="AU200" s="188" t="s">
        <v>90</v>
      </c>
      <c r="AY200" s="18" t="s">
        <v>161</v>
      </c>
      <c r="BE200" s="189">
        <f>IF(N200="základní",J200,0)</f>
        <v>0</v>
      </c>
      <c r="BF200" s="189">
        <f>IF(N200="snížená",J200,0)</f>
        <v>0</v>
      </c>
      <c r="BG200" s="189">
        <f>IF(N200="zákl. přenesená",J200,0)</f>
        <v>0</v>
      </c>
      <c r="BH200" s="189">
        <f>IF(N200="sníž. přenesená",J200,0)</f>
        <v>0</v>
      </c>
      <c r="BI200" s="189">
        <f>IF(N200="nulová",J200,0)</f>
        <v>0</v>
      </c>
      <c r="BJ200" s="18" t="s">
        <v>88</v>
      </c>
      <c r="BK200" s="189">
        <f>ROUND(I200*H200,2)</f>
        <v>0</v>
      </c>
      <c r="BL200" s="18" t="s">
        <v>261</v>
      </c>
      <c r="BM200" s="188" t="s">
        <v>1318</v>
      </c>
    </row>
    <row r="201" spans="1:65" s="2" customFormat="1" ht="29.25">
      <c r="A201" s="36"/>
      <c r="B201" s="37"/>
      <c r="C201" s="38"/>
      <c r="D201" s="197" t="s">
        <v>217</v>
      </c>
      <c r="E201" s="38"/>
      <c r="F201" s="239" t="s">
        <v>420</v>
      </c>
      <c r="G201" s="38"/>
      <c r="H201" s="38"/>
      <c r="I201" s="192"/>
      <c r="J201" s="38"/>
      <c r="K201" s="38"/>
      <c r="L201" s="41"/>
      <c r="M201" s="193"/>
      <c r="N201" s="194"/>
      <c r="O201" s="66"/>
      <c r="P201" s="66"/>
      <c r="Q201" s="66"/>
      <c r="R201" s="66"/>
      <c r="S201" s="66"/>
      <c r="T201" s="67"/>
      <c r="U201" s="36"/>
      <c r="V201" s="36"/>
      <c r="W201" s="36"/>
      <c r="X201" s="36"/>
      <c r="Y201" s="36"/>
      <c r="Z201" s="36"/>
      <c r="AA201" s="36"/>
      <c r="AB201" s="36"/>
      <c r="AC201" s="36"/>
      <c r="AD201" s="36"/>
      <c r="AE201" s="36"/>
      <c r="AT201" s="18" t="s">
        <v>217</v>
      </c>
      <c r="AU201" s="18" t="s">
        <v>90</v>
      </c>
    </row>
    <row r="202" spans="1:65" s="2" customFormat="1" ht="16.5" customHeight="1">
      <c r="A202" s="36"/>
      <c r="B202" s="37"/>
      <c r="C202" s="176" t="s">
        <v>404</v>
      </c>
      <c r="D202" s="176" t="s">
        <v>164</v>
      </c>
      <c r="E202" s="177" t="s">
        <v>422</v>
      </c>
      <c r="F202" s="178" t="s">
        <v>423</v>
      </c>
      <c r="G202" s="179" t="s">
        <v>185</v>
      </c>
      <c r="H202" s="180">
        <v>1</v>
      </c>
      <c r="I202" s="181"/>
      <c r="J202" s="182">
        <f>ROUND(I202*H202,2)</f>
        <v>0</v>
      </c>
      <c r="K202" s="183"/>
      <c r="L202" s="41"/>
      <c r="M202" s="184" t="s">
        <v>35</v>
      </c>
      <c r="N202" s="185" t="s">
        <v>51</v>
      </c>
      <c r="O202" s="66"/>
      <c r="P202" s="186">
        <f>O202*H202</f>
        <v>0</v>
      </c>
      <c r="Q202" s="186">
        <v>0</v>
      </c>
      <c r="R202" s="186">
        <f>Q202*H202</f>
        <v>0</v>
      </c>
      <c r="S202" s="186">
        <v>0.05</v>
      </c>
      <c r="T202" s="187">
        <f>S202*H202</f>
        <v>0.05</v>
      </c>
      <c r="U202" s="36"/>
      <c r="V202" s="36"/>
      <c r="W202" s="36"/>
      <c r="X202" s="36"/>
      <c r="Y202" s="36"/>
      <c r="Z202" s="36"/>
      <c r="AA202" s="36"/>
      <c r="AB202" s="36"/>
      <c r="AC202" s="36"/>
      <c r="AD202" s="36"/>
      <c r="AE202" s="36"/>
      <c r="AR202" s="188" t="s">
        <v>261</v>
      </c>
      <c r="AT202" s="188" t="s">
        <v>164</v>
      </c>
      <c r="AU202" s="188" t="s">
        <v>90</v>
      </c>
      <c r="AY202" s="18" t="s">
        <v>161</v>
      </c>
      <c r="BE202" s="189">
        <f>IF(N202="základní",J202,0)</f>
        <v>0</v>
      </c>
      <c r="BF202" s="189">
        <f>IF(N202="snížená",J202,0)</f>
        <v>0</v>
      </c>
      <c r="BG202" s="189">
        <f>IF(N202="zákl. přenesená",J202,0)</f>
        <v>0</v>
      </c>
      <c r="BH202" s="189">
        <f>IF(N202="sníž. přenesená",J202,0)</f>
        <v>0</v>
      </c>
      <c r="BI202" s="189">
        <f>IF(N202="nulová",J202,0)</f>
        <v>0</v>
      </c>
      <c r="BJ202" s="18" t="s">
        <v>88</v>
      </c>
      <c r="BK202" s="189">
        <f>ROUND(I202*H202,2)</f>
        <v>0</v>
      </c>
      <c r="BL202" s="18" t="s">
        <v>261</v>
      </c>
      <c r="BM202" s="188" t="s">
        <v>1319</v>
      </c>
    </row>
    <row r="203" spans="1:65" s="2" customFormat="1" ht="16.5" customHeight="1">
      <c r="A203" s="36"/>
      <c r="B203" s="37"/>
      <c r="C203" s="176" t="s">
        <v>409</v>
      </c>
      <c r="D203" s="176" t="s">
        <v>164</v>
      </c>
      <c r="E203" s="177" t="s">
        <v>426</v>
      </c>
      <c r="F203" s="178" t="s">
        <v>427</v>
      </c>
      <c r="G203" s="179" t="s">
        <v>167</v>
      </c>
      <c r="H203" s="180">
        <v>12.53</v>
      </c>
      <c r="I203" s="181"/>
      <c r="J203" s="182">
        <f>ROUND(I203*H203,2)</f>
        <v>0</v>
      </c>
      <c r="K203" s="183"/>
      <c r="L203" s="41"/>
      <c r="M203" s="184" t="s">
        <v>35</v>
      </c>
      <c r="N203" s="185" t="s">
        <v>51</v>
      </c>
      <c r="O203" s="66"/>
      <c r="P203" s="186">
        <f>O203*H203</f>
        <v>0</v>
      </c>
      <c r="Q203" s="186">
        <v>0</v>
      </c>
      <c r="R203" s="186">
        <f>Q203*H203</f>
        <v>0</v>
      </c>
      <c r="S203" s="186">
        <v>4.0000000000000001E-3</v>
      </c>
      <c r="T203" s="187">
        <f>S203*H203</f>
        <v>5.0119999999999998E-2</v>
      </c>
      <c r="U203" s="36"/>
      <c r="V203" s="36"/>
      <c r="W203" s="36"/>
      <c r="X203" s="36"/>
      <c r="Y203" s="36"/>
      <c r="Z203" s="36"/>
      <c r="AA203" s="36"/>
      <c r="AB203" s="36"/>
      <c r="AC203" s="36"/>
      <c r="AD203" s="36"/>
      <c r="AE203" s="36"/>
      <c r="AR203" s="188" t="s">
        <v>261</v>
      </c>
      <c r="AT203" s="188" t="s">
        <v>164</v>
      </c>
      <c r="AU203" s="188" t="s">
        <v>90</v>
      </c>
      <c r="AY203" s="18" t="s">
        <v>161</v>
      </c>
      <c r="BE203" s="189">
        <f>IF(N203="základní",J203,0)</f>
        <v>0</v>
      </c>
      <c r="BF203" s="189">
        <f>IF(N203="snížená",J203,0)</f>
        <v>0</v>
      </c>
      <c r="BG203" s="189">
        <f>IF(N203="zákl. přenesená",J203,0)</f>
        <v>0</v>
      </c>
      <c r="BH203" s="189">
        <f>IF(N203="sníž. přenesená",J203,0)</f>
        <v>0</v>
      </c>
      <c r="BI203" s="189">
        <f>IF(N203="nulová",J203,0)</f>
        <v>0</v>
      </c>
      <c r="BJ203" s="18" t="s">
        <v>88</v>
      </c>
      <c r="BK203" s="189">
        <f>ROUND(I203*H203,2)</f>
        <v>0</v>
      </c>
      <c r="BL203" s="18" t="s">
        <v>261</v>
      </c>
      <c r="BM203" s="188" t="s">
        <v>1320</v>
      </c>
    </row>
    <row r="204" spans="1:65" s="2" customFormat="1" ht="11.25">
      <c r="A204" s="36"/>
      <c r="B204" s="37"/>
      <c r="C204" s="38"/>
      <c r="D204" s="190" t="s">
        <v>170</v>
      </c>
      <c r="E204" s="38"/>
      <c r="F204" s="191" t="s">
        <v>429</v>
      </c>
      <c r="G204" s="38"/>
      <c r="H204" s="38"/>
      <c r="I204" s="192"/>
      <c r="J204" s="38"/>
      <c r="K204" s="38"/>
      <c r="L204" s="41"/>
      <c r="M204" s="193"/>
      <c r="N204" s="194"/>
      <c r="O204" s="66"/>
      <c r="P204" s="66"/>
      <c r="Q204" s="66"/>
      <c r="R204" s="66"/>
      <c r="S204" s="66"/>
      <c r="T204" s="67"/>
      <c r="U204" s="36"/>
      <c r="V204" s="36"/>
      <c r="W204" s="36"/>
      <c r="X204" s="36"/>
      <c r="Y204" s="36"/>
      <c r="Z204" s="36"/>
      <c r="AA204" s="36"/>
      <c r="AB204" s="36"/>
      <c r="AC204" s="36"/>
      <c r="AD204" s="36"/>
      <c r="AE204" s="36"/>
      <c r="AT204" s="18" t="s">
        <v>170</v>
      </c>
      <c r="AU204" s="18" t="s">
        <v>90</v>
      </c>
    </row>
    <row r="205" spans="1:65" s="12" customFormat="1" ht="22.9" customHeight="1">
      <c r="B205" s="160"/>
      <c r="C205" s="161"/>
      <c r="D205" s="162" t="s">
        <v>79</v>
      </c>
      <c r="E205" s="174" t="s">
        <v>430</v>
      </c>
      <c r="F205" s="174" t="s">
        <v>431</v>
      </c>
      <c r="G205" s="161"/>
      <c r="H205" s="161"/>
      <c r="I205" s="164"/>
      <c r="J205" s="175">
        <f>BK205</f>
        <v>0</v>
      </c>
      <c r="K205" s="161"/>
      <c r="L205" s="166"/>
      <c r="M205" s="167"/>
      <c r="N205" s="168"/>
      <c r="O205" s="168"/>
      <c r="P205" s="169">
        <f>SUM(P206:P238)</f>
        <v>0</v>
      </c>
      <c r="Q205" s="168"/>
      <c r="R205" s="169">
        <f>SUM(R206:R238)</f>
        <v>0.55374220000000007</v>
      </c>
      <c r="S205" s="168"/>
      <c r="T205" s="170">
        <f>SUM(T206:T238)</f>
        <v>1.0421200999999998</v>
      </c>
      <c r="AR205" s="171" t="s">
        <v>90</v>
      </c>
      <c r="AT205" s="172" t="s">
        <v>79</v>
      </c>
      <c r="AU205" s="172" t="s">
        <v>88</v>
      </c>
      <c r="AY205" s="171" t="s">
        <v>161</v>
      </c>
      <c r="BK205" s="173">
        <f>SUM(BK206:BK238)</f>
        <v>0</v>
      </c>
    </row>
    <row r="206" spans="1:65" s="2" customFormat="1" ht="24.2" customHeight="1">
      <c r="A206" s="36"/>
      <c r="B206" s="37"/>
      <c r="C206" s="176" t="s">
        <v>416</v>
      </c>
      <c r="D206" s="176" t="s">
        <v>164</v>
      </c>
      <c r="E206" s="177" t="s">
        <v>433</v>
      </c>
      <c r="F206" s="178" t="s">
        <v>434</v>
      </c>
      <c r="G206" s="179" t="s">
        <v>167</v>
      </c>
      <c r="H206" s="180">
        <v>12.53</v>
      </c>
      <c r="I206" s="181"/>
      <c r="J206" s="182">
        <f>ROUND(I206*H206,2)</f>
        <v>0</v>
      </c>
      <c r="K206" s="183"/>
      <c r="L206" s="41"/>
      <c r="M206" s="184" t="s">
        <v>35</v>
      </c>
      <c r="N206" s="185" t="s">
        <v>51</v>
      </c>
      <c r="O206" s="66"/>
      <c r="P206" s="186">
        <f>O206*H206</f>
        <v>0</v>
      </c>
      <c r="Q206" s="186">
        <v>0</v>
      </c>
      <c r="R206" s="186">
        <f>Q206*H206</f>
        <v>0</v>
      </c>
      <c r="S206" s="186">
        <v>0</v>
      </c>
      <c r="T206" s="187">
        <f>S206*H206</f>
        <v>0</v>
      </c>
      <c r="U206" s="36"/>
      <c r="V206" s="36"/>
      <c r="W206" s="36"/>
      <c r="X206" s="36"/>
      <c r="Y206" s="36"/>
      <c r="Z206" s="36"/>
      <c r="AA206" s="36"/>
      <c r="AB206" s="36"/>
      <c r="AC206" s="36"/>
      <c r="AD206" s="36"/>
      <c r="AE206" s="36"/>
      <c r="AR206" s="188" t="s">
        <v>261</v>
      </c>
      <c r="AT206" s="188" t="s">
        <v>164</v>
      </c>
      <c r="AU206" s="188" t="s">
        <v>90</v>
      </c>
      <c r="AY206" s="18" t="s">
        <v>161</v>
      </c>
      <c r="BE206" s="189">
        <f>IF(N206="základní",J206,0)</f>
        <v>0</v>
      </c>
      <c r="BF206" s="189">
        <f>IF(N206="snížená",J206,0)</f>
        <v>0</v>
      </c>
      <c r="BG206" s="189">
        <f>IF(N206="zákl. přenesená",J206,0)</f>
        <v>0</v>
      </c>
      <c r="BH206" s="189">
        <f>IF(N206="sníž. přenesená",J206,0)</f>
        <v>0</v>
      </c>
      <c r="BI206" s="189">
        <f>IF(N206="nulová",J206,0)</f>
        <v>0</v>
      </c>
      <c r="BJ206" s="18" t="s">
        <v>88</v>
      </c>
      <c r="BK206" s="189">
        <f>ROUND(I206*H206,2)</f>
        <v>0</v>
      </c>
      <c r="BL206" s="18" t="s">
        <v>261</v>
      </c>
      <c r="BM206" s="188" t="s">
        <v>1321</v>
      </c>
    </row>
    <row r="207" spans="1:65" s="2" customFormat="1" ht="11.25">
      <c r="A207" s="36"/>
      <c r="B207" s="37"/>
      <c r="C207" s="38"/>
      <c r="D207" s="190" t="s">
        <v>170</v>
      </c>
      <c r="E207" s="38"/>
      <c r="F207" s="191" t="s">
        <v>436</v>
      </c>
      <c r="G207" s="38"/>
      <c r="H207" s="38"/>
      <c r="I207" s="192"/>
      <c r="J207" s="38"/>
      <c r="K207" s="38"/>
      <c r="L207" s="41"/>
      <c r="M207" s="193"/>
      <c r="N207" s="194"/>
      <c r="O207" s="66"/>
      <c r="P207" s="66"/>
      <c r="Q207" s="66"/>
      <c r="R207" s="66"/>
      <c r="S207" s="66"/>
      <c r="T207" s="67"/>
      <c r="U207" s="36"/>
      <c r="V207" s="36"/>
      <c r="W207" s="36"/>
      <c r="X207" s="36"/>
      <c r="Y207" s="36"/>
      <c r="Z207" s="36"/>
      <c r="AA207" s="36"/>
      <c r="AB207" s="36"/>
      <c r="AC207" s="36"/>
      <c r="AD207" s="36"/>
      <c r="AE207" s="36"/>
      <c r="AT207" s="18" t="s">
        <v>170</v>
      </c>
      <c r="AU207" s="18" t="s">
        <v>90</v>
      </c>
    </row>
    <row r="208" spans="1:65" s="2" customFormat="1" ht="24.2" customHeight="1">
      <c r="A208" s="36"/>
      <c r="B208" s="37"/>
      <c r="C208" s="176" t="s">
        <v>421</v>
      </c>
      <c r="D208" s="176" t="s">
        <v>164</v>
      </c>
      <c r="E208" s="177" t="s">
        <v>438</v>
      </c>
      <c r="F208" s="178" t="s">
        <v>439</v>
      </c>
      <c r="G208" s="179" t="s">
        <v>167</v>
      </c>
      <c r="H208" s="180">
        <v>12.53</v>
      </c>
      <c r="I208" s="181"/>
      <c r="J208" s="182">
        <f>ROUND(I208*H208,2)</f>
        <v>0</v>
      </c>
      <c r="K208" s="183"/>
      <c r="L208" s="41"/>
      <c r="M208" s="184" t="s">
        <v>35</v>
      </c>
      <c r="N208" s="185" t="s">
        <v>51</v>
      </c>
      <c r="O208" s="66"/>
      <c r="P208" s="186">
        <f>O208*H208</f>
        <v>0</v>
      </c>
      <c r="Q208" s="186">
        <v>2.9999999999999997E-4</v>
      </c>
      <c r="R208" s="186">
        <f>Q208*H208</f>
        <v>3.7589999999999993E-3</v>
      </c>
      <c r="S208" s="186">
        <v>0</v>
      </c>
      <c r="T208" s="187">
        <f>S208*H208</f>
        <v>0</v>
      </c>
      <c r="U208" s="36"/>
      <c r="V208" s="36"/>
      <c r="W208" s="36"/>
      <c r="X208" s="36"/>
      <c r="Y208" s="36"/>
      <c r="Z208" s="36"/>
      <c r="AA208" s="36"/>
      <c r="AB208" s="36"/>
      <c r="AC208" s="36"/>
      <c r="AD208" s="36"/>
      <c r="AE208" s="36"/>
      <c r="AR208" s="188" t="s">
        <v>261</v>
      </c>
      <c r="AT208" s="188" t="s">
        <v>164</v>
      </c>
      <c r="AU208" s="188" t="s">
        <v>90</v>
      </c>
      <c r="AY208" s="18" t="s">
        <v>161</v>
      </c>
      <c r="BE208" s="189">
        <f>IF(N208="základní",J208,0)</f>
        <v>0</v>
      </c>
      <c r="BF208" s="189">
        <f>IF(N208="snížená",J208,0)</f>
        <v>0</v>
      </c>
      <c r="BG208" s="189">
        <f>IF(N208="zákl. přenesená",J208,0)</f>
        <v>0</v>
      </c>
      <c r="BH208" s="189">
        <f>IF(N208="sníž. přenesená",J208,0)</f>
        <v>0</v>
      </c>
      <c r="BI208" s="189">
        <f>IF(N208="nulová",J208,0)</f>
        <v>0</v>
      </c>
      <c r="BJ208" s="18" t="s">
        <v>88</v>
      </c>
      <c r="BK208" s="189">
        <f>ROUND(I208*H208,2)</f>
        <v>0</v>
      </c>
      <c r="BL208" s="18" t="s">
        <v>261</v>
      </c>
      <c r="BM208" s="188" t="s">
        <v>1322</v>
      </c>
    </row>
    <row r="209" spans="1:65" s="2" customFormat="1" ht="11.25">
      <c r="A209" s="36"/>
      <c r="B209" s="37"/>
      <c r="C209" s="38"/>
      <c r="D209" s="190" t="s">
        <v>170</v>
      </c>
      <c r="E209" s="38"/>
      <c r="F209" s="191" t="s">
        <v>441</v>
      </c>
      <c r="G209" s="38"/>
      <c r="H209" s="38"/>
      <c r="I209" s="192"/>
      <c r="J209" s="38"/>
      <c r="K209" s="38"/>
      <c r="L209" s="41"/>
      <c r="M209" s="193"/>
      <c r="N209" s="194"/>
      <c r="O209" s="66"/>
      <c r="P209" s="66"/>
      <c r="Q209" s="66"/>
      <c r="R209" s="66"/>
      <c r="S209" s="66"/>
      <c r="T209" s="67"/>
      <c r="U209" s="36"/>
      <c r="V209" s="36"/>
      <c r="W209" s="36"/>
      <c r="X209" s="36"/>
      <c r="Y209" s="36"/>
      <c r="Z209" s="36"/>
      <c r="AA209" s="36"/>
      <c r="AB209" s="36"/>
      <c r="AC209" s="36"/>
      <c r="AD209" s="36"/>
      <c r="AE209" s="36"/>
      <c r="AT209" s="18" t="s">
        <v>170</v>
      </c>
      <c r="AU209" s="18" t="s">
        <v>90</v>
      </c>
    </row>
    <row r="210" spans="1:65" s="2" customFormat="1" ht="37.9" customHeight="1">
      <c r="A210" s="36"/>
      <c r="B210" s="37"/>
      <c r="C210" s="176" t="s">
        <v>425</v>
      </c>
      <c r="D210" s="176" t="s">
        <v>164</v>
      </c>
      <c r="E210" s="177" t="s">
        <v>443</v>
      </c>
      <c r="F210" s="178" t="s">
        <v>444</v>
      </c>
      <c r="G210" s="179" t="s">
        <v>167</v>
      </c>
      <c r="H210" s="180">
        <v>12.53</v>
      </c>
      <c r="I210" s="181"/>
      <c r="J210" s="182">
        <f>ROUND(I210*H210,2)</f>
        <v>0</v>
      </c>
      <c r="K210" s="183"/>
      <c r="L210" s="41"/>
      <c r="M210" s="184" t="s">
        <v>35</v>
      </c>
      <c r="N210" s="185" t="s">
        <v>51</v>
      </c>
      <c r="O210" s="66"/>
      <c r="P210" s="186">
        <f>O210*H210</f>
        <v>0</v>
      </c>
      <c r="Q210" s="186">
        <v>1.4999999999999999E-2</v>
      </c>
      <c r="R210" s="186">
        <f>Q210*H210</f>
        <v>0.18794999999999998</v>
      </c>
      <c r="S210" s="186">
        <v>0</v>
      </c>
      <c r="T210" s="187">
        <f>S210*H210</f>
        <v>0</v>
      </c>
      <c r="U210" s="36"/>
      <c r="V210" s="36"/>
      <c r="W210" s="36"/>
      <c r="X210" s="36"/>
      <c r="Y210" s="36"/>
      <c r="Z210" s="36"/>
      <c r="AA210" s="36"/>
      <c r="AB210" s="36"/>
      <c r="AC210" s="36"/>
      <c r="AD210" s="36"/>
      <c r="AE210" s="36"/>
      <c r="AR210" s="188" t="s">
        <v>261</v>
      </c>
      <c r="AT210" s="188" t="s">
        <v>164</v>
      </c>
      <c r="AU210" s="188" t="s">
        <v>90</v>
      </c>
      <c r="AY210" s="18" t="s">
        <v>161</v>
      </c>
      <c r="BE210" s="189">
        <f>IF(N210="základní",J210,0)</f>
        <v>0</v>
      </c>
      <c r="BF210" s="189">
        <f>IF(N210="snížená",J210,0)</f>
        <v>0</v>
      </c>
      <c r="BG210" s="189">
        <f>IF(N210="zákl. přenesená",J210,0)</f>
        <v>0</v>
      </c>
      <c r="BH210" s="189">
        <f>IF(N210="sníž. přenesená",J210,0)</f>
        <v>0</v>
      </c>
      <c r="BI210" s="189">
        <f>IF(N210="nulová",J210,0)</f>
        <v>0</v>
      </c>
      <c r="BJ210" s="18" t="s">
        <v>88</v>
      </c>
      <c r="BK210" s="189">
        <f>ROUND(I210*H210,2)</f>
        <v>0</v>
      </c>
      <c r="BL210" s="18" t="s">
        <v>261</v>
      </c>
      <c r="BM210" s="188" t="s">
        <v>1323</v>
      </c>
    </row>
    <row r="211" spans="1:65" s="2" customFormat="1" ht="11.25">
      <c r="A211" s="36"/>
      <c r="B211" s="37"/>
      <c r="C211" s="38"/>
      <c r="D211" s="190" t="s">
        <v>170</v>
      </c>
      <c r="E211" s="38"/>
      <c r="F211" s="191" t="s">
        <v>446</v>
      </c>
      <c r="G211" s="38"/>
      <c r="H211" s="38"/>
      <c r="I211" s="192"/>
      <c r="J211" s="38"/>
      <c r="K211" s="38"/>
      <c r="L211" s="41"/>
      <c r="M211" s="193"/>
      <c r="N211" s="194"/>
      <c r="O211" s="66"/>
      <c r="P211" s="66"/>
      <c r="Q211" s="66"/>
      <c r="R211" s="66"/>
      <c r="S211" s="66"/>
      <c r="T211" s="67"/>
      <c r="U211" s="36"/>
      <c r="V211" s="36"/>
      <c r="W211" s="36"/>
      <c r="X211" s="36"/>
      <c r="Y211" s="36"/>
      <c r="Z211" s="36"/>
      <c r="AA211" s="36"/>
      <c r="AB211" s="36"/>
      <c r="AC211" s="36"/>
      <c r="AD211" s="36"/>
      <c r="AE211" s="36"/>
      <c r="AT211" s="18" t="s">
        <v>170</v>
      </c>
      <c r="AU211" s="18" t="s">
        <v>90</v>
      </c>
    </row>
    <row r="212" spans="1:65" s="2" customFormat="1" ht="24.2" customHeight="1">
      <c r="A212" s="36"/>
      <c r="B212" s="37"/>
      <c r="C212" s="176" t="s">
        <v>432</v>
      </c>
      <c r="D212" s="176" t="s">
        <v>164</v>
      </c>
      <c r="E212" s="177" t="s">
        <v>448</v>
      </c>
      <c r="F212" s="178" t="s">
        <v>449</v>
      </c>
      <c r="G212" s="179" t="s">
        <v>167</v>
      </c>
      <c r="H212" s="180">
        <v>12.53</v>
      </c>
      <c r="I212" s="181"/>
      <c r="J212" s="182">
        <f>ROUND(I212*H212,2)</f>
        <v>0</v>
      </c>
      <c r="K212" s="183"/>
      <c r="L212" s="41"/>
      <c r="M212" s="184" t="s">
        <v>35</v>
      </c>
      <c r="N212" s="185" t="s">
        <v>51</v>
      </c>
      <c r="O212" s="66"/>
      <c r="P212" s="186">
        <f>O212*H212</f>
        <v>0</v>
      </c>
      <c r="Q212" s="186">
        <v>0</v>
      </c>
      <c r="R212" s="186">
        <f>Q212*H212</f>
        <v>0</v>
      </c>
      <c r="S212" s="186">
        <v>8.3169999999999994E-2</v>
      </c>
      <c r="T212" s="187">
        <f>S212*H212</f>
        <v>1.0421200999999998</v>
      </c>
      <c r="U212" s="36"/>
      <c r="V212" s="36"/>
      <c r="W212" s="36"/>
      <c r="X212" s="36"/>
      <c r="Y212" s="36"/>
      <c r="Z212" s="36"/>
      <c r="AA212" s="36"/>
      <c r="AB212" s="36"/>
      <c r="AC212" s="36"/>
      <c r="AD212" s="36"/>
      <c r="AE212" s="36"/>
      <c r="AR212" s="188" t="s">
        <v>261</v>
      </c>
      <c r="AT212" s="188" t="s">
        <v>164</v>
      </c>
      <c r="AU212" s="188" t="s">
        <v>90</v>
      </c>
      <c r="AY212" s="18" t="s">
        <v>161</v>
      </c>
      <c r="BE212" s="189">
        <f>IF(N212="základní",J212,0)</f>
        <v>0</v>
      </c>
      <c r="BF212" s="189">
        <f>IF(N212="snížená",J212,0)</f>
        <v>0</v>
      </c>
      <c r="BG212" s="189">
        <f>IF(N212="zákl. přenesená",J212,0)</f>
        <v>0</v>
      </c>
      <c r="BH212" s="189">
        <f>IF(N212="sníž. přenesená",J212,0)</f>
        <v>0</v>
      </c>
      <c r="BI212" s="189">
        <f>IF(N212="nulová",J212,0)</f>
        <v>0</v>
      </c>
      <c r="BJ212" s="18" t="s">
        <v>88</v>
      </c>
      <c r="BK212" s="189">
        <f>ROUND(I212*H212,2)</f>
        <v>0</v>
      </c>
      <c r="BL212" s="18" t="s">
        <v>261</v>
      </c>
      <c r="BM212" s="188" t="s">
        <v>1324</v>
      </c>
    </row>
    <row r="213" spans="1:65" s="2" customFormat="1" ht="11.25">
      <c r="A213" s="36"/>
      <c r="B213" s="37"/>
      <c r="C213" s="38"/>
      <c r="D213" s="190" t="s">
        <v>170</v>
      </c>
      <c r="E213" s="38"/>
      <c r="F213" s="191" t="s">
        <v>451</v>
      </c>
      <c r="G213" s="38"/>
      <c r="H213" s="38"/>
      <c r="I213" s="192"/>
      <c r="J213" s="38"/>
      <c r="K213" s="38"/>
      <c r="L213" s="41"/>
      <c r="M213" s="193"/>
      <c r="N213" s="194"/>
      <c r="O213" s="66"/>
      <c r="P213" s="66"/>
      <c r="Q213" s="66"/>
      <c r="R213" s="66"/>
      <c r="S213" s="66"/>
      <c r="T213" s="67"/>
      <c r="U213" s="36"/>
      <c r="V213" s="36"/>
      <c r="W213" s="36"/>
      <c r="X213" s="36"/>
      <c r="Y213" s="36"/>
      <c r="Z213" s="36"/>
      <c r="AA213" s="36"/>
      <c r="AB213" s="36"/>
      <c r="AC213" s="36"/>
      <c r="AD213" s="36"/>
      <c r="AE213" s="36"/>
      <c r="AT213" s="18" t="s">
        <v>170</v>
      </c>
      <c r="AU213" s="18" t="s">
        <v>90</v>
      </c>
    </row>
    <row r="214" spans="1:65" s="2" customFormat="1" ht="33" customHeight="1">
      <c r="A214" s="36"/>
      <c r="B214" s="37"/>
      <c r="C214" s="176" t="s">
        <v>437</v>
      </c>
      <c r="D214" s="176" t="s">
        <v>164</v>
      </c>
      <c r="E214" s="177" t="s">
        <v>454</v>
      </c>
      <c r="F214" s="178" t="s">
        <v>455</v>
      </c>
      <c r="G214" s="179" t="s">
        <v>167</v>
      </c>
      <c r="H214" s="180">
        <v>12.53</v>
      </c>
      <c r="I214" s="181"/>
      <c r="J214" s="182">
        <f>ROUND(I214*H214,2)</f>
        <v>0</v>
      </c>
      <c r="K214" s="183"/>
      <c r="L214" s="41"/>
      <c r="M214" s="184" t="s">
        <v>35</v>
      </c>
      <c r="N214" s="185" t="s">
        <v>51</v>
      </c>
      <c r="O214" s="66"/>
      <c r="P214" s="186">
        <f>O214*H214</f>
        <v>0</v>
      </c>
      <c r="Q214" s="186">
        <v>5.4000000000000003E-3</v>
      </c>
      <c r="R214" s="186">
        <f>Q214*H214</f>
        <v>6.7662E-2</v>
      </c>
      <c r="S214" s="186">
        <v>0</v>
      </c>
      <c r="T214" s="187">
        <f>S214*H214</f>
        <v>0</v>
      </c>
      <c r="U214" s="36"/>
      <c r="V214" s="36"/>
      <c r="W214" s="36"/>
      <c r="X214" s="36"/>
      <c r="Y214" s="36"/>
      <c r="Z214" s="36"/>
      <c r="AA214" s="36"/>
      <c r="AB214" s="36"/>
      <c r="AC214" s="36"/>
      <c r="AD214" s="36"/>
      <c r="AE214" s="36"/>
      <c r="AR214" s="188" t="s">
        <v>261</v>
      </c>
      <c r="AT214" s="188" t="s">
        <v>164</v>
      </c>
      <c r="AU214" s="188" t="s">
        <v>90</v>
      </c>
      <c r="AY214" s="18" t="s">
        <v>161</v>
      </c>
      <c r="BE214" s="189">
        <f>IF(N214="základní",J214,0)</f>
        <v>0</v>
      </c>
      <c r="BF214" s="189">
        <f>IF(N214="snížená",J214,0)</f>
        <v>0</v>
      </c>
      <c r="BG214" s="189">
        <f>IF(N214="zákl. přenesená",J214,0)</f>
        <v>0</v>
      </c>
      <c r="BH214" s="189">
        <f>IF(N214="sníž. přenesená",J214,0)</f>
        <v>0</v>
      </c>
      <c r="BI214" s="189">
        <f>IF(N214="nulová",J214,0)</f>
        <v>0</v>
      </c>
      <c r="BJ214" s="18" t="s">
        <v>88</v>
      </c>
      <c r="BK214" s="189">
        <f>ROUND(I214*H214,2)</f>
        <v>0</v>
      </c>
      <c r="BL214" s="18" t="s">
        <v>261</v>
      </c>
      <c r="BM214" s="188" t="s">
        <v>1325</v>
      </c>
    </row>
    <row r="215" spans="1:65" s="2" customFormat="1" ht="11.25">
      <c r="A215" s="36"/>
      <c r="B215" s="37"/>
      <c r="C215" s="38"/>
      <c r="D215" s="190" t="s">
        <v>170</v>
      </c>
      <c r="E215" s="38"/>
      <c r="F215" s="191" t="s">
        <v>457</v>
      </c>
      <c r="G215" s="38"/>
      <c r="H215" s="38"/>
      <c r="I215" s="192"/>
      <c r="J215" s="38"/>
      <c r="K215" s="38"/>
      <c r="L215" s="41"/>
      <c r="M215" s="193"/>
      <c r="N215" s="194"/>
      <c r="O215" s="66"/>
      <c r="P215" s="66"/>
      <c r="Q215" s="66"/>
      <c r="R215" s="66"/>
      <c r="S215" s="66"/>
      <c r="T215" s="67"/>
      <c r="U215" s="36"/>
      <c r="V215" s="36"/>
      <c r="W215" s="36"/>
      <c r="X215" s="36"/>
      <c r="Y215" s="36"/>
      <c r="Z215" s="36"/>
      <c r="AA215" s="36"/>
      <c r="AB215" s="36"/>
      <c r="AC215" s="36"/>
      <c r="AD215" s="36"/>
      <c r="AE215" s="36"/>
      <c r="AT215" s="18" t="s">
        <v>170</v>
      </c>
      <c r="AU215" s="18" t="s">
        <v>90</v>
      </c>
    </row>
    <row r="216" spans="1:65" s="14" customFormat="1" ht="11.25">
      <c r="B216" s="206"/>
      <c r="C216" s="207"/>
      <c r="D216" s="197" t="s">
        <v>176</v>
      </c>
      <c r="E216" s="208" t="s">
        <v>35</v>
      </c>
      <c r="F216" s="209" t="s">
        <v>1326</v>
      </c>
      <c r="G216" s="207"/>
      <c r="H216" s="210">
        <v>12.53</v>
      </c>
      <c r="I216" s="211"/>
      <c r="J216" s="207"/>
      <c r="K216" s="207"/>
      <c r="L216" s="212"/>
      <c r="M216" s="213"/>
      <c r="N216" s="214"/>
      <c r="O216" s="214"/>
      <c r="P216" s="214"/>
      <c r="Q216" s="214"/>
      <c r="R216" s="214"/>
      <c r="S216" s="214"/>
      <c r="T216" s="215"/>
      <c r="AT216" s="216" t="s">
        <v>176</v>
      </c>
      <c r="AU216" s="216" t="s">
        <v>90</v>
      </c>
      <c r="AV216" s="14" t="s">
        <v>90</v>
      </c>
      <c r="AW216" s="14" t="s">
        <v>41</v>
      </c>
      <c r="AX216" s="14" t="s">
        <v>88</v>
      </c>
      <c r="AY216" s="216" t="s">
        <v>161</v>
      </c>
    </row>
    <row r="217" spans="1:65" s="2" customFormat="1" ht="37.9" customHeight="1">
      <c r="A217" s="36"/>
      <c r="B217" s="37"/>
      <c r="C217" s="228" t="s">
        <v>442</v>
      </c>
      <c r="D217" s="228" t="s">
        <v>188</v>
      </c>
      <c r="E217" s="229" t="s">
        <v>459</v>
      </c>
      <c r="F217" s="230" t="s">
        <v>460</v>
      </c>
      <c r="G217" s="231" t="s">
        <v>167</v>
      </c>
      <c r="H217" s="232">
        <v>13.782999999999999</v>
      </c>
      <c r="I217" s="233"/>
      <c r="J217" s="234">
        <f>ROUND(I217*H217,2)</f>
        <v>0</v>
      </c>
      <c r="K217" s="235"/>
      <c r="L217" s="236"/>
      <c r="M217" s="237" t="s">
        <v>35</v>
      </c>
      <c r="N217" s="238" t="s">
        <v>51</v>
      </c>
      <c r="O217" s="66"/>
      <c r="P217" s="186">
        <f>O217*H217</f>
        <v>0</v>
      </c>
      <c r="Q217" s="186">
        <v>1.9199999999999998E-2</v>
      </c>
      <c r="R217" s="186">
        <f>Q217*H217</f>
        <v>0.26463359999999997</v>
      </c>
      <c r="S217" s="186">
        <v>0</v>
      </c>
      <c r="T217" s="187">
        <f>S217*H217</f>
        <v>0</v>
      </c>
      <c r="U217" s="36"/>
      <c r="V217" s="36"/>
      <c r="W217" s="36"/>
      <c r="X217" s="36"/>
      <c r="Y217" s="36"/>
      <c r="Z217" s="36"/>
      <c r="AA217" s="36"/>
      <c r="AB217" s="36"/>
      <c r="AC217" s="36"/>
      <c r="AD217" s="36"/>
      <c r="AE217" s="36"/>
      <c r="AR217" s="188" t="s">
        <v>333</v>
      </c>
      <c r="AT217" s="188" t="s">
        <v>188</v>
      </c>
      <c r="AU217" s="188" t="s">
        <v>90</v>
      </c>
      <c r="AY217" s="18" t="s">
        <v>161</v>
      </c>
      <c r="BE217" s="189">
        <f>IF(N217="základní",J217,0)</f>
        <v>0</v>
      </c>
      <c r="BF217" s="189">
        <f>IF(N217="snížená",J217,0)</f>
        <v>0</v>
      </c>
      <c r="BG217" s="189">
        <f>IF(N217="zákl. přenesená",J217,0)</f>
        <v>0</v>
      </c>
      <c r="BH217" s="189">
        <f>IF(N217="sníž. přenesená",J217,0)</f>
        <v>0</v>
      </c>
      <c r="BI217" s="189">
        <f>IF(N217="nulová",J217,0)</f>
        <v>0</v>
      </c>
      <c r="BJ217" s="18" t="s">
        <v>88</v>
      </c>
      <c r="BK217" s="189">
        <f>ROUND(I217*H217,2)</f>
        <v>0</v>
      </c>
      <c r="BL217" s="18" t="s">
        <v>261</v>
      </c>
      <c r="BM217" s="188" t="s">
        <v>1327</v>
      </c>
    </row>
    <row r="218" spans="1:65" s="2" customFormat="1" ht="11.25">
      <c r="A218" s="36"/>
      <c r="B218" s="37"/>
      <c r="C218" s="38"/>
      <c r="D218" s="190" t="s">
        <v>170</v>
      </c>
      <c r="E218" s="38"/>
      <c r="F218" s="191" t="s">
        <v>462</v>
      </c>
      <c r="G218" s="38"/>
      <c r="H218" s="38"/>
      <c r="I218" s="192"/>
      <c r="J218" s="38"/>
      <c r="K218" s="38"/>
      <c r="L218" s="41"/>
      <c r="M218" s="193"/>
      <c r="N218" s="194"/>
      <c r="O218" s="66"/>
      <c r="P218" s="66"/>
      <c r="Q218" s="66"/>
      <c r="R218" s="66"/>
      <c r="S218" s="66"/>
      <c r="T218" s="67"/>
      <c r="U218" s="36"/>
      <c r="V218" s="36"/>
      <c r="W218" s="36"/>
      <c r="X218" s="36"/>
      <c r="Y218" s="36"/>
      <c r="Z218" s="36"/>
      <c r="AA218" s="36"/>
      <c r="AB218" s="36"/>
      <c r="AC218" s="36"/>
      <c r="AD218" s="36"/>
      <c r="AE218" s="36"/>
      <c r="AT218" s="18" t="s">
        <v>170</v>
      </c>
      <c r="AU218" s="18" t="s">
        <v>90</v>
      </c>
    </row>
    <row r="219" spans="1:65" s="14" customFormat="1" ht="11.25">
      <c r="B219" s="206"/>
      <c r="C219" s="207"/>
      <c r="D219" s="197" t="s">
        <v>176</v>
      </c>
      <c r="E219" s="207"/>
      <c r="F219" s="209" t="s">
        <v>1328</v>
      </c>
      <c r="G219" s="207"/>
      <c r="H219" s="210">
        <v>13.782999999999999</v>
      </c>
      <c r="I219" s="211"/>
      <c r="J219" s="207"/>
      <c r="K219" s="207"/>
      <c r="L219" s="212"/>
      <c r="M219" s="213"/>
      <c r="N219" s="214"/>
      <c r="O219" s="214"/>
      <c r="P219" s="214"/>
      <c r="Q219" s="214"/>
      <c r="R219" s="214"/>
      <c r="S219" s="214"/>
      <c r="T219" s="215"/>
      <c r="AT219" s="216" t="s">
        <v>176</v>
      </c>
      <c r="AU219" s="216" t="s">
        <v>90</v>
      </c>
      <c r="AV219" s="14" t="s">
        <v>90</v>
      </c>
      <c r="AW219" s="14" t="s">
        <v>4</v>
      </c>
      <c r="AX219" s="14" t="s">
        <v>88</v>
      </c>
      <c r="AY219" s="216" t="s">
        <v>161</v>
      </c>
    </row>
    <row r="220" spans="1:65" s="2" customFormat="1" ht="37.9" customHeight="1">
      <c r="A220" s="36"/>
      <c r="B220" s="37"/>
      <c r="C220" s="176" t="s">
        <v>447</v>
      </c>
      <c r="D220" s="176" t="s">
        <v>164</v>
      </c>
      <c r="E220" s="177" t="s">
        <v>465</v>
      </c>
      <c r="F220" s="178" t="s">
        <v>466</v>
      </c>
      <c r="G220" s="179" t="s">
        <v>167</v>
      </c>
      <c r="H220" s="180">
        <v>6.2649999999999997</v>
      </c>
      <c r="I220" s="181"/>
      <c r="J220" s="182">
        <f>ROUND(I220*H220,2)</f>
        <v>0</v>
      </c>
      <c r="K220" s="183"/>
      <c r="L220" s="41"/>
      <c r="M220" s="184" t="s">
        <v>35</v>
      </c>
      <c r="N220" s="185" t="s">
        <v>51</v>
      </c>
      <c r="O220" s="66"/>
      <c r="P220" s="186">
        <f>O220*H220</f>
        <v>0</v>
      </c>
      <c r="Q220" s="186">
        <v>0</v>
      </c>
      <c r="R220" s="186">
        <f>Q220*H220</f>
        <v>0</v>
      </c>
      <c r="S220" s="186">
        <v>0</v>
      </c>
      <c r="T220" s="187">
        <f>S220*H220</f>
        <v>0</v>
      </c>
      <c r="U220" s="36"/>
      <c r="V220" s="36"/>
      <c r="W220" s="36"/>
      <c r="X220" s="36"/>
      <c r="Y220" s="36"/>
      <c r="Z220" s="36"/>
      <c r="AA220" s="36"/>
      <c r="AB220" s="36"/>
      <c r="AC220" s="36"/>
      <c r="AD220" s="36"/>
      <c r="AE220" s="36"/>
      <c r="AR220" s="188" t="s">
        <v>261</v>
      </c>
      <c r="AT220" s="188" t="s">
        <v>164</v>
      </c>
      <c r="AU220" s="188" t="s">
        <v>90</v>
      </c>
      <c r="AY220" s="18" t="s">
        <v>161</v>
      </c>
      <c r="BE220" s="189">
        <f>IF(N220="základní",J220,0)</f>
        <v>0</v>
      </c>
      <c r="BF220" s="189">
        <f>IF(N220="snížená",J220,0)</f>
        <v>0</v>
      </c>
      <c r="BG220" s="189">
        <f>IF(N220="zákl. přenesená",J220,0)</f>
        <v>0</v>
      </c>
      <c r="BH220" s="189">
        <f>IF(N220="sníž. přenesená",J220,0)</f>
        <v>0</v>
      </c>
      <c r="BI220" s="189">
        <f>IF(N220="nulová",J220,0)</f>
        <v>0</v>
      </c>
      <c r="BJ220" s="18" t="s">
        <v>88</v>
      </c>
      <c r="BK220" s="189">
        <f>ROUND(I220*H220,2)</f>
        <v>0</v>
      </c>
      <c r="BL220" s="18" t="s">
        <v>261</v>
      </c>
      <c r="BM220" s="188" t="s">
        <v>1329</v>
      </c>
    </row>
    <row r="221" spans="1:65" s="2" customFormat="1" ht="11.25">
      <c r="A221" s="36"/>
      <c r="B221" s="37"/>
      <c r="C221" s="38"/>
      <c r="D221" s="190" t="s">
        <v>170</v>
      </c>
      <c r="E221" s="38"/>
      <c r="F221" s="191" t="s">
        <v>468</v>
      </c>
      <c r="G221" s="38"/>
      <c r="H221" s="38"/>
      <c r="I221" s="192"/>
      <c r="J221" s="38"/>
      <c r="K221" s="38"/>
      <c r="L221" s="41"/>
      <c r="M221" s="193"/>
      <c r="N221" s="194"/>
      <c r="O221" s="66"/>
      <c r="P221" s="66"/>
      <c r="Q221" s="66"/>
      <c r="R221" s="66"/>
      <c r="S221" s="66"/>
      <c r="T221" s="67"/>
      <c r="U221" s="36"/>
      <c r="V221" s="36"/>
      <c r="W221" s="36"/>
      <c r="X221" s="36"/>
      <c r="Y221" s="36"/>
      <c r="Z221" s="36"/>
      <c r="AA221" s="36"/>
      <c r="AB221" s="36"/>
      <c r="AC221" s="36"/>
      <c r="AD221" s="36"/>
      <c r="AE221" s="36"/>
      <c r="AT221" s="18" t="s">
        <v>170</v>
      </c>
      <c r="AU221" s="18" t="s">
        <v>90</v>
      </c>
    </row>
    <row r="222" spans="1:65" s="14" customFormat="1" ht="11.25">
      <c r="B222" s="206"/>
      <c r="C222" s="207"/>
      <c r="D222" s="197" t="s">
        <v>176</v>
      </c>
      <c r="E222" s="208" t="s">
        <v>35</v>
      </c>
      <c r="F222" s="209" t="s">
        <v>1330</v>
      </c>
      <c r="G222" s="207"/>
      <c r="H222" s="210">
        <v>6.2649999999999997</v>
      </c>
      <c r="I222" s="211"/>
      <c r="J222" s="207"/>
      <c r="K222" s="207"/>
      <c r="L222" s="212"/>
      <c r="M222" s="213"/>
      <c r="N222" s="214"/>
      <c r="O222" s="214"/>
      <c r="P222" s="214"/>
      <c r="Q222" s="214"/>
      <c r="R222" s="214"/>
      <c r="S222" s="214"/>
      <c r="T222" s="215"/>
      <c r="AT222" s="216" t="s">
        <v>176</v>
      </c>
      <c r="AU222" s="216" t="s">
        <v>90</v>
      </c>
      <c r="AV222" s="14" t="s">
        <v>90</v>
      </c>
      <c r="AW222" s="14" t="s">
        <v>41</v>
      </c>
      <c r="AX222" s="14" t="s">
        <v>88</v>
      </c>
      <c r="AY222" s="216" t="s">
        <v>161</v>
      </c>
    </row>
    <row r="223" spans="1:65" s="2" customFormat="1" ht="24.2" customHeight="1">
      <c r="A223" s="36"/>
      <c r="B223" s="37"/>
      <c r="C223" s="176" t="s">
        <v>453</v>
      </c>
      <c r="D223" s="176" t="s">
        <v>164</v>
      </c>
      <c r="E223" s="177" t="s">
        <v>471</v>
      </c>
      <c r="F223" s="178" t="s">
        <v>472</v>
      </c>
      <c r="G223" s="179" t="s">
        <v>167</v>
      </c>
      <c r="H223" s="180">
        <v>14.41</v>
      </c>
      <c r="I223" s="181"/>
      <c r="J223" s="182">
        <f>ROUND(I223*H223,2)</f>
        <v>0</v>
      </c>
      <c r="K223" s="183"/>
      <c r="L223" s="41"/>
      <c r="M223" s="184" t="s">
        <v>35</v>
      </c>
      <c r="N223" s="185" t="s">
        <v>51</v>
      </c>
      <c r="O223" s="66"/>
      <c r="P223" s="186">
        <f>O223*H223</f>
        <v>0</v>
      </c>
      <c r="Q223" s="186">
        <v>1.5E-3</v>
      </c>
      <c r="R223" s="186">
        <f>Q223*H223</f>
        <v>2.1615000000000002E-2</v>
      </c>
      <c r="S223" s="186">
        <v>0</v>
      </c>
      <c r="T223" s="187">
        <f>S223*H223</f>
        <v>0</v>
      </c>
      <c r="U223" s="36"/>
      <c r="V223" s="36"/>
      <c r="W223" s="36"/>
      <c r="X223" s="36"/>
      <c r="Y223" s="36"/>
      <c r="Z223" s="36"/>
      <c r="AA223" s="36"/>
      <c r="AB223" s="36"/>
      <c r="AC223" s="36"/>
      <c r="AD223" s="36"/>
      <c r="AE223" s="36"/>
      <c r="AR223" s="188" t="s">
        <v>261</v>
      </c>
      <c r="AT223" s="188" t="s">
        <v>164</v>
      </c>
      <c r="AU223" s="188" t="s">
        <v>90</v>
      </c>
      <c r="AY223" s="18" t="s">
        <v>161</v>
      </c>
      <c r="BE223" s="189">
        <f>IF(N223="základní",J223,0)</f>
        <v>0</v>
      </c>
      <c r="BF223" s="189">
        <f>IF(N223="snížená",J223,0)</f>
        <v>0</v>
      </c>
      <c r="BG223" s="189">
        <f>IF(N223="zákl. přenesená",J223,0)</f>
        <v>0</v>
      </c>
      <c r="BH223" s="189">
        <f>IF(N223="sníž. přenesená",J223,0)</f>
        <v>0</v>
      </c>
      <c r="BI223" s="189">
        <f>IF(N223="nulová",J223,0)</f>
        <v>0</v>
      </c>
      <c r="BJ223" s="18" t="s">
        <v>88</v>
      </c>
      <c r="BK223" s="189">
        <f>ROUND(I223*H223,2)</f>
        <v>0</v>
      </c>
      <c r="BL223" s="18" t="s">
        <v>261</v>
      </c>
      <c r="BM223" s="188" t="s">
        <v>1331</v>
      </c>
    </row>
    <row r="224" spans="1:65" s="2" customFormat="1" ht="11.25">
      <c r="A224" s="36"/>
      <c r="B224" s="37"/>
      <c r="C224" s="38"/>
      <c r="D224" s="190" t="s">
        <v>170</v>
      </c>
      <c r="E224" s="38"/>
      <c r="F224" s="191" t="s">
        <v>474</v>
      </c>
      <c r="G224" s="38"/>
      <c r="H224" s="38"/>
      <c r="I224" s="192"/>
      <c r="J224" s="38"/>
      <c r="K224" s="38"/>
      <c r="L224" s="41"/>
      <c r="M224" s="193"/>
      <c r="N224" s="194"/>
      <c r="O224" s="66"/>
      <c r="P224" s="66"/>
      <c r="Q224" s="66"/>
      <c r="R224" s="66"/>
      <c r="S224" s="66"/>
      <c r="T224" s="67"/>
      <c r="U224" s="36"/>
      <c r="V224" s="36"/>
      <c r="W224" s="36"/>
      <c r="X224" s="36"/>
      <c r="Y224" s="36"/>
      <c r="Z224" s="36"/>
      <c r="AA224" s="36"/>
      <c r="AB224" s="36"/>
      <c r="AC224" s="36"/>
      <c r="AD224" s="36"/>
      <c r="AE224" s="36"/>
      <c r="AT224" s="18" t="s">
        <v>170</v>
      </c>
      <c r="AU224" s="18" t="s">
        <v>90</v>
      </c>
    </row>
    <row r="225" spans="1:65" s="14" customFormat="1" ht="11.25">
      <c r="B225" s="206"/>
      <c r="C225" s="207"/>
      <c r="D225" s="197" t="s">
        <v>176</v>
      </c>
      <c r="E225" s="208" t="s">
        <v>35</v>
      </c>
      <c r="F225" s="209" t="s">
        <v>1332</v>
      </c>
      <c r="G225" s="207"/>
      <c r="H225" s="210">
        <v>12.53</v>
      </c>
      <c r="I225" s="211"/>
      <c r="J225" s="207"/>
      <c r="K225" s="207"/>
      <c r="L225" s="212"/>
      <c r="M225" s="213"/>
      <c r="N225" s="214"/>
      <c r="O225" s="214"/>
      <c r="P225" s="214"/>
      <c r="Q225" s="214"/>
      <c r="R225" s="214"/>
      <c r="S225" s="214"/>
      <c r="T225" s="215"/>
      <c r="AT225" s="216" t="s">
        <v>176</v>
      </c>
      <c r="AU225" s="216" t="s">
        <v>90</v>
      </c>
      <c r="AV225" s="14" t="s">
        <v>90</v>
      </c>
      <c r="AW225" s="14" t="s">
        <v>41</v>
      </c>
      <c r="AX225" s="14" t="s">
        <v>80</v>
      </c>
      <c r="AY225" s="216" t="s">
        <v>161</v>
      </c>
    </row>
    <row r="226" spans="1:65" s="14" customFormat="1" ht="11.25">
      <c r="B226" s="206"/>
      <c r="C226" s="207"/>
      <c r="D226" s="197" t="s">
        <v>176</v>
      </c>
      <c r="E226" s="208" t="s">
        <v>35</v>
      </c>
      <c r="F226" s="209" t="s">
        <v>1333</v>
      </c>
      <c r="G226" s="207"/>
      <c r="H226" s="210">
        <v>1.88</v>
      </c>
      <c r="I226" s="211"/>
      <c r="J226" s="207"/>
      <c r="K226" s="207"/>
      <c r="L226" s="212"/>
      <c r="M226" s="213"/>
      <c r="N226" s="214"/>
      <c r="O226" s="214"/>
      <c r="P226" s="214"/>
      <c r="Q226" s="214"/>
      <c r="R226" s="214"/>
      <c r="S226" s="214"/>
      <c r="T226" s="215"/>
      <c r="AT226" s="216" t="s">
        <v>176</v>
      </c>
      <c r="AU226" s="216" t="s">
        <v>90</v>
      </c>
      <c r="AV226" s="14" t="s">
        <v>90</v>
      </c>
      <c r="AW226" s="14" t="s">
        <v>41</v>
      </c>
      <c r="AX226" s="14" t="s">
        <v>80</v>
      </c>
      <c r="AY226" s="216" t="s">
        <v>161</v>
      </c>
    </row>
    <row r="227" spans="1:65" s="15" customFormat="1" ht="11.25">
      <c r="B227" s="217"/>
      <c r="C227" s="218"/>
      <c r="D227" s="197" t="s">
        <v>176</v>
      </c>
      <c r="E227" s="219" t="s">
        <v>35</v>
      </c>
      <c r="F227" s="220" t="s">
        <v>181</v>
      </c>
      <c r="G227" s="218"/>
      <c r="H227" s="221">
        <v>14.41</v>
      </c>
      <c r="I227" s="222"/>
      <c r="J227" s="218"/>
      <c r="K227" s="218"/>
      <c r="L227" s="223"/>
      <c r="M227" s="224"/>
      <c r="N227" s="225"/>
      <c r="O227" s="225"/>
      <c r="P227" s="225"/>
      <c r="Q227" s="225"/>
      <c r="R227" s="225"/>
      <c r="S227" s="225"/>
      <c r="T227" s="226"/>
      <c r="AT227" s="227" t="s">
        <v>176</v>
      </c>
      <c r="AU227" s="227" t="s">
        <v>90</v>
      </c>
      <c r="AV227" s="15" t="s">
        <v>168</v>
      </c>
      <c r="AW227" s="15" t="s">
        <v>41</v>
      </c>
      <c r="AX227" s="15" t="s">
        <v>88</v>
      </c>
      <c r="AY227" s="227" t="s">
        <v>161</v>
      </c>
    </row>
    <row r="228" spans="1:65" s="2" customFormat="1" ht="24.2" customHeight="1">
      <c r="A228" s="36"/>
      <c r="B228" s="37"/>
      <c r="C228" s="176" t="s">
        <v>458</v>
      </c>
      <c r="D228" s="176" t="s">
        <v>164</v>
      </c>
      <c r="E228" s="177" t="s">
        <v>478</v>
      </c>
      <c r="F228" s="178" t="s">
        <v>479</v>
      </c>
      <c r="G228" s="179" t="s">
        <v>480</v>
      </c>
      <c r="H228" s="180">
        <v>24.6</v>
      </c>
      <c r="I228" s="181"/>
      <c r="J228" s="182">
        <f>ROUND(I228*H228,2)</f>
        <v>0</v>
      </c>
      <c r="K228" s="183"/>
      <c r="L228" s="41"/>
      <c r="M228" s="184" t="s">
        <v>35</v>
      </c>
      <c r="N228" s="185" t="s">
        <v>51</v>
      </c>
      <c r="O228" s="66"/>
      <c r="P228" s="186">
        <f>O228*H228</f>
        <v>0</v>
      </c>
      <c r="Q228" s="186">
        <v>3.2000000000000003E-4</v>
      </c>
      <c r="R228" s="186">
        <f>Q228*H228</f>
        <v>7.8720000000000005E-3</v>
      </c>
      <c r="S228" s="186">
        <v>0</v>
      </c>
      <c r="T228" s="187">
        <f>S228*H228</f>
        <v>0</v>
      </c>
      <c r="U228" s="36"/>
      <c r="V228" s="36"/>
      <c r="W228" s="36"/>
      <c r="X228" s="36"/>
      <c r="Y228" s="36"/>
      <c r="Z228" s="36"/>
      <c r="AA228" s="36"/>
      <c r="AB228" s="36"/>
      <c r="AC228" s="36"/>
      <c r="AD228" s="36"/>
      <c r="AE228" s="36"/>
      <c r="AR228" s="188" t="s">
        <v>261</v>
      </c>
      <c r="AT228" s="188" t="s">
        <v>164</v>
      </c>
      <c r="AU228" s="188" t="s">
        <v>90</v>
      </c>
      <c r="AY228" s="18" t="s">
        <v>161</v>
      </c>
      <c r="BE228" s="189">
        <f>IF(N228="základní",J228,0)</f>
        <v>0</v>
      </c>
      <c r="BF228" s="189">
        <f>IF(N228="snížená",J228,0)</f>
        <v>0</v>
      </c>
      <c r="BG228" s="189">
        <f>IF(N228="zákl. přenesená",J228,0)</f>
        <v>0</v>
      </c>
      <c r="BH228" s="189">
        <f>IF(N228="sníž. přenesená",J228,0)</f>
        <v>0</v>
      </c>
      <c r="BI228" s="189">
        <f>IF(N228="nulová",J228,0)</f>
        <v>0</v>
      </c>
      <c r="BJ228" s="18" t="s">
        <v>88</v>
      </c>
      <c r="BK228" s="189">
        <f>ROUND(I228*H228,2)</f>
        <v>0</v>
      </c>
      <c r="BL228" s="18" t="s">
        <v>261</v>
      </c>
      <c r="BM228" s="188" t="s">
        <v>1334</v>
      </c>
    </row>
    <row r="229" spans="1:65" s="2" customFormat="1" ht="11.25">
      <c r="A229" s="36"/>
      <c r="B229" s="37"/>
      <c r="C229" s="38"/>
      <c r="D229" s="190" t="s">
        <v>170</v>
      </c>
      <c r="E229" s="38"/>
      <c r="F229" s="191" t="s">
        <v>482</v>
      </c>
      <c r="G229" s="38"/>
      <c r="H229" s="38"/>
      <c r="I229" s="192"/>
      <c r="J229" s="38"/>
      <c r="K229" s="38"/>
      <c r="L229" s="41"/>
      <c r="M229" s="193"/>
      <c r="N229" s="194"/>
      <c r="O229" s="66"/>
      <c r="P229" s="66"/>
      <c r="Q229" s="66"/>
      <c r="R229" s="66"/>
      <c r="S229" s="66"/>
      <c r="T229" s="67"/>
      <c r="U229" s="36"/>
      <c r="V229" s="36"/>
      <c r="W229" s="36"/>
      <c r="X229" s="36"/>
      <c r="Y229" s="36"/>
      <c r="Z229" s="36"/>
      <c r="AA229" s="36"/>
      <c r="AB229" s="36"/>
      <c r="AC229" s="36"/>
      <c r="AD229" s="36"/>
      <c r="AE229" s="36"/>
      <c r="AT229" s="18" t="s">
        <v>170</v>
      </c>
      <c r="AU229" s="18" t="s">
        <v>90</v>
      </c>
    </row>
    <row r="230" spans="1:65" s="14" customFormat="1" ht="11.25">
      <c r="B230" s="206"/>
      <c r="C230" s="207"/>
      <c r="D230" s="197" t="s">
        <v>176</v>
      </c>
      <c r="E230" s="208" t="s">
        <v>35</v>
      </c>
      <c r="F230" s="209" t="s">
        <v>1335</v>
      </c>
      <c r="G230" s="207"/>
      <c r="H230" s="210">
        <v>7.7</v>
      </c>
      <c r="I230" s="211"/>
      <c r="J230" s="207"/>
      <c r="K230" s="207"/>
      <c r="L230" s="212"/>
      <c r="M230" s="213"/>
      <c r="N230" s="214"/>
      <c r="O230" s="214"/>
      <c r="P230" s="214"/>
      <c r="Q230" s="214"/>
      <c r="R230" s="214"/>
      <c r="S230" s="214"/>
      <c r="T230" s="215"/>
      <c r="AT230" s="216" t="s">
        <v>176</v>
      </c>
      <c r="AU230" s="216" t="s">
        <v>90</v>
      </c>
      <c r="AV230" s="14" t="s">
        <v>90</v>
      </c>
      <c r="AW230" s="14" t="s">
        <v>41</v>
      </c>
      <c r="AX230" s="14" t="s">
        <v>80</v>
      </c>
      <c r="AY230" s="216" t="s">
        <v>161</v>
      </c>
    </row>
    <row r="231" spans="1:65" s="14" customFormat="1" ht="11.25">
      <c r="B231" s="206"/>
      <c r="C231" s="207"/>
      <c r="D231" s="197" t="s">
        <v>176</v>
      </c>
      <c r="E231" s="208" t="s">
        <v>35</v>
      </c>
      <c r="F231" s="209" t="s">
        <v>1336</v>
      </c>
      <c r="G231" s="207"/>
      <c r="H231" s="210">
        <v>6.4</v>
      </c>
      <c r="I231" s="211"/>
      <c r="J231" s="207"/>
      <c r="K231" s="207"/>
      <c r="L231" s="212"/>
      <c r="M231" s="213"/>
      <c r="N231" s="214"/>
      <c r="O231" s="214"/>
      <c r="P231" s="214"/>
      <c r="Q231" s="214"/>
      <c r="R231" s="214"/>
      <c r="S231" s="214"/>
      <c r="T231" s="215"/>
      <c r="AT231" s="216" t="s">
        <v>176</v>
      </c>
      <c r="AU231" s="216" t="s">
        <v>90</v>
      </c>
      <c r="AV231" s="14" t="s">
        <v>90</v>
      </c>
      <c r="AW231" s="14" t="s">
        <v>41</v>
      </c>
      <c r="AX231" s="14" t="s">
        <v>80</v>
      </c>
      <c r="AY231" s="216" t="s">
        <v>161</v>
      </c>
    </row>
    <row r="232" spans="1:65" s="14" customFormat="1" ht="11.25">
      <c r="B232" s="206"/>
      <c r="C232" s="207"/>
      <c r="D232" s="197" t="s">
        <v>176</v>
      </c>
      <c r="E232" s="208" t="s">
        <v>35</v>
      </c>
      <c r="F232" s="209" t="s">
        <v>710</v>
      </c>
      <c r="G232" s="207"/>
      <c r="H232" s="210">
        <v>10.5</v>
      </c>
      <c r="I232" s="211"/>
      <c r="J232" s="207"/>
      <c r="K232" s="207"/>
      <c r="L232" s="212"/>
      <c r="M232" s="213"/>
      <c r="N232" s="214"/>
      <c r="O232" s="214"/>
      <c r="P232" s="214"/>
      <c r="Q232" s="214"/>
      <c r="R232" s="214"/>
      <c r="S232" s="214"/>
      <c r="T232" s="215"/>
      <c r="AT232" s="216" t="s">
        <v>176</v>
      </c>
      <c r="AU232" s="216" t="s">
        <v>90</v>
      </c>
      <c r="AV232" s="14" t="s">
        <v>90</v>
      </c>
      <c r="AW232" s="14" t="s">
        <v>41</v>
      </c>
      <c r="AX232" s="14" t="s">
        <v>80</v>
      </c>
      <c r="AY232" s="216" t="s">
        <v>161</v>
      </c>
    </row>
    <row r="233" spans="1:65" s="15" customFormat="1" ht="11.25">
      <c r="B233" s="217"/>
      <c r="C233" s="218"/>
      <c r="D233" s="197" t="s">
        <v>176</v>
      </c>
      <c r="E233" s="219" t="s">
        <v>35</v>
      </c>
      <c r="F233" s="220" t="s">
        <v>181</v>
      </c>
      <c r="G233" s="218"/>
      <c r="H233" s="221">
        <v>24.6</v>
      </c>
      <c r="I233" s="222"/>
      <c r="J233" s="218"/>
      <c r="K233" s="218"/>
      <c r="L233" s="223"/>
      <c r="M233" s="224"/>
      <c r="N233" s="225"/>
      <c r="O233" s="225"/>
      <c r="P233" s="225"/>
      <c r="Q233" s="225"/>
      <c r="R233" s="225"/>
      <c r="S233" s="225"/>
      <c r="T233" s="226"/>
      <c r="AT233" s="227" t="s">
        <v>176</v>
      </c>
      <c r="AU233" s="227" t="s">
        <v>90</v>
      </c>
      <c r="AV233" s="15" t="s">
        <v>168</v>
      </c>
      <c r="AW233" s="15" t="s">
        <v>41</v>
      </c>
      <c r="AX233" s="15" t="s">
        <v>88</v>
      </c>
      <c r="AY233" s="227" t="s">
        <v>161</v>
      </c>
    </row>
    <row r="234" spans="1:65" s="2" customFormat="1" ht="24.2" customHeight="1">
      <c r="A234" s="36"/>
      <c r="B234" s="37"/>
      <c r="C234" s="176" t="s">
        <v>464</v>
      </c>
      <c r="D234" s="176" t="s">
        <v>164</v>
      </c>
      <c r="E234" s="177" t="s">
        <v>487</v>
      </c>
      <c r="F234" s="178" t="s">
        <v>488</v>
      </c>
      <c r="G234" s="179" t="s">
        <v>480</v>
      </c>
      <c r="H234" s="180">
        <v>12.53</v>
      </c>
      <c r="I234" s="181"/>
      <c r="J234" s="182">
        <f>ROUND(I234*H234,2)</f>
        <v>0</v>
      </c>
      <c r="K234" s="183"/>
      <c r="L234" s="41"/>
      <c r="M234" s="184" t="s">
        <v>35</v>
      </c>
      <c r="N234" s="185" t="s">
        <v>51</v>
      </c>
      <c r="O234" s="66"/>
      <c r="P234" s="186">
        <f>O234*H234</f>
        <v>0</v>
      </c>
      <c r="Q234" s="186">
        <v>2.0000000000000002E-5</v>
      </c>
      <c r="R234" s="186">
        <f>Q234*H234</f>
        <v>2.5060000000000002E-4</v>
      </c>
      <c r="S234" s="186">
        <v>0</v>
      </c>
      <c r="T234" s="187">
        <f>S234*H234</f>
        <v>0</v>
      </c>
      <c r="U234" s="36"/>
      <c r="V234" s="36"/>
      <c r="W234" s="36"/>
      <c r="X234" s="36"/>
      <c r="Y234" s="36"/>
      <c r="Z234" s="36"/>
      <c r="AA234" s="36"/>
      <c r="AB234" s="36"/>
      <c r="AC234" s="36"/>
      <c r="AD234" s="36"/>
      <c r="AE234" s="36"/>
      <c r="AR234" s="188" t="s">
        <v>261</v>
      </c>
      <c r="AT234" s="188" t="s">
        <v>164</v>
      </c>
      <c r="AU234" s="188" t="s">
        <v>90</v>
      </c>
      <c r="AY234" s="18" t="s">
        <v>161</v>
      </c>
      <c r="BE234" s="189">
        <f>IF(N234="základní",J234,0)</f>
        <v>0</v>
      </c>
      <c r="BF234" s="189">
        <f>IF(N234="snížená",J234,0)</f>
        <v>0</v>
      </c>
      <c r="BG234" s="189">
        <f>IF(N234="zákl. přenesená",J234,0)</f>
        <v>0</v>
      </c>
      <c r="BH234" s="189">
        <f>IF(N234="sníž. přenesená",J234,0)</f>
        <v>0</v>
      </c>
      <c r="BI234" s="189">
        <f>IF(N234="nulová",J234,0)</f>
        <v>0</v>
      </c>
      <c r="BJ234" s="18" t="s">
        <v>88</v>
      </c>
      <c r="BK234" s="189">
        <f>ROUND(I234*H234,2)</f>
        <v>0</v>
      </c>
      <c r="BL234" s="18" t="s">
        <v>261</v>
      </c>
      <c r="BM234" s="188" t="s">
        <v>1337</v>
      </c>
    </row>
    <row r="235" spans="1:65" s="2" customFormat="1" ht="37.9" customHeight="1">
      <c r="A235" s="36"/>
      <c r="B235" s="37"/>
      <c r="C235" s="176" t="s">
        <v>470</v>
      </c>
      <c r="D235" s="176" t="s">
        <v>164</v>
      </c>
      <c r="E235" s="177" t="s">
        <v>1037</v>
      </c>
      <c r="F235" s="178" t="s">
        <v>1038</v>
      </c>
      <c r="G235" s="179" t="s">
        <v>232</v>
      </c>
      <c r="H235" s="180">
        <v>0.55400000000000005</v>
      </c>
      <c r="I235" s="181"/>
      <c r="J235" s="182">
        <f>ROUND(I235*H235,2)</f>
        <v>0</v>
      </c>
      <c r="K235" s="183"/>
      <c r="L235" s="41"/>
      <c r="M235" s="184" t="s">
        <v>35</v>
      </c>
      <c r="N235" s="185" t="s">
        <v>51</v>
      </c>
      <c r="O235" s="66"/>
      <c r="P235" s="186">
        <f>O235*H235</f>
        <v>0</v>
      </c>
      <c r="Q235" s="186">
        <v>0</v>
      </c>
      <c r="R235" s="186">
        <f>Q235*H235</f>
        <v>0</v>
      </c>
      <c r="S235" s="186">
        <v>0</v>
      </c>
      <c r="T235" s="187">
        <f>S235*H235</f>
        <v>0</v>
      </c>
      <c r="U235" s="36"/>
      <c r="V235" s="36"/>
      <c r="W235" s="36"/>
      <c r="X235" s="36"/>
      <c r="Y235" s="36"/>
      <c r="Z235" s="36"/>
      <c r="AA235" s="36"/>
      <c r="AB235" s="36"/>
      <c r="AC235" s="36"/>
      <c r="AD235" s="36"/>
      <c r="AE235" s="36"/>
      <c r="AR235" s="188" t="s">
        <v>261</v>
      </c>
      <c r="AT235" s="188" t="s">
        <v>164</v>
      </c>
      <c r="AU235" s="188" t="s">
        <v>90</v>
      </c>
      <c r="AY235" s="18" t="s">
        <v>161</v>
      </c>
      <c r="BE235" s="189">
        <f>IF(N235="základní",J235,0)</f>
        <v>0</v>
      </c>
      <c r="BF235" s="189">
        <f>IF(N235="snížená",J235,0)</f>
        <v>0</v>
      </c>
      <c r="BG235" s="189">
        <f>IF(N235="zákl. přenesená",J235,0)</f>
        <v>0</v>
      </c>
      <c r="BH235" s="189">
        <f>IF(N235="sníž. přenesená",J235,0)</f>
        <v>0</v>
      </c>
      <c r="BI235" s="189">
        <f>IF(N235="nulová",J235,0)</f>
        <v>0</v>
      </c>
      <c r="BJ235" s="18" t="s">
        <v>88</v>
      </c>
      <c r="BK235" s="189">
        <f>ROUND(I235*H235,2)</f>
        <v>0</v>
      </c>
      <c r="BL235" s="18" t="s">
        <v>261</v>
      </c>
      <c r="BM235" s="188" t="s">
        <v>1338</v>
      </c>
    </row>
    <row r="236" spans="1:65" s="2" customFormat="1" ht="11.25">
      <c r="A236" s="36"/>
      <c r="B236" s="37"/>
      <c r="C236" s="38"/>
      <c r="D236" s="190" t="s">
        <v>170</v>
      </c>
      <c r="E236" s="38"/>
      <c r="F236" s="191" t="s">
        <v>1040</v>
      </c>
      <c r="G236" s="38"/>
      <c r="H236" s="38"/>
      <c r="I236" s="192"/>
      <c r="J236" s="38"/>
      <c r="K236" s="38"/>
      <c r="L236" s="41"/>
      <c r="M236" s="193"/>
      <c r="N236" s="194"/>
      <c r="O236" s="66"/>
      <c r="P236" s="66"/>
      <c r="Q236" s="66"/>
      <c r="R236" s="66"/>
      <c r="S236" s="66"/>
      <c r="T236" s="67"/>
      <c r="U236" s="36"/>
      <c r="V236" s="36"/>
      <c r="W236" s="36"/>
      <c r="X236" s="36"/>
      <c r="Y236" s="36"/>
      <c r="Z236" s="36"/>
      <c r="AA236" s="36"/>
      <c r="AB236" s="36"/>
      <c r="AC236" s="36"/>
      <c r="AD236" s="36"/>
      <c r="AE236" s="36"/>
      <c r="AT236" s="18" t="s">
        <v>170</v>
      </c>
      <c r="AU236" s="18" t="s">
        <v>90</v>
      </c>
    </row>
    <row r="237" spans="1:65" s="2" customFormat="1" ht="49.15" customHeight="1">
      <c r="A237" s="36"/>
      <c r="B237" s="37"/>
      <c r="C237" s="176" t="s">
        <v>477</v>
      </c>
      <c r="D237" s="176" t="s">
        <v>164</v>
      </c>
      <c r="E237" s="177" t="s">
        <v>496</v>
      </c>
      <c r="F237" s="178" t="s">
        <v>497</v>
      </c>
      <c r="G237" s="179" t="s">
        <v>232</v>
      </c>
      <c r="H237" s="180">
        <v>0.55400000000000005</v>
      </c>
      <c r="I237" s="181"/>
      <c r="J237" s="182">
        <f>ROUND(I237*H237,2)</f>
        <v>0</v>
      </c>
      <c r="K237" s="183"/>
      <c r="L237" s="41"/>
      <c r="M237" s="184" t="s">
        <v>35</v>
      </c>
      <c r="N237" s="185" t="s">
        <v>51</v>
      </c>
      <c r="O237" s="66"/>
      <c r="P237" s="186">
        <f>O237*H237</f>
        <v>0</v>
      </c>
      <c r="Q237" s="186">
        <v>0</v>
      </c>
      <c r="R237" s="186">
        <f>Q237*H237</f>
        <v>0</v>
      </c>
      <c r="S237" s="186">
        <v>0</v>
      </c>
      <c r="T237" s="187">
        <f>S237*H237</f>
        <v>0</v>
      </c>
      <c r="U237" s="36"/>
      <c r="V237" s="36"/>
      <c r="W237" s="36"/>
      <c r="X237" s="36"/>
      <c r="Y237" s="36"/>
      <c r="Z237" s="36"/>
      <c r="AA237" s="36"/>
      <c r="AB237" s="36"/>
      <c r="AC237" s="36"/>
      <c r="AD237" s="36"/>
      <c r="AE237" s="36"/>
      <c r="AR237" s="188" t="s">
        <v>261</v>
      </c>
      <c r="AT237" s="188" t="s">
        <v>164</v>
      </c>
      <c r="AU237" s="188" t="s">
        <v>90</v>
      </c>
      <c r="AY237" s="18" t="s">
        <v>161</v>
      </c>
      <c r="BE237" s="189">
        <f>IF(N237="základní",J237,0)</f>
        <v>0</v>
      </c>
      <c r="BF237" s="189">
        <f>IF(N237="snížená",J237,0)</f>
        <v>0</v>
      </c>
      <c r="BG237" s="189">
        <f>IF(N237="zákl. přenesená",J237,0)</f>
        <v>0</v>
      </c>
      <c r="BH237" s="189">
        <f>IF(N237="sníž. přenesená",J237,0)</f>
        <v>0</v>
      </c>
      <c r="BI237" s="189">
        <f>IF(N237="nulová",J237,0)</f>
        <v>0</v>
      </c>
      <c r="BJ237" s="18" t="s">
        <v>88</v>
      </c>
      <c r="BK237" s="189">
        <f>ROUND(I237*H237,2)</f>
        <v>0</v>
      </c>
      <c r="BL237" s="18" t="s">
        <v>261</v>
      </c>
      <c r="BM237" s="188" t="s">
        <v>1339</v>
      </c>
    </row>
    <row r="238" spans="1:65" s="2" customFormat="1" ht="11.25">
      <c r="A238" s="36"/>
      <c r="B238" s="37"/>
      <c r="C238" s="38"/>
      <c r="D238" s="190" t="s">
        <v>170</v>
      </c>
      <c r="E238" s="38"/>
      <c r="F238" s="191" t="s">
        <v>499</v>
      </c>
      <c r="G238" s="38"/>
      <c r="H238" s="38"/>
      <c r="I238" s="192"/>
      <c r="J238" s="38"/>
      <c r="K238" s="38"/>
      <c r="L238" s="41"/>
      <c r="M238" s="193"/>
      <c r="N238" s="194"/>
      <c r="O238" s="66"/>
      <c r="P238" s="66"/>
      <c r="Q238" s="66"/>
      <c r="R238" s="66"/>
      <c r="S238" s="66"/>
      <c r="T238" s="67"/>
      <c r="U238" s="36"/>
      <c r="V238" s="36"/>
      <c r="W238" s="36"/>
      <c r="X238" s="36"/>
      <c r="Y238" s="36"/>
      <c r="Z238" s="36"/>
      <c r="AA238" s="36"/>
      <c r="AB238" s="36"/>
      <c r="AC238" s="36"/>
      <c r="AD238" s="36"/>
      <c r="AE238" s="36"/>
      <c r="AT238" s="18" t="s">
        <v>170</v>
      </c>
      <c r="AU238" s="18" t="s">
        <v>90</v>
      </c>
    </row>
    <row r="239" spans="1:65" s="12" customFormat="1" ht="22.9" customHeight="1">
      <c r="B239" s="160"/>
      <c r="C239" s="161"/>
      <c r="D239" s="162" t="s">
        <v>79</v>
      </c>
      <c r="E239" s="174" t="s">
        <v>500</v>
      </c>
      <c r="F239" s="174" t="s">
        <v>501</v>
      </c>
      <c r="G239" s="161"/>
      <c r="H239" s="161"/>
      <c r="I239" s="164"/>
      <c r="J239" s="175">
        <f>BK239</f>
        <v>0</v>
      </c>
      <c r="K239" s="161"/>
      <c r="L239" s="166"/>
      <c r="M239" s="167"/>
      <c r="N239" s="168"/>
      <c r="O239" s="168"/>
      <c r="P239" s="169">
        <f>SUM(P240:P268)</f>
        <v>0</v>
      </c>
      <c r="Q239" s="168"/>
      <c r="R239" s="169">
        <f>SUM(R240:R268)</f>
        <v>1.4324323000000001</v>
      </c>
      <c r="S239" s="168"/>
      <c r="T239" s="170">
        <f>SUM(T240:T268)</f>
        <v>4.0252035000000008</v>
      </c>
      <c r="AR239" s="171" t="s">
        <v>90</v>
      </c>
      <c r="AT239" s="172" t="s">
        <v>79</v>
      </c>
      <c r="AU239" s="172" t="s">
        <v>88</v>
      </c>
      <c r="AY239" s="171" t="s">
        <v>161</v>
      </c>
      <c r="BK239" s="173">
        <f>SUM(BK240:BK268)</f>
        <v>0</v>
      </c>
    </row>
    <row r="240" spans="1:65" s="2" customFormat="1" ht="24.2" customHeight="1">
      <c r="A240" s="36"/>
      <c r="B240" s="37"/>
      <c r="C240" s="176" t="s">
        <v>486</v>
      </c>
      <c r="D240" s="176" t="s">
        <v>164</v>
      </c>
      <c r="E240" s="177" t="s">
        <v>503</v>
      </c>
      <c r="F240" s="178" t="s">
        <v>504</v>
      </c>
      <c r="G240" s="179" t="s">
        <v>167</v>
      </c>
      <c r="H240" s="180">
        <v>67.929000000000002</v>
      </c>
      <c r="I240" s="181"/>
      <c r="J240" s="182">
        <f>ROUND(I240*H240,2)</f>
        <v>0</v>
      </c>
      <c r="K240" s="183"/>
      <c r="L240" s="41"/>
      <c r="M240" s="184" t="s">
        <v>35</v>
      </c>
      <c r="N240" s="185" t="s">
        <v>51</v>
      </c>
      <c r="O240" s="66"/>
      <c r="P240" s="186">
        <f>O240*H240</f>
        <v>0</v>
      </c>
      <c r="Q240" s="186">
        <v>2.9999999999999997E-4</v>
      </c>
      <c r="R240" s="186">
        <f>Q240*H240</f>
        <v>2.03787E-2</v>
      </c>
      <c r="S240" s="186">
        <v>0</v>
      </c>
      <c r="T240" s="187">
        <f>S240*H240</f>
        <v>0</v>
      </c>
      <c r="U240" s="36"/>
      <c r="V240" s="36"/>
      <c r="W240" s="36"/>
      <c r="X240" s="36"/>
      <c r="Y240" s="36"/>
      <c r="Z240" s="36"/>
      <c r="AA240" s="36"/>
      <c r="AB240" s="36"/>
      <c r="AC240" s="36"/>
      <c r="AD240" s="36"/>
      <c r="AE240" s="36"/>
      <c r="AR240" s="188" t="s">
        <v>261</v>
      </c>
      <c r="AT240" s="188" t="s">
        <v>164</v>
      </c>
      <c r="AU240" s="188" t="s">
        <v>90</v>
      </c>
      <c r="AY240" s="18" t="s">
        <v>161</v>
      </c>
      <c r="BE240" s="189">
        <f>IF(N240="základní",J240,0)</f>
        <v>0</v>
      </c>
      <c r="BF240" s="189">
        <f>IF(N240="snížená",J240,0)</f>
        <v>0</v>
      </c>
      <c r="BG240" s="189">
        <f>IF(N240="zákl. přenesená",J240,0)</f>
        <v>0</v>
      </c>
      <c r="BH240" s="189">
        <f>IF(N240="sníž. přenesená",J240,0)</f>
        <v>0</v>
      </c>
      <c r="BI240" s="189">
        <f>IF(N240="nulová",J240,0)</f>
        <v>0</v>
      </c>
      <c r="BJ240" s="18" t="s">
        <v>88</v>
      </c>
      <c r="BK240" s="189">
        <f>ROUND(I240*H240,2)</f>
        <v>0</v>
      </c>
      <c r="BL240" s="18" t="s">
        <v>261</v>
      </c>
      <c r="BM240" s="188" t="s">
        <v>1340</v>
      </c>
    </row>
    <row r="241" spans="1:65" s="2" customFormat="1" ht="11.25">
      <c r="A241" s="36"/>
      <c r="B241" s="37"/>
      <c r="C241" s="38"/>
      <c r="D241" s="190" t="s">
        <v>170</v>
      </c>
      <c r="E241" s="38"/>
      <c r="F241" s="191" t="s">
        <v>506</v>
      </c>
      <c r="G241" s="38"/>
      <c r="H241" s="38"/>
      <c r="I241" s="192"/>
      <c r="J241" s="38"/>
      <c r="K241" s="38"/>
      <c r="L241" s="41"/>
      <c r="M241" s="193"/>
      <c r="N241" s="194"/>
      <c r="O241" s="66"/>
      <c r="P241" s="66"/>
      <c r="Q241" s="66"/>
      <c r="R241" s="66"/>
      <c r="S241" s="66"/>
      <c r="T241" s="67"/>
      <c r="U241" s="36"/>
      <c r="V241" s="36"/>
      <c r="W241" s="36"/>
      <c r="X241" s="36"/>
      <c r="Y241" s="36"/>
      <c r="Z241" s="36"/>
      <c r="AA241" s="36"/>
      <c r="AB241" s="36"/>
      <c r="AC241" s="36"/>
      <c r="AD241" s="36"/>
      <c r="AE241" s="36"/>
      <c r="AT241" s="18" t="s">
        <v>170</v>
      </c>
      <c r="AU241" s="18" t="s">
        <v>90</v>
      </c>
    </row>
    <row r="242" spans="1:65" s="2" customFormat="1" ht="24.2" customHeight="1">
      <c r="A242" s="36"/>
      <c r="B242" s="37"/>
      <c r="C242" s="176" t="s">
        <v>490</v>
      </c>
      <c r="D242" s="176" t="s">
        <v>164</v>
      </c>
      <c r="E242" s="177" t="s">
        <v>508</v>
      </c>
      <c r="F242" s="178" t="s">
        <v>509</v>
      </c>
      <c r="G242" s="179" t="s">
        <v>167</v>
      </c>
      <c r="H242" s="180">
        <v>67.929000000000002</v>
      </c>
      <c r="I242" s="181"/>
      <c r="J242" s="182">
        <f>ROUND(I242*H242,2)</f>
        <v>0</v>
      </c>
      <c r="K242" s="183"/>
      <c r="L242" s="41"/>
      <c r="M242" s="184" t="s">
        <v>35</v>
      </c>
      <c r="N242" s="185" t="s">
        <v>51</v>
      </c>
      <c r="O242" s="66"/>
      <c r="P242" s="186">
        <f>O242*H242</f>
        <v>0</v>
      </c>
      <c r="Q242" s="186">
        <v>1.5E-3</v>
      </c>
      <c r="R242" s="186">
        <f>Q242*H242</f>
        <v>0.10189350000000001</v>
      </c>
      <c r="S242" s="186">
        <v>0</v>
      </c>
      <c r="T242" s="187">
        <f>S242*H242</f>
        <v>0</v>
      </c>
      <c r="U242" s="36"/>
      <c r="V242" s="36"/>
      <c r="W242" s="36"/>
      <c r="X242" s="36"/>
      <c r="Y242" s="36"/>
      <c r="Z242" s="36"/>
      <c r="AA242" s="36"/>
      <c r="AB242" s="36"/>
      <c r="AC242" s="36"/>
      <c r="AD242" s="36"/>
      <c r="AE242" s="36"/>
      <c r="AR242" s="188" t="s">
        <v>261</v>
      </c>
      <c r="AT242" s="188" t="s">
        <v>164</v>
      </c>
      <c r="AU242" s="188" t="s">
        <v>90</v>
      </c>
      <c r="AY242" s="18" t="s">
        <v>161</v>
      </c>
      <c r="BE242" s="189">
        <f>IF(N242="základní",J242,0)</f>
        <v>0</v>
      </c>
      <c r="BF242" s="189">
        <f>IF(N242="snížená",J242,0)</f>
        <v>0</v>
      </c>
      <c r="BG242" s="189">
        <f>IF(N242="zákl. přenesená",J242,0)</f>
        <v>0</v>
      </c>
      <c r="BH242" s="189">
        <f>IF(N242="sníž. přenesená",J242,0)</f>
        <v>0</v>
      </c>
      <c r="BI242" s="189">
        <f>IF(N242="nulová",J242,0)</f>
        <v>0</v>
      </c>
      <c r="BJ242" s="18" t="s">
        <v>88</v>
      </c>
      <c r="BK242" s="189">
        <f>ROUND(I242*H242,2)</f>
        <v>0</v>
      </c>
      <c r="BL242" s="18" t="s">
        <v>261</v>
      </c>
      <c r="BM242" s="188" t="s">
        <v>1341</v>
      </c>
    </row>
    <row r="243" spans="1:65" s="2" customFormat="1" ht="11.25">
      <c r="A243" s="36"/>
      <c r="B243" s="37"/>
      <c r="C243" s="38"/>
      <c r="D243" s="190" t="s">
        <v>170</v>
      </c>
      <c r="E243" s="38"/>
      <c r="F243" s="191" t="s">
        <v>511</v>
      </c>
      <c r="G243" s="38"/>
      <c r="H243" s="38"/>
      <c r="I243" s="192"/>
      <c r="J243" s="38"/>
      <c r="K243" s="38"/>
      <c r="L243" s="41"/>
      <c r="M243" s="193"/>
      <c r="N243" s="194"/>
      <c r="O243" s="66"/>
      <c r="P243" s="66"/>
      <c r="Q243" s="66"/>
      <c r="R243" s="66"/>
      <c r="S243" s="66"/>
      <c r="T243" s="67"/>
      <c r="U243" s="36"/>
      <c r="V243" s="36"/>
      <c r="W243" s="36"/>
      <c r="X243" s="36"/>
      <c r="Y243" s="36"/>
      <c r="Z243" s="36"/>
      <c r="AA243" s="36"/>
      <c r="AB243" s="36"/>
      <c r="AC243" s="36"/>
      <c r="AD243" s="36"/>
      <c r="AE243" s="36"/>
      <c r="AT243" s="18" t="s">
        <v>170</v>
      </c>
      <c r="AU243" s="18" t="s">
        <v>90</v>
      </c>
    </row>
    <row r="244" spans="1:65" s="2" customFormat="1" ht="24.2" customHeight="1">
      <c r="A244" s="36"/>
      <c r="B244" s="37"/>
      <c r="C244" s="176" t="s">
        <v>495</v>
      </c>
      <c r="D244" s="176" t="s">
        <v>164</v>
      </c>
      <c r="E244" s="177" t="s">
        <v>513</v>
      </c>
      <c r="F244" s="178" t="s">
        <v>514</v>
      </c>
      <c r="G244" s="179" t="s">
        <v>167</v>
      </c>
      <c r="H244" s="180">
        <v>49.389000000000003</v>
      </c>
      <c r="I244" s="181"/>
      <c r="J244" s="182">
        <f>ROUND(I244*H244,2)</f>
        <v>0</v>
      </c>
      <c r="K244" s="183"/>
      <c r="L244" s="41"/>
      <c r="M244" s="184" t="s">
        <v>35</v>
      </c>
      <c r="N244" s="185" t="s">
        <v>51</v>
      </c>
      <c r="O244" s="66"/>
      <c r="P244" s="186">
        <f>O244*H244</f>
        <v>0</v>
      </c>
      <c r="Q244" s="186">
        <v>0</v>
      </c>
      <c r="R244" s="186">
        <f>Q244*H244</f>
        <v>0</v>
      </c>
      <c r="S244" s="186">
        <v>8.1500000000000003E-2</v>
      </c>
      <c r="T244" s="187">
        <f>S244*H244</f>
        <v>4.0252035000000008</v>
      </c>
      <c r="U244" s="36"/>
      <c r="V244" s="36"/>
      <c r="W244" s="36"/>
      <c r="X244" s="36"/>
      <c r="Y244" s="36"/>
      <c r="Z244" s="36"/>
      <c r="AA244" s="36"/>
      <c r="AB244" s="36"/>
      <c r="AC244" s="36"/>
      <c r="AD244" s="36"/>
      <c r="AE244" s="36"/>
      <c r="AR244" s="188" t="s">
        <v>261</v>
      </c>
      <c r="AT244" s="188" t="s">
        <v>164</v>
      </c>
      <c r="AU244" s="188" t="s">
        <v>90</v>
      </c>
      <c r="AY244" s="18" t="s">
        <v>161</v>
      </c>
      <c r="BE244" s="189">
        <f>IF(N244="základní",J244,0)</f>
        <v>0</v>
      </c>
      <c r="BF244" s="189">
        <f>IF(N244="snížená",J244,0)</f>
        <v>0</v>
      </c>
      <c r="BG244" s="189">
        <f>IF(N244="zákl. přenesená",J244,0)</f>
        <v>0</v>
      </c>
      <c r="BH244" s="189">
        <f>IF(N244="sníž. přenesená",J244,0)</f>
        <v>0</v>
      </c>
      <c r="BI244" s="189">
        <f>IF(N244="nulová",J244,0)</f>
        <v>0</v>
      </c>
      <c r="BJ244" s="18" t="s">
        <v>88</v>
      </c>
      <c r="BK244" s="189">
        <f>ROUND(I244*H244,2)</f>
        <v>0</v>
      </c>
      <c r="BL244" s="18" t="s">
        <v>261</v>
      </c>
      <c r="BM244" s="188" t="s">
        <v>1342</v>
      </c>
    </row>
    <row r="245" spans="1:65" s="2" customFormat="1" ht="11.25">
      <c r="A245" s="36"/>
      <c r="B245" s="37"/>
      <c r="C245" s="38"/>
      <c r="D245" s="190" t="s">
        <v>170</v>
      </c>
      <c r="E245" s="38"/>
      <c r="F245" s="191" t="s">
        <v>516</v>
      </c>
      <c r="G245" s="38"/>
      <c r="H245" s="38"/>
      <c r="I245" s="192"/>
      <c r="J245" s="38"/>
      <c r="K245" s="38"/>
      <c r="L245" s="41"/>
      <c r="M245" s="193"/>
      <c r="N245" s="194"/>
      <c r="O245" s="66"/>
      <c r="P245" s="66"/>
      <c r="Q245" s="66"/>
      <c r="R245" s="66"/>
      <c r="S245" s="66"/>
      <c r="T245" s="67"/>
      <c r="U245" s="36"/>
      <c r="V245" s="36"/>
      <c r="W245" s="36"/>
      <c r="X245" s="36"/>
      <c r="Y245" s="36"/>
      <c r="Z245" s="36"/>
      <c r="AA245" s="36"/>
      <c r="AB245" s="36"/>
      <c r="AC245" s="36"/>
      <c r="AD245" s="36"/>
      <c r="AE245" s="36"/>
      <c r="AT245" s="18" t="s">
        <v>170</v>
      </c>
      <c r="AU245" s="18" t="s">
        <v>90</v>
      </c>
    </row>
    <row r="246" spans="1:65" s="14" customFormat="1" ht="11.25">
      <c r="B246" s="206"/>
      <c r="C246" s="207"/>
      <c r="D246" s="197" t="s">
        <v>176</v>
      </c>
      <c r="E246" s="208" t="s">
        <v>35</v>
      </c>
      <c r="F246" s="209" t="s">
        <v>1343</v>
      </c>
      <c r="G246" s="207"/>
      <c r="H246" s="210">
        <v>15.442</v>
      </c>
      <c r="I246" s="211"/>
      <c r="J246" s="207"/>
      <c r="K246" s="207"/>
      <c r="L246" s="212"/>
      <c r="M246" s="213"/>
      <c r="N246" s="214"/>
      <c r="O246" s="214"/>
      <c r="P246" s="214"/>
      <c r="Q246" s="214"/>
      <c r="R246" s="214"/>
      <c r="S246" s="214"/>
      <c r="T246" s="215"/>
      <c r="AT246" s="216" t="s">
        <v>176</v>
      </c>
      <c r="AU246" s="216" t="s">
        <v>90</v>
      </c>
      <c r="AV246" s="14" t="s">
        <v>90</v>
      </c>
      <c r="AW246" s="14" t="s">
        <v>41</v>
      </c>
      <c r="AX246" s="14" t="s">
        <v>80</v>
      </c>
      <c r="AY246" s="216" t="s">
        <v>161</v>
      </c>
    </row>
    <row r="247" spans="1:65" s="14" customFormat="1" ht="11.25">
      <c r="B247" s="206"/>
      <c r="C247" s="207"/>
      <c r="D247" s="197" t="s">
        <v>176</v>
      </c>
      <c r="E247" s="208" t="s">
        <v>35</v>
      </c>
      <c r="F247" s="209" t="s">
        <v>1344</v>
      </c>
      <c r="G247" s="207"/>
      <c r="H247" s="210">
        <v>12.884</v>
      </c>
      <c r="I247" s="211"/>
      <c r="J247" s="207"/>
      <c r="K247" s="207"/>
      <c r="L247" s="212"/>
      <c r="M247" s="213"/>
      <c r="N247" s="214"/>
      <c r="O247" s="214"/>
      <c r="P247" s="214"/>
      <c r="Q247" s="214"/>
      <c r="R247" s="214"/>
      <c r="S247" s="214"/>
      <c r="T247" s="215"/>
      <c r="AT247" s="216" t="s">
        <v>176</v>
      </c>
      <c r="AU247" s="216" t="s">
        <v>90</v>
      </c>
      <c r="AV247" s="14" t="s">
        <v>90</v>
      </c>
      <c r="AW247" s="14" t="s">
        <v>41</v>
      </c>
      <c r="AX247" s="14" t="s">
        <v>80</v>
      </c>
      <c r="AY247" s="216" t="s">
        <v>161</v>
      </c>
    </row>
    <row r="248" spans="1:65" s="14" customFormat="1" ht="11.25">
      <c r="B248" s="206"/>
      <c r="C248" s="207"/>
      <c r="D248" s="197" t="s">
        <v>176</v>
      </c>
      <c r="E248" s="208" t="s">
        <v>35</v>
      </c>
      <c r="F248" s="209" t="s">
        <v>1144</v>
      </c>
      <c r="G248" s="207"/>
      <c r="H248" s="210">
        <v>21.062999999999999</v>
      </c>
      <c r="I248" s="211"/>
      <c r="J248" s="207"/>
      <c r="K248" s="207"/>
      <c r="L248" s="212"/>
      <c r="M248" s="213"/>
      <c r="N248" s="214"/>
      <c r="O248" s="214"/>
      <c r="P248" s="214"/>
      <c r="Q248" s="214"/>
      <c r="R248" s="214"/>
      <c r="S248" s="214"/>
      <c r="T248" s="215"/>
      <c r="AT248" s="216" t="s">
        <v>176</v>
      </c>
      <c r="AU248" s="216" t="s">
        <v>90</v>
      </c>
      <c r="AV248" s="14" t="s">
        <v>90</v>
      </c>
      <c r="AW248" s="14" t="s">
        <v>41</v>
      </c>
      <c r="AX248" s="14" t="s">
        <v>80</v>
      </c>
      <c r="AY248" s="216" t="s">
        <v>161</v>
      </c>
    </row>
    <row r="249" spans="1:65" s="15" customFormat="1" ht="11.25">
      <c r="B249" s="217"/>
      <c r="C249" s="218"/>
      <c r="D249" s="197" t="s">
        <v>176</v>
      </c>
      <c r="E249" s="219" t="s">
        <v>35</v>
      </c>
      <c r="F249" s="220" t="s">
        <v>181</v>
      </c>
      <c r="G249" s="218"/>
      <c r="H249" s="221">
        <v>49.389000000000003</v>
      </c>
      <c r="I249" s="222"/>
      <c r="J249" s="218"/>
      <c r="K249" s="218"/>
      <c r="L249" s="223"/>
      <c r="M249" s="224"/>
      <c r="N249" s="225"/>
      <c r="O249" s="225"/>
      <c r="P249" s="225"/>
      <c r="Q249" s="225"/>
      <c r="R249" s="225"/>
      <c r="S249" s="225"/>
      <c r="T249" s="226"/>
      <c r="AT249" s="227" t="s">
        <v>176</v>
      </c>
      <c r="AU249" s="227" t="s">
        <v>90</v>
      </c>
      <c r="AV249" s="15" t="s">
        <v>168</v>
      </c>
      <c r="AW249" s="15" t="s">
        <v>41</v>
      </c>
      <c r="AX249" s="15" t="s">
        <v>88</v>
      </c>
      <c r="AY249" s="227" t="s">
        <v>161</v>
      </c>
    </row>
    <row r="250" spans="1:65" s="2" customFormat="1" ht="37.9" customHeight="1">
      <c r="A250" s="36"/>
      <c r="B250" s="37"/>
      <c r="C250" s="176" t="s">
        <v>502</v>
      </c>
      <c r="D250" s="176" t="s">
        <v>164</v>
      </c>
      <c r="E250" s="177" t="s">
        <v>521</v>
      </c>
      <c r="F250" s="178" t="s">
        <v>522</v>
      </c>
      <c r="G250" s="179" t="s">
        <v>167</v>
      </c>
      <c r="H250" s="180">
        <v>67.929000000000002</v>
      </c>
      <c r="I250" s="181"/>
      <c r="J250" s="182">
        <f>ROUND(I250*H250,2)</f>
        <v>0</v>
      </c>
      <c r="K250" s="183"/>
      <c r="L250" s="41"/>
      <c r="M250" s="184" t="s">
        <v>35</v>
      </c>
      <c r="N250" s="185" t="s">
        <v>51</v>
      </c>
      <c r="O250" s="66"/>
      <c r="P250" s="186">
        <f>O250*H250</f>
        <v>0</v>
      </c>
      <c r="Q250" s="186">
        <v>5.1000000000000004E-3</v>
      </c>
      <c r="R250" s="186">
        <f>Q250*H250</f>
        <v>0.34643790000000002</v>
      </c>
      <c r="S250" s="186">
        <v>0</v>
      </c>
      <c r="T250" s="187">
        <f>S250*H250</f>
        <v>0</v>
      </c>
      <c r="U250" s="36"/>
      <c r="V250" s="36"/>
      <c r="W250" s="36"/>
      <c r="X250" s="36"/>
      <c r="Y250" s="36"/>
      <c r="Z250" s="36"/>
      <c r="AA250" s="36"/>
      <c r="AB250" s="36"/>
      <c r="AC250" s="36"/>
      <c r="AD250" s="36"/>
      <c r="AE250" s="36"/>
      <c r="AR250" s="188" t="s">
        <v>261</v>
      </c>
      <c r="AT250" s="188" t="s">
        <v>164</v>
      </c>
      <c r="AU250" s="188" t="s">
        <v>90</v>
      </c>
      <c r="AY250" s="18" t="s">
        <v>161</v>
      </c>
      <c r="BE250" s="189">
        <f>IF(N250="základní",J250,0)</f>
        <v>0</v>
      </c>
      <c r="BF250" s="189">
        <f>IF(N250="snížená",J250,0)</f>
        <v>0</v>
      </c>
      <c r="BG250" s="189">
        <f>IF(N250="zákl. přenesená",J250,0)</f>
        <v>0</v>
      </c>
      <c r="BH250" s="189">
        <f>IF(N250="sníž. přenesená",J250,0)</f>
        <v>0</v>
      </c>
      <c r="BI250" s="189">
        <f>IF(N250="nulová",J250,0)</f>
        <v>0</v>
      </c>
      <c r="BJ250" s="18" t="s">
        <v>88</v>
      </c>
      <c r="BK250" s="189">
        <f>ROUND(I250*H250,2)</f>
        <v>0</v>
      </c>
      <c r="BL250" s="18" t="s">
        <v>261</v>
      </c>
      <c r="BM250" s="188" t="s">
        <v>1345</v>
      </c>
    </row>
    <row r="251" spans="1:65" s="2" customFormat="1" ht="11.25">
      <c r="A251" s="36"/>
      <c r="B251" s="37"/>
      <c r="C251" s="38"/>
      <c r="D251" s="190" t="s">
        <v>170</v>
      </c>
      <c r="E251" s="38"/>
      <c r="F251" s="191" t="s">
        <v>524</v>
      </c>
      <c r="G251" s="38"/>
      <c r="H251" s="38"/>
      <c r="I251" s="192"/>
      <c r="J251" s="38"/>
      <c r="K251" s="38"/>
      <c r="L251" s="41"/>
      <c r="M251" s="193"/>
      <c r="N251" s="194"/>
      <c r="O251" s="66"/>
      <c r="P251" s="66"/>
      <c r="Q251" s="66"/>
      <c r="R251" s="66"/>
      <c r="S251" s="66"/>
      <c r="T251" s="67"/>
      <c r="U251" s="36"/>
      <c r="V251" s="36"/>
      <c r="W251" s="36"/>
      <c r="X251" s="36"/>
      <c r="Y251" s="36"/>
      <c r="Z251" s="36"/>
      <c r="AA251" s="36"/>
      <c r="AB251" s="36"/>
      <c r="AC251" s="36"/>
      <c r="AD251" s="36"/>
      <c r="AE251" s="36"/>
      <c r="AT251" s="18" t="s">
        <v>170</v>
      </c>
      <c r="AU251" s="18" t="s">
        <v>90</v>
      </c>
    </row>
    <row r="252" spans="1:65" s="14" customFormat="1" ht="11.25">
      <c r="B252" s="206"/>
      <c r="C252" s="207"/>
      <c r="D252" s="197" t="s">
        <v>176</v>
      </c>
      <c r="E252" s="208" t="s">
        <v>35</v>
      </c>
      <c r="F252" s="209" t="s">
        <v>1270</v>
      </c>
      <c r="G252" s="207"/>
      <c r="H252" s="210">
        <v>20.902000000000001</v>
      </c>
      <c r="I252" s="211"/>
      <c r="J252" s="207"/>
      <c r="K252" s="207"/>
      <c r="L252" s="212"/>
      <c r="M252" s="213"/>
      <c r="N252" s="214"/>
      <c r="O252" s="214"/>
      <c r="P252" s="214"/>
      <c r="Q252" s="214"/>
      <c r="R252" s="214"/>
      <c r="S252" s="214"/>
      <c r="T252" s="215"/>
      <c r="AT252" s="216" t="s">
        <v>176</v>
      </c>
      <c r="AU252" s="216" t="s">
        <v>90</v>
      </c>
      <c r="AV252" s="14" t="s">
        <v>90</v>
      </c>
      <c r="AW252" s="14" t="s">
        <v>41</v>
      </c>
      <c r="AX252" s="14" t="s">
        <v>80</v>
      </c>
      <c r="AY252" s="216" t="s">
        <v>161</v>
      </c>
    </row>
    <row r="253" spans="1:65" s="14" customFormat="1" ht="11.25">
      <c r="B253" s="206"/>
      <c r="C253" s="207"/>
      <c r="D253" s="197" t="s">
        <v>176</v>
      </c>
      <c r="E253" s="208" t="s">
        <v>35</v>
      </c>
      <c r="F253" s="209" t="s">
        <v>1346</v>
      </c>
      <c r="G253" s="207"/>
      <c r="H253" s="210">
        <v>18.404</v>
      </c>
      <c r="I253" s="211"/>
      <c r="J253" s="207"/>
      <c r="K253" s="207"/>
      <c r="L253" s="212"/>
      <c r="M253" s="213"/>
      <c r="N253" s="214"/>
      <c r="O253" s="214"/>
      <c r="P253" s="214"/>
      <c r="Q253" s="214"/>
      <c r="R253" s="214"/>
      <c r="S253" s="214"/>
      <c r="T253" s="215"/>
      <c r="AT253" s="216" t="s">
        <v>176</v>
      </c>
      <c r="AU253" s="216" t="s">
        <v>90</v>
      </c>
      <c r="AV253" s="14" t="s">
        <v>90</v>
      </c>
      <c r="AW253" s="14" t="s">
        <v>41</v>
      </c>
      <c r="AX253" s="14" t="s">
        <v>80</v>
      </c>
      <c r="AY253" s="216" t="s">
        <v>161</v>
      </c>
    </row>
    <row r="254" spans="1:65" s="14" customFormat="1" ht="11.25">
      <c r="B254" s="206"/>
      <c r="C254" s="207"/>
      <c r="D254" s="197" t="s">
        <v>176</v>
      </c>
      <c r="E254" s="208" t="s">
        <v>35</v>
      </c>
      <c r="F254" s="209" t="s">
        <v>1072</v>
      </c>
      <c r="G254" s="207"/>
      <c r="H254" s="210">
        <v>28.623000000000001</v>
      </c>
      <c r="I254" s="211"/>
      <c r="J254" s="207"/>
      <c r="K254" s="207"/>
      <c r="L254" s="212"/>
      <c r="M254" s="213"/>
      <c r="N254" s="214"/>
      <c r="O254" s="214"/>
      <c r="P254" s="214"/>
      <c r="Q254" s="214"/>
      <c r="R254" s="214"/>
      <c r="S254" s="214"/>
      <c r="T254" s="215"/>
      <c r="AT254" s="216" t="s">
        <v>176</v>
      </c>
      <c r="AU254" s="216" t="s">
        <v>90</v>
      </c>
      <c r="AV254" s="14" t="s">
        <v>90</v>
      </c>
      <c r="AW254" s="14" t="s">
        <v>41</v>
      </c>
      <c r="AX254" s="14" t="s">
        <v>80</v>
      </c>
      <c r="AY254" s="216" t="s">
        <v>161</v>
      </c>
    </row>
    <row r="255" spans="1:65" s="15" customFormat="1" ht="11.25">
      <c r="B255" s="217"/>
      <c r="C255" s="218"/>
      <c r="D255" s="197" t="s">
        <v>176</v>
      </c>
      <c r="E255" s="219" t="s">
        <v>35</v>
      </c>
      <c r="F255" s="220" t="s">
        <v>181</v>
      </c>
      <c r="G255" s="218"/>
      <c r="H255" s="221">
        <v>67.929000000000002</v>
      </c>
      <c r="I255" s="222"/>
      <c r="J255" s="218"/>
      <c r="K255" s="218"/>
      <c r="L255" s="223"/>
      <c r="M255" s="224"/>
      <c r="N255" s="225"/>
      <c r="O255" s="225"/>
      <c r="P255" s="225"/>
      <c r="Q255" s="225"/>
      <c r="R255" s="225"/>
      <c r="S255" s="225"/>
      <c r="T255" s="226"/>
      <c r="AT255" s="227" t="s">
        <v>176</v>
      </c>
      <c r="AU255" s="227" t="s">
        <v>90</v>
      </c>
      <c r="AV255" s="15" t="s">
        <v>168</v>
      </c>
      <c r="AW255" s="15" t="s">
        <v>41</v>
      </c>
      <c r="AX255" s="15" t="s">
        <v>88</v>
      </c>
      <c r="AY255" s="227" t="s">
        <v>161</v>
      </c>
    </row>
    <row r="256" spans="1:65" s="2" customFormat="1" ht="16.5" customHeight="1">
      <c r="A256" s="36"/>
      <c r="B256" s="37"/>
      <c r="C256" s="228" t="s">
        <v>507</v>
      </c>
      <c r="D256" s="228" t="s">
        <v>188</v>
      </c>
      <c r="E256" s="229" t="s">
        <v>526</v>
      </c>
      <c r="F256" s="230" t="s">
        <v>527</v>
      </c>
      <c r="G256" s="231" t="s">
        <v>167</v>
      </c>
      <c r="H256" s="232">
        <v>74.721999999999994</v>
      </c>
      <c r="I256" s="233"/>
      <c r="J256" s="234">
        <f>ROUND(I256*H256,2)</f>
        <v>0</v>
      </c>
      <c r="K256" s="235"/>
      <c r="L256" s="236"/>
      <c r="M256" s="237" t="s">
        <v>35</v>
      </c>
      <c r="N256" s="238" t="s">
        <v>51</v>
      </c>
      <c r="O256" s="66"/>
      <c r="P256" s="186">
        <f>O256*H256</f>
        <v>0</v>
      </c>
      <c r="Q256" s="186">
        <v>1.26E-2</v>
      </c>
      <c r="R256" s="186">
        <f>Q256*H256</f>
        <v>0.94149719999999992</v>
      </c>
      <c r="S256" s="186">
        <v>0</v>
      </c>
      <c r="T256" s="187">
        <f>S256*H256</f>
        <v>0</v>
      </c>
      <c r="U256" s="36"/>
      <c r="V256" s="36"/>
      <c r="W256" s="36"/>
      <c r="X256" s="36"/>
      <c r="Y256" s="36"/>
      <c r="Z256" s="36"/>
      <c r="AA256" s="36"/>
      <c r="AB256" s="36"/>
      <c r="AC256" s="36"/>
      <c r="AD256" s="36"/>
      <c r="AE256" s="36"/>
      <c r="AR256" s="188" t="s">
        <v>333</v>
      </c>
      <c r="AT256" s="188" t="s">
        <v>188</v>
      </c>
      <c r="AU256" s="188" t="s">
        <v>90</v>
      </c>
      <c r="AY256" s="18" t="s">
        <v>161</v>
      </c>
      <c r="BE256" s="189">
        <f>IF(N256="základní",J256,0)</f>
        <v>0</v>
      </c>
      <c r="BF256" s="189">
        <f>IF(N256="snížená",J256,0)</f>
        <v>0</v>
      </c>
      <c r="BG256" s="189">
        <f>IF(N256="zákl. přenesená",J256,0)</f>
        <v>0</v>
      </c>
      <c r="BH256" s="189">
        <f>IF(N256="sníž. přenesená",J256,0)</f>
        <v>0</v>
      </c>
      <c r="BI256" s="189">
        <f>IF(N256="nulová",J256,0)</f>
        <v>0</v>
      </c>
      <c r="BJ256" s="18" t="s">
        <v>88</v>
      </c>
      <c r="BK256" s="189">
        <f>ROUND(I256*H256,2)</f>
        <v>0</v>
      </c>
      <c r="BL256" s="18" t="s">
        <v>261</v>
      </c>
      <c r="BM256" s="188" t="s">
        <v>1347</v>
      </c>
    </row>
    <row r="257" spans="1:65" s="2" customFormat="1" ht="11.25">
      <c r="A257" s="36"/>
      <c r="B257" s="37"/>
      <c r="C257" s="38"/>
      <c r="D257" s="190" t="s">
        <v>170</v>
      </c>
      <c r="E257" s="38"/>
      <c r="F257" s="191" t="s">
        <v>529</v>
      </c>
      <c r="G257" s="38"/>
      <c r="H257" s="38"/>
      <c r="I257" s="192"/>
      <c r="J257" s="38"/>
      <c r="K257" s="38"/>
      <c r="L257" s="41"/>
      <c r="M257" s="193"/>
      <c r="N257" s="194"/>
      <c r="O257" s="66"/>
      <c r="P257" s="66"/>
      <c r="Q257" s="66"/>
      <c r="R257" s="66"/>
      <c r="S257" s="66"/>
      <c r="T257" s="67"/>
      <c r="U257" s="36"/>
      <c r="V257" s="36"/>
      <c r="W257" s="36"/>
      <c r="X257" s="36"/>
      <c r="Y257" s="36"/>
      <c r="Z257" s="36"/>
      <c r="AA257" s="36"/>
      <c r="AB257" s="36"/>
      <c r="AC257" s="36"/>
      <c r="AD257" s="36"/>
      <c r="AE257" s="36"/>
      <c r="AT257" s="18" t="s">
        <v>170</v>
      </c>
      <c r="AU257" s="18" t="s">
        <v>90</v>
      </c>
    </row>
    <row r="258" spans="1:65" s="14" customFormat="1" ht="11.25">
      <c r="B258" s="206"/>
      <c r="C258" s="207"/>
      <c r="D258" s="197" t="s">
        <v>176</v>
      </c>
      <c r="E258" s="207"/>
      <c r="F258" s="209" t="s">
        <v>1348</v>
      </c>
      <c r="G258" s="207"/>
      <c r="H258" s="210">
        <v>74.721999999999994</v>
      </c>
      <c r="I258" s="211"/>
      <c r="J258" s="207"/>
      <c r="K258" s="207"/>
      <c r="L258" s="212"/>
      <c r="M258" s="213"/>
      <c r="N258" s="214"/>
      <c r="O258" s="214"/>
      <c r="P258" s="214"/>
      <c r="Q258" s="214"/>
      <c r="R258" s="214"/>
      <c r="S258" s="214"/>
      <c r="T258" s="215"/>
      <c r="AT258" s="216" t="s">
        <v>176</v>
      </c>
      <c r="AU258" s="216" t="s">
        <v>90</v>
      </c>
      <c r="AV258" s="14" t="s">
        <v>90</v>
      </c>
      <c r="AW258" s="14" t="s">
        <v>4</v>
      </c>
      <c r="AX258" s="14" t="s">
        <v>88</v>
      </c>
      <c r="AY258" s="216" t="s">
        <v>161</v>
      </c>
    </row>
    <row r="259" spans="1:65" s="2" customFormat="1" ht="24.2" customHeight="1">
      <c r="A259" s="36"/>
      <c r="B259" s="37"/>
      <c r="C259" s="176" t="s">
        <v>512</v>
      </c>
      <c r="D259" s="176" t="s">
        <v>164</v>
      </c>
      <c r="E259" s="177" t="s">
        <v>532</v>
      </c>
      <c r="F259" s="178" t="s">
        <v>533</v>
      </c>
      <c r="G259" s="179" t="s">
        <v>480</v>
      </c>
      <c r="H259" s="180">
        <v>10.5</v>
      </c>
      <c r="I259" s="181"/>
      <c r="J259" s="182">
        <f>ROUND(I259*H259,2)</f>
        <v>0</v>
      </c>
      <c r="K259" s="183"/>
      <c r="L259" s="41"/>
      <c r="M259" s="184" t="s">
        <v>35</v>
      </c>
      <c r="N259" s="185" t="s">
        <v>51</v>
      </c>
      <c r="O259" s="66"/>
      <c r="P259" s="186">
        <f>O259*H259</f>
        <v>0</v>
      </c>
      <c r="Q259" s="186">
        <v>5.5000000000000003E-4</v>
      </c>
      <c r="R259" s="186">
        <f>Q259*H259</f>
        <v>5.7750000000000006E-3</v>
      </c>
      <c r="S259" s="186">
        <v>0</v>
      </c>
      <c r="T259" s="187">
        <f>S259*H259</f>
        <v>0</v>
      </c>
      <c r="U259" s="36"/>
      <c r="V259" s="36"/>
      <c r="W259" s="36"/>
      <c r="X259" s="36"/>
      <c r="Y259" s="36"/>
      <c r="Z259" s="36"/>
      <c r="AA259" s="36"/>
      <c r="AB259" s="36"/>
      <c r="AC259" s="36"/>
      <c r="AD259" s="36"/>
      <c r="AE259" s="36"/>
      <c r="AR259" s="188" t="s">
        <v>261</v>
      </c>
      <c r="AT259" s="188" t="s">
        <v>164</v>
      </c>
      <c r="AU259" s="188" t="s">
        <v>90</v>
      </c>
      <c r="AY259" s="18" t="s">
        <v>161</v>
      </c>
      <c r="BE259" s="189">
        <f>IF(N259="základní",J259,0)</f>
        <v>0</v>
      </c>
      <c r="BF259" s="189">
        <f>IF(N259="snížená",J259,0)</f>
        <v>0</v>
      </c>
      <c r="BG259" s="189">
        <f>IF(N259="zákl. přenesená",J259,0)</f>
        <v>0</v>
      </c>
      <c r="BH259" s="189">
        <f>IF(N259="sníž. přenesená",J259,0)</f>
        <v>0</v>
      </c>
      <c r="BI259" s="189">
        <f>IF(N259="nulová",J259,0)</f>
        <v>0</v>
      </c>
      <c r="BJ259" s="18" t="s">
        <v>88</v>
      </c>
      <c r="BK259" s="189">
        <f>ROUND(I259*H259,2)</f>
        <v>0</v>
      </c>
      <c r="BL259" s="18" t="s">
        <v>261</v>
      </c>
      <c r="BM259" s="188" t="s">
        <v>1349</v>
      </c>
    </row>
    <row r="260" spans="1:65" s="2" customFormat="1" ht="11.25">
      <c r="A260" s="36"/>
      <c r="B260" s="37"/>
      <c r="C260" s="38"/>
      <c r="D260" s="190" t="s">
        <v>170</v>
      </c>
      <c r="E260" s="38"/>
      <c r="F260" s="191" t="s">
        <v>535</v>
      </c>
      <c r="G260" s="38"/>
      <c r="H260" s="38"/>
      <c r="I260" s="192"/>
      <c r="J260" s="38"/>
      <c r="K260" s="38"/>
      <c r="L260" s="41"/>
      <c r="M260" s="193"/>
      <c r="N260" s="194"/>
      <c r="O260" s="66"/>
      <c r="P260" s="66"/>
      <c r="Q260" s="66"/>
      <c r="R260" s="66"/>
      <c r="S260" s="66"/>
      <c r="T260" s="67"/>
      <c r="U260" s="36"/>
      <c r="V260" s="36"/>
      <c r="W260" s="36"/>
      <c r="X260" s="36"/>
      <c r="Y260" s="36"/>
      <c r="Z260" s="36"/>
      <c r="AA260" s="36"/>
      <c r="AB260" s="36"/>
      <c r="AC260" s="36"/>
      <c r="AD260" s="36"/>
      <c r="AE260" s="36"/>
      <c r="AT260" s="18" t="s">
        <v>170</v>
      </c>
      <c r="AU260" s="18" t="s">
        <v>90</v>
      </c>
    </row>
    <row r="261" spans="1:65" s="14" customFormat="1" ht="11.25">
      <c r="B261" s="206"/>
      <c r="C261" s="207"/>
      <c r="D261" s="197" t="s">
        <v>176</v>
      </c>
      <c r="E261" s="208" t="s">
        <v>35</v>
      </c>
      <c r="F261" s="209" t="s">
        <v>726</v>
      </c>
      <c r="G261" s="207"/>
      <c r="H261" s="210">
        <v>10.5</v>
      </c>
      <c r="I261" s="211"/>
      <c r="J261" s="207"/>
      <c r="K261" s="207"/>
      <c r="L261" s="212"/>
      <c r="M261" s="213"/>
      <c r="N261" s="214"/>
      <c r="O261" s="214"/>
      <c r="P261" s="214"/>
      <c r="Q261" s="214"/>
      <c r="R261" s="214"/>
      <c r="S261" s="214"/>
      <c r="T261" s="215"/>
      <c r="AT261" s="216" t="s">
        <v>176</v>
      </c>
      <c r="AU261" s="216" t="s">
        <v>90</v>
      </c>
      <c r="AV261" s="14" t="s">
        <v>90</v>
      </c>
      <c r="AW261" s="14" t="s">
        <v>41</v>
      </c>
      <c r="AX261" s="14" t="s">
        <v>88</v>
      </c>
      <c r="AY261" s="216" t="s">
        <v>161</v>
      </c>
    </row>
    <row r="262" spans="1:65" s="2" customFormat="1" ht="24.2" customHeight="1">
      <c r="A262" s="36"/>
      <c r="B262" s="37"/>
      <c r="C262" s="176" t="s">
        <v>520</v>
      </c>
      <c r="D262" s="176" t="s">
        <v>164</v>
      </c>
      <c r="E262" s="177" t="s">
        <v>538</v>
      </c>
      <c r="F262" s="178" t="s">
        <v>539</v>
      </c>
      <c r="G262" s="179" t="s">
        <v>480</v>
      </c>
      <c r="H262" s="180">
        <v>32.9</v>
      </c>
      <c r="I262" s="181"/>
      <c r="J262" s="182">
        <f>ROUND(I262*H262,2)</f>
        <v>0</v>
      </c>
      <c r="K262" s="183"/>
      <c r="L262" s="41"/>
      <c r="M262" s="184" t="s">
        <v>35</v>
      </c>
      <c r="N262" s="185" t="s">
        <v>51</v>
      </c>
      <c r="O262" s="66"/>
      <c r="P262" s="186">
        <f>O262*H262</f>
        <v>0</v>
      </c>
      <c r="Q262" s="186">
        <v>5.0000000000000001E-4</v>
      </c>
      <c r="R262" s="186">
        <f>Q262*H262</f>
        <v>1.6449999999999999E-2</v>
      </c>
      <c r="S262" s="186">
        <v>0</v>
      </c>
      <c r="T262" s="187">
        <f>S262*H262</f>
        <v>0</v>
      </c>
      <c r="U262" s="36"/>
      <c r="V262" s="36"/>
      <c r="W262" s="36"/>
      <c r="X262" s="36"/>
      <c r="Y262" s="36"/>
      <c r="Z262" s="36"/>
      <c r="AA262" s="36"/>
      <c r="AB262" s="36"/>
      <c r="AC262" s="36"/>
      <c r="AD262" s="36"/>
      <c r="AE262" s="36"/>
      <c r="AR262" s="188" t="s">
        <v>261</v>
      </c>
      <c r="AT262" s="188" t="s">
        <v>164</v>
      </c>
      <c r="AU262" s="188" t="s">
        <v>90</v>
      </c>
      <c r="AY262" s="18" t="s">
        <v>161</v>
      </c>
      <c r="BE262" s="189">
        <f>IF(N262="základní",J262,0)</f>
        <v>0</v>
      </c>
      <c r="BF262" s="189">
        <f>IF(N262="snížená",J262,0)</f>
        <v>0</v>
      </c>
      <c r="BG262" s="189">
        <f>IF(N262="zákl. přenesená",J262,0)</f>
        <v>0</v>
      </c>
      <c r="BH262" s="189">
        <f>IF(N262="sníž. přenesená",J262,0)</f>
        <v>0</v>
      </c>
      <c r="BI262" s="189">
        <f>IF(N262="nulová",J262,0)</f>
        <v>0</v>
      </c>
      <c r="BJ262" s="18" t="s">
        <v>88</v>
      </c>
      <c r="BK262" s="189">
        <f>ROUND(I262*H262,2)</f>
        <v>0</v>
      </c>
      <c r="BL262" s="18" t="s">
        <v>261</v>
      </c>
      <c r="BM262" s="188" t="s">
        <v>1350</v>
      </c>
    </row>
    <row r="263" spans="1:65" s="2" customFormat="1" ht="11.25">
      <c r="A263" s="36"/>
      <c r="B263" s="37"/>
      <c r="C263" s="38"/>
      <c r="D263" s="190" t="s">
        <v>170</v>
      </c>
      <c r="E263" s="38"/>
      <c r="F263" s="191" t="s">
        <v>541</v>
      </c>
      <c r="G263" s="38"/>
      <c r="H263" s="38"/>
      <c r="I263" s="192"/>
      <c r="J263" s="38"/>
      <c r="K263" s="38"/>
      <c r="L263" s="41"/>
      <c r="M263" s="193"/>
      <c r="N263" s="194"/>
      <c r="O263" s="66"/>
      <c r="P263" s="66"/>
      <c r="Q263" s="66"/>
      <c r="R263" s="66"/>
      <c r="S263" s="66"/>
      <c r="T263" s="67"/>
      <c r="U263" s="36"/>
      <c r="V263" s="36"/>
      <c r="W263" s="36"/>
      <c r="X263" s="36"/>
      <c r="Y263" s="36"/>
      <c r="Z263" s="36"/>
      <c r="AA263" s="36"/>
      <c r="AB263" s="36"/>
      <c r="AC263" s="36"/>
      <c r="AD263" s="36"/>
      <c r="AE263" s="36"/>
      <c r="AT263" s="18" t="s">
        <v>170</v>
      </c>
      <c r="AU263" s="18" t="s">
        <v>90</v>
      </c>
    </row>
    <row r="264" spans="1:65" s="14" customFormat="1" ht="11.25">
      <c r="B264" s="206"/>
      <c r="C264" s="207"/>
      <c r="D264" s="197" t="s">
        <v>176</v>
      </c>
      <c r="E264" s="208" t="s">
        <v>35</v>
      </c>
      <c r="F264" s="209" t="s">
        <v>728</v>
      </c>
      <c r="G264" s="207"/>
      <c r="H264" s="210">
        <v>32.9</v>
      </c>
      <c r="I264" s="211"/>
      <c r="J264" s="207"/>
      <c r="K264" s="207"/>
      <c r="L264" s="212"/>
      <c r="M264" s="213"/>
      <c r="N264" s="214"/>
      <c r="O264" s="214"/>
      <c r="P264" s="214"/>
      <c r="Q264" s="214"/>
      <c r="R264" s="214"/>
      <c r="S264" s="214"/>
      <c r="T264" s="215"/>
      <c r="AT264" s="216" t="s">
        <v>176</v>
      </c>
      <c r="AU264" s="216" t="s">
        <v>90</v>
      </c>
      <c r="AV264" s="14" t="s">
        <v>90</v>
      </c>
      <c r="AW264" s="14" t="s">
        <v>41</v>
      </c>
      <c r="AX264" s="14" t="s">
        <v>88</v>
      </c>
      <c r="AY264" s="216" t="s">
        <v>161</v>
      </c>
    </row>
    <row r="265" spans="1:65" s="2" customFormat="1" ht="37.9" customHeight="1">
      <c r="A265" s="36"/>
      <c r="B265" s="37"/>
      <c r="C265" s="176" t="s">
        <v>525</v>
      </c>
      <c r="D265" s="176" t="s">
        <v>164</v>
      </c>
      <c r="E265" s="177" t="s">
        <v>1051</v>
      </c>
      <c r="F265" s="178" t="s">
        <v>1052</v>
      </c>
      <c r="G265" s="179" t="s">
        <v>232</v>
      </c>
      <c r="H265" s="180">
        <v>1.4319999999999999</v>
      </c>
      <c r="I265" s="181"/>
      <c r="J265" s="182">
        <f>ROUND(I265*H265,2)</f>
        <v>0</v>
      </c>
      <c r="K265" s="183"/>
      <c r="L265" s="41"/>
      <c r="M265" s="184" t="s">
        <v>35</v>
      </c>
      <c r="N265" s="185" t="s">
        <v>51</v>
      </c>
      <c r="O265" s="66"/>
      <c r="P265" s="186">
        <f>O265*H265</f>
        <v>0</v>
      </c>
      <c r="Q265" s="186">
        <v>0</v>
      </c>
      <c r="R265" s="186">
        <f>Q265*H265</f>
        <v>0</v>
      </c>
      <c r="S265" s="186">
        <v>0</v>
      </c>
      <c r="T265" s="187">
        <f>S265*H265</f>
        <v>0</v>
      </c>
      <c r="U265" s="36"/>
      <c r="V265" s="36"/>
      <c r="W265" s="36"/>
      <c r="X265" s="36"/>
      <c r="Y265" s="36"/>
      <c r="Z265" s="36"/>
      <c r="AA265" s="36"/>
      <c r="AB265" s="36"/>
      <c r="AC265" s="36"/>
      <c r="AD265" s="36"/>
      <c r="AE265" s="36"/>
      <c r="AR265" s="188" t="s">
        <v>261</v>
      </c>
      <c r="AT265" s="188" t="s">
        <v>164</v>
      </c>
      <c r="AU265" s="188" t="s">
        <v>90</v>
      </c>
      <c r="AY265" s="18" t="s">
        <v>161</v>
      </c>
      <c r="BE265" s="189">
        <f>IF(N265="základní",J265,0)</f>
        <v>0</v>
      </c>
      <c r="BF265" s="189">
        <f>IF(N265="snížená",J265,0)</f>
        <v>0</v>
      </c>
      <c r="BG265" s="189">
        <f>IF(N265="zákl. přenesená",J265,0)</f>
        <v>0</v>
      </c>
      <c r="BH265" s="189">
        <f>IF(N265="sníž. přenesená",J265,0)</f>
        <v>0</v>
      </c>
      <c r="BI265" s="189">
        <f>IF(N265="nulová",J265,0)</f>
        <v>0</v>
      </c>
      <c r="BJ265" s="18" t="s">
        <v>88</v>
      </c>
      <c r="BK265" s="189">
        <f>ROUND(I265*H265,2)</f>
        <v>0</v>
      </c>
      <c r="BL265" s="18" t="s">
        <v>261</v>
      </c>
      <c r="BM265" s="188" t="s">
        <v>1351</v>
      </c>
    </row>
    <row r="266" spans="1:65" s="2" customFormat="1" ht="11.25">
      <c r="A266" s="36"/>
      <c r="B266" s="37"/>
      <c r="C266" s="38"/>
      <c r="D266" s="190" t="s">
        <v>170</v>
      </c>
      <c r="E266" s="38"/>
      <c r="F266" s="191" t="s">
        <v>1054</v>
      </c>
      <c r="G266" s="38"/>
      <c r="H266" s="38"/>
      <c r="I266" s="192"/>
      <c r="J266" s="38"/>
      <c r="K266" s="38"/>
      <c r="L266" s="41"/>
      <c r="M266" s="193"/>
      <c r="N266" s="194"/>
      <c r="O266" s="66"/>
      <c r="P266" s="66"/>
      <c r="Q266" s="66"/>
      <c r="R266" s="66"/>
      <c r="S266" s="66"/>
      <c r="T266" s="67"/>
      <c r="U266" s="36"/>
      <c r="V266" s="36"/>
      <c r="W266" s="36"/>
      <c r="X266" s="36"/>
      <c r="Y266" s="36"/>
      <c r="Z266" s="36"/>
      <c r="AA266" s="36"/>
      <c r="AB266" s="36"/>
      <c r="AC266" s="36"/>
      <c r="AD266" s="36"/>
      <c r="AE266" s="36"/>
      <c r="AT266" s="18" t="s">
        <v>170</v>
      </c>
      <c r="AU266" s="18" t="s">
        <v>90</v>
      </c>
    </row>
    <row r="267" spans="1:65" s="2" customFormat="1" ht="49.15" customHeight="1">
      <c r="A267" s="36"/>
      <c r="B267" s="37"/>
      <c r="C267" s="176" t="s">
        <v>531</v>
      </c>
      <c r="D267" s="176" t="s">
        <v>164</v>
      </c>
      <c r="E267" s="177" t="s">
        <v>549</v>
      </c>
      <c r="F267" s="178" t="s">
        <v>550</v>
      </c>
      <c r="G267" s="179" t="s">
        <v>232</v>
      </c>
      <c r="H267" s="180">
        <v>1.4319999999999999</v>
      </c>
      <c r="I267" s="181"/>
      <c r="J267" s="182">
        <f>ROUND(I267*H267,2)</f>
        <v>0</v>
      </c>
      <c r="K267" s="183"/>
      <c r="L267" s="41"/>
      <c r="M267" s="184" t="s">
        <v>35</v>
      </c>
      <c r="N267" s="185" t="s">
        <v>51</v>
      </c>
      <c r="O267" s="66"/>
      <c r="P267" s="186">
        <f>O267*H267</f>
        <v>0</v>
      </c>
      <c r="Q267" s="186">
        <v>0</v>
      </c>
      <c r="R267" s="186">
        <f>Q267*H267</f>
        <v>0</v>
      </c>
      <c r="S267" s="186">
        <v>0</v>
      </c>
      <c r="T267" s="187">
        <f>S267*H267</f>
        <v>0</v>
      </c>
      <c r="U267" s="36"/>
      <c r="V267" s="36"/>
      <c r="W267" s="36"/>
      <c r="X267" s="36"/>
      <c r="Y267" s="36"/>
      <c r="Z267" s="36"/>
      <c r="AA267" s="36"/>
      <c r="AB267" s="36"/>
      <c r="AC267" s="36"/>
      <c r="AD267" s="36"/>
      <c r="AE267" s="36"/>
      <c r="AR267" s="188" t="s">
        <v>261</v>
      </c>
      <c r="AT267" s="188" t="s">
        <v>164</v>
      </c>
      <c r="AU267" s="188" t="s">
        <v>90</v>
      </c>
      <c r="AY267" s="18" t="s">
        <v>161</v>
      </c>
      <c r="BE267" s="189">
        <f>IF(N267="základní",J267,0)</f>
        <v>0</v>
      </c>
      <c r="BF267" s="189">
        <f>IF(N267="snížená",J267,0)</f>
        <v>0</v>
      </c>
      <c r="BG267" s="189">
        <f>IF(N267="zákl. přenesená",J267,0)</f>
        <v>0</v>
      </c>
      <c r="BH267" s="189">
        <f>IF(N267="sníž. přenesená",J267,0)</f>
        <v>0</v>
      </c>
      <c r="BI267" s="189">
        <f>IF(N267="nulová",J267,0)</f>
        <v>0</v>
      </c>
      <c r="BJ267" s="18" t="s">
        <v>88</v>
      </c>
      <c r="BK267" s="189">
        <f>ROUND(I267*H267,2)</f>
        <v>0</v>
      </c>
      <c r="BL267" s="18" t="s">
        <v>261</v>
      </c>
      <c r="BM267" s="188" t="s">
        <v>1352</v>
      </c>
    </row>
    <row r="268" spans="1:65" s="2" customFormat="1" ht="11.25">
      <c r="A268" s="36"/>
      <c r="B268" s="37"/>
      <c r="C268" s="38"/>
      <c r="D268" s="190" t="s">
        <v>170</v>
      </c>
      <c r="E268" s="38"/>
      <c r="F268" s="191" t="s">
        <v>552</v>
      </c>
      <c r="G268" s="38"/>
      <c r="H268" s="38"/>
      <c r="I268" s="192"/>
      <c r="J268" s="38"/>
      <c r="K268" s="38"/>
      <c r="L268" s="41"/>
      <c r="M268" s="193"/>
      <c r="N268" s="194"/>
      <c r="O268" s="66"/>
      <c r="P268" s="66"/>
      <c r="Q268" s="66"/>
      <c r="R268" s="66"/>
      <c r="S268" s="66"/>
      <c r="T268" s="67"/>
      <c r="U268" s="36"/>
      <c r="V268" s="36"/>
      <c r="W268" s="36"/>
      <c r="X268" s="36"/>
      <c r="Y268" s="36"/>
      <c r="Z268" s="36"/>
      <c r="AA268" s="36"/>
      <c r="AB268" s="36"/>
      <c r="AC268" s="36"/>
      <c r="AD268" s="36"/>
      <c r="AE268" s="36"/>
      <c r="AT268" s="18" t="s">
        <v>170</v>
      </c>
      <c r="AU268" s="18" t="s">
        <v>90</v>
      </c>
    </row>
    <row r="269" spans="1:65" s="12" customFormat="1" ht="22.9" customHeight="1">
      <c r="B269" s="160"/>
      <c r="C269" s="161"/>
      <c r="D269" s="162" t="s">
        <v>79</v>
      </c>
      <c r="E269" s="174" t="s">
        <v>553</v>
      </c>
      <c r="F269" s="174" t="s">
        <v>554</v>
      </c>
      <c r="G269" s="161"/>
      <c r="H269" s="161"/>
      <c r="I269" s="164"/>
      <c r="J269" s="175">
        <f>BK269</f>
        <v>0</v>
      </c>
      <c r="K269" s="161"/>
      <c r="L269" s="166"/>
      <c r="M269" s="167"/>
      <c r="N269" s="168"/>
      <c r="O269" s="168"/>
      <c r="P269" s="169">
        <f>SUM(P270:P276)</f>
        <v>0</v>
      </c>
      <c r="Q269" s="168"/>
      <c r="R269" s="169">
        <f>SUM(R270:R276)</f>
        <v>1.786E-3</v>
      </c>
      <c r="S269" s="168"/>
      <c r="T269" s="170">
        <f>SUM(T270:T276)</f>
        <v>0</v>
      </c>
      <c r="AR269" s="171" t="s">
        <v>90</v>
      </c>
      <c r="AT269" s="172" t="s">
        <v>79</v>
      </c>
      <c r="AU269" s="172" t="s">
        <v>88</v>
      </c>
      <c r="AY269" s="171" t="s">
        <v>161</v>
      </c>
      <c r="BK269" s="173">
        <f>SUM(BK270:BK276)</f>
        <v>0</v>
      </c>
    </row>
    <row r="270" spans="1:65" s="2" customFormat="1" ht="24.2" customHeight="1">
      <c r="A270" s="36"/>
      <c r="B270" s="37"/>
      <c r="C270" s="176" t="s">
        <v>537</v>
      </c>
      <c r="D270" s="176" t="s">
        <v>164</v>
      </c>
      <c r="E270" s="177" t="s">
        <v>556</v>
      </c>
      <c r="F270" s="178" t="s">
        <v>557</v>
      </c>
      <c r="G270" s="179" t="s">
        <v>167</v>
      </c>
      <c r="H270" s="180">
        <v>4.7</v>
      </c>
      <c r="I270" s="181"/>
      <c r="J270" s="182">
        <f>ROUND(I270*H270,2)</f>
        <v>0</v>
      </c>
      <c r="K270" s="183"/>
      <c r="L270" s="41"/>
      <c r="M270" s="184" t="s">
        <v>35</v>
      </c>
      <c r="N270" s="185" t="s">
        <v>51</v>
      </c>
      <c r="O270" s="66"/>
      <c r="P270" s="186">
        <f>O270*H270</f>
        <v>0</v>
      </c>
      <c r="Q270" s="186">
        <v>1.3999999999999999E-4</v>
      </c>
      <c r="R270" s="186">
        <f>Q270*H270</f>
        <v>6.5799999999999995E-4</v>
      </c>
      <c r="S270" s="186">
        <v>0</v>
      </c>
      <c r="T270" s="187">
        <f>S270*H270</f>
        <v>0</v>
      </c>
      <c r="U270" s="36"/>
      <c r="V270" s="36"/>
      <c r="W270" s="36"/>
      <c r="X270" s="36"/>
      <c r="Y270" s="36"/>
      <c r="Z270" s="36"/>
      <c r="AA270" s="36"/>
      <c r="AB270" s="36"/>
      <c r="AC270" s="36"/>
      <c r="AD270" s="36"/>
      <c r="AE270" s="36"/>
      <c r="AR270" s="188" t="s">
        <v>261</v>
      </c>
      <c r="AT270" s="188" t="s">
        <v>164</v>
      </c>
      <c r="AU270" s="188" t="s">
        <v>90</v>
      </c>
      <c r="AY270" s="18" t="s">
        <v>161</v>
      </c>
      <c r="BE270" s="189">
        <f>IF(N270="základní",J270,0)</f>
        <v>0</v>
      </c>
      <c r="BF270" s="189">
        <f>IF(N270="snížená",J270,0)</f>
        <v>0</v>
      </c>
      <c r="BG270" s="189">
        <f>IF(N270="zákl. přenesená",J270,0)</f>
        <v>0</v>
      </c>
      <c r="BH270" s="189">
        <f>IF(N270="sníž. přenesená",J270,0)</f>
        <v>0</v>
      </c>
      <c r="BI270" s="189">
        <f>IF(N270="nulová",J270,0)</f>
        <v>0</v>
      </c>
      <c r="BJ270" s="18" t="s">
        <v>88</v>
      </c>
      <c r="BK270" s="189">
        <f>ROUND(I270*H270,2)</f>
        <v>0</v>
      </c>
      <c r="BL270" s="18" t="s">
        <v>261</v>
      </c>
      <c r="BM270" s="188" t="s">
        <v>1353</v>
      </c>
    </row>
    <row r="271" spans="1:65" s="2" customFormat="1" ht="11.25">
      <c r="A271" s="36"/>
      <c r="B271" s="37"/>
      <c r="C271" s="38"/>
      <c r="D271" s="190" t="s">
        <v>170</v>
      </c>
      <c r="E271" s="38"/>
      <c r="F271" s="191" t="s">
        <v>559</v>
      </c>
      <c r="G271" s="38"/>
      <c r="H271" s="38"/>
      <c r="I271" s="192"/>
      <c r="J271" s="38"/>
      <c r="K271" s="38"/>
      <c r="L271" s="41"/>
      <c r="M271" s="193"/>
      <c r="N271" s="194"/>
      <c r="O271" s="66"/>
      <c r="P271" s="66"/>
      <c r="Q271" s="66"/>
      <c r="R271" s="66"/>
      <c r="S271" s="66"/>
      <c r="T271" s="67"/>
      <c r="U271" s="36"/>
      <c r="V271" s="36"/>
      <c r="W271" s="36"/>
      <c r="X271" s="36"/>
      <c r="Y271" s="36"/>
      <c r="Z271" s="36"/>
      <c r="AA271" s="36"/>
      <c r="AB271" s="36"/>
      <c r="AC271" s="36"/>
      <c r="AD271" s="36"/>
      <c r="AE271" s="36"/>
      <c r="AT271" s="18" t="s">
        <v>170</v>
      </c>
      <c r="AU271" s="18" t="s">
        <v>90</v>
      </c>
    </row>
    <row r="272" spans="1:65" s="14" customFormat="1" ht="11.25">
      <c r="B272" s="206"/>
      <c r="C272" s="207"/>
      <c r="D272" s="197" t="s">
        <v>176</v>
      </c>
      <c r="E272" s="208" t="s">
        <v>35</v>
      </c>
      <c r="F272" s="209" t="s">
        <v>732</v>
      </c>
      <c r="G272" s="207"/>
      <c r="H272" s="210">
        <v>4.7</v>
      </c>
      <c r="I272" s="211"/>
      <c r="J272" s="207"/>
      <c r="K272" s="207"/>
      <c r="L272" s="212"/>
      <c r="M272" s="213"/>
      <c r="N272" s="214"/>
      <c r="O272" s="214"/>
      <c r="P272" s="214"/>
      <c r="Q272" s="214"/>
      <c r="R272" s="214"/>
      <c r="S272" s="214"/>
      <c r="T272" s="215"/>
      <c r="AT272" s="216" t="s">
        <v>176</v>
      </c>
      <c r="AU272" s="216" t="s">
        <v>90</v>
      </c>
      <c r="AV272" s="14" t="s">
        <v>90</v>
      </c>
      <c r="AW272" s="14" t="s">
        <v>41</v>
      </c>
      <c r="AX272" s="14" t="s">
        <v>88</v>
      </c>
      <c r="AY272" s="216" t="s">
        <v>161</v>
      </c>
    </row>
    <row r="273" spans="1:65" s="2" customFormat="1" ht="24.2" customHeight="1">
      <c r="A273" s="36"/>
      <c r="B273" s="37"/>
      <c r="C273" s="176" t="s">
        <v>543</v>
      </c>
      <c r="D273" s="176" t="s">
        <v>164</v>
      </c>
      <c r="E273" s="177" t="s">
        <v>562</v>
      </c>
      <c r="F273" s="178" t="s">
        <v>563</v>
      </c>
      <c r="G273" s="179" t="s">
        <v>167</v>
      </c>
      <c r="H273" s="180">
        <v>4.7</v>
      </c>
      <c r="I273" s="181"/>
      <c r="J273" s="182">
        <f>ROUND(I273*H273,2)</f>
        <v>0</v>
      </c>
      <c r="K273" s="183"/>
      <c r="L273" s="41"/>
      <c r="M273" s="184" t="s">
        <v>35</v>
      </c>
      <c r="N273" s="185" t="s">
        <v>51</v>
      </c>
      <c r="O273" s="66"/>
      <c r="P273" s="186">
        <f>O273*H273</f>
        <v>0</v>
      </c>
      <c r="Q273" s="186">
        <v>1.2E-4</v>
      </c>
      <c r="R273" s="186">
        <f>Q273*H273</f>
        <v>5.6400000000000005E-4</v>
      </c>
      <c r="S273" s="186">
        <v>0</v>
      </c>
      <c r="T273" s="187">
        <f>S273*H273</f>
        <v>0</v>
      </c>
      <c r="U273" s="36"/>
      <c r="V273" s="36"/>
      <c r="W273" s="36"/>
      <c r="X273" s="36"/>
      <c r="Y273" s="36"/>
      <c r="Z273" s="36"/>
      <c r="AA273" s="36"/>
      <c r="AB273" s="36"/>
      <c r="AC273" s="36"/>
      <c r="AD273" s="36"/>
      <c r="AE273" s="36"/>
      <c r="AR273" s="188" t="s">
        <v>261</v>
      </c>
      <c r="AT273" s="188" t="s">
        <v>164</v>
      </c>
      <c r="AU273" s="188" t="s">
        <v>90</v>
      </c>
      <c r="AY273" s="18" t="s">
        <v>161</v>
      </c>
      <c r="BE273" s="189">
        <f>IF(N273="základní",J273,0)</f>
        <v>0</v>
      </c>
      <c r="BF273" s="189">
        <f>IF(N273="snížená",J273,0)</f>
        <v>0</v>
      </c>
      <c r="BG273" s="189">
        <f>IF(N273="zákl. přenesená",J273,0)</f>
        <v>0</v>
      </c>
      <c r="BH273" s="189">
        <f>IF(N273="sníž. přenesená",J273,0)</f>
        <v>0</v>
      </c>
      <c r="BI273" s="189">
        <f>IF(N273="nulová",J273,0)</f>
        <v>0</v>
      </c>
      <c r="BJ273" s="18" t="s">
        <v>88</v>
      </c>
      <c r="BK273" s="189">
        <f>ROUND(I273*H273,2)</f>
        <v>0</v>
      </c>
      <c r="BL273" s="18" t="s">
        <v>261</v>
      </c>
      <c r="BM273" s="188" t="s">
        <v>1354</v>
      </c>
    </row>
    <row r="274" spans="1:65" s="2" customFormat="1" ht="11.25">
      <c r="A274" s="36"/>
      <c r="B274" s="37"/>
      <c r="C274" s="38"/>
      <c r="D274" s="190" t="s">
        <v>170</v>
      </c>
      <c r="E274" s="38"/>
      <c r="F274" s="191" t="s">
        <v>565</v>
      </c>
      <c r="G274" s="38"/>
      <c r="H274" s="38"/>
      <c r="I274" s="192"/>
      <c r="J274" s="38"/>
      <c r="K274" s="38"/>
      <c r="L274" s="41"/>
      <c r="M274" s="193"/>
      <c r="N274" s="194"/>
      <c r="O274" s="66"/>
      <c r="P274" s="66"/>
      <c r="Q274" s="66"/>
      <c r="R274" s="66"/>
      <c r="S274" s="66"/>
      <c r="T274" s="67"/>
      <c r="U274" s="36"/>
      <c r="V274" s="36"/>
      <c r="W274" s="36"/>
      <c r="X274" s="36"/>
      <c r="Y274" s="36"/>
      <c r="Z274" s="36"/>
      <c r="AA274" s="36"/>
      <c r="AB274" s="36"/>
      <c r="AC274" s="36"/>
      <c r="AD274" s="36"/>
      <c r="AE274" s="36"/>
      <c r="AT274" s="18" t="s">
        <v>170</v>
      </c>
      <c r="AU274" s="18" t="s">
        <v>90</v>
      </c>
    </row>
    <row r="275" spans="1:65" s="2" customFormat="1" ht="24.2" customHeight="1">
      <c r="A275" s="36"/>
      <c r="B275" s="37"/>
      <c r="C275" s="176" t="s">
        <v>548</v>
      </c>
      <c r="D275" s="176" t="s">
        <v>164</v>
      </c>
      <c r="E275" s="177" t="s">
        <v>567</v>
      </c>
      <c r="F275" s="178" t="s">
        <v>568</v>
      </c>
      <c r="G275" s="179" t="s">
        <v>167</v>
      </c>
      <c r="H275" s="180">
        <v>4.7</v>
      </c>
      <c r="I275" s="181"/>
      <c r="J275" s="182">
        <f>ROUND(I275*H275,2)</f>
        <v>0</v>
      </c>
      <c r="K275" s="183"/>
      <c r="L275" s="41"/>
      <c r="M275" s="184" t="s">
        <v>35</v>
      </c>
      <c r="N275" s="185" t="s">
        <v>51</v>
      </c>
      <c r="O275" s="66"/>
      <c r="P275" s="186">
        <f>O275*H275</f>
        <v>0</v>
      </c>
      <c r="Q275" s="186">
        <v>1.2E-4</v>
      </c>
      <c r="R275" s="186">
        <f>Q275*H275</f>
        <v>5.6400000000000005E-4</v>
      </c>
      <c r="S275" s="186">
        <v>0</v>
      </c>
      <c r="T275" s="187">
        <f>S275*H275</f>
        <v>0</v>
      </c>
      <c r="U275" s="36"/>
      <c r="V275" s="36"/>
      <c r="W275" s="36"/>
      <c r="X275" s="36"/>
      <c r="Y275" s="36"/>
      <c r="Z275" s="36"/>
      <c r="AA275" s="36"/>
      <c r="AB275" s="36"/>
      <c r="AC275" s="36"/>
      <c r="AD275" s="36"/>
      <c r="AE275" s="36"/>
      <c r="AR275" s="188" t="s">
        <v>261</v>
      </c>
      <c r="AT275" s="188" t="s">
        <v>164</v>
      </c>
      <c r="AU275" s="188" t="s">
        <v>90</v>
      </c>
      <c r="AY275" s="18" t="s">
        <v>161</v>
      </c>
      <c r="BE275" s="189">
        <f>IF(N275="základní",J275,0)</f>
        <v>0</v>
      </c>
      <c r="BF275" s="189">
        <f>IF(N275="snížená",J275,0)</f>
        <v>0</v>
      </c>
      <c r="BG275" s="189">
        <f>IF(N275="zákl. přenesená",J275,0)</f>
        <v>0</v>
      </c>
      <c r="BH275" s="189">
        <f>IF(N275="sníž. přenesená",J275,0)</f>
        <v>0</v>
      </c>
      <c r="BI275" s="189">
        <f>IF(N275="nulová",J275,0)</f>
        <v>0</v>
      </c>
      <c r="BJ275" s="18" t="s">
        <v>88</v>
      </c>
      <c r="BK275" s="189">
        <f>ROUND(I275*H275,2)</f>
        <v>0</v>
      </c>
      <c r="BL275" s="18" t="s">
        <v>261</v>
      </c>
      <c r="BM275" s="188" t="s">
        <v>1355</v>
      </c>
    </row>
    <row r="276" spans="1:65" s="2" customFormat="1" ht="11.25">
      <c r="A276" s="36"/>
      <c r="B276" s="37"/>
      <c r="C276" s="38"/>
      <c r="D276" s="190" t="s">
        <v>170</v>
      </c>
      <c r="E276" s="38"/>
      <c r="F276" s="191" t="s">
        <v>570</v>
      </c>
      <c r="G276" s="38"/>
      <c r="H276" s="38"/>
      <c r="I276" s="192"/>
      <c r="J276" s="38"/>
      <c r="K276" s="38"/>
      <c r="L276" s="41"/>
      <c r="M276" s="193"/>
      <c r="N276" s="194"/>
      <c r="O276" s="66"/>
      <c r="P276" s="66"/>
      <c r="Q276" s="66"/>
      <c r="R276" s="66"/>
      <c r="S276" s="66"/>
      <c r="T276" s="67"/>
      <c r="U276" s="36"/>
      <c r="V276" s="36"/>
      <c r="W276" s="36"/>
      <c r="X276" s="36"/>
      <c r="Y276" s="36"/>
      <c r="Z276" s="36"/>
      <c r="AA276" s="36"/>
      <c r="AB276" s="36"/>
      <c r="AC276" s="36"/>
      <c r="AD276" s="36"/>
      <c r="AE276" s="36"/>
      <c r="AT276" s="18" t="s">
        <v>170</v>
      </c>
      <c r="AU276" s="18" t="s">
        <v>90</v>
      </c>
    </row>
    <row r="277" spans="1:65" s="12" customFormat="1" ht="25.9" customHeight="1">
      <c r="B277" s="160"/>
      <c r="C277" s="161"/>
      <c r="D277" s="162" t="s">
        <v>79</v>
      </c>
      <c r="E277" s="163" t="s">
        <v>571</v>
      </c>
      <c r="F277" s="163" t="s">
        <v>735</v>
      </c>
      <c r="G277" s="161"/>
      <c r="H277" s="161"/>
      <c r="I277" s="164"/>
      <c r="J277" s="165">
        <f>BK277</f>
        <v>0</v>
      </c>
      <c r="K277" s="161"/>
      <c r="L277" s="166"/>
      <c r="M277" s="167"/>
      <c r="N277" s="168"/>
      <c r="O277" s="168"/>
      <c r="P277" s="169">
        <f>P278+P281+P285+P290+P294</f>
        <v>0</v>
      </c>
      <c r="Q277" s="168"/>
      <c r="R277" s="169">
        <f>R278+R281+R285+R290+R294</f>
        <v>0</v>
      </c>
      <c r="S277" s="168"/>
      <c r="T277" s="170">
        <f>T278+T281+T285+T290+T294</f>
        <v>0</v>
      </c>
      <c r="AR277" s="171" t="s">
        <v>194</v>
      </c>
      <c r="AT277" s="172" t="s">
        <v>79</v>
      </c>
      <c r="AU277" s="172" t="s">
        <v>80</v>
      </c>
      <c r="AY277" s="171" t="s">
        <v>161</v>
      </c>
      <c r="BK277" s="173">
        <f>BK278+BK281+BK285+BK290+BK294</f>
        <v>0</v>
      </c>
    </row>
    <row r="278" spans="1:65" s="12" customFormat="1" ht="22.9" customHeight="1">
      <c r="B278" s="160"/>
      <c r="C278" s="161"/>
      <c r="D278" s="162" t="s">
        <v>79</v>
      </c>
      <c r="E278" s="174" t="s">
        <v>573</v>
      </c>
      <c r="F278" s="174" t="s">
        <v>574</v>
      </c>
      <c r="G278" s="161"/>
      <c r="H278" s="161"/>
      <c r="I278" s="164"/>
      <c r="J278" s="175">
        <f>BK278</f>
        <v>0</v>
      </c>
      <c r="K278" s="161"/>
      <c r="L278" s="166"/>
      <c r="M278" s="167"/>
      <c r="N278" s="168"/>
      <c r="O278" s="168"/>
      <c r="P278" s="169">
        <f>SUM(P279:P280)</f>
        <v>0</v>
      </c>
      <c r="Q278" s="168"/>
      <c r="R278" s="169">
        <f>SUM(R279:R280)</f>
        <v>0</v>
      </c>
      <c r="S278" s="168"/>
      <c r="T278" s="170">
        <f>SUM(T279:T280)</f>
        <v>0</v>
      </c>
      <c r="AR278" s="171" t="s">
        <v>88</v>
      </c>
      <c r="AT278" s="172" t="s">
        <v>79</v>
      </c>
      <c r="AU278" s="172" t="s">
        <v>88</v>
      </c>
      <c r="AY278" s="171" t="s">
        <v>161</v>
      </c>
      <c r="BK278" s="173">
        <f>SUM(BK279:BK280)</f>
        <v>0</v>
      </c>
    </row>
    <row r="279" spans="1:65" s="2" customFormat="1" ht="37.9" customHeight="1">
      <c r="A279" s="36"/>
      <c r="B279" s="37"/>
      <c r="C279" s="176" t="s">
        <v>555</v>
      </c>
      <c r="D279" s="176" t="s">
        <v>164</v>
      </c>
      <c r="E279" s="177" t="s">
        <v>576</v>
      </c>
      <c r="F279" s="178" t="s">
        <v>577</v>
      </c>
      <c r="G279" s="179" t="s">
        <v>276</v>
      </c>
      <c r="H279" s="180">
        <v>1</v>
      </c>
      <c r="I279" s="181"/>
      <c r="J279" s="182">
        <f>ROUND(I279*H279,2)</f>
        <v>0</v>
      </c>
      <c r="K279" s="183"/>
      <c r="L279" s="41"/>
      <c r="M279" s="184" t="s">
        <v>35</v>
      </c>
      <c r="N279" s="185" t="s">
        <v>51</v>
      </c>
      <c r="O279" s="66"/>
      <c r="P279" s="186">
        <f>O279*H279</f>
        <v>0</v>
      </c>
      <c r="Q279" s="186">
        <v>0</v>
      </c>
      <c r="R279" s="186">
        <f>Q279*H279</f>
        <v>0</v>
      </c>
      <c r="S279" s="186">
        <v>0</v>
      </c>
      <c r="T279" s="187">
        <f>S279*H279</f>
        <v>0</v>
      </c>
      <c r="U279" s="36"/>
      <c r="V279" s="36"/>
      <c r="W279" s="36"/>
      <c r="X279" s="36"/>
      <c r="Y279" s="36"/>
      <c r="Z279" s="36"/>
      <c r="AA279" s="36"/>
      <c r="AB279" s="36"/>
      <c r="AC279" s="36"/>
      <c r="AD279" s="36"/>
      <c r="AE279" s="36"/>
      <c r="AR279" s="188" t="s">
        <v>578</v>
      </c>
      <c r="AT279" s="188" t="s">
        <v>164</v>
      </c>
      <c r="AU279" s="188" t="s">
        <v>90</v>
      </c>
      <c r="AY279" s="18" t="s">
        <v>161</v>
      </c>
      <c r="BE279" s="189">
        <f>IF(N279="základní",J279,0)</f>
        <v>0</v>
      </c>
      <c r="BF279" s="189">
        <f>IF(N279="snížená",J279,0)</f>
        <v>0</v>
      </c>
      <c r="BG279" s="189">
        <f>IF(N279="zákl. přenesená",J279,0)</f>
        <v>0</v>
      </c>
      <c r="BH279" s="189">
        <f>IF(N279="sníž. přenesená",J279,0)</f>
        <v>0</v>
      </c>
      <c r="BI279" s="189">
        <f>IF(N279="nulová",J279,0)</f>
        <v>0</v>
      </c>
      <c r="BJ279" s="18" t="s">
        <v>88</v>
      </c>
      <c r="BK279" s="189">
        <f>ROUND(I279*H279,2)</f>
        <v>0</v>
      </c>
      <c r="BL279" s="18" t="s">
        <v>578</v>
      </c>
      <c r="BM279" s="188" t="s">
        <v>1356</v>
      </c>
    </row>
    <row r="280" spans="1:65" s="2" customFormat="1" ht="39">
      <c r="A280" s="36"/>
      <c r="B280" s="37"/>
      <c r="C280" s="38"/>
      <c r="D280" s="197" t="s">
        <v>217</v>
      </c>
      <c r="E280" s="38"/>
      <c r="F280" s="239" t="s">
        <v>580</v>
      </c>
      <c r="G280" s="38"/>
      <c r="H280" s="38"/>
      <c r="I280" s="192"/>
      <c r="J280" s="38"/>
      <c r="K280" s="38"/>
      <c r="L280" s="41"/>
      <c r="M280" s="193"/>
      <c r="N280" s="194"/>
      <c r="O280" s="66"/>
      <c r="P280" s="66"/>
      <c r="Q280" s="66"/>
      <c r="R280" s="66"/>
      <c r="S280" s="66"/>
      <c r="T280" s="67"/>
      <c r="U280" s="36"/>
      <c r="V280" s="36"/>
      <c r="W280" s="36"/>
      <c r="X280" s="36"/>
      <c r="Y280" s="36"/>
      <c r="Z280" s="36"/>
      <c r="AA280" s="36"/>
      <c r="AB280" s="36"/>
      <c r="AC280" s="36"/>
      <c r="AD280" s="36"/>
      <c r="AE280" s="36"/>
      <c r="AT280" s="18" t="s">
        <v>217</v>
      </c>
      <c r="AU280" s="18" t="s">
        <v>90</v>
      </c>
    </row>
    <row r="281" spans="1:65" s="12" customFormat="1" ht="22.9" customHeight="1">
      <c r="B281" s="160"/>
      <c r="C281" s="161"/>
      <c r="D281" s="162" t="s">
        <v>79</v>
      </c>
      <c r="E281" s="174" t="s">
        <v>581</v>
      </c>
      <c r="F281" s="174" t="s">
        <v>582</v>
      </c>
      <c r="G281" s="161"/>
      <c r="H281" s="161"/>
      <c r="I281" s="164"/>
      <c r="J281" s="175">
        <f>BK281</f>
        <v>0</v>
      </c>
      <c r="K281" s="161"/>
      <c r="L281" s="166"/>
      <c r="M281" s="167"/>
      <c r="N281" s="168"/>
      <c r="O281" s="168"/>
      <c r="P281" s="169">
        <f>SUM(P282:P284)</f>
        <v>0</v>
      </c>
      <c r="Q281" s="168"/>
      <c r="R281" s="169">
        <f>SUM(R282:R284)</f>
        <v>0</v>
      </c>
      <c r="S281" s="168"/>
      <c r="T281" s="170">
        <f>SUM(T282:T284)</f>
        <v>0</v>
      </c>
      <c r="AR281" s="171" t="s">
        <v>88</v>
      </c>
      <c r="AT281" s="172" t="s">
        <v>79</v>
      </c>
      <c r="AU281" s="172" t="s">
        <v>88</v>
      </c>
      <c r="AY281" s="171" t="s">
        <v>161</v>
      </c>
      <c r="BK281" s="173">
        <f>SUM(BK282:BK284)</f>
        <v>0</v>
      </c>
    </row>
    <row r="282" spans="1:65" s="2" customFormat="1" ht="55.5" customHeight="1">
      <c r="A282" s="36"/>
      <c r="B282" s="37"/>
      <c r="C282" s="176" t="s">
        <v>561</v>
      </c>
      <c r="D282" s="176" t="s">
        <v>164</v>
      </c>
      <c r="E282" s="177" t="s">
        <v>584</v>
      </c>
      <c r="F282" s="178" t="s">
        <v>585</v>
      </c>
      <c r="G282" s="179" t="s">
        <v>276</v>
      </c>
      <c r="H282" s="180">
        <v>1</v>
      </c>
      <c r="I282" s="181"/>
      <c r="J282" s="182">
        <f>ROUND(I282*H282,2)</f>
        <v>0</v>
      </c>
      <c r="K282" s="183"/>
      <c r="L282" s="41"/>
      <c r="M282" s="184" t="s">
        <v>35</v>
      </c>
      <c r="N282" s="185" t="s">
        <v>51</v>
      </c>
      <c r="O282" s="66"/>
      <c r="P282" s="186">
        <f>O282*H282</f>
        <v>0</v>
      </c>
      <c r="Q282" s="186">
        <v>0</v>
      </c>
      <c r="R282" s="186">
        <f>Q282*H282</f>
        <v>0</v>
      </c>
      <c r="S282" s="186">
        <v>0</v>
      </c>
      <c r="T282" s="187">
        <f>S282*H282</f>
        <v>0</v>
      </c>
      <c r="U282" s="36"/>
      <c r="V282" s="36"/>
      <c r="W282" s="36"/>
      <c r="X282" s="36"/>
      <c r="Y282" s="36"/>
      <c r="Z282" s="36"/>
      <c r="AA282" s="36"/>
      <c r="AB282" s="36"/>
      <c r="AC282" s="36"/>
      <c r="AD282" s="36"/>
      <c r="AE282" s="36"/>
      <c r="AR282" s="188" t="s">
        <v>578</v>
      </c>
      <c r="AT282" s="188" t="s">
        <v>164</v>
      </c>
      <c r="AU282" s="188" t="s">
        <v>90</v>
      </c>
      <c r="AY282" s="18" t="s">
        <v>161</v>
      </c>
      <c r="BE282" s="189">
        <f>IF(N282="základní",J282,0)</f>
        <v>0</v>
      </c>
      <c r="BF282" s="189">
        <f>IF(N282="snížená",J282,0)</f>
        <v>0</v>
      </c>
      <c r="BG282" s="189">
        <f>IF(N282="zákl. přenesená",J282,0)</f>
        <v>0</v>
      </c>
      <c r="BH282" s="189">
        <f>IF(N282="sníž. přenesená",J282,0)</f>
        <v>0</v>
      </c>
      <c r="BI282" s="189">
        <f>IF(N282="nulová",J282,0)</f>
        <v>0</v>
      </c>
      <c r="BJ282" s="18" t="s">
        <v>88</v>
      </c>
      <c r="BK282" s="189">
        <f>ROUND(I282*H282,2)</f>
        <v>0</v>
      </c>
      <c r="BL282" s="18" t="s">
        <v>578</v>
      </c>
      <c r="BM282" s="188" t="s">
        <v>1357</v>
      </c>
    </row>
    <row r="283" spans="1:65" s="2" customFormat="1" ht="33" customHeight="1">
      <c r="A283" s="36"/>
      <c r="B283" s="37"/>
      <c r="C283" s="176" t="s">
        <v>566</v>
      </c>
      <c r="D283" s="176" t="s">
        <v>164</v>
      </c>
      <c r="E283" s="177" t="s">
        <v>588</v>
      </c>
      <c r="F283" s="178" t="s">
        <v>589</v>
      </c>
      <c r="G283" s="179" t="s">
        <v>276</v>
      </c>
      <c r="H283" s="180">
        <v>1</v>
      </c>
      <c r="I283" s="181"/>
      <c r="J283" s="182">
        <f>ROUND(I283*H283,2)</f>
        <v>0</v>
      </c>
      <c r="K283" s="183"/>
      <c r="L283" s="41"/>
      <c r="M283" s="184" t="s">
        <v>35</v>
      </c>
      <c r="N283" s="185" t="s">
        <v>51</v>
      </c>
      <c r="O283" s="66"/>
      <c r="P283" s="186">
        <f>O283*H283</f>
        <v>0</v>
      </c>
      <c r="Q283" s="186">
        <v>0</v>
      </c>
      <c r="R283" s="186">
        <f>Q283*H283</f>
        <v>0</v>
      </c>
      <c r="S283" s="186">
        <v>0</v>
      </c>
      <c r="T283" s="187">
        <f>S283*H283</f>
        <v>0</v>
      </c>
      <c r="U283" s="36"/>
      <c r="V283" s="36"/>
      <c r="W283" s="36"/>
      <c r="X283" s="36"/>
      <c r="Y283" s="36"/>
      <c r="Z283" s="36"/>
      <c r="AA283" s="36"/>
      <c r="AB283" s="36"/>
      <c r="AC283" s="36"/>
      <c r="AD283" s="36"/>
      <c r="AE283" s="36"/>
      <c r="AR283" s="188" t="s">
        <v>578</v>
      </c>
      <c r="AT283" s="188" t="s">
        <v>164</v>
      </c>
      <c r="AU283" s="188" t="s">
        <v>90</v>
      </c>
      <c r="AY283" s="18" t="s">
        <v>161</v>
      </c>
      <c r="BE283" s="189">
        <f>IF(N283="základní",J283,0)</f>
        <v>0</v>
      </c>
      <c r="BF283" s="189">
        <f>IF(N283="snížená",J283,0)</f>
        <v>0</v>
      </c>
      <c r="BG283" s="189">
        <f>IF(N283="zákl. přenesená",J283,0)</f>
        <v>0</v>
      </c>
      <c r="BH283" s="189">
        <f>IF(N283="sníž. přenesená",J283,0)</f>
        <v>0</v>
      </c>
      <c r="BI283" s="189">
        <f>IF(N283="nulová",J283,0)</f>
        <v>0</v>
      </c>
      <c r="BJ283" s="18" t="s">
        <v>88</v>
      </c>
      <c r="BK283" s="189">
        <f>ROUND(I283*H283,2)</f>
        <v>0</v>
      </c>
      <c r="BL283" s="18" t="s">
        <v>578</v>
      </c>
      <c r="BM283" s="188" t="s">
        <v>1358</v>
      </c>
    </row>
    <row r="284" spans="1:65" s="2" customFormat="1" ht="29.25">
      <c r="A284" s="36"/>
      <c r="B284" s="37"/>
      <c r="C284" s="38"/>
      <c r="D284" s="197" t="s">
        <v>217</v>
      </c>
      <c r="E284" s="38"/>
      <c r="F284" s="239" t="s">
        <v>591</v>
      </c>
      <c r="G284" s="38"/>
      <c r="H284" s="38"/>
      <c r="I284" s="192"/>
      <c r="J284" s="38"/>
      <c r="K284" s="38"/>
      <c r="L284" s="41"/>
      <c r="M284" s="193"/>
      <c r="N284" s="194"/>
      <c r="O284" s="66"/>
      <c r="P284" s="66"/>
      <c r="Q284" s="66"/>
      <c r="R284" s="66"/>
      <c r="S284" s="66"/>
      <c r="T284" s="67"/>
      <c r="U284" s="36"/>
      <c r="V284" s="36"/>
      <c r="W284" s="36"/>
      <c r="X284" s="36"/>
      <c r="Y284" s="36"/>
      <c r="Z284" s="36"/>
      <c r="AA284" s="36"/>
      <c r="AB284" s="36"/>
      <c r="AC284" s="36"/>
      <c r="AD284" s="36"/>
      <c r="AE284" s="36"/>
      <c r="AT284" s="18" t="s">
        <v>217</v>
      </c>
      <c r="AU284" s="18" t="s">
        <v>90</v>
      </c>
    </row>
    <row r="285" spans="1:65" s="12" customFormat="1" ht="22.9" customHeight="1">
      <c r="B285" s="160"/>
      <c r="C285" s="161"/>
      <c r="D285" s="162" t="s">
        <v>79</v>
      </c>
      <c r="E285" s="174" t="s">
        <v>592</v>
      </c>
      <c r="F285" s="174" t="s">
        <v>593</v>
      </c>
      <c r="G285" s="161"/>
      <c r="H285" s="161"/>
      <c r="I285" s="164"/>
      <c r="J285" s="175">
        <f>BK285</f>
        <v>0</v>
      </c>
      <c r="K285" s="161"/>
      <c r="L285" s="166"/>
      <c r="M285" s="167"/>
      <c r="N285" s="168"/>
      <c r="O285" s="168"/>
      <c r="P285" s="169">
        <f>SUM(P286:P289)</f>
        <v>0</v>
      </c>
      <c r="Q285" s="168"/>
      <c r="R285" s="169">
        <f>SUM(R286:R289)</f>
        <v>0</v>
      </c>
      <c r="S285" s="168"/>
      <c r="T285" s="170">
        <f>SUM(T286:T289)</f>
        <v>0</v>
      </c>
      <c r="AR285" s="171" t="s">
        <v>88</v>
      </c>
      <c r="AT285" s="172" t="s">
        <v>79</v>
      </c>
      <c r="AU285" s="172" t="s">
        <v>88</v>
      </c>
      <c r="AY285" s="171" t="s">
        <v>161</v>
      </c>
      <c r="BK285" s="173">
        <f>SUM(BK286:BK289)</f>
        <v>0</v>
      </c>
    </row>
    <row r="286" spans="1:65" s="2" customFormat="1" ht="49.15" customHeight="1">
      <c r="A286" s="36"/>
      <c r="B286" s="37"/>
      <c r="C286" s="176" t="s">
        <v>575</v>
      </c>
      <c r="D286" s="176" t="s">
        <v>164</v>
      </c>
      <c r="E286" s="177" t="s">
        <v>595</v>
      </c>
      <c r="F286" s="178" t="s">
        <v>596</v>
      </c>
      <c r="G286" s="179" t="s">
        <v>276</v>
      </c>
      <c r="H286" s="180">
        <v>1</v>
      </c>
      <c r="I286" s="181"/>
      <c r="J286" s="182">
        <f>ROUND(I286*H286,2)</f>
        <v>0</v>
      </c>
      <c r="K286" s="183"/>
      <c r="L286" s="41"/>
      <c r="M286" s="184" t="s">
        <v>35</v>
      </c>
      <c r="N286" s="185" t="s">
        <v>51</v>
      </c>
      <c r="O286" s="66"/>
      <c r="P286" s="186">
        <f>O286*H286</f>
        <v>0</v>
      </c>
      <c r="Q286" s="186">
        <v>0</v>
      </c>
      <c r="R286" s="186">
        <f>Q286*H286</f>
        <v>0</v>
      </c>
      <c r="S286" s="186">
        <v>0</v>
      </c>
      <c r="T286" s="187">
        <f>S286*H286</f>
        <v>0</v>
      </c>
      <c r="U286" s="36"/>
      <c r="V286" s="36"/>
      <c r="W286" s="36"/>
      <c r="X286" s="36"/>
      <c r="Y286" s="36"/>
      <c r="Z286" s="36"/>
      <c r="AA286" s="36"/>
      <c r="AB286" s="36"/>
      <c r="AC286" s="36"/>
      <c r="AD286" s="36"/>
      <c r="AE286" s="36"/>
      <c r="AR286" s="188" t="s">
        <v>578</v>
      </c>
      <c r="AT286" s="188" t="s">
        <v>164</v>
      </c>
      <c r="AU286" s="188" t="s">
        <v>90</v>
      </c>
      <c r="AY286" s="18" t="s">
        <v>161</v>
      </c>
      <c r="BE286" s="189">
        <f>IF(N286="základní",J286,0)</f>
        <v>0</v>
      </c>
      <c r="BF286" s="189">
        <f>IF(N286="snížená",J286,0)</f>
        <v>0</v>
      </c>
      <c r="BG286" s="189">
        <f>IF(N286="zákl. přenesená",J286,0)</f>
        <v>0</v>
      </c>
      <c r="BH286" s="189">
        <f>IF(N286="sníž. přenesená",J286,0)</f>
        <v>0</v>
      </c>
      <c r="BI286" s="189">
        <f>IF(N286="nulová",J286,0)</f>
        <v>0</v>
      </c>
      <c r="BJ286" s="18" t="s">
        <v>88</v>
      </c>
      <c r="BK286" s="189">
        <f>ROUND(I286*H286,2)</f>
        <v>0</v>
      </c>
      <c r="BL286" s="18" t="s">
        <v>578</v>
      </c>
      <c r="BM286" s="188" t="s">
        <v>1359</v>
      </c>
    </row>
    <row r="287" spans="1:65" s="2" customFormat="1" ht="19.5">
      <c r="A287" s="36"/>
      <c r="B287" s="37"/>
      <c r="C287" s="38"/>
      <c r="D287" s="197" t="s">
        <v>217</v>
      </c>
      <c r="E287" s="38"/>
      <c r="F287" s="239" t="s">
        <v>598</v>
      </c>
      <c r="G287" s="38"/>
      <c r="H287" s="38"/>
      <c r="I287" s="192"/>
      <c r="J287" s="38"/>
      <c r="K287" s="38"/>
      <c r="L287" s="41"/>
      <c r="M287" s="193"/>
      <c r="N287" s="194"/>
      <c r="O287" s="66"/>
      <c r="P287" s="66"/>
      <c r="Q287" s="66"/>
      <c r="R287" s="66"/>
      <c r="S287" s="66"/>
      <c r="T287" s="67"/>
      <c r="U287" s="36"/>
      <c r="V287" s="36"/>
      <c r="W287" s="36"/>
      <c r="X287" s="36"/>
      <c r="Y287" s="36"/>
      <c r="Z287" s="36"/>
      <c r="AA287" s="36"/>
      <c r="AB287" s="36"/>
      <c r="AC287" s="36"/>
      <c r="AD287" s="36"/>
      <c r="AE287" s="36"/>
      <c r="AT287" s="18" t="s">
        <v>217</v>
      </c>
      <c r="AU287" s="18" t="s">
        <v>90</v>
      </c>
    </row>
    <row r="288" spans="1:65" s="2" customFormat="1" ht="49.15" customHeight="1">
      <c r="A288" s="36"/>
      <c r="B288" s="37"/>
      <c r="C288" s="176" t="s">
        <v>583</v>
      </c>
      <c r="D288" s="176" t="s">
        <v>164</v>
      </c>
      <c r="E288" s="177" t="s">
        <v>600</v>
      </c>
      <c r="F288" s="178" t="s">
        <v>601</v>
      </c>
      <c r="G288" s="179" t="s">
        <v>276</v>
      </c>
      <c r="H288" s="180">
        <v>1</v>
      </c>
      <c r="I288" s="181"/>
      <c r="J288" s="182">
        <f>ROUND(I288*H288,2)</f>
        <v>0</v>
      </c>
      <c r="K288" s="183"/>
      <c r="L288" s="41"/>
      <c r="M288" s="184" t="s">
        <v>35</v>
      </c>
      <c r="N288" s="185" t="s">
        <v>51</v>
      </c>
      <c r="O288" s="66"/>
      <c r="P288" s="186">
        <f>O288*H288</f>
        <v>0</v>
      </c>
      <c r="Q288" s="186">
        <v>0</v>
      </c>
      <c r="R288" s="186">
        <f>Q288*H288</f>
        <v>0</v>
      </c>
      <c r="S288" s="186">
        <v>0</v>
      </c>
      <c r="T288" s="187">
        <f>S288*H288</f>
        <v>0</v>
      </c>
      <c r="U288" s="36"/>
      <c r="V288" s="36"/>
      <c r="W288" s="36"/>
      <c r="X288" s="36"/>
      <c r="Y288" s="36"/>
      <c r="Z288" s="36"/>
      <c r="AA288" s="36"/>
      <c r="AB288" s="36"/>
      <c r="AC288" s="36"/>
      <c r="AD288" s="36"/>
      <c r="AE288" s="36"/>
      <c r="AR288" s="188" t="s">
        <v>578</v>
      </c>
      <c r="AT288" s="188" t="s">
        <v>164</v>
      </c>
      <c r="AU288" s="188" t="s">
        <v>90</v>
      </c>
      <c r="AY288" s="18" t="s">
        <v>161</v>
      </c>
      <c r="BE288" s="189">
        <f>IF(N288="základní",J288,0)</f>
        <v>0</v>
      </c>
      <c r="BF288" s="189">
        <f>IF(N288="snížená",J288,0)</f>
        <v>0</v>
      </c>
      <c r="BG288" s="189">
        <f>IF(N288="zákl. přenesená",J288,0)</f>
        <v>0</v>
      </c>
      <c r="BH288" s="189">
        <f>IF(N288="sníž. přenesená",J288,0)</f>
        <v>0</v>
      </c>
      <c r="BI288" s="189">
        <f>IF(N288="nulová",J288,0)</f>
        <v>0</v>
      </c>
      <c r="BJ288" s="18" t="s">
        <v>88</v>
      </c>
      <c r="BK288" s="189">
        <f>ROUND(I288*H288,2)</f>
        <v>0</v>
      </c>
      <c r="BL288" s="18" t="s">
        <v>578</v>
      </c>
      <c r="BM288" s="188" t="s">
        <v>1360</v>
      </c>
    </row>
    <row r="289" spans="1:65" s="2" customFormat="1" ht="19.5">
      <c r="A289" s="36"/>
      <c r="B289" s="37"/>
      <c r="C289" s="38"/>
      <c r="D289" s="197" t="s">
        <v>217</v>
      </c>
      <c r="E289" s="38"/>
      <c r="F289" s="239" t="s">
        <v>603</v>
      </c>
      <c r="G289" s="38"/>
      <c r="H289" s="38"/>
      <c r="I289" s="192"/>
      <c r="J289" s="38"/>
      <c r="K289" s="38"/>
      <c r="L289" s="41"/>
      <c r="M289" s="193"/>
      <c r="N289" s="194"/>
      <c r="O289" s="66"/>
      <c r="P289" s="66"/>
      <c r="Q289" s="66"/>
      <c r="R289" s="66"/>
      <c r="S289" s="66"/>
      <c r="T289" s="67"/>
      <c r="U289" s="36"/>
      <c r="V289" s="36"/>
      <c r="W289" s="36"/>
      <c r="X289" s="36"/>
      <c r="Y289" s="36"/>
      <c r="Z289" s="36"/>
      <c r="AA289" s="36"/>
      <c r="AB289" s="36"/>
      <c r="AC289" s="36"/>
      <c r="AD289" s="36"/>
      <c r="AE289" s="36"/>
      <c r="AT289" s="18" t="s">
        <v>217</v>
      </c>
      <c r="AU289" s="18" t="s">
        <v>90</v>
      </c>
    </row>
    <row r="290" spans="1:65" s="12" customFormat="1" ht="22.9" customHeight="1">
      <c r="B290" s="160"/>
      <c r="C290" s="161"/>
      <c r="D290" s="162" t="s">
        <v>79</v>
      </c>
      <c r="E290" s="174" t="s">
        <v>604</v>
      </c>
      <c r="F290" s="174" t="s">
        <v>605</v>
      </c>
      <c r="G290" s="161"/>
      <c r="H290" s="161"/>
      <c r="I290" s="164"/>
      <c r="J290" s="175">
        <f>BK290</f>
        <v>0</v>
      </c>
      <c r="K290" s="161"/>
      <c r="L290" s="166"/>
      <c r="M290" s="167"/>
      <c r="N290" s="168"/>
      <c r="O290" s="168"/>
      <c r="P290" s="169">
        <f>SUM(P291:P293)</f>
        <v>0</v>
      </c>
      <c r="Q290" s="168"/>
      <c r="R290" s="169">
        <f>SUM(R291:R293)</f>
        <v>0</v>
      </c>
      <c r="S290" s="168"/>
      <c r="T290" s="170">
        <f>SUM(T291:T293)</f>
        <v>0</v>
      </c>
      <c r="AR290" s="171" t="s">
        <v>88</v>
      </c>
      <c r="AT290" s="172" t="s">
        <v>79</v>
      </c>
      <c r="AU290" s="172" t="s">
        <v>88</v>
      </c>
      <c r="AY290" s="171" t="s">
        <v>161</v>
      </c>
      <c r="BK290" s="173">
        <f>SUM(BK291:BK293)</f>
        <v>0</v>
      </c>
    </row>
    <row r="291" spans="1:65" s="2" customFormat="1" ht="37.9" customHeight="1">
      <c r="A291" s="36"/>
      <c r="B291" s="37"/>
      <c r="C291" s="176" t="s">
        <v>587</v>
      </c>
      <c r="D291" s="176" t="s">
        <v>164</v>
      </c>
      <c r="E291" s="177" t="s">
        <v>607</v>
      </c>
      <c r="F291" s="178" t="s">
        <v>608</v>
      </c>
      <c r="G291" s="179" t="s">
        <v>276</v>
      </c>
      <c r="H291" s="180">
        <v>1</v>
      </c>
      <c r="I291" s="181"/>
      <c r="J291" s="182">
        <f>ROUND(I291*H291,2)</f>
        <v>0</v>
      </c>
      <c r="K291" s="183"/>
      <c r="L291" s="41"/>
      <c r="M291" s="184" t="s">
        <v>35</v>
      </c>
      <c r="N291" s="185" t="s">
        <v>51</v>
      </c>
      <c r="O291" s="66"/>
      <c r="P291" s="186">
        <f>O291*H291</f>
        <v>0</v>
      </c>
      <c r="Q291" s="186">
        <v>0</v>
      </c>
      <c r="R291" s="186">
        <f>Q291*H291</f>
        <v>0</v>
      </c>
      <c r="S291" s="186">
        <v>0</v>
      </c>
      <c r="T291" s="187">
        <f>S291*H291</f>
        <v>0</v>
      </c>
      <c r="U291" s="36"/>
      <c r="V291" s="36"/>
      <c r="W291" s="36"/>
      <c r="X291" s="36"/>
      <c r="Y291" s="36"/>
      <c r="Z291" s="36"/>
      <c r="AA291" s="36"/>
      <c r="AB291" s="36"/>
      <c r="AC291" s="36"/>
      <c r="AD291" s="36"/>
      <c r="AE291" s="36"/>
      <c r="AR291" s="188" t="s">
        <v>578</v>
      </c>
      <c r="AT291" s="188" t="s">
        <v>164</v>
      </c>
      <c r="AU291" s="188" t="s">
        <v>90</v>
      </c>
      <c r="AY291" s="18" t="s">
        <v>161</v>
      </c>
      <c r="BE291" s="189">
        <f>IF(N291="základní",J291,0)</f>
        <v>0</v>
      </c>
      <c r="BF291" s="189">
        <f>IF(N291="snížená",J291,0)</f>
        <v>0</v>
      </c>
      <c r="BG291" s="189">
        <f>IF(N291="zákl. přenesená",J291,0)</f>
        <v>0</v>
      </c>
      <c r="BH291" s="189">
        <f>IF(N291="sníž. přenesená",J291,0)</f>
        <v>0</v>
      </c>
      <c r="BI291" s="189">
        <f>IF(N291="nulová",J291,0)</f>
        <v>0</v>
      </c>
      <c r="BJ291" s="18" t="s">
        <v>88</v>
      </c>
      <c r="BK291" s="189">
        <f>ROUND(I291*H291,2)</f>
        <v>0</v>
      </c>
      <c r="BL291" s="18" t="s">
        <v>578</v>
      </c>
      <c r="BM291" s="188" t="s">
        <v>1361</v>
      </c>
    </row>
    <row r="292" spans="1:65" s="2" customFormat="1" ht="29.25">
      <c r="A292" s="36"/>
      <c r="B292" s="37"/>
      <c r="C292" s="38"/>
      <c r="D292" s="197" t="s">
        <v>217</v>
      </c>
      <c r="E292" s="38"/>
      <c r="F292" s="239" t="s">
        <v>610</v>
      </c>
      <c r="G292" s="38"/>
      <c r="H292" s="38"/>
      <c r="I292" s="192"/>
      <c r="J292" s="38"/>
      <c r="K292" s="38"/>
      <c r="L292" s="41"/>
      <c r="M292" s="193"/>
      <c r="N292" s="194"/>
      <c r="O292" s="66"/>
      <c r="P292" s="66"/>
      <c r="Q292" s="66"/>
      <c r="R292" s="66"/>
      <c r="S292" s="66"/>
      <c r="T292" s="67"/>
      <c r="U292" s="36"/>
      <c r="V292" s="36"/>
      <c r="W292" s="36"/>
      <c r="X292" s="36"/>
      <c r="Y292" s="36"/>
      <c r="Z292" s="36"/>
      <c r="AA292" s="36"/>
      <c r="AB292" s="36"/>
      <c r="AC292" s="36"/>
      <c r="AD292" s="36"/>
      <c r="AE292" s="36"/>
      <c r="AT292" s="18" t="s">
        <v>217</v>
      </c>
      <c r="AU292" s="18" t="s">
        <v>90</v>
      </c>
    </row>
    <row r="293" spans="1:65" s="2" customFormat="1" ht="24.2" customHeight="1">
      <c r="A293" s="36"/>
      <c r="B293" s="37"/>
      <c r="C293" s="176" t="s">
        <v>594</v>
      </c>
      <c r="D293" s="176" t="s">
        <v>164</v>
      </c>
      <c r="E293" s="177" t="s">
        <v>612</v>
      </c>
      <c r="F293" s="178" t="s">
        <v>613</v>
      </c>
      <c r="G293" s="179" t="s">
        <v>276</v>
      </c>
      <c r="H293" s="180">
        <v>1</v>
      </c>
      <c r="I293" s="181"/>
      <c r="J293" s="182">
        <f>ROUND(I293*H293,2)</f>
        <v>0</v>
      </c>
      <c r="K293" s="183"/>
      <c r="L293" s="41"/>
      <c r="M293" s="184" t="s">
        <v>35</v>
      </c>
      <c r="N293" s="185" t="s">
        <v>51</v>
      </c>
      <c r="O293" s="66"/>
      <c r="P293" s="186">
        <f>O293*H293</f>
        <v>0</v>
      </c>
      <c r="Q293" s="186">
        <v>0</v>
      </c>
      <c r="R293" s="186">
        <f>Q293*H293</f>
        <v>0</v>
      </c>
      <c r="S293" s="186">
        <v>0</v>
      </c>
      <c r="T293" s="187">
        <f>S293*H293</f>
        <v>0</v>
      </c>
      <c r="U293" s="36"/>
      <c r="V293" s="36"/>
      <c r="W293" s="36"/>
      <c r="X293" s="36"/>
      <c r="Y293" s="36"/>
      <c r="Z293" s="36"/>
      <c r="AA293" s="36"/>
      <c r="AB293" s="36"/>
      <c r="AC293" s="36"/>
      <c r="AD293" s="36"/>
      <c r="AE293" s="36"/>
      <c r="AR293" s="188" t="s">
        <v>578</v>
      </c>
      <c r="AT293" s="188" t="s">
        <v>164</v>
      </c>
      <c r="AU293" s="188" t="s">
        <v>90</v>
      </c>
      <c r="AY293" s="18" t="s">
        <v>161</v>
      </c>
      <c r="BE293" s="189">
        <f>IF(N293="základní",J293,0)</f>
        <v>0</v>
      </c>
      <c r="BF293" s="189">
        <f>IF(N293="snížená",J293,0)</f>
        <v>0</v>
      </c>
      <c r="BG293" s="189">
        <f>IF(N293="zákl. přenesená",J293,0)</f>
        <v>0</v>
      </c>
      <c r="BH293" s="189">
        <f>IF(N293="sníž. přenesená",J293,0)</f>
        <v>0</v>
      </c>
      <c r="BI293" s="189">
        <f>IF(N293="nulová",J293,0)</f>
        <v>0</v>
      </c>
      <c r="BJ293" s="18" t="s">
        <v>88</v>
      </c>
      <c r="BK293" s="189">
        <f>ROUND(I293*H293,2)</f>
        <v>0</v>
      </c>
      <c r="BL293" s="18" t="s">
        <v>578</v>
      </c>
      <c r="BM293" s="188" t="s">
        <v>1362</v>
      </c>
    </row>
    <row r="294" spans="1:65" s="12" customFormat="1" ht="22.9" customHeight="1">
      <c r="B294" s="160"/>
      <c r="C294" s="161"/>
      <c r="D294" s="162" t="s">
        <v>79</v>
      </c>
      <c r="E294" s="174" t="s">
        <v>615</v>
      </c>
      <c r="F294" s="174" t="s">
        <v>616</v>
      </c>
      <c r="G294" s="161"/>
      <c r="H294" s="161"/>
      <c r="I294" s="164"/>
      <c r="J294" s="175">
        <f>BK294</f>
        <v>0</v>
      </c>
      <c r="K294" s="161"/>
      <c r="L294" s="166"/>
      <c r="M294" s="167"/>
      <c r="N294" s="168"/>
      <c r="O294" s="168"/>
      <c r="P294" s="169">
        <f>SUM(P295:P297)</f>
        <v>0</v>
      </c>
      <c r="Q294" s="168"/>
      <c r="R294" s="169">
        <f>SUM(R295:R297)</f>
        <v>0</v>
      </c>
      <c r="S294" s="168"/>
      <c r="T294" s="170">
        <f>SUM(T295:T297)</f>
        <v>0</v>
      </c>
      <c r="AR294" s="171" t="s">
        <v>88</v>
      </c>
      <c r="AT294" s="172" t="s">
        <v>79</v>
      </c>
      <c r="AU294" s="172" t="s">
        <v>88</v>
      </c>
      <c r="AY294" s="171" t="s">
        <v>161</v>
      </c>
      <c r="BK294" s="173">
        <f>SUM(BK295:BK297)</f>
        <v>0</v>
      </c>
    </row>
    <row r="295" spans="1:65" s="2" customFormat="1" ht="66.75" customHeight="1">
      <c r="A295" s="36"/>
      <c r="B295" s="37"/>
      <c r="C295" s="176" t="s">
        <v>599</v>
      </c>
      <c r="D295" s="176" t="s">
        <v>164</v>
      </c>
      <c r="E295" s="177" t="s">
        <v>618</v>
      </c>
      <c r="F295" s="178" t="s">
        <v>619</v>
      </c>
      <c r="G295" s="179" t="s">
        <v>276</v>
      </c>
      <c r="H295" s="180">
        <v>1</v>
      </c>
      <c r="I295" s="181"/>
      <c r="J295" s="182">
        <f>ROUND(I295*H295,2)</f>
        <v>0</v>
      </c>
      <c r="K295" s="183"/>
      <c r="L295" s="41"/>
      <c r="M295" s="184" t="s">
        <v>35</v>
      </c>
      <c r="N295" s="185" t="s">
        <v>51</v>
      </c>
      <c r="O295" s="66"/>
      <c r="P295" s="186">
        <f>O295*H295</f>
        <v>0</v>
      </c>
      <c r="Q295" s="186">
        <v>0</v>
      </c>
      <c r="R295" s="186">
        <f>Q295*H295</f>
        <v>0</v>
      </c>
      <c r="S295" s="186">
        <v>0</v>
      </c>
      <c r="T295" s="187">
        <f>S295*H295</f>
        <v>0</v>
      </c>
      <c r="U295" s="36"/>
      <c r="V295" s="36"/>
      <c r="W295" s="36"/>
      <c r="X295" s="36"/>
      <c r="Y295" s="36"/>
      <c r="Z295" s="36"/>
      <c r="AA295" s="36"/>
      <c r="AB295" s="36"/>
      <c r="AC295" s="36"/>
      <c r="AD295" s="36"/>
      <c r="AE295" s="36"/>
      <c r="AR295" s="188" t="s">
        <v>578</v>
      </c>
      <c r="AT295" s="188" t="s">
        <v>164</v>
      </c>
      <c r="AU295" s="188" t="s">
        <v>90</v>
      </c>
      <c r="AY295" s="18" t="s">
        <v>161</v>
      </c>
      <c r="BE295" s="189">
        <f>IF(N295="základní",J295,0)</f>
        <v>0</v>
      </c>
      <c r="BF295" s="189">
        <f>IF(N295="snížená",J295,0)</f>
        <v>0</v>
      </c>
      <c r="BG295" s="189">
        <f>IF(N295="zákl. přenesená",J295,0)</f>
        <v>0</v>
      </c>
      <c r="BH295" s="189">
        <f>IF(N295="sníž. přenesená",J295,0)</f>
        <v>0</v>
      </c>
      <c r="BI295" s="189">
        <f>IF(N295="nulová",J295,0)</f>
        <v>0</v>
      </c>
      <c r="BJ295" s="18" t="s">
        <v>88</v>
      </c>
      <c r="BK295" s="189">
        <f>ROUND(I295*H295,2)</f>
        <v>0</v>
      </c>
      <c r="BL295" s="18" t="s">
        <v>578</v>
      </c>
      <c r="BM295" s="188" t="s">
        <v>1363</v>
      </c>
    </row>
    <row r="296" spans="1:65" s="2" customFormat="1" ht="78" customHeight="1">
      <c r="A296" s="36"/>
      <c r="B296" s="37"/>
      <c r="C296" s="176" t="s">
        <v>606</v>
      </c>
      <c r="D296" s="176" t="s">
        <v>164</v>
      </c>
      <c r="E296" s="177" t="s">
        <v>622</v>
      </c>
      <c r="F296" s="178" t="s">
        <v>623</v>
      </c>
      <c r="G296" s="179" t="s">
        <v>276</v>
      </c>
      <c r="H296" s="180">
        <v>1</v>
      </c>
      <c r="I296" s="181"/>
      <c r="J296" s="182">
        <f>ROUND(I296*H296,2)</f>
        <v>0</v>
      </c>
      <c r="K296" s="183"/>
      <c r="L296" s="41"/>
      <c r="M296" s="184" t="s">
        <v>35</v>
      </c>
      <c r="N296" s="185" t="s">
        <v>51</v>
      </c>
      <c r="O296" s="66"/>
      <c r="P296" s="186">
        <f>O296*H296</f>
        <v>0</v>
      </c>
      <c r="Q296" s="186">
        <v>0</v>
      </c>
      <c r="R296" s="186">
        <f>Q296*H296</f>
        <v>0</v>
      </c>
      <c r="S296" s="186">
        <v>0</v>
      </c>
      <c r="T296" s="187">
        <f>S296*H296</f>
        <v>0</v>
      </c>
      <c r="U296" s="36"/>
      <c r="V296" s="36"/>
      <c r="W296" s="36"/>
      <c r="X296" s="36"/>
      <c r="Y296" s="36"/>
      <c r="Z296" s="36"/>
      <c r="AA296" s="36"/>
      <c r="AB296" s="36"/>
      <c r="AC296" s="36"/>
      <c r="AD296" s="36"/>
      <c r="AE296" s="36"/>
      <c r="AR296" s="188" t="s">
        <v>578</v>
      </c>
      <c r="AT296" s="188" t="s">
        <v>164</v>
      </c>
      <c r="AU296" s="188" t="s">
        <v>90</v>
      </c>
      <c r="AY296" s="18" t="s">
        <v>161</v>
      </c>
      <c r="BE296" s="189">
        <f>IF(N296="základní",J296,0)</f>
        <v>0</v>
      </c>
      <c r="BF296" s="189">
        <f>IF(N296="snížená",J296,0)</f>
        <v>0</v>
      </c>
      <c r="BG296" s="189">
        <f>IF(N296="zákl. přenesená",J296,0)</f>
        <v>0</v>
      </c>
      <c r="BH296" s="189">
        <f>IF(N296="sníž. přenesená",J296,0)</f>
        <v>0</v>
      </c>
      <c r="BI296" s="189">
        <f>IF(N296="nulová",J296,0)</f>
        <v>0</v>
      </c>
      <c r="BJ296" s="18" t="s">
        <v>88</v>
      </c>
      <c r="BK296" s="189">
        <f>ROUND(I296*H296,2)</f>
        <v>0</v>
      </c>
      <c r="BL296" s="18" t="s">
        <v>578</v>
      </c>
      <c r="BM296" s="188" t="s">
        <v>1364</v>
      </c>
    </row>
    <row r="297" spans="1:65" s="2" customFormat="1" ht="29.25">
      <c r="A297" s="36"/>
      <c r="B297" s="37"/>
      <c r="C297" s="38"/>
      <c r="D297" s="197" t="s">
        <v>217</v>
      </c>
      <c r="E297" s="38"/>
      <c r="F297" s="239" t="s">
        <v>625</v>
      </c>
      <c r="G297" s="38"/>
      <c r="H297" s="38"/>
      <c r="I297" s="192"/>
      <c r="J297" s="38"/>
      <c r="K297" s="38"/>
      <c r="L297" s="41"/>
      <c r="M297" s="240"/>
      <c r="N297" s="241"/>
      <c r="O297" s="242"/>
      <c r="P297" s="242"/>
      <c r="Q297" s="242"/>
      <c r="R297" s="242"/>
      <c r="S297" s="242"/>
      <c r="T297" s="243"/>
      <c r="U297" s="36"/>
      <c r="V297" s="36"/>
      <c r="W297" s="36"/>
      <c r="X297" s="36"/>
      <c r="Y297" s="36"/>
      <c r="Z297" s="36"/>
      <c r="AA297" s="36"/>
      <c r="AB297" s="36"/>
      <c r="AC297" s="36"/>
      <c r="AD297" s="36"/>
      <c r="AE297" s="36"/>
      <c r="AT297" s="18" t="s">
        <v>217</v>
      </c>
      <c r="AU297" s="18" t="s">
        <v>90</v>
      </c>
    </row>
    <row r="298" spans="1:65" s="2" customFormat="1" ht="6.95" customHeight="1">
      <c r="A298" s="36"/>
      <c r="B298" s="49"/>
      <c r="C298" s="50"/>
      <c r="D298" s="50"/>
      <c r="E298" s="50"/>
      <c r="F298" s="50"/>
      <c r="G298" s="50"/>
      <c r="H298" s="50"/>
      <c r="I298" s="50"/>
      <c r="J298" s="50"/>
      <c r="K298" s="50"/>
      <c r="L298" s="41"/>
      <c r="M298" s="36"/>
      <c r="O298" s="36"/>
      <c r="P298" s="36"/>
      <c r="Q298" s="36"/>
      <c r="R298" s="36"/>
      <c r="S298" s="36"/>
      <c r="T298" s="36"/>
      <c r="U298" s="36"/>
      <c r="V298" s="36"/>
      <c r="W298" s="36"/>
      <c r="X298" s="36"/>
      <c r="Y298" s="36"/>
      <c r="Z298" s="36"/>
      <c r="AA298" s="36"/>
      <c r="AB298" s="36"/>
      <c r="AC298" s="36"/>
      <c r="AD298" s="36"/>
      <c r="AE298" s="36"/>
    </row>
  </sheetData>
  <sheetProtection algorithmName="SHA-512" hashValue="ZbMissF4ibA4OzHt86fxUOUyVMykjcMVfZNA5IN18u9aB+R2bDgplKNYNmbZVFgje4k/hMmcLm/+YifCiezx6g==" saltValue="VAluEN3BC1yToTNq4SaScMfzTDRtDsezgRE5cszEMigWebGDb+D8oQInIXKjicSlQyJr3x2A8bhaLcsZa9BzLQ==" spinCount="100000" sheet="1" objects="1" scenarios="1" formatColumns="0" formatRows="0" autoFilter="0"/>
  <autoFilter ref="C99:K297" xr:uid="{00000000-0009-0000-0000-000008000000}"/>
  <mergeCells count="9">
    <mergeCell ref="E50:H50"/>
    <mergeCell ref="E90:H90"/>
    <mergeCell ref="E92:H92"/>
    <mergeCell ref="L2:V2"/>
    <mergeCell ref="E7:H7"/>
    <mergeCell ref="E9:H9"/>
    <mergeCell ref="E18:H18"/>
    <mergeCell ref="E27:H27"/>
    <mergeCell ref="E48:H48"/>
  </mergeCells>
  <hyperlinks>
    <hyperlink ref="F104" r:id="rId1" xr:uid="{00000000-0004-0000-0800-000000000000}"/>
    <hyperlink ref="F106" r:id="rId2" xr:uid="{00000000-0004-0000-0800-000001000000}"/>
    <hyperlink ref="F113" r:id="rId3" xr:uid="{00000000-0004-0000-0800-000002000000}"/>
    <hyperlink ref="F115" r:id="rId4" xr:uid="{00000000-0004-0000-0800-000003000000}"/>
    <hyperlink ref="F118" r:id="rId5" xr:uid="{00000000-0004-0000-0800-000004000000}"/>
    <hyperlink ref="F121" r:id="rId6" xr:uid="{00000000-0004-0000-0800-000005000000}"/>
    <hyperlink ref="F123" r:id="rId7" xr:uid="{00000000-0004-0000-0800-000006000000}"/>
    <hyperlink ref="F125" r:id="rId8" xr:uid="{00000000-0004-0000-0800-000007000000}"/>
    <hyperlink ref="F128" r:id="rId9" xr:uid="{00000000-0004-0000-0800-000008000000}"/>
    <hyperlink ref="F135" r:id="rId10" xr:uid="{00000000-0004-0000-0800-000009000000}"/>
    <hyperlink ref="F137" r:id="rId11" xr:uid="{00000000-0004-0000-0800-00000A000000}"/>
    <hyperlink ref="F139" r:id="rId12" xr:uid="{00000000-0004-0000-0800-00000B000000}"/>
    <hyperlink ref="F142" r:id="rId13" xr:uid="{00000000-0004-0000-0800-00000C000000}"/>
    <hyperlink ref="F145" r:id="rId14" xr:uid="{00000000-0004-0000-0800-00000D000000}"/>
    <hyperlink ref="F151" r:id="rId15" xr:uid="{00000000-0004-0000-0800-00000E000000}"/>
    <hyperlink ref="F153" r:id="rId16" xr:uid="{00000000-0004-0000-0800-00000F000000}"/>
    <hyperlink ref="F160" r:id="rId17" xr:uid="{00000000-0004-0000-0800-000010000000}"/>
    <hyperlink ref="F162" r:id="rId18" xr:uid="{00000000-0004-0000-0800-000011000000}"/>
    <hyperlink ref="F169" r:id="rId19" xr:uid="{00000000-0004-0000-0800-000012000000}"/>
    <hyperlink ref="F172" r:id="rId20" xr:uid="{00000000-0004-0000-0800-000013000000}"/>
    <hyperlink ref="F175" r:id="rId21" xr:uid="{00000000-0004-0000-0800-000014000000}"/>
    <hyperlink ref="F178" r:id="rId22" xr:uid="{00000000-0004-0000-0800-000015000000}"/>
    <hyperlink ref="F180" r:id="rId23" xr:uid="{00000000-0004-0000-0800-000016000000}"/>
    <hyperlink ref="F182" r:id="rId24" xr:uid="{00000000-0004-0000-0800-000017000000}"/>
    <hyperlink ref="F185" r:id="rId25" xr:uid="{00000000-0004-0000-0800-000018000000}"/>
    <hyperlink ref="F187" r:id="rId26" xr:uid="{00000000-0004-0000-0800-000019000000}"/>
    <hyperlink ref="F190" r:id="rId27" xr:uid="{00000000-0004-0000-0800-00001A000000}"/>
    <hyperlink ref="F196" r:id="rId28" xr:uid="{00000000-0004-0000-0800-00001B000000}"/>
    <hyperlink ref="F198" r:id="rId29" xr:uid="{00000000-0004-0000-0800-00001C000000}"/>
    <hyperlink ref="F204" r:id="rId30" xr:uid="{00000000-0004-0000-0800-00001D000000}"/>
    <hyperlink ref="F207" r:id="rId31" xr:uid="{00000000-0004-0000-0800-00001E000000}"/>
    <hyperlink ref="F209" r:id="rId32" xr:uid="{00000000-0004-0000-0800-00001F000000}"/>
    <hyperlink ref="F211" r:id="rId33" xr:uid="{00000000-0004-0000-0800-000020000000}"/>
    <hyperlink ref="F213" r:id="rId34" xr:uid="{00000000-0004-0000-0800-000021000000}"/>
    <hyperlink ref="F215" r:id="rId35" xr:uid="{00000000-0004-0000-0800-000022000000}"/>
    <hyperlink ref="F218" r:id="rId36" xr:uid="{00000000-0004-0000-0800-000023000000}"/>
    <hyperlink ref="F221" r:id="rId37" xr:uid="{00000000-0004-0000-0800-000024000000}"/>
    <hyperlink ref="F224" r:id="rId38" xr:uid="{00000000-0004-0000-0800-000025000000}"/>
    <hyperlink ref="F229" r:id="rId39" xr:uid="{00000000-0004-0000-0800-000026000000}"/>
    <hyperlink ref="F236" r:id="rId40" xr:uid="{00000000-0004-0000-0800-000027000000}"/>
    <hyperlink ref="F238" r:id="rId41" xr:uid="{00000000-0004-0000-0800-000028000000}"/>
    <hyperlink ref="F241" r:id="rId42" xr:uid="{00000000-0004-0000-0800-000029000000}"/>
    <hyperlink ref="F243" r:id="rId43" xr:uid="{00000000-0004-0000-0800-00002A000000}"/>
    <hyperlink ref="F245" r:id="rId44" xr:uid="{00000000-0004-0000-0800-00002B000000}"/>
    <hyperlink ref="F251" r:id="rId45" xr:uid="{00000000-0004-0000-0800-00002C000000}"/>
    <hyperlink ref="F257" r:id="rId46" xr:uid="{00000000-0004-0000-0800-00002D000000}"/>
    <hyperlink ref="F260" r:id="rId47" xr:uid="{00000000-0004-0000-0800-00002E000000}"/>
    <hyperlink ref="F263" r:id="rId48" xr:uid="{00000000-0004-0000-0800-00002F000000}"/>
    <hyperlink ref="F266" r:id="rId49" xr:uid="{00000000-0004-0000-0800-000030000000}"/>
    <hyperlink ref="F268" r:id="rId50" xr:uid="{00000000-0004-0000-0800-000031000000}"/>
    <hyperlink ref="F271" r:id="rId51" xr:uid="{00000000-0004-0000-0800-000032000000}"/>
    <hyperlink ref="F274" r:id="rId52" xr:uid="{00000000-0004-0000-0800-000033000000}"/>
    <hyperlink ref="F276" r:id="rId53" xr:uid="{00000000-0004-0000-0800-000034000000}"/>
  </hyperlinks>
  <pageMargins left="0.39370078740157483" right="0.39370078740157483" top="0.39370078740157483" bottom="0.39370078740157483" header="0" footer="0"/>
  <pageSetup paperSize="9" scale="88" fitToHeight="100" orientation="portrait" r:id="rId54"/>
  <headerFooter>
    <oddFooter>&amp;CStrana &amp;P z &amp;N</oddFooter>
  </headerFooter>
  <drawing r:id="rId5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23</vt:i4>
      </vt:variant>
    </vt:vector>
  </HeadingPairs>
  <TitlesOfParts>
    <vt:vector size="35" baseType="lpstr">
      <vt:lpstr>Rekapitulace stavby</vt:lpstr>
      <vt:lpstr>1.PP - M - 1.PP - sociáln...</vt:lpstr>
      <vt:lpstr>1.PP - Ž - 1.PP - sociáln...</vt:lpstr>
      <vt:lpstr>2.NP - M - 2.NP - sociáln...</vt:lpstr>
      <vt:lpstr>2.NP - Ž - 2.NP - sociáln...</vt:lpstr>
      <vt:lpstr>3.NP - M - 3.NP - sociáln...</vt:lpstr>
      <vt:lpstr>3.NP - Ž - 3.NP - sociáln...</vt:lpstr>
      <vt:lpstr>4.NP - M - 4.NP - sociáln...</vt:lpstr>
      <vt:lpstr>4.NP - Ž - 4.NP - sociáln...</vt:lpstr>
      <vt:lpstr>6.NP - M - 6.NP - sociáln...</vt:lpstr>
      <vt:lpstr>6.NP - Ž - 6.NP - sociáln...</vt:lpstr>
      <vt:lpstr>Pokyny pro vyplnění</vt:lpstr>
      <vt:lpstr>'1.PP - M - 1.PP - sociáln...'!Názvy_tisku</vt:lpstr>
      <vt:lpstr>'1.PP - Ž - 1.PP - sociáln...'!Názvy_tisku</vt:lpstr>
      <vt:lpstr>'2.NP - M - 2.NP - sociáln...'!Názvy_tisku</vt:lpstr>
      <vt:lpstr>'2.NP - Ž - 2.NP - sociáln...'!Názvy_tisku</vt:lpstr>
      <vt:lpstr>'3.NP - M - 3.NP - sociáln...'!Názvy_tisku</vt:lpstr>
      <vt:lpstr>'3.NP - Ž - 3.NP - sociáln...'!Názvy_tisku</vt:lpstr>
      <vt:lpstr>'4.NP - M - 4.NP - sociáln...'!Názvy_tisku</vt:lpstr>
      <vt:lpstr>'4.NP - Ž - 4.NP - sociáln...'!Názvy_tisku</vt:lpstr>
      <vt:lpstr>'6.NP - M - 6.NP - sociáln...'!Názvy_tisku</vt:lpstr>
      <vt:lpstr>'6.NP - Ž - 6.NP - sociáln...'!Názvy_tisku</vt:lpstr>
      <vt:lpstr>'Rekapitulace stavby'!Názvy_tisku</vt:lpstr>
      <vt:lpstr>'1.PP - M - 1.PP - sociáln...'!Oblast_tisku</vt:lpstr>
      <vt:lpstr>'1.PP - Ž - 1.PP - sociáln...'!Oblast_tisku</vt:lpstr>
      <vt:lpstr>'2.NP - M - 2.NP - sociáln...'!Oblast_tisku</vt:lpstr>
      <vt:lpstr>'2.NP - Ž - 2.NP - sociáln...'!Oblast_tisku</vt:lpstr>
      <vt:lpstr>'3.NP - M - 3.NP - sociáln...'!Oblast_tisku</vt:lpstr>
      <vt:lpstr>'3.NP - Ž - 3.NP - sociáln...'!Oblast_tisku</vt:lpstr>
      <vt:lpstr>'4.NP - M - 4.NP - sociáln...'!Oblast_tisku</vt:lpstr>
      <vt:lpstr>'4.NP - Ž - 4.NP - sociáln...'!Oblast_tisku</vt:lpstr>
      <vt:lpstr>'6.NP - M - 6.NP - sociáln...'!Oblast_tisku</vt:lpstr>
      <vt:lpstr>'6.NP - Ž - 6.NP - sociáln...'!Oblast_tisku</vt:lpstr>
      <vt:lpstr>'Pokyny pro vyplnění'!Oblast_tisku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František Příhoda - STORING spol. s r.o.</dc:creator>
  <cp:lastModifiedBy>Ing. František Příhoda - STORING spol. s r.o.</cp:lastModifiedBy>
  <cp:lastPrinted>2021-10-07T05:46:00Z</cp:lastPrinted>
  <dcterms:created xsi:type="dcterms:W3CDTF">2021-10-07T05:39:29Z</dcterms:created>
  <dcterms:modified xsi:type="dcterms:W3CDTF">2021-10-07T05:54:14Z</dcterms:modified>
</cp:coreProperties>
</file>