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adtemp01" reservationPassword="0"/>
  <workbookPr/>
  <bookViews>
    <workbookView xWindow="240" yWindow="120" windowWidth="14940" windowHeight="9225" activeTab="0"/>
  </bookViews>
  <sheets>
    <sheet name="Rekapitulace" sheetId="1" r:id="rId1"/>
    <sheet name="SO 101.2.1 NN" sheetId="2" r:id="rId2"/>
    <sheet name="SO 101.2.2 NN" sheetId="3" r:id="rId3"/>
    <sheet name="SO 101.2.3 NN" sheetId="4" r:id="rId4"/>
    <sheet name="SO 101.2.4 NN" sheetId="5" r:id="rId5"/>
    <sheet name="SO 101.3.1 NN" sheetId="6" r:id="rId6"/>
    <sheet name="SO 101.3.2 NN" sheetId="7" r:id="rId7"/>
    <sheet name="SO 101.3.3 NN" sheetId="8" r:id="rId8"/>
  </sheets>
  <definedNames/>
  <calcPr/>
  <webPublishing/>
</workbook>
</file>

<file path=xl/sharedStrings.xml><?xml version="1.0" encoding="utf-8"?>
<sst xmlns="http://schemas.openxmlformats.org/spreadsheetml/2006/main" count="1852" uniqueCount="387">
  <si>
    <t>Firma: Advisia,s.r.o.</t>
  </si>
  <si>
    <t>Rekapitulace ceny</t>
  </si>
  <si>
    <t>Stavba: 20_019-A-ned_02 - STEZKA PRO PĚŠÍ A CYKLISTY, UHERSKÝ BROD-nedotační_02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</si>
  <si>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</si>
  <si>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</si>
  <si>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</si>
  <si>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</si>
  <si>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</si>
  <si>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</si>
  <si>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</si>
  <si>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</si>
  <si>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</si>
  <si>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</si>
  <si>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</si>
  <si>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</si>
  <si>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20_019-A-ned_02</t>
  </si>
  <si>
    <t>STEZKA PRO PĚŠÍ A CYKLISTY, UHERSKÝ BROD-nedotační_02</t>
  </si>
  <si>
    <t>O</t>
  </si>
  <si>
    <t>Rozpočet:</t>
  </si>
  <si>
    <t>0,00</t>
  </si>
  <si>
    <t>15,00</t>
  </si>
  <si>
    <t>21,00</t>
  </si>
  <si>
    <t>3</t>
  </si>
  <si>
    <t>2</t>
  </si>
  <si>
    <t>SO 101.2.1 NN</t>
  </si>
  <si>
    <t>OPRAVA NAVAZUJÍCÍCH KOMUNIKACÍ- KOMUNIKACE KE HVĚZDÁRNĚ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</si>
  <si>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</si>
  <si>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</si>
  <si>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</si>
  <si>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</si>
  <si>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</si>
  <si>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</si>
  <si>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</si>
  <si>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</si>
  <si>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</si>
  <si>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</si>
  <si>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</si>
  <si>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</si>
  <si>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</si>
  <si>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</si>
  <si>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</si>
  <si>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</si>
  <si>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</si>
  <si>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</si>
  <si>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</si>
  <si>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</si>
  <si>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</si>
  <si>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POPLATKY ZA SKLÁDKU</t>
  </si>
  <si>
    <t>T</t>
  </si>
  <si>
    <t>PP</t>
  </si>
  <si>
    <t>poplatky za uložení zemin a přebytků výkopku-skládka dle zadávacích podmínek v režii dodavatele s poplatkem a evidencí</t>
  </si>
  <si>
    <t>VV</t>
  </si>
  <si>
    <t>pol.č.        výměra      hmotnost   celkem 
                     m3           t/m3           t 
12922       40,50  *             2,2        =89,100 [A] 
129946     ( 8,5 *0,2*0,2) *             2,2        =0,748 [B] 
122733      7,2             * 2,2  =15,840 [D] 
Celkem: A+B+D=105,688 [E]</t>
  </si>
  <si>
    <t>TS</t>
  </si>
  <si>
    <t>zahrnuje veškeré poplatky provozovateli skládky související s uložením odpadu na skládce.</t>
  </si>
  <si>
    <t>014122</t>
  </si>
  <si>
    <t/>
  </si>
  <si>
    <t>POPLATKY ZA SKLÁDKU TYP S-OO (OSTATNÍ ODPAD)</t>
  </si>
  <si>
    <t>poplatky za uložení odstraněných asfaltových vrstev- skládka dle zadávacích podmínek v režii dodavatele s poplatkem a evidencí   
dle pol.č. 113133</t>
  </si>
  <si>
    <t>12,5*2,5=31,250 [A] dle pol.č. 113136 * přepočet na tuny</t>
  </si>
  <si>
    <t>Zemní práce</t>
  </si>
  <si>
    <t>113133</t>
  </si>
  <si>
    <t>ODSTRANĚNÍ KRYTU ZPEVNĚNÝCH PLOCH S ASFALT POJIVEM, ODVOZ DO 3KM</t>
  </si>
  <si>
    <t>M3</t>
  </si>
  <si>
    <t>odstranění stávajícího krytu účelové komunikace v tl.0,05m- až po rozhraní se stávající silnicí III. třídy, vč. odvozu na skládku dle zhotovitele (předpoklad do 3km)</t>
  </si>
  <si>
    <t>250*0,05=12,500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</si>
  <si>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</si>
  <si>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122733</t>
  </si>
  <si>
    <t>ODKOPÁVKY A PROKOPÁVKY OBECNÉ TŘ. I, ODVOZ DO 3KM</t>
  </si>
  <si>
    <t>odkopávky zeminy pro odláždění nátoku a výtoku u propustku, vč. odvozu na skládku definovanou zhotovitelem (předpoklad do 3km)</t>
  </si>
  <si>
    <t>(6+12)*0,4=7,200 [A] plocha * průměrná hloubka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</si>
  <si>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</si>
  <si>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12922</t>
  </si>
  <si>
    <t>ČIŠTĚNÍ KRAJNIC OD NÁNOSU TL. DO 100MM</t>
  </si>
  <si>
    <t>M2</t>
  </si>
  <si>
    <t>seříznutí stávajícíh zarostlých krajnic, vč. odvozu na skládku dle zhotovitele (předpoklad 12km)  
skládkovné je uvedeno v pol.č.014102.1</t>
  </si>
  <si>
    <t>(44+37)*0,5=40,500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</si>
  <si>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</si>
  <si>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129946</t>
  </si>
  <si>
    <t>ČIŠTĚNÍ POTRUBÍ DN DO 400MM</t>
  </si>
  <si>
    <t>M</t>
  </si>
  <si>
    <t>vč. odvozu na skládku dle zhotovitele (předpoklad do 12km)  
skládkovné je uvedeno v pol.č.014102.1</t>
  </si>
  <si>
    <t>8,5=8,500 [A]</t>
  </si>
  <si>
    <t>Vodorovné konstrukce</t>
  </si>
  <si>
    <t>7</t>
  </si>
  <si>
    <t>451314</t>
  </si>
  <si>
    <t>PODKLADNÍ A VÝPLŇOVÉ VRSTVY Z PROSTÉHO BETONU C25/30</t>
  </si>
  <si>
    <t>betonové lože pod dlažbu C25/30 XF3</t>
  </si>
  <si>
    <t>(6+12)*0,1=1,800 [A] plocha * tl. lože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</si>
  <si>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</si>
  <si>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8</t>
  </si>
  <si>
    <t>465512</t>
  </si>
  <si>
    <t>DLAŽBY Z LOMOVÉHO KAMENE NA MC</t>
  </si>
  <si>
    <t>hloubkové spárování cementovou maltou M25-XF3  
Přírodní kámen- vyvřelá hornina, min. tl.200 mm, pevnost v tlaku min. 50 MPa, nasákavost &lt;1,5%, součinitel odolnosti proti mrazu 0,75  
Opevnění vtoku a výtoku propustku</t>
  </si>
  <si>
    <t>(6+12)*0,2=3,600 [A] plocha * tl. lože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</si>
  <si>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</si>
  <si>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</si>
  <si>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572214</t>
  </si>
  <si>
    <t>SPOJOVACÍ POSTŘIK Z MODIFIK EMULZE DO 0,5KG/M2</t>
  </si>
  <si>
    <t>spojovací postřik modifikovanou asfaltovou emulzí C 60 BP 5 v množství 0,35 kg/m2 zbytkového asfaltu</t>
  </si>
  <si>
    <t>250=250,000 [A] pod vrstvou ACO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</si>
  <si>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</si>
  <si>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574A43</t>
  </si>
  <si>
    <t>ASFALTOVÝ BETON PRO OBRUSNÉ VRSTVY ACO 11 TL. 50MM</t>
  </si>
  <si>
    <t>typu asfaltový beton ACO 11 S podle ČSN EN 13108-1 v tloušťce 50 mm s asfaltovým pojivem 50/70, až po rozhraní se silnicí III.třídy</t>
  </si>
  <si>
    <t>250=250,000 [A] 
výměra ze situace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</si>
  <si>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</si>
  <si>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Ostatní konstrukce a práce</t>
  </si>
  <si>
    <t>11</t>
  </si>
  <si>
    <t>919111</t>
  </si>
  <si>
    <t>ŘEZÁNÍ ASFALTOVÉHO KRYTU VOZOVEK TL DO 50MM</t>
  </si>
  <si>
    <t>celkem na začátku a konci úseku a na kříženích s odsazenín min 25cm</t>
  </si>
  <si>
    <t>19,80+4,20=24,000 [A] 
výměra ze situac, proříznutí spáry na začátku a konci úseku</t>
  </si>
  <si>
    <t>položka zahrnuje řezání vozovkové vrstvy v předepsané tloušťce, včetně spotřeby vody</t>
  </si>
  <si>
    <t>12</t>
  </si>
  <si>
    <t>931324</t>
  </si>
  <si>
    <t>TĚSNĚNÍ DILATAČ SPAR ASF ZÁLIVKOU MODIFIK PRŮŘ DO 400MM2</t>
  </si>
  <si>
    <t>v místech napojení na stávající vrstvy, podél obrubníků</t>
  </si>
  <si>
    <t>19,8+4,20+7,5+4+2,5+3=41,000 [A] 
výměra ze situac, spáry na začátku a konci úseku, podél navazujících obrub, podél kamenných čel propustků</t>
  </si>
  <si>
    <t>položka zahrnuje dodávku a osazení předepsaného materiálu, očištění ploch spáry před úpravou, očištění okolí spáry po úpravě  
nezahrnuje těsnící profil</t>
  </si>
  <si>
    <t>SO 101.2.2 NN</t>
  </si>
  <si>
    <t>HOSPODÁŘSKÉ SJEZDY NA SILNICE III.TŘÍDY-místo pro překonání komunikace km 0,870</t>
  </si>
  <si>
    <t>pol.č.        výměra      hmotnost   celkem 
                     m3           t/m3           t 
121103       19,5  *             2,2        =42,900 [A] 
123733.1    33,8 *           2,2        =74,360 [B] 
123733.2   39  *             2,2        =85,800 [C] 
Celkem: A+B+C=203,060 [G]</t>
  </si>
  <si>
    <t>014112</t>
  </si>
  <si>
    <t>POPLATKY ZA SKLÁDKU TYP S-IO (INERTNÍ ODPAD)</t>
  </si>
  <si>
    <t>poplatek za skládku kameniva z podkladní vrstvy polní cesty</t>
  </si>
  <si>
    <t>113323      2,3    *   2,5=5,750 [H]</t>
  </si>
  <si>
    <t>poplatky za uložení štěrku se zbytky asfaltu - skládka dle zadávacích podmínek v režii dodavatele s poplatkem a evidencí   
dle pol.č. 113133</t>
  </si>
  <si>
    <t>3,657 * 2,2=8,045 [A] dle pol.č. 113133 * přepočet na t</t>
  </si>
  <si>
    <t>odstranění asfalt. vrstev v místě napojení, vč. odvozu na skládku dle zhotovitele (předpoklad do 3km)  
POPLATEK ZA SKLÁDKU JE UVEDEN V POL.Č.014122</t>
  </si>
  <si>
    <t>11,5+11,5=23,000 [A]  délky sjezdů (vč. stezky pro pěší) 
A*1,2*0,08=2,208 [B] ložná vrstva 
A*0,9*0,07=1,449 [C] podkladní vrstva 
B+C=3,657 [D]</t>
  </si>
  <si>
    <t>113323</t>
  </si>
  <si>
    <t>ODSTRAN PODKL ZPEVNĚNÝCH PLOCH Z KAMENIVA NESTMEL, ODVOZ DO 3KM</t>
  </si>
  <si>
    <t>odstranění podkladní vrstvy z kameniva v místě napojení  
vč. odvozu na skládku dle zhotovitele</t>
  </si>
  <si>
    <t>(11,5+11,5)*0,1=2,300 [A] délka sjezdů * plocha dle řezu</t>
  </si>
  <si>
    <t>11372</t>
  </si>
  <si>
    <t>FRÉZOVÁNÍ ZPEVNĚNÝCH PLOCH ASFALTOVÝCH</t>
  </si>
  <si>
    <t>frézování krytu vozovky tl.0,04m, v místech překonání silnice III. 49714  
poviný odkup zhotovitelem</t>
  </si>
  <si>
    <t>175*0,05=8,750 [A]</t>
  </si>
  <si>
    <t>121103</t>
  </si>
  <si>
    <t>SEJMUTÍ ORNICE NEBO LESNÍ PŮDY S ODVOZEM DO 3KM</t>
  </si>
  <si>
    <t>sejmutí ornice v tl.0,15m před stavbou  
včetně odvozu na skládku určenou investroem(předpoklad do 3 km),</t>
  </si>
  <si>
    <t>(70+60)*0,15=19,500 [A]</t>
  </si>
  <si>
    <t>položka zahrnuje sejmutí ornice bez ohledu na tloušťku vrstvy a její vodorovnou dopravu  
nezahrnuje uložení na trvalou skládku</t>
  </si>
  <si>
    <t>123733</t>
  </si>
  <si>
    <t>ODKOP PRO SPOD STAVBU SILNIC A ŽELEZNIC TŘ. I, ODVOZ DO 3KM</t>
  </si>
  <si>
    <t>odkop stávající zeminy (dle IGP jíly) na úroveň pláně SJEZDŮ  
vč. odvozu na trvalou skládku v dodavatelem definované vzdálenosti (předpoklad 3km)</t>
  </si>
  <si>
    <t>(70+60)*0,26=33,800 [A] PLOCHA * TL.</t>
  </si>
  <si>
    <t>odkop stávající zeminy na parapláň sjezdů, tl.0,30m  
vč. odvozu na trvalou skládku v dodavatelem definované vzdálenosti (předpoklad do 3km)</t>
  </si>
  <si>
    <t>(70+60)*0,3=39,000 [A]  plocha pláně sjezdů * tl. aktivní zóny</t>
  </si>
  <si>
    <t>17120</t>
  </si>
  <si>
    <t>ULOŽENÍ SYPANINY DO NÁSYPŮ A NA SKLÁDKY BEZ ZHUTNĚNÍ</t>
  </si>
  <si>
    <t>uložení sejmuté ornice na skládku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</si>
  <si>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</si>
  <si>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17390</t>
  </si>
  <si>
    <t>ZEMNÍ KRAJNICE A DOSYPÁVKY Z JINÝCH MATERIÁLŮ</t>
  </si>
  <si>
    <t>DOSYPÁVKA KRAJNICE NENAMRZAVÝM MATERIÁLEM MIN. PODMÍNEČNĚ VHODNÝM DLE ČSN 73 6133  
DOSYPÁVKA KRAJNICE 100% PS  
NENAMRZAVÝ MATERIÁL   
MIN. MÁLO VHODNÝ  
DLE ČSN 73 6133</t>
  </si>
  <si>
    <t>30*0,05=1,500 [A] délka hran x prům. plocha dle vzorového řezu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</si>
  <si>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</si>
  <si>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</si>
  <si>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</si>
  <si>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vč. zkoušek zhutnění, zhutnění na projektem dané parametry</t>
  </si>
  <si>
    <t>70+65=135,000 [A]</t>
  </si>
  <si>
    <t>položka zahrnuje úpravu pláně včetně vyrovnání výškových rozdílů. Míru zhutnění určuje projekt.</t>
  </si>
  <si>
    <t>Základy</t>
  </si>
  <si>
    <t>13</t>
  </si>
  <si>
    <t>21450</t>
  </si>
  <si>
    <t>SANAČNÍ VRSTVY Z KAMENIVA</t>
  </si>
  <si>
    <t>aktivní zóna tl.0,30m, dle ČSN 73 6133, min. zemina nebo sypanina nenamrzavá vhodná dle ČSN 73 6133 (např. GW- štěrk dobře zrněný) , alt. kamenivo fr.0/63</t>
  </si>
  <si>
    <t>(70+65)*0,3=40,500 [A]  plocha sjezdů * tl. aktivní zóny</t>
  </si>
  <si>
    <t>položka zahrnuje dodávku předepsaného kameniva, mimostaveništní a vnitrostaveništní dopravu a jeho uložení  
není-li v zadávací dokumentaci uvedeno jinak, jedná se o nakupovaný materiál</t>
  </si>
  <si>
    <t>14</t>
  </si>
  <si>
    <t>21461</t>
  </si>
  <si>
    <t>SEPARAČNÍ GEOTEXTILIE</t>
  </si>
  <si>
    <t>netkaná separační geotextilie 500 g/m2 odolná na průraz, na parapláni, vč. technologického přesahu a okraje výkopu pro AZ</t>
  </si>
  <si>
    <t>(70+65)*1,2=162,000 [A] na pláni sjezdů vč. tech. přesahů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</si>
  <si>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</si>
  <si>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15</t>
  </si>
  <si>
    <t>56333</t>
  </si>
  <si>
    <t>VOZOVKOVÉ VRSTVY ZE ŠTĚRKODRTI TL. DO 150MM</t>
  </si>
  <si>
    <t>ŠDA 0/32vč. zhutnění na požadovaný parametr dle projektu, HORNÍ VRSTVA  
ŠDA 0/63, vč. zhutnění na požadovaný parametr dle projektu, spodní ochranná vrstva</t>
  </si>
  <si>
    <t>70+65=135,000 [A] sjezdy 
2*A=270,000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</si>
  <si>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</si>
  <si>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16</t>
  </si>
  <si>
    <t>56334</t>
  </si>
  <si>
    <t>VOZOVKOVÉ VRSTVY ZE ŠTĚRKODRTI TL. DO 200MM</t>
  </si>
  <si>
    <t>ŠDA 0/63, vč. zhutnění na požadovaný parametr dle projektu</t>
  </si>
  <si>
    <t>11,5+11,5=23,000 [A]</t>
  </si>
  <si>
    <t>17</t>
  </si>
  <si>
    <t>56434</t>
  </si>
  <si>
    <t>VOZOVKOVÉ VRSTVY ZE ŠTĚRKU VYPLŇ CEM MALTOU TL DO 200MM</t>
  </si>
  <si>
    <t>ŠTĚRK ČÁSTEČNĚ VYPLNĚNÝ MALTOU,PODKLADNÍ VRSTVA NA ROZHRANÍ SJEZDU A SILNICE III. TŘÍDY</t>
  </si>
  <si>
    <t>(11,5+11,5)*0,6=13,800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</si>
  <si>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</si>
  <si>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18</t>
  </si>
  <si>
    <t>572123</t>
  </si>
  <si>
    <t>INFILTRAČNÍ POSTŘIK Z EMULZE DO 1,0KG/M2</t>
  </si>
  <si>
    <t>infiltrační postřik modifikovanou asfaltovou emulzí C 50 BP 5 v množství 0,60 kg/m2 zbytkového asfaltu</t>
  </si>
  <si>
    <t>20,7+135=155,700 [A] dle pol.č.574E06 a 574E66</t>
  </si>
  <si>
    <t>19</t>
  </si>
  <si>
    <t>310=310,000 [A]  dle pol.č. 574A43</t>
  </si>
  <si>
    <t>20</t>
  </si>
  <si>
    <t>typu asfaltový beton ACO 11  50/70 podle ČSN EN 13108-1 v tloušťce 50 mm</t>
  </si>
  <si>
    <t>70+65=135,000 [A] sjezdy 
175=175,000 [B] opravovaná silnice III/49714 
Celkem: A+B=310,000 [C]</t>
  </si>
  <si>
    <t>21</t>
  </si>
  <si>
    <t>574E06</t>
  </si>
  <si>
    <t>ASFALTOVÝ BETON PRO PODKLADNÍ VRSTVY ACP 16+, 16S</t>
  </si>
  <si>
    <t>asfaltový beton ACP 16 S podle ČSN EN   13108-1 s asfaltovým pojivem 50/70</t>
  </si>
  <si>
    <t>22</t>
  </si>
  <si>
    <t>574E66</t>
  </si>
  <si>
    <t>ASFALTOVÝ BETON PRO PODKLADNÍ VRSTVY ACP 16+, 16S TL. 70MM</t>
  </si>
  <si>
    <t>asfaltový beton ACP 16 S podle ČSN EN   13108-1  v tloušťce 70 mm s asfaltovým pojivem 50/70</t>
  </si>
  <si>
    <t>70+65=135,000 [A] sjezdy</t>
  </si>
  <si>
    <t>23</t>
  </si>
  <si>
    <t>v místě křížení se silnicí III/49714</t>
  </si>
  <si>
    <t>6,25+6,25=12,500 [A] příčné spáry 
(11,5+11,5)*2=46,000 [B] podélné spáry na kčních vrstvách 
28=28,000 [C] podélná spára 
Celkem: A+B+C=86,500 [D]</t>
  </si>
  <si>
    <t>24</t>
  </si>
  <si>
    <t>podél dlážděných prvků (varovné pásy, žlabovky)</t>
  </si>
  <si>
    <t>6,25+6,25=12,500 [A] příčné spáry 
28=28,000 [C] podélná spára 
Celkem: A+C=40,500 [D]</t>
  </si>
  <si>
    <t>SO 101.2.3 NN</t>
  </si>
  <si>
    <t>OPRAVA NAVAZUJÍCÍCH KOMUNIKACÍ- polní cesta v km 1,260</t>
  </si>
  <si>
    <t>pol.č.        výměra      hmotnost   celkem 
                     m3           t/m3           t 
122736          6                2,2      =62,200 [A]</t>
  </si>
  <si>
    <t>poplatky za uložení odstraněných asfaltových vrstev- skládka dle zadávacích podmínek v režii dodavatele s poplatkem a evidencí   
dle pol.č. 113136</t>
  </si>
  <si>
    <t>1,5*2,5=3,750 [A] dle pol.č. 113136 * přepočet na tuny</t>
  </si>
  <si>
    <t>odstranění stávajícího krytu účelové komunikace v tl.0,05m, vč. odvozu na skládku dle zhotovitele (předpoklad do 3km)</t>
  </si>
  <si>
    <t>10*3*0,05=1,500 [A] u napojení na silnici III. třídy</t>
  </si>
  <si>
    <t>122736</t>
  </si>
  <si>
    <t>ODKOPÁVKY A PROKOPÁVKY OBECNÉ TŘ. I, ODVOZ DO 12KM</t>
  </si>
  <si>
    <t>odkopávky zeminy podél opravované cesty, vč. odvozu na skládku definovanou zhotovitelem (předpoklad do 12km)</t>
  </si>
  <si>
    <t>(6+6)*2*0,5*0,5=6,000 [A] délky hran opravované cesty * šířka* průměrná hloubka</t>
  </si>
  <si>
    <t>58+16,5=74,500 [A] dle pol.č.574E46</t>
  </si>
  <si>
    <t>74,5=74,500 [A]</t>
  </si>
  <si>
    <t>574A33</t>
  </si>
  <si>
    <t>ASFALTOVÝ BETON PRO OBRUSNÉ VRSTVY ACO 11 TL. 40MM</t>
  </si>
  <si>
    <t>asfaltový beton ACO 11 S podle ČSN EN 13108-1 v tloušťce 40 mm s asfaltovým pojivem 50/70  
dotažení až k silnici III. třídy</t>
  </si>
  <si>
    <t>58+16,5=74,500 [A] 
výměra ze situace</t>
  </si>
  <si>
    <t>ACP 16+, 16S TL. 70MM    50/70  
dotažení až k silnici III. třídy</t>
  </si>
  <si>
    <t>celkem na začátku a konci úseku</t>
  </si>
  <si>
    <t>3,20+3,2=6,400 [A] 
výměra ze situace, proříznutí spáry na začátku a konci úseku</t>
  </si>
  <si>
    <t>v místech napojení na stávající vrstvy</t>
  </si>
  <si>
    <t>3,20+3,20=6,400 [A] 
výměra ze situac, spáry na začátku a konci úseku, podél navazujících obru, podél kamenných čel propustků</t>
  </si>
  <si>
    <t>SO 101.2.4 NN</t>
  </si>
  <si>
    <t>OPRAVA NAVAZUJÍCÍCH KOMUNIKACÍ- polní cesta, konec úseku</t>
  </si>
  <si>
    <t>pol.č.        výměra      hmotnost   celkem 
                     m3           t/m3           t 
122736          41       *         2,2      =90,200 [A] 
123736          95,8     *          2,2      =210,760 [B] 
Celkem: A+B=300,960 [C]</t>
  </si>
  <si>
    <t>pol.č. 113326 4*2,5=10,000 [A] přepočet na t</t>
  </si>
  <si>
    <t>1,59*2,5=3,975 [A] dle pol.č. 113136 * přepočet na tuny</t>
  </si>
  <si>
    <t>11201</t>
  </si>
  <si>
    <t>KÁCENÍ STROMŮ D KMENE DO 0,5M S ODSTRANĚNÍM PAŘEZŮ</t>
  </si>
  <si>
    <t>KUS</t>
  </si>
  <si>
    <t>kácení náletové zeleně podél cesty, vč. likvidace na místě</t>
  </si>
  <si>
    <t>10=10,000 [A]  odhadované množství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</si>
  <si>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</si>
  <si>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113136</t>
  </si>
  <si>
    <t>ODSTRANĚNÍ KRYTU ZPEVNĚNÝCH PLOCH S ASFALT POJIVEM, ODVOZ DO 12KM</t>
  </si>
  <si>
    <t>odstranění stávajícího krytu účelové komunikace v tl.0,05m, vč. odvozu na skládku dle zhotovitele (předpoklad do 12km)</t>
  </si>
  <si>
    <t>10=10,000 [A]  délka sjezdu 
A*1,2*0,08=0,960 [B] ložná vrstva 
A*0,9*0,07=0,630 [C] podkladní vrstva 
B+C=1,590 [D]</t>
  </si>
  <si>
    <t>113326</t>
  </si>
  <si>
    <t>ODSTRAN PODKL ZPEVNĚNÝCH PLOCH Z KAMENIVA NESTMEL, ODVOZ DO 12KM</t>
  </si>
  <si>
    <t>10*0,4=4,000 [A] délka sjezdů * plocha dle řezu</t>
  </si>
  <si>
    <t>frézování krytu vozovky tl.0,04m, v místech překonání silnice III. 49716  
povinný odkup zhotovitelem</t>
  </si>
  <si>
    <t>85*0,04=3,400 [A]</t>
  </si>
  <si>
    <t>odkopávky zeminy podél opravované cesty, vč. odvozu na skládku do zhotovitelem definované vzdálenosti (předpoklad do 12km)</t>
  </si>
  <si>
    <t>41=41,000 [A] z modelu programu CIvil 3D, úprava stávajících svahů</t>
  </si>
  <si>
    <t>123736</t>
  </si>
  <si>
    <t>ODKOP PRO SPOD STAVBU SILNIC A ŽELEZNIC TŘ. I, ODVOZ DO 12KM</t>
  </si>
  <si>
    <t>vč. odvozu na skládku dle zhotovitelem definované vzdálenosti (předpoklad do 12km)</t>
  </si>
  <si>
    <t>135*0,71=95,850 [A] odkop až na úroveň parapláně (0,3m pod pláň)</t>
  </si>
  <si>
    <t>164,7=164,700 [A]</t>
  </si>
  <si>
    <t>45,14*0,3=13,542 [A]  plocha pláně * tl. aktivní zóny</t>
  </si>
  <si>
    <t>netkaná separační geotextilie 500 g/m2 odolná na průraz, na parapláni a pláni, vč. technologického přesahu a okraje výkopu pro AZ</t>
  </si>
  <si>
    <t>45,14*1,2=54,168 [A] na pláni polní cesty vč. techn. přesahů</t>
  </si>
  <si>
    <t>ŠDA 0/32, HORNÍ PODKLADNÍ VRSTVA, vč. zhutnění na požadovaný parametr dle projektu</t>
  </si>
  <si>
    <t>135*1,15=155,250 [A] plocha dle 574B33 * procentuální rozdíl ploch</t>
  </si>
  <si>
    <t>ŠDB 0/63, SPODNÍ PODKLADNÍ VRSTVA, vč. zhutnění na požadovaný parametr dle projektu</t>
  </si>
  <si>
    <t>135*1,22=164,700 [A] plocha dle 574B33 * procentuální rozdíl ploch</t>
  </si>
  <si>
    <t>ŠDA 0/63, vč. zhutnění na požadovaný parametr dle projektu, v místě napojení na silnici III/49716</t>
  </si>
  <si>
    <t>10*0,6=6,000 [A] plocha dle 574B33 * procentuální rozdíl ploch</t>
  </si>
  <si>
    <t>(10,5)*0,6=6,300 [A]</t>
  </si>
  <si>
    <t>90,1=90,100 [A] dle pol.č.574E46  
2=2,000 [B] u napojení na silnici III/49716 
Celkem: A+B=92,100 [C]</t>
  </si>
  <si>
    <t>85=85,000 [A]    obrusná vrstva silnice III/49716 
135=135,000 [B]  obrusná vrstva účelové komunikace- polní cesty 
Celkem: A+B=220,000 [C] mezi vrstvou ACO a ACL</t>
  </si>
  <si>
    <t>asfaltový beton ACO 11 S podle ČSN EN 13108-1 v tloušťce 50 mm s asfaltovým pojivem 50/70</t>
  </si>
  <si>
    <t>85=85,000 [A]    obrusná vrstva silnice III/49716 
135=135,000 [B]  obrusná vrstva účelové komunikace- polní cesty 
Celkem: A+B=220,000 [C]</t>
  </si>
  <si>
    <t>10=10,000 [A]  délka sjezdu  
A*1,2*0,08=0,960 [B] ložná vrstva 
A*0,9*0,07=0,630 [C] podkladní vrstva 
B+C=1,590 [D]</t>
  </si>
  <si>
    <t>135*1,06=143,100 [A] plocha dle pol.č.574B33 * procentuální přesah vrstvy ACP -  účelová polní cesta</t>
  </si>
  <si>
    <t>4,85+5,25=10,100 [A] příčné spáry 
(10)*2=20,000 [B] podélné spáry na kčních vrstvách 
15,5=15,500 [C] podélná spára 
Celkem: A+B+C=45,600 [D]</t>
  </si>
  <si>
    <t>4,85+5,25=10,100 [A] příčné spáry 
15,5=15,500 [C] podélná spára 
Celkem: A+C=25,600 [D]</t>
  </si>
  <si>
    <t>935212</t>
  </si>
  <si>
    <t>PŘÍKOPOVÉ ŽLABY Z BETON TVÁRNIC ŠÍŘ DO 600MM DO BETONU TL 100MM</t>
  </si>
  <si>
    <t>PŘIKOPOVÉ TVÁRNICE DO BET. LOŽE C20/25nXF3</t>
  </si>
  <si>
    <t>32=32,000 [A] po levé straně až k propustku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</si>
  <si>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</si>
  <si>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SO 101.3.1 NN</t>
  </si>
  <si>
    <t>Propustek č.1 km 0,868 50  (dle stezky)- pod hospodářským sjezdem</t>
  </si>
  <si>
    <t>POPLATKY ZA SKLÁDKU  
Zemina a kamení (17 05 04) . Investor požaduje k fakturaci této položky doložit vážní lístky ze skládky a doklad o úhradě poplatku za skládku za uvedený materiál z této stavby.</t>
  </si>
  <si>
    <t>pol.č. 132733 výkop - rýha - 20,340=20,340 [A] pro rýhu potrubí a základy 
pol.č. 12273 výkop - odkopávky - 3,328=3,328 [L] pro rýhu potrubí a základy 
prepočet na tuny *2,2 
Celkem: (A+L)*2,2=52,070 [K]</t>
  </si>
  <si>
    <t>poplatek za skládku uveden v položce: 014102.1  
výkop pro odláždění výtoku a olemování betonem za propustkem, vč. odvozu na skládku určenou zhotovitelem (PŘEDPOKLAD DO 3KM)</t>
  </si>
  <si>
    <t>pod dlažbou (12,2)*0,2=2,440 [A] plocha ze situace * prům. hloubka    
pro lemování (14,8)*0,3*0,2=0,888 [B] plocha ze situace * prům. hloubka 
A+B=3,328 [C]</t>
  </si>
  <si>
    <t>132733</t>
  </si>
  <si>
    <t>HLOUBENÍ RÝH ŠÍŘ DO 2M PAŽ I NEPAŽ TŘ. I, ODVOZ DO 3KM</t>
  </si>
  <si>
    <t>VČ. ODVOZU NA SKLÁDKU VE ZHOTOVITELEM DEFINOVANÉ VZDÁLENOSTI (PŘEDPOKLAD 3KM)  
skládkovné je zahrnuto v pol.č.014102.1</t>
  </si>
  <si>
    <t>plocha *šířka 
rýha pro potrubí -11,3*1,8=20,340 [E] plocha dle VZR* šířka rýhy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</si>
  <si>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</si>
  <si>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17481</t>
  </si>
  <si>
    <t>ZÁSYP JAM A RÝH Z NAKUPOVANÝCH MATERIÁLŮ</t>
  </si>
  <si>
    <t>těleso náspu nad propustkem včetně rozšíření a včetně hutnění  
 hutněný zásyp ŠD fr. 0-32 mm  
hutněno po vrstvách max.150 mm na MIN ID=0,9</t>
  </si>
  <si>
    <t>zásyp rýhy propustku 
0,32*8,15=2,608 [B] plocha z rezu * délka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</si>
  <si>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</si>
  <si>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</si>
  <si>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</si>
  <si>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materiál s co největší pevností,např.lomová výsevka, fr. 0-8 mm, od úrovně 0,20m nad potrubím lze ŠD 0-32, HUTNĚNO NA 98% PS</t>
  </si>
  <si>
    <t>plocha dle řezu bez potrubí* délka  
0,5*8,15=4,075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</si>
  <si>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</si>
  <si>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úprava pláně pod propustkem</t>
  </si>
  <si>
    <t>8,15*1,8=14,670 [A]</t>
  </si>
  <si>
    <t>272314</t>
  </si>
  <si>
    <t>ZÁKLADY Z PROSTÉHO BETONU DO C25/30</t>
  </si>
  <si>
    <t>základ pod propustek, beton C25/30nXF4</t>
  </si>
  <si>
    <t>základový pás pod propustkem 
1,8*0,4*0,6=0,432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</si>
  <si>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</si>
  <si>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45131A</t>
  </si>
  <si>
    <t>PODKLADNÍ A VÝPLŇOVÉ VRSTVY Z PROSTÉHO BETONU C20/25</t>
  </si>
  <si>
    <t>lůžko pod ŽB propustek C20/25 XF4</t>
  </si>
  <si>
    <t>lůžko pod propustek 
8,35*1,0*0,25=2,088 [D] délka x šířka x tl. 
lemovaní dlažby z betonu C20/25 XF4, plocha odměřena ze situace x tl.  
13,5*0,3*0,2=0,810 [A] 
lože pod dlažbu z lomového kamene 
10,5*0,1=1,050 [B] plocha x tl.</t>
  </si>
  <si>
    <t>hloubkové spárování cementovou maltou M25-XF4  
Přírodní kámen- vyvřelá hornina, min. tl.200 mm, pevnost v tlaku min. 50 MPa, nasákavost &lt;1,5%, součinitel odolnosti proti mrazu 0,75  
Opevnění čel propustků nebo svahů u propustku.</t>
  </si>
  <si>
    <t>plocha odečtená ze situace s navýšením s ohledem na šikmé stěny * tl. dlažby 
10,5*0,2=2,100 [B]</t>
  </si>
  <si>
    <t>467314</t>
  </si>
  <si>
    <t>STUPNĚ A PRAHY VODNÍCH KORYT Z PROSTÉHO BETONU C25/30</t>
  </si>
  <si>
    <t>Beton C25/30nXF4-XC2  
šíř.*výška*délka  
na začátku ropustku</t>
  </si>
  <si>
    <t>betonový práh 0,25*0,5*2,8=0,350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</si>
  <si>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</si>
  <si>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Potrubí</t>
  </si>
  <si>
    <t>89952A</t>
  </si>
  <si>
    <t>OBETONOVÁNÍ POTRUBÍ Z PROSTÉHO BETONU DO C20/25</t>
  </si>
  <si>
    <t>obetonování potrubí betonem C20/25nXF4</t>
  </si>
  <si>
    <t>0,5*8,15=4,075 [A] plocha z řezu * dl. potrubí</t>
  </si>
  <si>
    <t>899672</t>
  </si>
  <si>
    <t>ZKOUŠKA VODOTĚSNOSTI POTRUBÍ DN DO 600MM</t>
  </si>
  <si>
    <t>8,15=8,150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</si>
  <si>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</si>
  <si>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9183D2</t>
  </si>
  <si>
    <t>PROPUSTY Z TRUB DN 600MM ŽELEZOBETONOVÝCH</t>
  </si>
  <si>
    <t>propustek z žb c30/37, XF4+XD3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</si>
  <si>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</si>
  <si>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SO 101.3.2 NN</t>
  </si>
  <si>
    <t>Propustek č.2 km 0,877 30 (dle stezky)- pod hospodářským sjezdem</t>
  </si>
  <si>
    <t>pol.č. 132733 výkop - rýha - 27=27,000 [A] pro rýhu potrubí a základy 
pol.č. 122733 výkop - odkopávky - 2,91=2,910 [L] pro rýhu potrubí a základy 
prepočet na tuny *2,2 
Celkem: (A)*2,2=59,400 [K]</t>
  </si>
  <si>
    <t>pod dlažbou 10,5*0,2=2,100 [A] plocha ze situace * prům. hloubka    
pro lemování 13,5*0,3*0,2=0,810 [B] obvod *hl. *š. 
A+B=2,910 [C]</t>
  </si>
  <si>
    <t>plocha *šířka 
rýha pro potrubí -15*1,8=27,000 [E] plocha dle VZR* šířka rýhy</t>
  </si>
  <si>
    <t>zásyp rýhy propustku 
0,32*8,35=2,672 [B] plocha z rezu * délka</t>
  </si>
  <si>
    <t>plocha dle řezu bez potrubí* délka  
0,5*8,35=4,175 [A]</t>
  </si>
  <si>
    <t>zhutnění pod propustkem</t>
  </si>
  <si>
    <t>8,35*1,8=15,030 [A] DÉLKA * ŠÍŘKA RÝHY</t>
  </si>
  <si>
    <t>272315</t>
  </si>
  <si>
    <t>ZÁKLADY Z PROSTÉHO BETONU DO C30/37</t>
  </si>
  <si>
    <t>základy pod popustek, beton C25/30nXF4</t>
  </si>
  <si>
    <t>lůžko pod propustek 
8,55*1,8*0,25=3,848 [D] délka x šířka x tl.</t>
  </si>
  <si>
    <t>plocha odečtená ze situace s navýšením s ohledem na šikmé stěny * tl. dlažby 
10,5*0,2=2,100 [A]</t>
  </si>
  <si>
    <t>Beton C25/30nXF4-XC2  
šíř.*výška*délka</t>
  </si>
  <si>
    <t>betonový práh 2,8*0,25*0,5=0,350 [A]</t>
  </si>
  <si>
    <t>0,5*8,35=4,175 [A] plocha z řezu * dl. potrubí</t>
  </si>
  <si>
    <t>8,35=8,350 [A]</t>
  </si>
  <si>
    <t>SO 101.3.3 NN</t>
  </si>
  <si>
    <t>Propustek č.3 km 0,435 00 (dle účelové polní cesty)</t>
  </si>
  <si>
    <t>pol.č. 132738 výkop - rýha - 29,344=29,344 [A] pro rýhu potrubí a základy 
pol.č. 12283 odkopávky  6,55=6,550 [J] 
prepočet na tuny *2,2 
Celkem: (A+J)*2,2=78,967 [K]</t>
  </si>
  <si>
    <t>POPLATKY ZA SKLÁDKU  
Beton (17 01 01) . Investor požaduje k fakturaci této položky doložit vážní lístky ze skládky a doklad o úhradě poplatku za skládku za uvedený materiál z této stavby.  
Objem*přepočet na tuny  
Položka č. 96635 Bourání propustů trub DN do 300mm  (Hmostnost trouby cca 0,190 t/m):</t>
  </si>
  <si>
    <t>č. 966345 10*0,190*2,5=4,750 [A]</t>
  </si>
  <si>
    <t>pod dlažbou (11,5+12,8)*0,2=4,860 [A] plocha ze situace * prům. hloubka    
pro lemování (13,5+14,5)*0,3*0,2=1,680 [B] plocha ze situace * prům. hloubka 
A+B=6,540 [C]</t>
  </si>
  <si>
    <t>VČ. ODVOZU NA SKLÁDKU VE ZHOTOVITELEM DEFINOVANÉ VZDÁLENOSTI (PŘEDPOKLAD DO 3KM)  
skládkovné je zahrnuto v pol.č.014102.1</t>
  </si>
  <si>
    <t>plocha *šířka 
rýha pro potrubí - 17*1,8=30,600 [E] plocha dle VZR* šířka rýhy 
3,14*0,2*0,2*10=1,256 [F] objem žb potrubí 
E-F=29,344 [G]</t>
  </si>
  <si>
    <t>plocha z řezu x délka 
0,35*10,00=3,500 [A]</t>
  </si>
  <si>
    <t>plocha dle řezu bez potrubí* délka  
0,5*10,0=5,000 [A]</t>
  </si>
  <si>
    <t>zhutnění podloží pod propustkem</t>
  </si>
  <si>
    <t>10,0*1,8=18,000 [A] zhutnění podloží pod propustkem</t>
  </si>
  <si>
    <t>základový pás pod  propustkem 
2*1,8*0,5*0,6=1,080 [A]</t>
  </si>
  <si>
    <t>lemovaní dlažby z betonu, betonové lože pod dlažbu a lůžko pod ŽB propustek C20/25 XF4</t>
  </si>
  <si>
    <t>lemovaní dlažby z betonu C20/25 XF4, plocha odměřena ze situace x tl.  
(13,5+14,5)*0,3*0,2=1,680 [A] 
lože pod dlažbu z lomového kamene 
(11+10,8)*0,1=2,180 [B] plocha x tl. 
lůžko pod propustek 
10*1,8*0,25=4,500 [D] délka x šířka x tl. 
A+B+D=8,360 [C]</t>
  </si>
  <si>
    <t>hloubkové spárování cementovou maltou M25-XF4  
Přírodní kámen- vyvřelá hornina, min. tl.200 mm, pevnost v tlaku min. 50 MPa, nasákavost &lt;1,5%, součinitel odolnosti proti mrazu 0,75  
Opevnění výtoků u trativodů</t>
  </si>
  <si>
    <t>(11,5+12,8)*0,2=4,860 [A]</t>
  </si>
  <si>
    <t>Beton C25/30nXF3-XC2  
šíř.*výška*délka</t>
  </si>
  <si>
    <t>betonový práh  
(2,8+3,2)*0,5*0,25=0,750 [A]</t>
  </si>
  <si>
    <t>0,5*10=5,000 [A] plocha z řezu * dl. potrubí</t>
  </si>
  <si>
    <t>10=10,000 [A]</t>
  </si>
  <si>
    <t>966346</t>
  </si>
  <si>
    <t>BOURÁNÍ PROPUSTŮ Z TRUB DN DO 400MM</t>
  </si>
  <si>
    <t>vybourání stávajícího propustku pod polní cestou</t>
  </si>
  <si>
    <t>stávající propustek DN400 - 10=10,000 [A] odměřeno ze zaměření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</si>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</sst>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SUM(C10:C16)</f>
      </c>
      <c s="1"/>
      <c s="1"/>
    </row>
    <row r="7" spans="1:5" ht="12.75" customHeight="1">
      <c r="A7" s="1"/>
      <c s="4" t="s">
        <v>5</v>
      </c>
      <c s="7">
        <f>SUM(E10:E16)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101.2.1 NN'!I3</f>
      </c>
      <c s="21">
        <f>'SO 101.2.1 NN'!O2</f>
      </c>
      <c s="21">
        <f>C10+D10</f>
      </c>
    </row>
    <row r="11" spans="1:5" ht="12.75" customHeight="1">
      <c r="A11" s="20" t="s">
        <v>120</v>
      </c>
      <c s="20" t="s">
        <v>121</v>
      </c>
      <c s="21">
        <f>'SO 101.2.2 NN'!I3</f>
      </c>
      <c s="21">
        <f>'SO 101.2.2 NN'!O2</f>
      </c>
      <c s="21">
        <f>C11+D11</f>
      </c>
    </row>
    <row r="12" spans="1:5" ht="12.75" customHeight="1">
      <c r="A12" s="20" t="s">
        <v>219</v>
      </c>
      <c s="20" t="s">
        <v>220</v>
      </c>
      <c s="21">
        <f>'SO 101.2.3 NN'!I3</f>
      </c>
      <c s="21">
        <f>'SO 101.2.3 NN'!O2</f>
      </c>
      <c s="21">
        <f>C12+D12</f>
      </c>
    </row>
    <row r="13" spans="1:5" ht="12.75" customHeight="1">
      <c r="A13" s="20" t="s">
        <v>241</v>
      </c>
      <c s="20" t="s">
        <v>242</v>
      </c>
      <c s="21">
        <f>'SO 101.2.4 NN'!I3</f>
      </c>
      <c s="21">
        <f>'SO 101.2.4 NN'!O2</f>
      </c>
      <c s="21">
        <f>C13+D13</f>
      </c>
    </row>
    <row r="14" spans="1:5" ht="12.75" customHeight="1">
      <c r="A14" s="20" t="s">
        <v>291</v>
      </c>
      <c s="20" t="s">
        <v>292</v>
      </c>
      <c s="21">
        <f>'SO 101.3.1 NN'!I3</f>
      </c>
      <c s="21">
        <f>'SO 101.3.1 NN'!O2</f>
      </c>
      <c s="21">
        <f>C14+D14</f>
      </c>
    </row>
    <row r="15" spans="1:5" ht="12.75" customHeight="1">
      <c r="A15" s="20" t="s">
        <v>343</v>
      </c>
      <c s="20" t="s">
        <v>344</v>
      </c>
      <c s="21">
        <f>'SO 101.3.2 NN'!I3</f>
      </c>
      <c s="21">
        <f>'SO 101.3.2 NN'!O2</f>
      </c>
      <c s="21">
        <f>C15+D15</f>
      </c>
    </row>
    <row r="16" spans="1:5" ht="12.75" customHeight="1">
      <c r="A16" s="20" t="s">
        <v>361</v>
      </c>
      <c s="20" t="s">
        <v>362</v>
      </c>
      <c s="21">
        <f>'SO 101.3.3 NN'!I3</f>
      </c>
      <c s="21">
        <f>'SO 101.3.3 NN'!O2</f>
      </c>
      <c s="21">
        <f>C16+D16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0+O8+O17+O34+O43+O52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0+I8+I17+I34+I43+I52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46</v>
      </c>
      <c s="25" t="s">
        <v>29</v>
      </c>
      <c s="30" t="s">
        <v>47</v>
      </c>
      <c s="31" t="s">
        <v>48</v>
      </c>
      <c s="32">
        <v>105.688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49</v>
      </c>
      <c r="E10" s="35" t="s">
        <v>50</v>
      </c>
    </row>
    <row r="11" spans="1:5" ht="89.25">
      <c r="A11" s="36" t="s">
        <v>51</v>
      </c>
      <c r="E11" s="37" t="s">
        <v>52</v>
      </c>
    </row>
    <row r="12" spans="1:5" ht="25.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56</v>
      </c>
      <c s="30" t="s">
        <v>57</v>
      </c>
      <c s="31" t="s">
        <v>48</v>
      </c>
      <c s="32">
        <v>31.25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38.25">
      <c r="A14" s="34" t="s">
        <v>49</v>
      </c>
      <c r="E14" s="35" t="s">
        <v>58</v>
      </c>
    </row>
    <row r="15" spans="1:5" ht="12.75">
      <c r="A15" s="36" t="s">
        <v>51</v>
      </c>
      <c r="E15" s="37" t="s">
        <v>59</v>
      </c>
    </row>
    <row r="16" spans="1:5" ht="25.5">
      <c r="A16" t="s">
        <v>53</v>
      </c>
      <c r="E16" s="35" t="s">
        <v>54</v>
      </c>
    </row>
    <row r="17" spans="1:18" ht="12.75" customHeight="1">
      <c r="A17" s="6" t="s">
        <v>43</v>
      </c>
      <c s="6"/>
      <c s="39" t="s">
        <v>29</v>
      </c>
      <c s="6"/>
      <c s="27" t="s">
        <v>60</v>
      </c>
      <c s="6"/>
      <c s="6"/>
      <c s="6"/>
      <c s="40">
        <f>0+Q17</f>
      </c>
      <c r="O17">
        <f>0+R17</f>
      </c>
      <c r="Q17">
        <f>0+I18+I22+I26+I30</f>
      </c>
      <c>
        <f>0+O18+O22+O26+O30</f>
      </c>
    </row>
    <row r="18" spans="1:16" ht="25.5">
      <c r="A18" s="25" t="s">
        <v>45</v>
      </c>
      <c s="29" t="s">
        <v>22</v>
      </c>
      <c s="29" t="s">
        <v>61</v>
      </c>
      <c s="25" t="s">
        <v>56</v>
      </c>
      <c s="30" t="s">
        <v>62</v>
      </c>
      <c s="31" t="s">
        <v>63</v>
      </c>
      <c s="32">
        <v>12.5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25.5">
      <c r="A19" s="34" t="s">
        <v>49</v>
      </c>
      <c r="E19" s="35" t="s">
        <v>64</v>
      </c>
    </row>
    <row r="20" spans="1:5" ht="12.75">
      <c r="A20" s="36" t="s">
        <v>51</v>
      </c>
      <c r="E20" s="37" t="s">
        <v>65</v>
      </c>
    </row>
    <row r="21" spans="1:5" ht="63.75">
      <c r="A21" t="s">
        <v>53</v>
      </c>
      <c r="E21" s="35" t="s">
        <v>66</v>
      </c>
    </row>
    <row r="22" spans="1:16" ht="12.75">
      <c r="A22" s="25" t="s">
        <v>45</v>
      </c>
      <c s="29" t="s">
        <v>33</v>
      </c>
      <c s="29" t="s">
        <v>67</v>
      </c>
      <c s="25" t="s">
        <v>56</v>
      </c>
      <c s="30" t="s">
        <v>68</v>
      </c>
      <c s="31" t="s">
        <v>63</v>
      </c>
      <c s="32">
        <v>7.2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49</v>
      </c>
      <c r="E23" s="35" t="s">
        <v>69</v>
      </c>
    </row>
    <row r="24" spans="1:5" ht="12.75">
      <c r="A24" s="36" t="s">
        <v>51</v>
      </c>
      <c r="E24" s="37" t="s">
        <v>70</v>
      </c>
    </row>
    <row r="25" spans="1:5" ht="369.75">
      <c r="A25" t="s">
        <v>53</v>
      </c>
      <c r="E25" s="35" t="s">
        <v>71</v>
      </c>
    </row>
    <row r="26" spans="1:16" ht="12.75">
      <c r="A26" s="25" t="s">
        <v>45</v>
      </c>
      <c s="29" t="s">
        <v>35</v>
      </c>
      <c s="29" t="s">
        <v>72</v>
      </c>
      <c s="25" t="s">
        <v>56</v>
      </c>
      <c s="30" t="s">
        <v>73</v>
      </c>
      <c s="31" t="s">
        <v>74</v>
      </c>
      <c s="32">
        <v>40.5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38.25">
      <c r="A27" s="34" t="s">
        <v>49</v>
      </c>
      <c r="E27" s="35" t="s">
        <v>75</v>
      </c>
    </row>
    <row r="28" spans="1:5" ht="12.75">
      <c r="A28" s="36" t="s">
        <v>51</v>
      </c>
      <c r="E28" s="37" t="s">
        <v>76</v>
      </c>
    </row>
    <row r="29" spans="1:5" ht="63.75">
      <c r="A29" t="s">
        <v>53</v>
      </c>
      <c r="E29" s="35" t="s">
        <v>77</v>
      </c>
    </row>
    <row r="30" spans="1:16" ht="12.75">
      <c r="A30" s="25" t="s">
        <v>45</v>
      </c>
      <c s="29" t="s">
        <v>37</v>
      </c>
      <c s="29" t="s">
        <v>78</v>
      </c>
      <c s="25" t="s">
        <v>56</v>
      </c>
      <c s="30" t="s">
        <v>79</v>
      </c>
      <c s="31" t="s">
        <v>80</v>
      </c>
      <c s="32">
        <v>8.5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25.5">
      <c r="A31" s="34" t="s">
        <v>49</v>
      </c>
      <c r="E31" s="35" t="s">
        <v>81</v>
      </c>
    </row>
    <row r="32" spans="1:5" ht="12.75">
      <c r="A32" s="36" t="s">
        <v>51</v>
      </c>
      <c r="E32" s="37" t="s">
        <v>82</v>
      </c>
    </row>
    <row r="33" spans="1:5" ht="63.75">
      <c r="A33" t="s">
        <v>53</v>
      </c>
      <c r="E33" s="35" t="s">
        <v>77</v>
      </c>
    </row>
    <row r="34" spans="1:18" ht="12.75" customHeight="1">
      <c r="A34" s="6" t="s">
        <v>43</v>
      </c>
      <c s="6"/>
      <c s="39" t="s">
        <v>33</v>
      </c>
      <c s="6"/>
      <c s="27" t="s">
        <v>83</v>
      </c>
      <c s="6"/>
      <c s="6"/>
      <c s="6"/>
      <c s="40">
        <f>0+Q34</f>
      </c>
      <c r="O34">
        <f>0+R34</f>
      </c>
      <c r="Q34">
        <f>0+I35+I39</f>
      </c>
      <c>
        <f>0+O35+O39</f>
      </c>
    </row>
    <row r="35" spans="1:16" ht="12.75">
      <c r="A35" s="25" t="s">
        <v>45</v>
      </c>
      <c s="29" t="s">
        <v>84</v>
      </c>
      <c s="29" t="s">
        <v>85</v>
      </c>
      <c s="25" t="s">
        <v>56</v>
      </c>
      <c s="30" t="s">
        <v>86</v>
      </c>
      <c s="31" t="s">
        <v>63</v>
      </c>
      <c s="32">
        <v>1.8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49</v>
      </c>
      <c r="E36" s="35" t="s">
        <v>87</v>
      </c>
    </row>
    <row r="37" spans="1:5" ht="12.75">
      <c r="A37" s="36" t="s">
        <v>51</v>
      </c>
      <c r="E37" s="37" t="s">
        <v>88</v>
      </c>
    </row>
    <row r="38" spans="1:5" ht="369.75">
      <c r="A38" t="s">
        <v>53</v>
      </c>
      <c r="E38" s="35" t="s">
        <v>89</v>
      </c>
    </row>
    <row r="39" spans="1:16" ht="12.75">
      <c r="A39" s="25" t="s">
        <v>45</v>
      </c>
      <c s="29" t="s">
        <v>90</v>
      </c>
      <c s="29" t="s">
        <v>91</v>
      </c>
      <c s="25" t="s">
        <v>56</v>
      </c>
      <c s="30" t="s">
        <v>92</v>
      </c>
      <c s="31" t="s">
        <v>63</v>
      </c>
      <c s="32">
        <v>3.6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51">
      <c r="A40" s="34" t="s">
        <v>49</v>
      </c>
      <c r="E40" s="35" t="s">
        <v>93</v>
      </c>
    </row>
    <row r="41" spans="1:5" ht="12.75">
      <c r="A41" s="36" t="s">
        <v>51</v>
      </c>
      <c r="E41" s="37" t="s">
        <v>94</v>
      </c>
    </row>
    <row r="42" spans="1:5" ht="102">
      <c r="A42" t="s">
        <v>53</v>
      </c>
      <c r="E42" s="35" t="s">
        <v>95</v>
      </c>
    </row>
    <row r="43" spans="1:18" ht="12.75" customHeight="1">
      <c r="A43" s="6" t="s">
        <v>43</v>
      </c>
      <c s="6"/>
      <c s="39" t="s">
        <v>35</v>
      </c>
      <c s="6"/>
      <c s="27" t="s">
        <v>96</v>
      </c>
      <c s="6"/>
      <c s="6"/>
      <c s="6"/>
      <c s="40">
        <f>0+Q43</f>
      </c>
      <c r="O43">
        <f>0+R43</f>
      </c>
      <c r="Q43">
        <f>0+I44+I48</f>
      </c>
      <c>
        <f>0+O44+O48</f>
      </c>
    </row>
    <row r="44" spans="1:16" ht="12.75">
      <c r="A44" s="25" t="s">
        <v>45</v>
      </c>
      <c s="29" t="s">
        <v>40</v>
      </c>
      <c s="29" t="s">
        <v>97</v>
      </c>
      <c s="25" t="s">
        <v>56</v>
      </c>
      <c s="30" t="s">
        <v>98</v>
      </c>
      <c s="31" t="s">
        <v>74</v>
      </c>
      <c s="32">
        <v>250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25.5">
      <c r="A45" s="34" t="s">
        <v>49</v>
      </c>
      <c r="E45" s="35" t="s">
        <v>99</v>
      </c>
    </row>
    <row r="46" spans="1:5" ht="12.75">
      <c r="A46" s="36" t="s">
        <v>51</v>
      </c>
      <c r="E46" s="37" t="s">
        <v>100</v>
      </c>
    </row>
    <row r="47" spans="1:5" ht="51">
      <c r="A47" t="s">
        <v>53</v>
      </c>
      <c r="E47" s="35" t="s">
        <v>101</v>
      </c>
    </row>
    <row r="48" spans="1:16" ht="12.75">
      <c r="A48" s="25" t="s">
        <v>45</v>
      </c>
      <c s="29" t="s">
        <v>42</v>
      </c>
      <c s="29" t="s">
        <v>102</v>
      </c>
      <c s="25" t="s">
        <v>56</v>
      </c>
      <c s="30" t="s">
        <v>103</v>
      </c>
      <c s="31" t="s">
        <v>74</v>
      </c>
      <c s="32">
        <v>250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25.5">
      <c r="A49" s="34" t="s">
        <v>49</v>
      </c>
      <c r="E49" s="35" t="s">
        <v>104</v>
      </c>
    </row>
    <row r="50" spans="1:5" ht="25.5">
      <c r="A50" s="36" t="s">
        <v>51</v>
      </c>
      <c r="E50" s="37" t="s">
        <v>105</v>
      </c>
    </row>
    <row r="51" spans="1:5" ht="140.25">
      <c r="A51" t="s">
        <v>53</v>
      </c>
      <c r="E51" s="35" t="s">
        <v>106</v>
      </c>
    </row>
    <row r="52" spans="1:18" ht="12.75" customHeight="1">
      <c r="A52" s="6" t="s">
        <v>43</v>
      </c>
      <c s="6"/>
      <c s="39" t="s">
        <v>40</v>
      </c>
      <c s="6"/>
      <c s="27" t="s">
        <v>107</v>
      </c>
      <c s="6"/>
      <c s="6"/>
      <c s="6"/>
      <c s="40">
        <f>0+Q52</f>
      </c>
      <c r="O52">
        <f>0+R52</f>
      </c>
      <c r="Q52">
        <f>0+I53+I57</f>
      </c>
      <c>
        <f>0+O53+O57</f>
      </c>
    </row>
    <row r="53" spans="1:16" ht="12.75">
      <c r="A53" s="25" t="s">
        <v>45</v>
      </c>
      <c s="29" t="s">
        <v>108</v>
      </c>
      <c s="29" t="s">
        <v>109</v>
      </c>
      <c s="25" t="s">
        <v>56</v>
      </c>
      <c s="30" t="s">
        <v>110</v>
      </c>
      <c s="31" t="s">
        <v>80</v>
      </c>
      <c s="32">
        <v>24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49</v>
      </c>
      <c r="E54" s="35" t="s">
        <v>111</v>
      </c>
    </row>
    <row r="55" spans="1:5" ht="25.5">
      <c r="A55" s="36" t="s">
        <v>51</v>
      </c>
      <c r="E55" s="37" t="s">
        <v>112</v>
      </c>
    </row>
    <row r="56" spans="1:5" ht="25.5">
      <c r="A56" t="s">
        <v>53</v>
      </c>
      <c r="E56" s="35" t="s">
        <v>113</v>
      </c>
    </row>
    <row r="57" spans="1:16" ht="12.75">
      <c r="A57" s="25" t="s">
        <v>45</v>
      </c>
      <c s="29" t="s">
        <v>114</v>
      </c>
      <c s="29" t="s">
        <v>115</v>
      </c>
      <c s="25" t="s">
        <v>56</v>
      </c>
      <c s="30" t="s">
        <v>116</v>
      </c>
      <c s="31" t="s">
        <v>80</v>
      </c>
      <c s="32">
        <v>41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49</v>
      </c>
      <c r="E58" s="35" t="s">
        <v>117</v>
      </c>
    </row>
    <row r="59" spans="1:5" ht="38.25">
      <c r="A59" s="36" t="s">
        <v>51</v>
      </c>
      <c r="E59" s="37" t="s">
        <v>118</v>
      </c>
    </row>
    <row r="60" spans="1:5" ht="38.25">
      <c r="A60" t="s">
        <v>53</v>
      </c>
      <c r="E60" s="35" t="s">
        <v>119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0+O8+O21+O58+O67+O100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120</v>
      </c>
      <c s="41">
        <f>0+I8+I21+I58+I67+I100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120</v>
      </c>
      <c s="6"/>
      <c s="18" t="s">
        <v>121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46</v>
      </c>
      <c s="25" t="s">
        <v>29</v>
      </c>
      <c s="30" t="s">
        <v>47</v>
      </c>
      <c s="31" t="s">
        <v>48</v>
      </c>
      <c s="32">
        <v>203.06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49</v>
      </c>
      <c r="E10" s="35" t="s">
        <v>50</v>
      </c>
    </row>
    <row r="11" spans="1:5" ht="114.75">
      <c r="A11" s="36" t="s">
        <v>51</v>
      </c>
      <c r="E11" s="37" t="s">
        <v>122</v>
      </c>
    </row>
    <row r="12" spans="1:5" ht="25.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123</v>
      </c>
      <c s="25" t="s">
        <v>56</v>
      </c>
      <c s="30" t="s">
        <v>124</v>
      </c>
      <c s="31" t="s">
        <v>48</v>
      </c>
      <c s="32">
        <v>5.75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49</v>
      </c>
      <c r="E14" s="35" t="s">
        <v>125</v>
      </c>
    </row>
    <row r="15" spans="1:5" ht="12.75">
      <c r="A15" s="36" t="s">
        <v>51</v>
      </c>
      <c r="E15" s="37" t="s">
        <v>126</v>
      </c>
    </row>
    <row r="16" spans="1:5" ht="25.5">
      <c r="A16" t="s">
        <v>53</v>
      </c>
      <c r="E16" s="35" t="s">
        <v>54</v>
      </c>
    </row>
    <row r="17" spans="1:16" ht="12.75">
      <c r="A17" s="25" t="s">
        <v>45</v>
      </c>
      <c s="29" t="s">
        <v>22</v>
      </c>
      <c s="29" t="s">
        <v>55</v>
      </c>
      <c s="25" t="s">
        <v>56</v>
      </c>
      <c s="30" t="s">
        <v>57</v>
      </c>
      <c s="31" t="s">
        <v>48</v>
      </c>
      <c s="32">
        <v>8.045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38.25">
      <c r="A18" s="34" t="s">
        <v>49</v>
      </c>
      <c r="E18" s="35" t="s">
        <v>127</v>
      </c>
    </row>
    <row r="19" spans="1:5" ht="12.75">
      <c r="A19" s="36" t="s">
        <v>51</v>
      </c>
      <c r="E19" s="37" t="s">
        <v>128</v>
      </c>
    </row>
    <row r="20" spans="1:5" ht="25.5">
      <c r="A20" t="s">
        <v>53</v>
      </c>
      <c r="E20" s="35" t="s">
        <v>54</v>
      </c>
    </row>
    <row r="21" spans="1:18" ht="12.75" customHeight="1">
      <c r="A21" s="6" t="s">
        <v>43</v>
      </c>
      <c s="6"/>
      <c s="39" t="s">
        <v>29</v>
      </c>
      <c s="6"/>
      <c s="27" t="s">
        <v>60</v>
      </c>
      <c s="6"/>
      <c s="6"/>
      <c s="6"/>
      <c s="40">
        <f>0+Q21</f>
      </c>
      <c r="O21">
        <f>0+R21</f>
      </c>
      <c r="Q21">
        <f>0+I22+I26+I30+I34+I38+I42+I46+I50+I54</f>
      </c>
      <c>
        <f>0+O22+O26+O30+O34+O38+O42+O46+O50+O54</f>
      </c>
    </row>
    <row r="22" spans="1:16" ht="25.5">
      <c r="A22" s="25" t="s">
        <v>45</v>
      </c>
      <c s="29" t="s">
        <v>33</v>
      </c>
      <c s="29" t="s">
        <v>61</v>
      </c>
      <c s="25" t="s">
        <v>56</v>
      </c>
      <c s="30" t="s">
        <v>62</v>
      </c>
      <c s="31" t="s">
        <v>63</v>
      </c>
      <c s="32">
        <v>3.657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38.25">
      <c r="A23" s="34" t="s">
        <v>49</v>
      </c>
      <c r="E23" s="35" t="s">
        <v>129</v>
      </c>
    </row>
    <row r="24" spans="1:5" ht="76.5">
      <c r="A24" s="36" t="s">
        <v>51</v>
      </c>
      <c r="E24" s="37" t="s">
        <v>130</v>
      </c>
    </row>
    <row r="25" spans="1:5" ht="63.75">
      <c r="A25" t="s">
        <v>53</v>
      </c>
      <c r="E25" s="35" t="s">
        <v>66</v>
      </c>
    </row>
    <row r="26" spans="1:16" ht="25.5">
      <c r="A26" s="25" t="s">
        <v>45</v>
      </c>
      <c s="29" t="s">
        <v>35</v>
      </c>
      <c s="29" t="s">
        <v>131</v>
      </c>
      <c s="25" t="s">
        <v>56</v>
      </c>
      <c s="30" t="s">
        <v>132</v>
      </c>
      <c s="31" t="s">
        <v>63</v>
      </c>
      <c s="32">
        <v>2.3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25.5">
      <c r="A27" s="34" t="s">
        <v>49</v>
      </c>
      <c r="E27" s="35" t="s">
        <v>133</v>
      </c>
    </row>
    <row r="28" spans="1:5" ht="12.75">
      <c r="A28" s="36" t="s">
        <v>51</v>
      </c>
      <c r="E28" s="37" t="s">
        <v>134</v>
      </c>
    </row>
    <row r="29" spans="1:5" ht="63.75">
      <c r="A29" t="s">
        <v>53</v>
      </c>
      <c r="E29" s="35" t="s">
        <v>66</v>
      </c>
    </row>
    <row r="30" spans="1:16" ht="12.75">
      <c r="A30" s="25" t="s">
        <v>45</v>
      </c>
      <c s="29" t="s">
        <v>37</v>
      </c>
      <c s="29" t="s">
        <v>135</v>
      </c>
      <c s="25" t="s">
        <v>56</v>
      </c>
      <c s="30" t="s">
        <v>136</v>
      </c>
      <c s="31" t="s">
        <v>63</v>
      </c>
      <c s="32">
        <v>8.75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25.5">
      <c r="A31" s="34" t="s">
        <v>49</v>
      </c>
      <c r="E31" s="35" t="s">
        <v>137</v>
      </c>
    </row>
    <row r="32" spans="1:5" ht="12.75">
      <c r="A32" s="36" t="s">
        <v>51</v>
      </c>
      <c r="E32" s="37" t="s">
        <v>138</v>
      </c>
    </row>
    <row r="33" spans="1:5" ht="63.75">
      <c r="A33" t="s">
        <v>53</v>
      </c>
      <c r="E33" s="35" t="s">
        <v>66</v>
      </c>
    </row>
    <row r="34" spans="1:16" ht="12.75">
      <c r="A34" s="25" t="s">
        <v>45</v>
      </c>
      <c s="29" t="s">
        <v>84</v>
      </c>
      <c s="29" t="s">
        <v>139</v>
      </c>
      <c s="25" t="s">
        <v>56</v>
      </c>
      <c s="30" t="s">
        <v>140</v>
      </c>
      <c s="31" t="s">
        <v>63</v>
      </c>
      <c s="32">
        <v>19.5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49</v>
      </c>
      <c r="E35" s="35" t="s">
        <v>141</v>
      </c>
    </row>
    <row r="36" spans="1:5" ht="12.75">
      <c r="A36" s="36" t="s">
        <v>51</v>
      </c>
      <c r="E36" s="37" t="s">
        <v>142</v>
      </c>
    </row>
    <row r="37" spans="1:5" ht="38.25">
      <c r="A37" t="s">
        <v>53</v>
      </c>
      <c r="E37" s="35" t="s">
        <v>143</v>
      </c>
    </row>
    <row r="38" spans="1:16" ht="12.75">
      <c r="A38" s="25" t="s">
        <v>45</v>
      </c>
      <c s="29" t="s">
        <v>90</v>
      </c>
      <c s="29" t="s">
        <v>144</v>
      </c>
      <c s="25" t="s">
        <v>29</v>
      </c>
      <c s="30" t="s">
        <v>145</v>
      </c>
      <c s="31" t="s">
        <v>63</v>
      </c>
      <c s="32">
        <v>33.8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25.5">
      <c r="A39" s="34" t="s">
        <v>49</v>
      </c>
      <c r="E39" s="35" t="s">
        <v>146</v>
      </c>
    </row>
    <row r="40" spans="1:5" ht="12.75">
      <c r="A40" s="36" t="s">
        <v>51</v>
      </c>
      <c r="E40" s="37" t="s">
        <v>147</v>
      </c>
    </row>
    <row r="41" spans="1:5" ht="369.75">
      <c r="A41" t="s">
        <v>53</v>
      </c>
      <c r="E41" s="35" t="s">
        <v>71</v>
      </c>
    </row>
    <row r="42" spans="1:16" ht="12.75">
      <c r="A42" s="25" t="s">
        <v>45</v>
      </c>
      <c s="29" t="s">
        <v>40</v>
      </c>
      <c s="29" t="s">
        <v>144</v>
      </c>
      <c s="25" t="s">
        <v>23</v>
      </c>
      <c s="30" t="s">
        <v>145</v>
      </c>
      <c s="31" t="s">
        <v>63</v>
      </c>
      <c s="32">
        <v>39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38.25">
      <c r="A43" s="34" t="s">
        <v>49</v>
      </c>
      <c r="E43" s="35" t="s">
        <v>148</v>
      </c>
    </row>
    <row r="44" spans="1:5" ht="12.75">
      <c r="A44" s="36" t="s">
        <v>51</v>
      </c>
      <c r="E44" s="37" t="s">
        <v>149</v>
      </c>
    </row>
    <row r="45" spans="1:5" ht="369.75">
      <c r="A45" t="s">
        <v>53</v>
      </c>
      <c r="E45" s="35" t="s">
        <v>71</v>
      </c>
    </row>
    <row r="46" spans="1:16" ht="12.75">
      <c r="A46" s="25" t="s">
        <v>45</v>
      </c>
      <c s="29" t="s">
        <v>42</v>
      </c>
      <c s="29" t="s">
        <v>150</v>
      </c>
      <c s="25" t="s">
        <v>56</v>
      </c>
      <c s="30" t="s">
        <v>151</v>
      </c>
      <c s="31" t="s">
        <v>63</v>
      </c>
      <c s="32">
        <v>19.5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49</v>
      </c>
      <c r="E47" s="35" t="s">
        <v>152</v>
      </c>
    </row>
    <row r="48" spans="1:5" ht="12.75">
      <c r="A48" s="36" t="s">
        <v>51</v>
      </c>
      <c r="E48" s="37" t="s">
        <v>142</v>
      </c>
    </row>
    <row r="49" spans="1:5" ht="191.25">
      <c r="A49" t="s">
        <v>53</v>
      </c>
      <c r="E49" s="35" t="s">
        <v>153</v>
      </c>
    </row>
    <row r="50" spans="1:16" ht="12.75">
      <c r="A50" s="25" t="s">
        <v>45</v>
      </c>
      <c s="29" t="s">
        <v>108</v>
      </c>
      <c s="29" t="s">
        <v>154</v>
      </c>
      <c s="25" t="s">
        <v>56</v>
      </c>
      <c s="30" t="s">
        <v>155</v>
      </c>
      <c s="31" t="s">
        <v>63</v>
      </c>
      <c s="32">
        <v>1.5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76.5">
      <c r="A51" s="34" t="s">
        <v>49</v>
      </c>
      <c r="E51" s="35" t="s">
        <v>156</v>
      </c>
    </row>
    <row r="52" spans="1:5" ht="12.75">
      <c r="A52" s="36" t="s">
        <v>51</v>
      </c>
      <c r="E52" s="37" t="s">
        <v>157</v>
      </c>
    </row>
    <row r="53" spans="1:5" ht="242.25">
      <c r="A53" t="s">
        <v>53</v>
      </c>
      <c r="E53" s="35" t="s">
        <v>158</v>
      </c>
    </row>
    <row r="54" spans="1:16" ht="12.75">
      <c r="A54" s="25" t="s">
        <v>45</v>
      </c>
      <c s="29" t="s">
        <v>114</v>
      </c>
      <c s="29" t="s">
        <v>159</v>
      </c>
      <c s="25" t="s">
        <v>56</v>
      </c>
      <c s="30" t="s">
        <v>160</v>
      </c>
      <c s="31" t="s">
        <v>74</v>
      </c>
      <c s="32">
        <v>135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49</v>
      </c>
      <c r="E55" s="35" t="s">
        <v>161</v>
      </c>
    </row>
    <row r="56" spans="1:5" ht="12.75">
      <c r="A56" s="36" t="s">
        <v>51</v>
      </c>
      <c r="E56" s="37" t="s">
        <v>162</v>
      </c>
    </row>
    <row r="57" spans="1:5" ht="25.5">
      <c r="A57" t="s">
        <v>53</v>
      </c>
      <c r="E57" s="35" t="s">
        <v>163</v>
      </c>
    </row>
    <row r="58" spans="1:18" ht="12.75" customHeight="1">
      <c r="A58" s="6" t="s">
        <v>43</v>
      </c>
      <c s="6"/>
      <c s="39" t="s">
        <v>23</v>
      </c>
      <c s="6"/>
      <c s="27" t="s">
        <v>164</v>
      </c>
      <c s="6"/>
      <c s="6"/>
      <c s="6"/>
      <c s="40">
        <f>0+Q58</f>
      </c>
      <c r="O58">
        <f>0+R58</f>
      </c>
      <c r="Q58">
        <f>0+I59+I63</f>
      </c>
      <c>
        <f>0+O59+O63</f>
      </c>
    </row>
    <row r="59" spans="1:16" ht="12.75">
      <c r="A59" s="25" t="s">
        <v>45</v>
      </c>
      <c s="29" t="s">
        <v>165</v>
      </c>
      <c s="29" t="s">
        <v>166</v>
      </c>
      <c s="25" t="s">
        <v>56</v>
      </c>
      <c s="30" t="s">
        <v>167</v>
      </c>
      <c s="31" t="s">
        <v>63</v>
      </c>
      <c s="32">
        <v>40.5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25.5">
      <c r="A60" s="34" t="s">
        <v>49</v>
      </c>
      <c r="E60" s="35" t="s">
        <v>168</v>
      </c>
    </row>
    <row r="61" spans="1:5" ht="12.75">
      <c r="A61" s="36" t="s">
        <v>51</v>
      </c>
      <c r="E61" s="37" t="s">
        <v>169</v>
      </c>
    </row>
    <row r="62" spans="1:5" ht="38.25">
      <c r="A62" t="s">
        <v>53</v>
      </c>
      <c r="E62" s="35" t="s">
        <v>170</v>
      </c>
    </row>
    <row r="63" spans="1:16" ht="12.75">
      <c r="A63" s="25" t="s">
        <v>45</v>
      </c>
      <c s="29" t="s">
        <v>171</v>
      </c>
      <c s="29" t="s">
        <v>172</v>
      </c>
      <c s="25" t="s">
        <v>56</v>
      </c>
      <c s="30" t="s">
        <v>173</v>
      </c>
      <c s="31" t="s">
        <v>74</v>
      </c>
      <c s="32">
        <v>162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25.5">
      <c r="A64" s="34" t="s">
        <v>49</v>
      </c>
      <c r="E64" s="35" t="s">
        <v>174</v>
      </c>
    </row>
    <row r="65" spans="1:5" ht="12.75">
      <c r="A65" s="36" t="s">
        <v>51</v>
      </c>
      <c r="E65" s="37" t="s">
        <v>175</v>
      </c>
    </row>
    <row r="66" spans="1:5" ht="102">
      <c r="A66" t="s">
        <v>53</v>
      </c>
      <c r="E66" s="35" t="s">
        <v>176</v>
      </c>
    </row>
    <row r="67" spans="1:18" ht="12.75" customHeight="1">
      <c r="A67" s="6" t="s">
        <v>43</v>
      </c>
      <c s="6"/>
      <c s="39" t="s">
        <v>35</v>
      </c>
      <c s="6"/>
      <c s="27" t="s">
        <v>96</v>
      </c>
      <c s="6"/>
      <c s="6"/>
      <c s="6"/>
      <c s="40">
        <f>0+Q67</f>
      </c>
      <c r="O67">
        <f>0+R67</f>
      </c>
      <c r="Q67">
        <f>0+I68+I72+I76+I80+I84+I88+I92+I96</f>
      </c>
      <c>
        <f>0+O68+O72+O76+O80+O84+O88+O92+O96</f>
      </c>
    </row>
    <row r="68" spans="1:16" ht="12.75">
      <c r="A68" s="25" t="s">
        <v>45</v>
      </c>
      <c s="29" t="s">
        <v>177</v>
      </c>
      <c s="29" t="s">
        <v>178</v>
      </c>
      <c s="25" t="s">
        <v>56</v>
      </c>
      <c s="30" t="s">
        <v>179</v>
      </c>
      <c s="31" t="s">
        <v>74</v>
      </c>
      <c s="32">
        <v>270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25.5">
      <c r="A69" s="34" t="s">
        <v>49</v>
      </c>
      <c r="E69" s="35" t="s">
        <v>180</v>
      </c>
    </row>
    <row r="70" spans="1:5" ht="25.5">
      <c r="A70" s="36" t="s">
        <v>51</v>
      </c>
      <c r="E70" s="37" t="s">
        <v>181</v>
      </c>
    </row>
    <row r="71" spans="1:5" ht="51">
      <c r="A71" t="s">
        <v>53</v>
      </c>
      <c r="E71" s="35" t="s">
        <v>182</v>
      </c>
    </row>
    <row r="72" spans="1:16" ht="12.75">
      <c r="A72" s="25" t="s">
        <v>45</v>
      </c>
      <c s="29" t="s">
        <v>183</v>
      </c>
      <c s="29" t="s">
        <v>184</v>
      </c>
      <c s="25" t="s">
        <v>56</v>
      </c>
      <c s="30" t="s">
        <v>185</v>
      </c>
      <c s="31" t="s">
        <v>74</v>
      </c>
      <c s="32">
        <v>23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49</v>
      </c>
      <c r="E73" s="35" t="s">
        <v>186</v>
      </c>
    </row>
    <row r="74" spans="1:5" ht="12.75">
      <c r="A74" s="36" t="s">
        <v>51</v>
      </c>
      <c r="E74" s="37" t="s">
        <v>187</v>
      </c>
    </row>
    <row r="75" spans="1:5" ht="51">
      <c r="A75" t="s">
        <v>53</v>
      </c>
      <c r="E75" s="35" t="s">
        <v>182</v>
      </c>
    </row>
    <row r="76" spans="1:16" ht="12.75">
      <c r="A76" s="25" t="s">
        <v>45</v>
      </c>
      <c s="29" t="s">
        <v>188</v>
      </c>
      <c s="29" t="s">
        <v>189</v>
      </c>
      <c s="25" t="s">
        <v>56</v>
      </c>
      <c s="30" t="s">
        <v>190</v>
      </c>
      <c s="31" t="s">
        <v>74</v>
      </c>
      <c s="32">
        <v>13.8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25.5">
      <c r="A77" s="34" t="s">
        <v>49</v>
      </c>
      <c r="E77" s="35" t="s">
        <v>191</v>
      </c>
    </row>
    <row r="78" spans="1:5" ht="12.75">
      <c r="A78" s="36" t="s">
        <v>51</v>
      </c>
      <c r="E78" s="37" t="s">
        <v>192</v>
      </c>
    </row>
    <row r="79" spans="1:5" ht="127.5">
      <c r="A79" t="s">
        <v>53</v>
      </c>
      <c r="E79" s="35" t="s">
        <v>193</v>
      </c>
    </row>
    <row r="80" spans="1:16" ht="12.75">
      <c r="A80" s="25" t="s">
        <v>45</v>
      </c>
      <c s="29" t="s">
        <v>194</v>
      </c>
      <c s="29" t="s">
        <v>195</v>
      </c>
      <c s="25" t="s">
        <v>56</v>
      </c>
      <c s="30" t="s">
        <v>196</v>
      </c>
      <c s="31" t="s">
        <v>74</v>
      </c>
      <c s="32">
        <v>155.7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25.5">
      <c r="A81" s="34" t="s">
        <v>49</v>
      </c>
      <c r="E81" s="35" t="s">
        <v>197</v>
      </c>
    </row>
    <row r="82" spans="1:5" ht="12.75">
      <c r="A82" s="36" t="s">
        <v>51</v>
      </c>
      <c r="E82" s="37" t="s">
        <v>198</v>
      </c>
    </row>
    <row r="83" spans="1:5" ht="51">
      <c r="A83" t="s">
        <v>53</v>
      </c>
      <c r="E83" s="35" t="s">
        <v>101</v>
      </c>
    </row>
    <row r="84" spans="1:16" ht="12.75">
      <c r="A84" s="25" t="s">
        <v>45</v>
      </c>
      <c s="29" t="s">
        <v>199</v>
      </c>
      <c s="29" t="s">
        <v>97</v>
      </c>
      <c s="25" t="s">
        <v>56</v>
      </c>
      <c s="30" t="s">
        <v>98</v>
      </c>
      <c s="31" t="s">
        <v>74</v>
      </c>
      <c s="32">
        <v>310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25.5">
      <c r="A85" s="34" t="s">
        <v>49</v>
      </c>
      <c r="E85" s="35" t="s">
        <v>99</v>
      </c>
    </row>
    <row r="86" spans="1:5" ht="12.75">
      <c r="A86" s="36" t="s">
        <v>51</v>
      </c>
      <c r="E86" s="37" t="s">
        <v>200</v>
      </c>
    </row>
    <row r="87" spans="1:5" ht="51">
      <c r="A87" t="s">
        <v>53</v>
      </c>
      <c r="E87" s="35" t="s">
        <v>101</v>
      </c>
    </row>
    <row r="88" spans="1:16" ht="12.75">
      <c r="A88" s="25" t="s">
        <v>45</v>
      </c>
      <c s="29" t="s">
        <v>201</v>
      </c>
      <c s="29" t="s">
        <v>102</v>
      </c>
      <c s="25" t="s">
        <v>56</v>
      </c>
      <c s="30" t="s">
        <v>103</v>
      </c>
      <c s="31" t="s">
        <v>74</v>
      </c>
      <c s="32">
        <v>310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49</v>
      </c>
      <c r="E89" s="35" t="s">
        <v>202</v>
      </c>
    </row>
    <row r="90" spans="1:5" ht="51">
      <c r="A90" s="36" t="s">
        <v>51</v>
      </c>
      <c r="E90" s="37" t="s">
        <v>203</v>
      </c>
    </row>
    <row r="91" spans="1:5" ht="140.25">
      <c r="A91" t="s">
        <v>53</v>
      </c>
      <c r="E91" s="35" t="s">
        <v>106</v>
      </c>
    </row>
    <row r="92" spans="1:16" ht="12.75">
      <c r="A92" s="25" t="s">
        <v>45</v>
      </c>
      <c s="29" t="s">
        <v>204</v>
      </c>
      <c s="29" t="s">
        <v>205</v>
      </c>
      <c s="25" t="s">
        <v>56</v>
      </c>
      <c s="30" t="s">
        <v>206</v>
      </c>
      <c s="31" t="s">
        <v>63</v>
      </c>
      <c s="32">
        <v>3.657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49</v>
      </c>
      <c r="E93" s="35" t="s">
        <v>207</v>
      </c>
    </row>
    <row r="94" spans="1:5" ht="76.5">
      <c r="A94" s="36" t="s">
        <v>51</v>
      </c>
      <c r="E94" s="37" t="s">
        <v>130</v>
      </c>
    </row>
    <row r="95" spans="1:5" ht="140.25">
      <c r="A95" t="s">
        <v>53</v>
      </c>
      <c r="E95" s="35" t="s">
        <v>106</v>
      </c>
    </row>
    <row r="96" spans="1:16" ht="12.75">
      <c r="A96" s="25" t="s">
        <v>45</v>
      </c>
      <c s="29" t="s">
        <v>208</v>
      </c>
      <c s="29" t="s">
        <v>209</v>
      </c>
      <c s="25" t="s">
        <v>56</v>
      </c>
      <c s="30" t="s">
        <v>210</v>
      </c>
      <c s="31" t="s">
        <v>74</v>
      </c>
      <c s="32">
        <v>135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25.5">
      <c r="A97" s="34" t="s">
        <v>49</v>
      </c>
      <c r="E97" s="35" t="s">
        <v>211</v>
      </c>
    </row>
    <row r="98" spans="1:5" ht="12.75">
      <c r="A98" s="36" t="s">
        <v>51</v>
      </c>
      <c r="E98" s="37" t="s">
        <v>212</v>
      </c>
    </row>
    <row r="99" spans="1:5" ht="140.25">
      <c r="A99" t="s">
        <v>53</v>
      </c>
      <c r="E99" s="35" t="s">
        <v>106</v>
      </c>
    </row>
    <row r="100" spans="1:18" ht="12.75" customHeight="1">
      <c r="A100" s="6" t="s">
        <v>43</v>
      </c>
      <c s="6"/>
      <c s="39" t="s">
        <v>40</v>
      </c>
      <c s="6"/>
      <c s="27" t="s">
        <v>107</v>
      </c>
      <c s="6"/>
      <c s="6"/>
      <c s="6"/>
      <c s="40">
        <f>0+Q100</f>
      </c>
      <c r="O100">
        <f>0+R100</f>
      </c>
      <c r="Q100">
        <f>0+I101+I105</f>
      </c>
      <c>
        <f>0+O101+O105</f>
      </c>
    </row>
    <row r="101" spans="1:16" ht="12.75">
      <c r="A101" s="25" t="s">
        <v>45</v>
      </c>
      <c s="29" t="s">
        <v>213</v>
      </c>
      <c s="29" t="s">
        <v>109</v>
      </c>
      <c s="25" t="s">
        <v>56</v>
      </c>
      <c s="30" t="s">
        <v>110</v>
      </c>
      <c s="31" t="s">
        <v>80</v>
      </c>
      <c s="32">
        <v>86.5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49</v>
      </c>
      <c r="E102" s="35" t="s">
        <v>214</v>
      </c>
    </row>
    <row r="103" spans="1:5" ht="63.75">
      <c r="A103" s="36" t="s">
        <v>51</v>
      </c>
      <c r="E103" s="37" t="s">
        <v>215</v>
      </c>
    </row>
    <row r="104" spans="1:5" ht="25.5">
      <c r="A104" t="s">
        <v>53</v>
      </c>
      <c r="E104" s="35" t="s">
        <v>113</v>
      </c>
    </row>
    <row r="105" spans="1:16" ht="12.75">
      <c r="A105" s="25" t="s">
        <v>45</v>
      </c>
      <c s="29" t="s">
        <v>216</v>
      </c>
      <c s="29" t="s">
        <v>115</v>
      </c>
      <c s="25" t="s">
        <v>56</v>
      </c>
      <c s="30" t="s">
        <v>116</v>
      </c>
      <c s="31" t="s">
        <v>80</v>
      </c>
      <c s="32">
        <v>40.5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12.75">
      <c r="A106" s="34" t="s">
        <v>49</v>
      </c>
      <c r="E106" s="35" t="s">
        <v>217</v>
      </c>
    </row>
    <row r="107" spans="1:5" ht="51">
      <c r="A107" s="36" t="s">
        <v>51</v>
      </c>
      <c r="E107" s="37" t="s">
        <v>218</v>
      </c>
    </row>
    <row r="108" spans="1:5" ht="38.25">
      <c r="A108" t="s">
        <v>53</v>
      </c>
      <c r="E108" s="35" t="s">
        <v>119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0+O8+O17+O26+O43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219</v>
      </c>
      <c s="41">
        <f>0+I8+I17+I26+I43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219</v>
      </c>
      <c s="6"/>
      <c s="18" t="s">
        <v>220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46</v>
      </c>
      <c s="25" t="s">
        <v>29</v>
      </c>
      <c s="30" t="s">
        <v>47</v>
      </c>
      <c s="31" t="s">
        <v>48</v>
      </c>
      <c s="32">
        <v>62.2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49</v>
      </c>
      <c r="E10" s="35" t="s">
        <v>50</v>
      </c>
    </row>
    <row r="11" spans="1:5" ht="38.25">
      <c r="A11" s="36" t="s">
        <v>51</v>
      </c>
      <c r="E11" s="37" t="s">
        <v>221</v>
      </c>
    </row>
    <row r="12" spans="1:5" ht="25.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56</v>
      </c>
      <c s="30" t="s">
        <v>57</v>
      </c>
      <c s="31" t="s">
        <v>48</v>
      </c>
      <c s="32">
        <v>3.75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38.25">
      <c r="A14" s="34" t="s">
        <v>49</v>
      </c>
      <c r="E14" s="35" t="s">
        <v>222</v>
      </c>
    </row>
    <row r="15" spans="1:5" ht="12.75">
      <c r="A15" s="36" t="s">
        <v>51</v>
      </c>
      <c r="E15" s="37" t="s">
        <v>223</v>
      </c>
    </row>
    <row r="16" spans="1:5" ht="25.5">
      <c r="A16" t="s">
        <v>53</v>
      </c>
      <c r="E16" s="35" t="s">
        <v>54</v>
      </c>
    </row>
    <row r="17" spans="1:18" ht="12.75" customHeight="1">
      <c r="A17" s="6" t="s">
        <v>43</v>
      </c>
      <c s="6"/>
      <c s="39" t="s">
        <v>29</v>
      </c>
      <c s="6"/>
      <c s="27" t="s">
        <v>60</v>
      </c>
      <c s="6"/>
      <c s="6"/>
      <c s="6"/>
      <c s="40">
        <f>0+Q17</f>
      </c>
      <c r="O17">
        <f>0+R17</f>
      </c>
      <c r="Q17">
        <f>0+I18+I22</f>
      </c>
      <c>
        <f>0+O18+O22</f>
      </c>
    </row>
    <row r="18" spans="1:16" ht="25.5">
      <c r="A18" s="25" t="s">
        <v>45</v>
      </c>
      <c s="29" t="s">
        <v>22</v>
      </c>
      <c s="29" t="s">
        <v>61</v>
      </c>
      <c s="25" t="s">
        <v>56</v>
      </c>
      <c s="30" t="s">
        <v>62</v>
      </c>
      <c s="31" t="s">
        <v>63</v>
      </c>
      <c s="32">
        <v>1.5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25.5">
      <c r="A19" s="34" t="s">
        <v>49</v>
      </c>
      <c r="E19" s="35" t="s">
        <v>224</v>
      </c>
    </row>
    <row r="20" spans="1:5" ht="12.75">
      <c r="A20" s="36" t="s">
        <v>51</v>
      </c>
      <c r="E20" s="37" t="s">
        <v>225</v>
      </c>
    </row>
    <row r="21" spans="1:5" ht="63.75">
      <c r="A21" t="s">
        <v>53</v>
      </c>
      <c r="E21" s="35" t="s">
        <v>66</v>
      </c>
    </row>
    <row r="22" spans="1:16" ht="12.75">
      <c r="A22" s="25" t="s">
        <v>45</v>
      </c>
      <c s="29" t="s">
        <v>33</v>
      </c>
      <c s="29" t="s">
        <v>226</v>
      </c>
      <c s="25" t="s">
        <v>56</v>
      </c>
      <c s="30" t="s">
        <v>227</v>
      </c>
      <c s="31" t="s">
        <v>63</v>
      </c>
      <c s="32">
        <v>6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49</v>
      </c>
      <c r="E23" s="35" t="s">
        <v>228</v>
      </c>
    </row>
    <row r="24" spans="1:5" ht="12.75">
      <c r="A24" s="36" t="s">
        <v>51</v>
      </c>
      <c r="E24" s="37" t="s">
        <v>229</v>
      </c>
    </row>
    <row r="25" spans="1:5" ht="369.75">
      <c r="A25" t="s">
        <v>53</v>
      </c>
      <c r="E25" s="35" t="s">
        <v>71</v>
      </c>
    </row>
    <row r="26" spans="1:18" ht="12.75" customHeight="1">
      <c r="A26" s="6" t="s">
        <v>43</v>
      </c>
      <c s="6"/>
      <c s="39" t="s">
        <v>35</v>
      </c>
      <c s="6"/>
      <c s="27" t="s">
        <v>96</v>
      </c>
      <c s="6"/>
      <c s="6"/>
      <c s="6"/>
      <c s="40">
        <f>0+Q26</f>
      </c>
      <c r="O26">
        <f>0+R26</f>
      </c>
      <c r="Q26">
        <f>0+I27+I31+I35+I39</f>
      </c>
      <c>
        <f>0+O27+O31+O35+O39</f>
      </c>
    </row>
    <row r="27" spans="1:16" ht="12.75">
      <c r="A27" s="25" t="s">
        <v>45</v>
      </c>
      <c s="29" t="s">
        <v>35</v>
      </c>
      <c s="29" t="s">
        <v>195</v>
      </c>
      <c s="25" t="s">
        <v>56</v>
      </c>
      <c s="30" t="s">
        <v>196</v>
      </c>
      <c s="31" t="s">
        <v>74</v>
      </c>
      <c s="32">
        <v>74.5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25.5">
      <c r="A28" s="34" t="s">
        <v>49</v>
      </c>
      <c r="E28" s="35" t="s">
        <v>197</v>
      </c>
    </row>
    <row r="29" spans="1:5" ht="12.75">
      <c r="A29" s="36" t="s">
        <v>51</v>
      </c>
      <c r="E29" s="37" t="s">
        <v>230</v>
      </c>
    </row>
    <row r="30" spans="1:5" ht="51">
      <c r="A30" t="s">
        <v>53</v>
      </c>
      <c r="E30" s="35" t="s">
        <v>101</v>
      </c>
    </row>
    <row r="31" spans="1:16" ht="12.75">
      <c r="A31" s="25" t="s">
        <v>45</v>
      </c>
      <c s="29" t="s">
        <v>37</v>
      </c>
      <c s="29" t="s">
        <v>97</v>
      </c>
      <c s="25" t="s">
        <v>56</v>
      </c>
      <c s="30" t="s">
        <v>98</v>
      </c>
      <c s="31" t="s">
        <v>74</v>
      </c>
      <c s="32">
        <v>74.5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25.5">
      <c r="A32" s="34" t="s">
        <v>49</v>
      </c>
      <c r="E32" s="35" t="s">
        <v>99</v>
      </c>
    </row>
    <row r="33" spans="1:5" ht="12.75">
      <c r="A33" s="36" t="s">
        <v>51</v>
      </c>
      <c r="E33" s="37" t="s">
        <v>231</v>
      </c>
    </row>
    <row r="34" spans="1:5" ht="51">
      <c r="A34" t="s">
        <v>53</v>
      </c>
      <c r="E34" s="35" t="s">
        <v>101</v>
      </c>
    </row>
    <row r="35" spans="1:16" ht="12.75">
      <c r="A35" s="25" t="s">
        <v>45</v>
      </c>
      <c s="29" t="s">
        <v>84</v>
      </c>
      <c s="29" t="s">
        <v>232</v>
      </c>
      <c s="25" t="s">
        <v>56</v>
      </c>
      <c s="30" t="s">
        <v>233</v>
      </c>
      <c s="31" t="s">
        <v>74</v>
      </c>
      <c s="32">
        <v>74.5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38.25">
      <c r="A36" s="34" t="s">
        <v>49</v>
      </c>
      <c r="E36" s="35" t="s">
        <v>234</v>
      </c>
    </row>
    <row r="37" spans="1:5" ht="25.5">
      <c r="A37" s="36" t="s">
        <v>51</v>
      </c>
      <c r="E37" s="37" t="s">
        <v>235</v>
      </c>
    </row>
    <row r="38" spans="1:5" ht="140.25">
      <c r="A38" t="s">
        <v>53</v>
      </c>
      <c r="E38" s="35" t="s">
        <v>106</v>
      </c>
    </row>
    <row r="39" spans="1:16" ht="12.75">
      <c r="A39" s="25" t="s">
        <v>45</v>
      </c>
      <c s="29" t="s">
        <v>90</v>
      </c>
      <c s="29" t="s">
        <v>209</v>
      </c>
      <c s="25" t="s">
        <v>56</v>
      </c>
      <c s="30" t="s">
        <v>210</v>
      </c>
      <c s="31" t="s">
        <v>74</v>
      </c>
      <c s="32">
        <v>74.5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25.5">
      <c r="A40" s="34" t="s">
        <v>49</v>
      </c>
      <c r="E40" s="35" t="s">
        <v>236</v>
      </c>
    </row>
    <row r="41" spans="1:5" ht="25.5">
      <c r="A41" s="36" t="s">
        <v>51</v>
      </c>
      <c r="E41" s="37" t="s">
        <v>235</v>
      </c>
    </row>
    <row r="42" spans="1:5" ht="140.25">
      <c r="A42" t="s">
        <v>53</v>
      </c>
      <c r="E42" s="35" t="s">
        <v>106</v>
      </c>
    </row>
    <row r="43" spans="1:18" ht="12.75" customHeight="1">
      <c r="A43" s="6" t="s">
        <v>43</v>
      </c>
      <c s="6"/>
      <c s="39" t="s">
        <v>40</v>
      </c>
      <c s="6"/>
      <c s="27" t="s">
        <v>107</v>
      </c>
      <c s="6"/>
      <c s="6"/>
      <c s="6"/>
      <c s="40">
        <f>0+Q43</f>
      </c>
      <c r="O43">
        <f>0+R43</f>
      </c>
      <c r="Q43">
        <f>0+I44+I48</f>
      </c>
      <c>
        <f>0+O44+O48</f>
      </c>
    </row>
    <row r="44" spans="1:16" ht="12.75">
      <c r="A44" s="25" t="s">
        <v>45</v>
      </c>
      <c s="29" t="s">
        <v>40</v>
      </c>
      <c s="29" t="s">
        <v>109</v>
      </c>
      <c s="25" t="s">
        <v>56</v>
      </c>
      <c s="30" t="s">
        <v>110</v>
      </c>
      <c s="31" t="s">
        <v>80</v>
      </c>
      <c s="32">
        <v>6.4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49</v>
      </c>
      <c r="E45" s="35" t="s">
        <v>237</v>
      </c>
    </row>
    <row r="46" spans="1:5" ht="25.5">
      <c r="A46" s="36" t="s">
        <v>51</v>
      </c>
      <c r="E46" s="37" t="s">
        <v>238</v>
      </c>
    </row>
    <row r="47" spans="1:5" ht="25.5">
      <c r="A47" t="s">
        <v>53</v>
      </c>
      <c r="E47" s="35" t="s">
        <v>113</v>
      </c>
    </row>
    <row r="48" spans="1:16" ht="12.75">
      <c r="A48" s="25" t="s">
        <v>45</v>
      </c>
      <c s="29" t="s">
        <v>42</v>
      </c>
      <c s="29" t="s">
        <v>115</v>
      </c>
      <c s="25" t="s">
        <v>56</v>
      </c>
      <c s="30" t="s">
        <v>116</v>
      </c>
      <c s="31" t="s">
        <v>80</v>
      </c>
      <c s="32">
        <v>6.4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49</v>
      </c>
      <c r="E49" s="35" t="s">
        <v>239</v>
      </c>
    </row>
    <row r="50" spans="1:5" ht="38.25">
      <c r="A50" s="36" t="s">
        <v>51</v>
      </c>
      <c r="E50" s="37" t="s">
        <v>240</v>
      </c>
    </row>
    <row r="51" spans="1:5" ht="38.25">
      <c r="A51" t="s">
        <v>53</v>
      </c>
      <c r="E51" s="35" t="s">
        <v>119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0+O8+O21+O50+O59+O96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241</v>
      </c>
      <c s="41">
        <f>0+I8+I21+I50+I59+I96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241</v>
      </c>
      <c s="6"/>
      <c s="18" t="s">
        <v>242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46</v>
      </c>
      <c s="25" t="s">
        <v>29</v>
      </c>
      <c s="30" t="s">
        <v>47</v>
      </c>
      <c s="31" t="s">
        <v>48</v>
      </c>
      <c s="32">
        <v>300.96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49</v>
      </c>
      <c r="E10" s="35" t="s">
        <v>50</v>
      </c>
    </row>
    <row r="11" spans="1:5" ht="76.5">
      <c r="A11" s="36" t="s">
        <v>51</v>
      </c>
      <c r="E11" s="37" t="s">
        <v>243</v>
      </c>
    </row>
    <row r="12" spans="1:5" ht="25.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123</v>
      </c>
      <c s="25" t="s">
        <v>56</v>
      </c>
      <c s="30" t="s">
        <v>124</v>
      </c>
      <c s="31" t="s">
        <v>48</v>
      </c>
      <c s="32">
        <v>10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49</v>
      </c>
      <c r="E14" s="35" t="s">
        <v>125</v>
      </c>
    </row>
    <row r="15" spans="1:5" ht="12.75">
      <c r="A15" s="36" t="s">
        <v>51</v>
      </c>
      <c r="E15" s="37" t="s">
        <v>244</v>
      </c>
    </row>
    <row r="16" spans="1:5" ht="25.5">
      <c r="A16" t="s">
        <v>53</v>
      </c>
      <c r="E16" s="35" t="s">
        <v>54</v>
      </c>
    </row>
    <row r="17" spans="1:16" ht="12.75">
      <c r="A17" s="25" t="s">
        <v>45</v>
      </c>
      <c s="29" t="s">
        <v>22</v>
      </c>
      <c s="29" t="s">
        <v>55</v>
      </c>
      <c s="25" t="s">
        <v>56</v>
      </c>
      <c s="30" t="s">
        <v>57</v>
      </c>
      <c s="31" t="s">
        <v>48</v>
      </c>
      <c s="32">
        <v>3.975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38.25">
      <c r="A18" s="34" t="s">
        <v>49</v>
      </c>
      <c r="E18" s="35" t="s">
        <v>222</v>
      </c>
    </row>
    <row r="19" spans="1:5" ht="12.75">
      <c r="A19" s="36" t="s">
        <v>51</v>
      </c>
      <c r="E19" s="37" t="s">
        <v>245</v>
      </c>
    </row>
    <row r="20" spans="1:5" ht="25.5">
      <c r="A20" t="s">
        <v>53</v>
      </c>
      <c r="E20" s="35" t="s">
        <v>54</v>
      </c>
    </row>
    <row r="21" spans="1:18" ht="12.75" customHeight="1">
      <c r="A21" s="6" t="s">
        <v>43</v>
      </c>
      <c s="6"/>
      <c s="39" t="s">
        <v>29</v>
      </c>
      <c s="6"/>
      <c s="27" t="s">
        <v>60</v>
      </c>
      <c s="6"/>
      <c s="6"/>
      <c s="6"/>
      <c s="40">
        <f>0+Q21</f>
      </c>
      <c r="O21">
        <f>0+R21</f>
      </c>
      <c r="Q21">
        <f>0+I22+I26+I30+I34+I38+I42+I46</f>
      </c>
      <c>
        <f>0+O22+O26+O30+O34+O38+O42+O46</f>
      </c>
    </row>
    <row r="22" spans="1:16" ht="12.75">
      <c r="A22" s="25" t="s">
        <v>45</v>
      </c>
      <c s="29" t="s">
        <v>33</v>
      </c>
      <c s="29" t="s">
        <v>246</v>
      </c>
      <c s="25" t="s">
        <v>56</v>
      </c>
      <c s="30" t="s">
        <v>247</v>
      </c>
      <c s="31" t="s">
        <v>248</v>
      </c>
      <c s="32">
        <v>10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49</v>
      </c>
      <c r="E23" s="35" t="s">
        <v>249</v>
      </c>
    </row>
    <row r="24" spans="1:5" ht="12.75">
      <c r="A24" s="36" t="s">
        <v>51</v>
      </c>
      <c r="E24" s="37" t="s">
        <v>250</v>
      </c>
    </row>
    <row r="25" spans="1:5" ht="165.75">
      <c r="A25" t="s">
        <v>53</v>
      </c>
      <c r="E25" s="35" t="s">
        <v>251</v>
      </c>
    </row>
    <row r="26" spans="1:16" ht="25.5">
      <c r="A26" s="25" t="s">
        <v>45</v>
      </c>
      <c s="29" t="s">
        <v>35</v>
      </c>
      <c s="29" t="s">
        <v>252</v>
      </c>
      <c s="25" t="s">
        <v>56</v>
      </c>
      <c s="30" t="s">
        <v>253</v>
      </c>
      <c s="31" t="s">
        <v>63</v>
      </c>
      <c s="32">
        <v>1.59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25.5">
      <c r="A27" s="34" t="s">
        <v>49</v>
      </c>
      <c r="E27" s="35" t="s">
        <v>254</v>
      </c>
    </row>
    <row r="28" spans="1:5" ht="76.5">
      <c r="A28" s="36" t="s">
        <v>51</v>
      </c>
      <c r="E28" s="37" t="s">
        <v>255</v>
      </c>
    </row>
    <row r="29" spans="1:5" ht="63.75">
      <c r="A29" t="s">
        <v>53</v>
      </c>
      <c r="E29" s="35" t="s">
        <v>66</v>
      </c>
    </row>
    <row r="30" spans="1:16" ht="25.5">
      <c r="A30" s="25" t="s">
        <v>45</v>
      </c>
      <c s="29" t="s">
        <v>37</v>
      </c>
      <c s="29" t="s">
        <v>256</v>
      </c>
      <c s="25" t="s">
        <v>56</v>
      </c>
      <c s="30" t="s">
        <v>257</v>
      </c>
      <c s="31" t="s">
        <v>63</v>
      </c>
      <c s="32">
        <v>4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25.5">
      <c r="A31" s="34" t="s">
        <v>49</v>
      </c>
      <c r="E31" s="35" t="s">
        <v>133</v>
      </c>
    </row>
    <row r="32" spans="1:5" ht="12.75">
      <c r="A32" s="36" t="s">
        <v>51</v>
      </c>
      <c r="E32" s="37" t="s">
        <v>258</v>
      </c>
    </row>
    <row r="33" spans="1:5" ht="63.75">
      <c r="A33" t="s">
        <v>53</v>
      </c>
      <c r="E33" s="35" t="s">
        <v>66</v>
      </c>
    </row>
    <row r="34" spans="1:16" ht="12.75">
      <c r="A34" s="25" t="s">
        <v>45</v>
      </c>
      <c s="29" t="s">
        <v>84</v>
      </c>
      <c s="29" t="s">
        <v>135</v>
      </c>
      <c s="25" t="s">
        <v>56</v>
      </c>
      <c s="30" t="s">
        <v>136</v>
      </c>
      <c s="31" t="s">
        <v>63</v>
      </c>
      <c s="32">
        <v>3.4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49</v>
      </c>
      <c r="E35" s="35" t="s">
        <v>259</v>
      </c>
    </row>
    <row r="36" spans="1:5" ht="12.75">
      <c r="A36" s="36" t="s">
        <v>51</v>
      </c>
      <c r="E36" s="37" t="s">
        <v>260</v>
      </c>
    </row>
    <row r="37" spans="1:5" ht="63.75">
      <c r="A37" t="s">
        <v>53</v>
      </c>
      <c r="E37" s="35" t="s">
        <v>66</v>
      </c>
    </row>
    <row r="38" spans="1:16" ht="12.75">
      <c r="A38" s="25" t="s">
        <v>45</v>
      </c>
      <c s="29" t="s">
        <v>90</v>
      </c>
      <c s="29" t="s">
        <v>226</v>
      </c>
      <c s="25" t="s">
        <v>56</v>
      </c>
      <c s="30" t="s">
        <v>227</v>
      </c>
      <c s="31" t="s">
        <v>63</v>
      </c>
      <c s="32">
        <v>41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25.5">
      <c r="A39" s="34" t="s">
        <v>49</v>
      </c>
      <c r="E39" s="35" t="s">
        <v>261</v>
      </c>
    </row>
    <row r="40" spans="1:5" ht="12.75">
      <c r="A40" s="36" t="s">
        <v>51</v>
      </c>
      <c r="E40" s="37" t="s">
        <v>262</v>
      </c>
    </row>
    <row r="41" spans="1:5" ht="369.75">
      <c r="A41" t="s">
        <v>53</v>
      </c>
      <c r="E41" s="35" t="s">
        <v>71</v>
      </c>
    </row>
    <row r="42" spans="1:16" ht="12.75">
      <c r="A42" s="25" t="s">
        <v>45</v>
      </c>
      <c s="29" t="s">
        <v>40</v>
      </c>
      <c s="29" t="s">
        <v>263</v>
      </c>
      <c s="25" t="s">
        <v>56</v>
      </c>
      <c s="30" t="s">
        <v>264</v>
      </c>
      <c s="31" t="s">
        <v>63</v>
      </c>
      <c s="32">
        <v>95.85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49</v>
      </c>
      <c r="E43" s="35" t="s">
        <v>265</v>
      </c>
    </row>
    <row r="44" spans="1:5" ht="12.75">
      <c r="A44" s="36" t="s">
        <v>51</v>
      </c>
      <c r="E44" s="37" t="s">
        <v>266</v>
      </c>
    </row>
    <row r="45" spans="1:5" ht="369.75">
      <c r="A45" t="s">
        <v>53</v>
      </c>
      <c r="E45" s="35" t="s">
        <v>71</v>
      </c>
    </row>
    <row r="46" spans="1:16" ht="12.75">
      <c r="A46" s="25" t="s">
        <v>45</v>
      </c>
      <c s="29" t="s">
        <v>42</v>
      </c>
      <c s="29" t="s">
        <v>159</v>
      </c>
      <c s="25" t="s">
        <v>56</v>
      </c>
      <c s="30" t="s">
        <v>160</v>
      </c>
      <c s="31" t="s">
        <v>74</v>
      </c>
      <c s="32">
        <v>164.7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49</v>
      </c>
      <c r="E47" s="35" t="s">
        <v>161</v>
      </c>
    </row>
    <row r="48" spans="1:5" ht="12.75">
      <c r="A48" s="36" t="s">
        <v>51</v>
      </c>
      <c r="E48" s="37" t="s">
        <v>267</v>
      </c>
    </row>
    <row r="49" spans="1:5" ht="25.5">
      <c r="A49" t="s">
        <v>53</v>
      </c>
      <c r="E49" s="35" t="s">
        <v>163</v>
      </c>
    </row>
    <row r="50" spans="1:18" ht="12.75" customHeight="1">
      <c r="A50" s="6" t="s">
        <v>43</v>
      </c>
      <c s="6"/>
      <c s="39" t="s">
        <v>23</v>
      </c>
      <c s="6"/>
      <c s="27" t="s">
        <v>164</v>
      </c>
      <c s="6"/>
      <c s="6"/>
      <c s="6"/>
      <c s="40">
        <f>0+Q50</f>
      </c>
      <c r="O50">
        <f>0+R50</f>
      </c>
      <c r="Q50">
        <f>0+I51+I55</f>
      </c>
      <c>
        <f>0+O51+O55</f>
      </c>
    </row>
    <row r="51" spans="1:16" ht="12.75">
      <c r="A51" s="25" t="s">
        <v>45</v>
      </c>
      <c s="29" t="s">
        <v>108</v>
      </c>
      <c s="29" t="s">
        <v>166</v>
      </c>
      <c s="25" t="s">
        <v>56</v>
      </c>
      <c s="30" t="s">
        <v>167</v>
      </c>
      <c s="31" t="s">
        <v>63</v>
      </c>
      <c s="32">
        <v>13.542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25.5">
      <c r="A52" s="34" t="s">
        <v>49</v>
      </c>
      <c r="E52" s="35" t="s">
        <v>168</v>
      </c>
    </row>
    <row r="53" spans="1:5" ht="12.75">
      <c r="A53" s="36" t="s">
        <v>51</v>
      </c>
      <c r="E53" s="37" t="s">
        <v>268</v>
      </c>
    </row>
    <row r="54" spans="1:5" ht="38.25">
      <c r="A54" t="s">
        <v>53</v>
      </c>
      <c r="E54" s="35" t="s">
        <v>170</v>
      </c>
    </row>
    <row r="55" spans="1:16" ht="12.75">
      <c r="A55" s="25" t="s">
        <v>45</v>
      </c>
      <c s="29" t="s">
        <v>114</v>
      </c>
      <c s="29" t="s">
        <v>172</v>
      </c>
      <c s="25" t="s">
        <v>56</v>
      </c>
      <c s="30" t="s">
        <v>173</v>
      </c>
      <c s="31" t="s">
        <v>74</v>
      </c>
      <c s="32">
        <v>54.168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25.5">
      <c r="A56" s="34" t="s">
        <v>49</v>
      </c>
      <c r="E56" s="35" t="s">
        <v>269</v>
      </c>
    </row>
    <row r="57" spans="1:5" ht="12.75">
      <c r="A57" s="36" t="s">
        <v>51</v>
      </c>
      <c r="E57" s="37" t="s">
        <v>270</v>
      </c>
    </row>
    <row r="58" spans="1:5" ht="102">
      <c r="A58" t="s">
        <v>53</v>
      </c>
      <c r="E58" s="35" t="s">
        <v>176</v>
      </c>
    </row>
    <row r="59" spans="1:18" ht="12.75" customHeight="1">
      <c r="A59" s="6" t="s">
        <v>43</v>
      </c>
      <c s="6"/>
      <c s="39" t="s">
        <v>35</v>
      </c>
      <c s="6"/>
      <c s="27" t="s">
        <v>96</v>
      </c>
      <c s="6"/>
      <c s="6"/>
      <c s="6"/>
      <c s="40">
        <f>0+Q59</f>
      </c>
      <c r="O59">
        <f>0+R59</f>
      </c>
      <c r="Q59">
        <f>0+I60+I64+I68+I72+I76+I80+I84+I88+I92</f>
      </c>
      <c>
        <f>0+O60+O64+O68+O72+O76+O80+O84+O88+O92</f>
      </c>
    </row>
    <row r="60" spans="1:16" ht="12.75">
      <c r="A60" s="25" t="s">
        <v>45</v>
      </c>
      <c s="29" t="s">
        <v>165</v>
      </c>
      <c s="29" t="s">
        <v>178</v>
      </c>
      <c s="25" t="s">
        <v>29</v>
      </c>
      <c s="30" t="s">
        <v>179</v>
      </c>
      <c s="31" t="s">
        <v>74</v>
      </c>
      <c s="32">
        <v>155.25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25.5">
      <c r="A61" s="34" t="s">
        <v>49</v>
      </c>
      <c r="E61" s="35" t="s">
        <v>271</v>
      </c>
    </row>
    <row r="62" spans="1:5" ht="12.75">
      <c r="A62" s="36" t="s">
        <v>51</v>
      </c>
      <c r="E62" s="37" t="s">
        <v>272</v>
      </c>
    </row>
    <row r="63" spans="1:5" ht="51">
      <c r="A63" t="s">
        <v>53</v>
      </c>
      <c r="E63" s="35" t="s">
        <v>182</v>
      </c>
    </row>
    <row r="64" spans="1:16" ht="12.75">
      <c r="A64" s="25" t="s">
        <v>45</v>
      </c>
      <c s="29" t="s">
        <v>171</v>
      </c>
      <c s="29" t="s">
        <v>178</v>
      </c>
      <c s="25" t="s">
        <v>23</v>
      </c>
      <c s="30" t="s">
        <v>179</v>
      </c>
      <c s="31" t="s">
        <v>74</v>
      </c>
      <c s="32">
        <v>164.7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25.5">
      <c r="A65" s="34" t="s">
        <v>49</v>
      </c>
      <c r="E65" s="35" t="s">
        <v>273</v>
      </c>
    </row>
    <row r="66" spans="1:5" ht="12.75">
      <c r="A66" s="36" t="s">
        <v>51</v>
      </c>
      <c r="E66" s="37" t="s">
        <v>274</v>
      </c>
    </row>
    <row r="67" spans="1:5" ht="51">
      <c r="A67" t="s">
        <v>53</v>
      </c>
      <c r="E67" s="35" t="s">
        <v>182</v>
      </c>
    </row>
    <row r="68" spans="1:16" ht="12.75">
      <c r="A68" s="25" t="s">
        <v>45</v>
      </c>
      <c s="29" t="s">
        <v>177</v>
      </c>
      <c s="29" t="s">
        <v>184</v>
      </c>
      <c s="25" t="s">
        <v>56</v>
      </c>
      <c s="30" t="s">
        <v>185</v>
      </c>
      <c s="31" t="s">
        <v>74</v>
      </c>
      <c s="32">
        <v>6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25.5">
      <c r="A69" s="34" t="s">
        <v>49</v>
      </c>
      <c r="E69" s="35" t="s">
        <v>275</v>
      </c>
    </row>
    <row r="70" spans="1:5" ht="12.75">
      <c r="A70" s="36" t="s">
        <v>51</v>
      </c>
      <c r="E70" s="37" t="s">
        <v>276</v>
      </c>
    </row>
    <row r="71" spans="1:5" ht="51">
      <c r="A71" t="s">
        <v>53</v>
      </c>
      <c r="E71" s="35" t="s">
        <v>182</v>
      </c>
    </row>
    <row r="72" spans="1:16" ht="12.75">
      <c r="A72" s="25" t="s">
        <v>45</v>
      </c>
      <c s="29" t="s">
        <v>183</v>
      </c>
      <c s="29" t="s">
        <v>189</v>
      </c>
      <c s="25" t="s">
        <v>56</v>
      </c>
      <c s="30" t="s">
        <v>190</v>
      </c>
      <c s="31" t="s">
        <v>74</v>
      </c>
      <c s="32">
        <v>6.3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25.5">
      <c r="A73" s="34" t="s">
        <v>49</v>
      </c>
      <c r="E73" s="35" t="s">
        <v>191</v>
      </c>
    </row>
    <row r="74" spans="1:5" ht="12.75">
      <c r="A74" s="36" t="s">
        <v>51</v>
      </c>
      <c r="E74" s="37" t="s">
        <v>277</v>
      </c>
    </row>
    <row r="75" spans="1:5" ht="127.5">
      <c r="A75" t="s">
        <v>53</v>
      </c>
      <c r="E75" s="35" t="s">
        <v>193</v>
      </c>
    </row>
    <row r="76" spans="1:16" ht="12.75">
      <c r="A76" s="25" t="s">
        <v>45</v>
      </c>
      <c s="29" t="s">
        <v>188</v>
      </c>
      <c s="29" t="s">
        <v>195</v>
      </c>
      <c s="25" t="s">
        <v>56</v>
      </c>
      <c s="30" t="s">
        <v>196</v>
      </c>
      <c s="31" t="s">
        <v>74</v>
      </c>
      <c s="32">
        <v>92.1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25.5">
      <c r="A77" s="34" t="s">
        <v>49</v>
      </c>
      <c r="E77" s="35" t="s">
        <v>197</v>
      </c>
    </row>
    <row r="78" spans="1:5" ht="51">
      <c r="A78" s="36" t="s">
        <v>51</v>
      </c>
      <c r="E78" s="37" t="s">
        <v>278</v>
      </c>
    </row>
    <row r="79" spans="1:5" ht="51">
      <c r="A79" t="s">
        <v>53</v>
      </c>
      <c r="E79" s="35" t="s">
        <v>101</v>
      </c>
    </row>
    <row r="80" spans="1:16" ht="12.75">
      <c r="A80" s="25" t="s">
        <v>45</v>
      </c>
      <c s="29" t="s">
        <v>194</v>
      </c>
      <c s="29" t="s">
        <v>97</v>
      </c>
      <c s="25" t="s">
        <v>56</v>
      </c>
      <c s="30" t="s">
        <v>98</v>
      </c>
      <c s="31" t="s">
        <v>74</v>
      </c>
      <c s="32">
        <v>220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25.5">
      <c r="A81" s="34" t="s">
        <v>49</v>
      </c>
      <c r="E81" s="35" t="s">
        <v>99</v>
      </c>
    </row>
    <row r="82" spans="1:5" ht="51">
      <c r="A82" s="36" t="s">
        <v>51</v>
      </c>
      <c r="E82" s="37" t="s">
        <v>279</v>
      </c>
    </row>
    <row r="83" spans="1:5" ht="51">
      <c r="A83" t="s">
        <v>53</v>
      </c>
      <c r="E83" s="35" t="s">
        <v>101</v>
      </c>
    </row>
    <row r="84" spans="1:16" ht="12.75">
      <c r="A84" s="25" t="s">
        <v>45</v>
      </c>
      <c s="29" t="s">
        <v>199</v>
      </c>
      <c s="29" t="s">
        <v>102</v>
      </c>
      <c s="25" t="s">
        <v>56</v>
      </c>
      <c s="30" t="s">
        <v>103</v>
      </c>
      <c s="31" t="s">
        <v>74</v>
      </c>
      <c s="32">
        <v>220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25.5">
      <c r="A85" s="34" t="s">
        <v>49</v>
      </c>
      <c r="E85" s="35" t="s">
        <v>280</v>
      </c>
    </row>
    <row r="86" spans="1:5" ht="51">
      <c r="A86" s="36" t="s">
        <v>51</v>
      </c>
      <c r="E86" s="37" t="s">
        <v>281</v>
      </c>
    </row>
    <row r="87" spans="1:5" ht="140.25">
      <c r="A87" t="s">
        <v>53</v>
      </c>
      <c r="E87" s="35" t="s">
        <v>106</v>
      </c>
    </row>
    <row r="88" spans="1:16" ht="12.75">
      <c r="A88" s="25" t="s">
        <v>45</v>
      </c>
      <c s="29" t="s">
        <v>201</v>
      </c>
      <c s="29" t="s">
        <v>205</v>
      </c>
      <c s="25" t="s">
        <v>56</v>
      </c>
      <c s="30" t="s">
        <v>206</v>
      </c>
      <c s="31" t="s">
        <v>63</v>
      </c>
      <c s="32">
        <v>1.59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49</v>
      </c>
      <c r="E89" s="35" t="s">
        <v>207</v>
      </c>
    </row>
    <row r="90" spans="1:5" ht="76.5">
      <c r="A90" s="36" t="s">
        <v>51</v>
      </c>
      <c r="E90" s="37" t="s">
        <v>282</v>
      </c>
    </row>
    <row r="91" spans="1:5" ht="140.25">
      <c r="A91" t="s">
        <v>53</v>
      </c>
      <c r="E91" s="35" t="s">
        <v>106</v>
      </c>
    </row>
    <row r="92" spans="1:16" ht="12.75">
      <c r="A92" s="25" t="s">
        <v>45</v>
      </c>
      <c s="29" t="s">
        <v>204</v>
      </c>
      <c s="29" t="s">
        <v>209</v>
      </c>
      <c s="25" t="s">
        <v>56</v>
      </c>
      <c s="30" t="s">
        <v>210</v>
      </c>
      <c s="31" t="s">
        <v>74</v>
      </c>
      <c s="32">
        <v>143.1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25.5">
      <c r="A93" s="34" t="s">
        <v>49</v>
      </c>
      <c r="E93" s="35" t="s">
        <v>211</v>
      </c>
    </row>
    <row r="94" spans="1:5" ht="25.5">
      <c r="A94" s="36" t="s">
        <v>51</v>
      </c>
      <c r="E94" s="37" t="s">
        <v>283</v>
      </c>
    </row>
    <row r="95" spans="1:5" ht="140.25">
      <c r="A95" t="s">
        <v>53</v>
      </c>
      <c r="E95" s="35" t="s">
        <v>106</v>
      </c>
    </row>
    <row r="96" spans="1:18" ht="12.75" customHeight="1">
      <c r="A96" s="6" t="s">
        <v>43</v>
      </c>
      <c s="6"/>
      <c s="39" t="s">
        <v>40</v>
      </c>
      <c s="6"/>
      <c s="27" t="s">
        <v>107</v>
      </c>
      <c s="6"/>
      <c s="6"/>
      <c s="6"/>
      <c s="40">
        <f>0+Q96</f>
      </c>
      <c r="O96">
        <f>0+R96</f>
      </c>
      <c r="Q96">
        <f>0+I97+I101+I105</f>
      </c>
      <c>
        <f>0+O97+O101+O105</f>
      </c>
    </row>
    <row r="97" spans="1:16" ht="12.75">
      <c r="A97" s="25" t="s">
        <v>45</v>
      </c>
      <c s="29" t="s">
        <v>208</v>
      </c>
      <c s="29" t="s">
        <v>109</v>
      </c>
      <c s="25" t="s">
        <v>56</v>
      </c>
      <c s="30" t="s">
        <v>110</v>
      </c>
      <c s="31" t="s">
        <v>80</v>
      </c>
      <c s="32">
        <v>45.6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49</v>
      </c>
      <c r="E98" s="35" t="s">
        <v>237</v>
      </c>
    </row>
    <row r="99" spans="1:5" ht="63.75">
      <c r="A99" s="36" t="s">
        <v>51</v>
      </c>
      <c r="E99" s="37" t="s">
        <v>284</v>
      </c>
    </row>
    <row r="100" spans="1:5" ht="25.5">
      <c r="A100" t="s">
        <v>53</v>
      </c>
      <c r="E100" s="35" t="s">
        <v>113</v>
      </c>
    </row>
    <row r="101" spans="1:16" ht="12.75">
      <c r="A101" s="25" t="s">
        <v>45</v>
      </c>
      <c s="29" t="s">
        <v>213</v>
      </c>
      <c s="29" t="s">
        <v>115</v>
      </c>
      <c s="25" t="s">
        <v>56</v>
      </c>
      <c s="30" t="s">
        <v>116</v>
      </c>
      <c s="31" t="s">
        <v>80</v>
      </c>
      <c s="32">
        <v>25.6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49</v>
      </c>
      <c r="E102" s="35" t="s">
        <v>239</v>
      </c>
    </row>
    <row r="103" spans="1:5" ht="63.75">
      <c r="A103" s="36" t="s">
        <v>51</v>
      </c>
      <c r="E103" s="37" t="s">
        <v>285</v>
      </c>
    </row>
    <row r="104" spans="1:5" ht="38.25">
      <c r="A104" t="s">
        <v>53</v>
      </c>
      <c r="E104" s="35" t="s">
        <v>119</v>
      </c>
    </row>
    <row r="105" spans="1:16" ht="12.75">
      <c r="A105" s="25" t="s">
        <v>45</v>
      </c>
      <c s="29" t="s">
        <v>216</v>
      </c>
      <c s="29" t="s">
        <v>286</v>
      </c>
      <c s="25" t="s">
        <v>56</v>
      </c>
      <c s="30" t="s">
        <v>287</v>
      </c>
      <c s="31" t="s">
        <v>80</v>
      </c>
      <c s="32">
        <v>32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12.75">
      <c r="A106" s="34" t="s">
        <v>49</v>
      </c>
      <c r="E106" s="35" t="s">
        <v>288</v>
      </c>
    </row>
    <row r="107" spans="1:5" ht="12.75">
      <c r="A107" s="36" t="s">
        <v>51</v>
      </c>
      <c r="E107" s="37" t="s">
        <v>289</v>
      </c>
    </row>
    <row r="108" spans="1:5" ht="89.25">
      <c r="A108" t="s">
        <v>53</v>
      </c>
      <c r="E108" s="35" t="s">
        <v>290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0+O8+O13+O34+O39+O52+O61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291</v>
      </c>
      <c s="41">
        <f>0+I8+I13+I34+I39+I52+I61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291</v>
      </c>
      <c s="6"/>
      <c s="18" t="s">
        <v>292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46</v>
      </c>
      <c s="25" t="s">
        <v>29</v>
      </c>
      <c s="30" t="s">
        <v>47</v>
      </c>
      <c s="31" t="s">
        <v>48</v>
      </c>
      <c s="32">
        <v>52.07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51">
      <c r="A10" s="34" t="s">
        <v>49</v>
      </c>
      <c r="E10" s="35" t="s">
        <v>293</v>
      </c>
    </row>
    <row r="11" spans="1:5" ht="76.5">
      <c r="A11" s="36" t="s">
        <v>51</v>
      </c>
      <c r="E11" s="37" t="s">
        <v>294</v>
      </c>
    </row>
    <row r="12" spans="1:5" ht="25.5">
      <c r="A12" t="s">
        <v>53</v>
      </c>
      <c r="E12" s="35" t="s">
        <v>54</v>
      </c>
    </row>
    <row r="13" spans="1:18" ht="12.75" customHeight="1">
      <c r="A13" s="6" t="s">
        <v>43</v>
      </c>
      <c s="6"/>
      <c s="39" t="s">
        <v>29</v>
      </c>
      <c s="6"/>
      <c s="27" t="s">
        <v>60</v>
      </c>
      <c s="6"/>
      <c s="6"/>
      <c s="6"/>
      <c s="40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25" t="s">
        <v>45</v>
      </c>
      <c s="29" t="s">
        <v>23</v>
      </c>
      <c s="29" t="s">
        <v>67</v>
      </c>
      <c s="25" t="s">
        <v>56</v>
      </c>
      <c s="30" t="s">
        <v>68</v>
      </c>
      <c s="31" t="s">
        <v>63</v>
      </c>
      <c s="32">
        <v>3.328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38.25">
      <c r="A15" s="34" t="s">
        <v>49</v>
      </c>
      <c r="E15" s="35" t="s">
        <v>295</v>
      </c>
    </row>
    <row r="16" spans="1:5" ht="51">
      <c r="A16" s="36" t="s">
        <v>51</v>
      </c>
      <c r="E16" s="37" t="s">
        <v>296</v>
      </c>
    </row>
    <row r="17" spans="1:5" ht="369.75">
      <c r="A17" t="s">
        <v>53</v>
      </c>
      <c r="E17" s="35" t="s">
        <v>71</v>
      </c>
    </row>
    <row r="18" spans="1:16" ht="12.75">
      <c r="A18" s="25" t="s">
        <v>45</v>
      </c>
      <c s="29" t="s">
        <v>22</v>
      </c>
      <c s="29" t="s">
        <v>297</v>
      </c>
      <c s="25" t="s">
        <v>56</v>
      </c>
      <c s="30" t="s">
        <v>298</v>
      </c>
      <c s="31" t="s">
        <v>63</v>
      </c>
      <c s="32">
        <v>20.34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38.25">
      <c r="A19" s="34" t="s">
        <v>49</v>
      </c>
      <c r="E19" s="35" t="s">
        <v>299</v>
      </c>
    </row>
    <row r="20" spans="1:5" ht="25.5">
      <c r="A20" s="36" t="s">
        <v>51</v>
      </c>
      <c r="E20" s="37" t="s">
        <v>300</v>
      </c>
    </row>
    <row r="21" spans="1:5" ht="318.75">
      <c r="A21" t="s">
        <v>53</v>
      </c>
      <c r="E21" s="35" t="s">
        <v>301</v>
      </c>
    </row>
    <row r="22" spans="1:16" ht="12.75">
      <c r="A22" s="25" t="s">
        <v>45</v>
      </c>
      <c s="29" t="s">
        <v>33</v>
      </c>
      <c s="29" t="s">
        <v>302</v>
      </c>
      <c s="25" t="s">
        <v>56</v>
      </c>
      <c s="30" t="s">
        <v>303</v>
      </c>
      <c s="31" t="s">
        <v>63</v>
      </c>
      <c s="32">
        <v>2.608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38.25">
      <c r="A23" s="34" t="s">
        <v>49</v>
      </c>
      <c r="E23" s="35" t="s">
        <v>304</v>
      </c>
    </row>
    <row r="24" spans="1:5" ht="25.5">
      <c r="A24" s="36" t="s">
        <v>51</v>
      </c>
      <c r="E24" s="37" t="s">
        <v>305</v>
      </c>
    </row>
    <row r="25" spans="1:5" ht="229.5">
      <c r="A25" t="s">
        <v>53</v>
      </c>
      <c r="E25" s="35" t="s">
        <v>306</v>
      </c>
    </row>
    <row r="26" spans="1:16" ht="12.75">
      <c r="A26" s="25" t="s">
        <v>45</v>
      </c>
      <c s="29" t="s">
        <v>35</v>
      </c>
      <c s="29" t="s">
        <v>307</v>
      </c>
      <c s="25" t="s">
        <v>56</v>
      </c>
      <c s="30" t="s">
        <v>308</v>
      </c>
      <c s="31" t="s">
        <v>63</v>
      </c>
      <c s="32">
        <v>4.075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25.5">
      <c r="A27" s="34" t="s">
        <v>49</v>
      </c>
      <c r="E27" s="35" t="s">
        <v>309</v>
      </c>
    </row>
    <row r="28" spans="1:5" ht="25.5">
      <c r="A28" s="36" t="s">
        <v>51</v>
      </c>
      <c r="E28" s="37" t="s">
        <v>310</v>
      </c>
    </row>
    <row r="29" spans="1:5" ht="293.25">
      <c r="A29" t="s">
        <v>53</v>
      </c>
      <c r="E29" s="35" t="s">
        <v>311</v>
      </c>
    </row>
    <row r="30" spans="1:16" ht="12.75">
      <c r="A30" s="25" t="s">
        <v>45</v>
      </c>
      <c s="29" t="s">
        <v>37</v>
      </c>
      <c s="29" t="s">
        <v>159</v>
      </c>
      <c s="25" t="s">
        <v>56</v>
      </c>
      <c s="30" t="s">
        <v>160</v>
      </c>
      <c s="31" t="s">
        <v>74</v>
      </c>
      <c s="32">
        <v>14.67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49</v>
      </c>
      <c r="E31" s="35" t="s">
        <v>312</v>
      </c>
    </row>
    <row r="32" spans="1:5" ht="12.75">
      <c r="A32" s="36" t="s">
        <v>51</v>
      </c>
      <c r="E32" s="37" t="s">
        <v>313</v>
      </c>
    </row>
    <row r="33" spans="1:5" ht="25.5">
      <c r="A33" t="s">
        <v>53</v>
      </c>
      <c r="E33" s="35" t="s">
        <v>163</v>
      </c>
    </row>
    <row r="34" spans="1:18" ht="12.75" customHeight="1">
      <c r="A34" s="6" t="s">
        <v>43</v>
      </c>
      <c s="6"/>
      <c s="39" t="s">
        <v>23</v>
      </c>
      <c s="6"/>
      <c s="27" t="s">
        <v>164</v>
      </c>
      <c s="6"/>
      <c s="6"/>
      <c s="6"/>
      <c s="40">
        <f>0+Q34</f>
      </c>
      <c r="O34">
        <f>0+R34</f>
      </c>
      <c r="Q34">
        <f>0+I35</f>
      </c>
      <c>
        <f>0+O35</f>
      </c>
    </row>
    <row r="35" spans="1:16" ht="12.75">
      <c r="A35" s="25" t="s">
        <v>45</v>
      </c>
      <c s="29" t="s">
        <v>84</v>
      </c>
      <c s="29" t="s">
        <v>314</v>
      </c>
      <c s="25" t="s">
        <v>56</v>
      </c>
      <c s="30" t="s">
        <v>315</v>
      </c>
      <c s="31" t="s">
        <v>63</v>
      </c>
      <c s="32">
        <v>0.432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49</v>
      </c>
      <c r="E36" s="35" t="s">
        <v>316</v>
      </c>
    </row>
    <row r="37" spans="1:5" ht="38.25">
      <c r="A37" s="36" t="s">
        <v>51</v>
      </c>
      <c r="E37" s="37" t="s">
        <v>317</v>
      </c>
    </row>
    <row r="38" spans="1:5" ht="369.75">
      <c r="A38" t="s">
        <v>53</v>
      </c>
      <c r="E38" s="35" t="s">
        <v>318</v>
      </c>
    </row>
    <row r="39" spans="1:18" ht="12.75" customHeight="1">
      <c r="A39" s="6" t="s">
        <v>43</v>
      </c>
      <c s="6"/>
      <c s="39" t="s">
        <v>33</v>
      </c>
      <c s="6"/>
      <c s="27" t="s">
        <v>83</v>
      </c>
      <c s="6"/>
      <c s="6"/>
      <c s="6"/>
      <c s="40">
        <f>0+Q39</f>
      </c>
      <c r="O39">
        <f>0+R39</f>
      </c>
      <c r="Q39">
        <f>0+I40+I44+I48</f>
      </c>
      <c>
        <f>0+O40+O44+O48</f>
      </c>
    </row>
    <row r="40" spans="1:16" ht="12.75">
      <c r="A40" s="25" t="s">
        <v>45</v>
      </c>
      <c s="29" t="s">
        <v>90</v>
      </c>
      <c s="29" t="s">
        <v>319</v>
      </c>
      <c s="25" t="s">
        <v>56</v>
      </c>
      <c s="30" t="s">
        <v>320</v>
      </c>
      <c s="31" t="s">
        <v>63</v>
      </c>
      <c s="32">
        <v>1.05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49</v>
      </c>
      <c r="E41" s="35" t="s">
        <v>321</v>
      </c>
    </row>
    <row r="42" spans="1:5" ht="102">
      <c r="A42" s="36" t="s">
        <v>51</v>
      </c>
      <c r="E42" s="37" t="s">
        <v>322</v>
      </c>
    </row>
    <row r="43" spans="1:5" ht="369.75">
      <c r="A43" t="s">
        <v>53</v>
      </c>
      <c r="E43" s="35" t="s">
        <v>89</v>
      </c>
    </row>
    <row r="44" spans="1:16" ht="12.75">
      <c r="A44" s="25" t="s">
        <v>45</v>
      </c>
      <c s="29" t="s">
        <v>40</v>
      </c>
      <c s="29" t="s">
        <v>91</v>
      </c>
      <c s="25" t="s">
        <v>56</v>
      </c>
      <c s="30" t="s">
        <v>92</v>
      </c>
      <c s="31" t="s">
        <v>63</v>
      </c>
      <c s="32">
        <v>2.1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51">
      <c r="A45" s="34" t="s">
        <v>49</v>
      </c>
      <c r="E45" s="35" t="s">
        <v>323</v>
      </c>
    </row>
    <row r="46" spans="1:5" ht="38.25">
      <c r="A46" s="36" t="s">
        <v>51</v>
      </c>
      <c r="E46" s="37" t="s">
        <v>324</v>
      </c>
    </row>
    <row r="47" spans="1:5" ht="102">
      <c r="A47" t="s">
        <v>53</v>
      </c>
      <c r="E47" s="35" t="s">
        <v>95</v>
      </c>
    </row>
    <row r="48" spans="1:16" ht="12.75">
      <c r="A48" s="25" t="s">
        <v>45</v>
      </c>
      <c s="29" t="s">
        <v>42</v>
      </c>
      <c s="29" t="s">
        <v>325</v>
      </c>
      <c s="25" t="s">
        <v>56</v>
      </c>
      <c s="30" t="s">
        <v>326</v>
      </c>
      <c s="31" t="s">
        <v>63</v>
      </c>
      <c s="32">
        <v>0.35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38.25">
      <c r="A49" s="34" t="s">
        <v>49</v>
      </c>
      <c r="E49" s="35" t="s">
        <v>327</v>
      </c>
    </row>
    <row r="50" spans="1:5" ht="12.75">
      <c r="A50" s="36" t="s">
        <v>51</v>
      </c>
      <c r="E50" s="37" t="s">
        <v>328</v>
      </c>
    </row>
    <row r="51" spans="1:5" ht="357">
      <c r="A51" t="s">
        <v>53</v>
      </c>
      <c r="E51" s="35" t="s">
        <v>329</v>
      </c>
    </row>
    <row r="52" spans="1:18" ht="12.75" customHeight="1">
      <c r="A52" s="6" t="s">
        <v>43</v>
      </c>
      <c s="6"/>
      <c s="39" t="s">
        <v>90</v>
      </c>
      <c s="6"/>
      <c s="27" t="s">
        <v>330</v>
      </c>
      <c s="6"/>
      <c s="6"/>
      <c s="6"/>
      <c s="40">
        <f>0+Q52</f>
      </c>
      <c r="O52">
        <f>0+R52</f>
      </c>
      <c r="Q52">
        <f>0+I53+I57</f>
      </c>
      <c>
        <f>0+O53+O57</f>
      </c>
    </row>
    <row r="53" spans="1:16" ht="12.75">
      <c r="A53" s="25" t="s">
        <v>45</v>
      </c>
      <c s="29" t="s">
        <v>108</v>
      </c>
      <c s="29" t="s">
        <v>331</v>
      </c>
      <c s="25" t="s">
        <v>56</v>
      </c>
      <c s="30" t="s">
        <v>332</v>
      </c>
      <c s="31" t="s">
        <v>63</v>
      </c>
      <c s="32">
        <v>4.075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49</v>
      </c>
      <c r="E54" s="35" t="s">
        <v>333</v>
      </c>
    </row>
    <row r="55" spans="1:5" ht="12.75">
      <c r="A55" s="36" t="s">
        <v>51</v>
      </c>
      <c r="E55" s="37" t="s">
        <v>334</v>
      </c>
    </row>
    <row r="56" spans="1:5" ht="369.75">
      <c r="A56" t="s">
        <v>53</v>
      </c>
      <c r="E56" s="35" t="s">
        <v>89</v>
      </c>
    </row>
    <row r="57" spans="1:16" ht="12.75">
      <c r="A57" s="25" t="s">
        <v>45</v>
      </c>
      <c s="29" t="s">
        <v>114</v>
      </c>
      <c s="29" t="s">
        <v>335</v>
      </c>
      <c s="25" t="s">
        <v>56</v>
      </c>
      <c s="30" t="s">
        <v>336</v>
      </c>
      <c s="31" t="s">
        <v>80</v>
      </c>
      <c s="32">
        <v>8.15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49</v>
      </c>
      <c r="E58" s="35" t="s">
        <v>56</v>
      </c>
    </row>
    <row r="59" spans="1:5" ht="12.75">
      <c r="A59" s="36" t="s">
        <v>51</v>
      </c>
      <c r="E59" s="37" t="s">
        <v>337</v>
      </c>
    </row>
    <row r="60" spans="1:5" ht="51">
      <c r="A60" t="s">
        <v>53</v>
      </c>
      <c r="E60" s="35" t="s">
        <v>338</v>
      </c>
    </row>
    <row r="61" spans="1:18" ht="12.75" customHeight="1">
      <c r="A61" s="6" t="s">
        <v>43</v>
      </c>
      <c s="6"/>
      <c s="39" t="s">
        <v>40</v>
      </c>
      <c s="6"/>
      <c s="27" t="s">
        <v>107</v>
      </c>
      <c s="6"/>
      <c s="6"/>
      <c s="6"/>
      <c s="40">
        <f>0+Q61</f>
      </c>
      <c r="O61">
        <f>0+R61</f>
      </c>
      <c r="Q61">
        <f>0+I62</f>
      </c>
      <c>
        <f>0+O62</f>
      </c>
    </row>
    <row r="62" spans="1:16" ht="12.75">
      <c r="A62" s="25" t="s">
        <v>45</v>
      </c>
      <c s="29" t="s">
        <v>165</v>
      </c>
      <c s="29" t="s">
        <v>339</v>
      </c>
      <c s="25" t="s">
        <v>56</v>
      </c>
      <c s="30" t="s">
        <v>340</v>
      </c>
      <c s="31" t="s">
        <v>80</v>
      </c>
      <c s="32">
        <v>8.15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49</v>
      </c>
      <c r="E63" s="35" t="s">
        <v>341</v>
      </c>
    </row>
    <row r="64" spans="1:5" ht="12.75">
      <c r="A64" s="36" t="s">
        <v>51</v>
      </c>
      <c r="E64" s="37" t="s">
        <v>337</v>
      </c>
    </row>
    <row r="65" spans="1:5" ht="63.75">
      <c r="A65" t="s">
        <v>53</v>
      </c>
      <c r="E65" s="35" t="s">
        <v>342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0+O8+O13+O34+O39+O52+O61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343</v>
      </c>
      <c s="41">
        <f>0+I8+I13+I34+I39+I52+I61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343</v>
      </c>
      <c s="6"/>
      <c s="18" t="s">
        <v>344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46</v>
      </c>
      <c s="25" t="s">
        <v>29</v>
      </c>
      <c s="30" t="s">
        <v>47</v>
      </c>
      <c s="31" t="s">
        <v>48</v>
      </c>
      <c s="32">
        <v>59.4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51">
      <c r="A10" s="34" t="s">
        <v>49</v>
      </c>
      <c r="E10" s="35" t="s">
        <v>293</v>
      </c>
    </row>
    <row r="11" spans="1:5" ht="63.75">
      <c r="A11" s="36" t="s">
        <v>51</v>
      </c>
      <c r="E11" s="37" t="s">
        <v>345</v>
      </c>
    </row>
    <row r="12" spans="1:5" ht="25.5">
      <c r="A12" t="s">
        <v>53</v>
      </c>
      <c r="E12" s="35" t="s">
        <v>54</v>
      </c>
    </row>
    <row r="13" spans="1:18" ht="12.75" customHeight="1">
      <c r="A13" s="6" t="s">
        <v>43</v>
      </c>
      <c s="6"/>
      <c s="39" t="s">
        <v>29</v>
      </c>
      <c s="6"/>
      <c s="27" t="s">
        <v>60</v>
      </c>
      <c s="6"/>
      <c s="6"/>
      <c s="6"/>
      <c s="40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25" t="s">
        <v>45</v>
      </c>
      <c s="29" t="s">
        <v>23</v>
      </c>
      <c s="29" t="s">
        <v>67</v>
      </c>
      <c s="25" t="s">
        <v>56</v>
      </c>
      <c s="30" t="s">
        <v>68</v>
      </c>
      <c s="31" t="s">
        <v>63</v>
      </c>
      <c s="32">
        <v>2.91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38.25">
      <c r="A15" s="34" t="s">
        <v>49</v>
      </c>
      <c r="E15" s="35" t="s">
        <v>295</v>
      </c>
    </row>
    <row r="16" spans="1:5" ht="51">
      <c r="A16" s="36" t="s">
        <v>51</v>
      </c>
      <c r="E16" s="37" t="s">
        <v>346</v>
      </c>
    </row>
    <row r="17" spans="1:5" ht="369.75">
      <c r="A17" t="s">
        <v>53</v>
      </c>
      <c r="E17" s="35" t="s">
        <v>71</v>
      </c>
    </row>
    <row r="18" spans="1:16" ht="12.75">
      <c r="A18" s="25" t="s">
        <v>45</v>
      </c>
      <c s="29" t="s">
        <v>22</v>
      </c>
      <c s="29" t="s">
        <v>297</v>
      </c>
      <c s="25" t="s">
        <v>56</v>
      </c>
      <c s="30" t="s">
        <v>298</v>
      </c>
      <c s="31" t="s">
        <v>63</v>
      </c>
      <c s="32">
        <v>27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38.25">
      <c r="A19" s="34" t="s">
        <v>49</v>
      </c>
      <c r="E19" s="35" t="s">
        <v>299</v>
      </c>
    </row>
    <row r="20" spans="1:5" ht="25.5">
      <c r="A20" s="36" t="s">
        <v>51</v>
      </c>
      <c r="E20" s="37" t="s">
        <v>347</v>
      </c>
    </row>
    <row r="21" spans="1:5" ht="318.75">
      <c r="A21" t="s">
        <v>53</v>
      </c>
      <c r="E21" s="35" t="s">
        <v>301</v>
      </c>
    </row>
    <row r="22" spans="1:16" ht="12.75">
      <c r="A22" s="25" t="s">
        <v>45</v>
      </c>
      <c s="29" t="s">
        <v>33</v>
      </c>
      <c s="29" t="s">
        <v>302</v>
      </c>
      <c s="25" t="s">
        <v>56</v>
      </c>
      <c s="30" t="s">
        <v>303</v>
      </c>
      <c s="31" t="s">
        <v>63</v>
      </c>
      <c s="32">
        <v>2.672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38.25">
      <c r="A23" s="34" t="s">
        <v>49</v>
      </c>
      <c r="E23" s="35" t="s">
        <v>304</v>
      </c>
    </row>
    <row r="24" spans="1:5" ht="25.5">
      <c r="A24" s="36" t="s">
        <v>51</v>
      </c>
      <c r="E24" s="37" t="s">
        <v>348</v>
      </c>
    </row>
    <row r="25" spans="1:5" ht="229.5">
      <c r="A25" t="s">
        <v>53</v>
      </c>
      <c r="E25" s="35" t="s">
        <v>306</v>
      </c>
    </row>
    <row r="26" spans="1:16" ht="12.75">
      <c r="A26" s="25" t="s">
        <v>45</v>
      </c>
      <c s="29" t="s">
        <v>35</v>
      </c>
      <c s="29" t="s">
        <v>307</v>
      </c>
      <c s="25" t="s">
        <v>56</v>
      </c>
      <c s="30" t="s">
        <v>308</v>
      </c>
      <c s="31" t="s">
        <v>63</v>
      </c>
      <c s="32">
        <v>4.175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25.5">
      <c r="A27" s="34" t="s">
        <v>49</v>
      </c>
      <c r="E27" s="35" t="s">
        <v>309</v>
      </c>
    </row>
    <row r="28" spans="1:5" ht="25.5">
      <c r="A28" s="36" t="s">
        <v>51</v>
      </c>
      <c r="E28" s="37" t="s">
        <v>349</v>
      </c>
    </row>
    <row r="29" spans="1:5" ht="293.25">
      <c r="A29" t="s">
        <v>53</v>
      </c>
      <c r="E29" s="35" t="s">
        <v>311</v>
      </c>
    </row>
    <row r="30" spans="1:16" ht="12.75">
      <c r="A30" s="25" t="s">
        <v>45</v>
      </c>
      <c s="29" t="s">
        <v>37</v>
      </c>
      <c s="29" t="s">
        <v>159</v>
      </c>
      <c s="25" t="s">
        <v>56</v>
      </c>
      <c s="30" t="s">
        <v>160</v>
      </c>
      <c s="31" t="s">
        <v>74</v>
      </c>
      <c s="32">
        <v>15.03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49</v>
      </c>
      <c r="E31" s="35" t="s">
        <v>350</v>
      </c>
    </row>
    <row r="32" spans="1:5" ht="12.75">
      <c r="A32" s="36" t="s">
        <v>51</v>
      </c>
      <c r="E32" s="37" t="s">
        <v>351</v>
      </c>
    </row>
    <row r="33" spans="1:5" ht="25.5">
      <c r="A33" t="s">
        <v>53</v>
      </c>
      <c r="E33" s="35" t="s">
        <v>163</v>
      </c>
    </row>
    <row r="34" spans="1:18" ht="12.75" customHeight="1">
      <c r="A34" s="6" t="s">
        <v>43</v>
      </c>
      <c s="6"/>
      <c s="39" t="s">
        <v>23</v>
      </c>
      <c s="6"/>
      <c s="27" t="s">
        <v>164</v>
      </c>
      <c s="6"/>
      <c s="6"/>
      <c s="6"/>
      <c s="40">
        <f>0+Q34</f>
      </c>
      <c r="O34">
        <f>0+R34</f>
      </c>
      <c r="Q34">
        <f>0+I35</f>
      </c>
      <c>
        <f>0+O35</f>
      </c>
    </row>
    <row r="35" spans="1:16" ht="12.75">
      <c r="A35" s="25" t="s">
        <v>45</v>
      </c>
      <c s="29" t="s">
        <v>84</v>
      </c>
      <c s="29" t="s">
        <v>352</v>
      </c>
      <c s="25" t="s">
        <v>56</v>
      </c>
      <c s="30" t="s">
        <v>353</v>
      </c>
      <c s="31" t="s">
        <v>63</v>
      </c>
      <c s="32">
        <v>0.432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49</v>
      </c>
      <c r="E36" s="35" t="s">
        <v>354</v>
      </c>
    </row>
    <row r="37" spans="1:5" ht="38.25">
      <c r="A37" s="36" t="s">
        <v>51</v>
      </c>
      <c r="E37" s="37" t="s">
        <v>317</v>
      </c>
    </row>
    <row r="38" spans="1:5" ht="369.75">
      <c r="A38" t="s">
        <v>53</v>
      </c>
      <c r="E38" s="35" t="s">
        <v>318</v>
      </c>
    </row>
    <row r="39" spans="1:18" ht="12.75" customHeight="1">
      <c r="A39" s="6" t="s">
        <v>43</v>
      </c>
      <c s="6"/>
      <c s="39" t="s">
        <v>33</v>
      </c>
      <c s="6"/>
      <c s="27" t="s">
        <v>83</v>
      </c>
      <c s="6"/>
      <c s="6"/>
      <c s="6"/>
      <c s="40">
        <f>0+Q39</f>
      </c>
      <c r="O39">
        <f>0+R39</f>
      </c>
      <c r="Q39">
        <f>0+I40+I44+I48</f>
      </c>
      <c>
        <f>0+O40+O44+O48</f>
      </c>
    </row>
    <row r="40" spans="1:16" ht="12.75">
      <c r="A40" s="25" t="s">
        <v>45</v>
      </c>
      <c s="29" t="s">
        <v>90</v>
      </c>
      <c s="29" t="s">
        <v>319</v>
      </c>
      <c s="25" t="s">
        <v>56</v>
      </c>
      <c s="30" t="s">
        <v>320</v>
      </c>
      <c s="31" t="s">
        <v>63</v>
      </c>
      <c s="32">
        <v>3.848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49</v>
      </c>
      <c r="E41" s="35" t="s">
        <v>321</v>
      </c>
    </row>
    <row r="42" spans="1:5" ht="25.5">
      <c r="A42" s="36" t="s">
        <v>51</v>
      </c>
      <c r="E42" s="37" t="s">
        <v>355</v>
      </c>
    </row>
    <row r="43" spans="1:5" ht="369.75">
      <c r="A43" t="s">
        <v>53</v>
      </c>
      <c r="E43" s="35" t="s">
        <v>89</v>
      </c>
    </row>
    <row r="44" spans="1:16" ht="12.75">
      <c r="A44" s="25" t="s">
        <v>45</v>
      </c>
      <c s="29" t="s">
        <v>40</v>
      </c>
      <c s="29" t="s">
        <v>91</v>
      </c>
      <c s="25" t="s">
        <v>56</v>
      </c>
      <c s="30" t="s">
        <v>92</v>
      </c>
      <c s="31" t="s">
        <v>63</v>
      </c>
      <c s="32">
        <v>2.1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51">
      <c r="A45" s="34" t="s">
        <v>49</v>
      </c>
      <c r="E45" s="35" t="s">
        <v>323</v>
      </c>
    </row>
    <row r="46" spans="1:5" ht="38.25">
      <c r="A46" s="36" t="s">
        <v>51</v>
      </c>
      <c r="E46" s="37" t="s">
        <v>356</v>
      </c>
    </row>
    <row r="47" spans="1:5" ht="102">
      <c r="A47" t="s">
        <v>53</v>
      </c>
      <c r="E47" s="35" t="s">
        <v>95</v>
      </c>
    </row>
    <row r="48" spans="1:16" ht="12.75">
      <c r="A48" s="25" t="s">
        <v>45</v>
      </c>
      <c s="29" t="s">
        <v>42</v>
      </c>
      <c s="29" t="s">
        <v>325</v>
      </c>
      <c s="25" t="s">
        <v>56</v>
      </c>
      <c s="30" t="s">
        <v>326</v>
      </c>
      <c s="31" t="s">
        <v>63</v>
      </c>
      <c s="32">
        <v>0.35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25.5">
      <c r="A49" s="34" t="s">
        <v>49</v>
      </c>
      <c r="E49" s="35" t="s">
        <v>357</v>
      </c>
    </row>
    <row r="50" spans="1:5" ht="12.75">
      <c r="A50" s="36" t="s">
        <v>51</v>
      </c>
      <c r="E50" s="37" t="s">
        <v>358</v>
      </c>
    </row>
    <row r="51" spans="1:5" ht="357">
      <c r="A51" t="s">
        <v>53</v>
      </c>
      <c r="E51" s="35" t="s">
        <v>329</v>
      </c>
    </row>
    <row r="52" spans="1:18" ht="12.75" customHeight="1">
      <c r="A52" s="6" t="s">
        <v>43</v>
      </c>
      <c s="6"/>
      <c s="39" t="s">
        <v>90</v>
      </c>
      <c s="6"/>
      <c s="27" t="s">
        <v>330</v>
      </c>
      <c s="6"/>
      <c s="6"/>
      <c s="6"/>
      <c s="40">
        <f>0+Q52</f>
      </c>
      <c r="O52">
        <f>0+R52</f>
      </c>
      <c r="Q52">
        <f>0+I53+I57</f>
      </c>
      <c>
        <f>0+O53+O57</f>
      </c>
    </row>
    <row r="53" spans="1:16" ht="12.75">
      <c r="A53" s="25" t="s">
        <v>45</v>
      </c>
      <c s="29" t="s">
        <v>108</v>
      </c>
      <c s="29" t="s">
        <v>331</v>
      </c>
      <c s="25" t="s">
        <v>56</v>
      </c>
      <c s="30" t="s">
        <v>332</v>
      </c>
      <c s="31" t="s">
        <v>63</v>
      </c>
      <c s="32">
        <v>4.175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49</v>
      </c>
      <c r="E54" s="35" t="s">
        <v>333</v>
      </c>
    </row>
    <row r="55" spans="1:5" ht="12.75">
      <c r="A55" s="36" t="s">
        <v>51</v>
      </c>
      <c r="E55" s="37" t="s">
        <v>359</v>
      </c>
    </row>
    <row r="56" spans="1:5" ht="369.75">
      <c r="A56" t="s">
        <v>53</v>
      </c>
      <c r="E56" s="35" t="s">
        <v>89</v>
      </c>
    </row>
    <row r="57" spans="1:16" ht="12.75">
      <c r="A57" s="25" t="s">
        <v>45</v>
      </c>
      <c s="29" t="s">
        <v>114</v>
      </c>
      <c s="29" t="s">
        <v>335</v>
      </c>
      <c s="25" t="s">
        <v>56</v>
      </c>
      <c s="30" t="s">
        <v>336</v>
      </c>
      <c s="31" t="s">
        <v>80</v>
      </c>
      <c s="32">
        <v>8.35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49</v>
      </c>
      <c r="E58" s="35" t="s">
        <v>56</v>
      </c>
    </row>
    <row r="59" spans="1:5" ht="12.75">
      <c r="A59" s="36" t="s">
        <v>51</v>
      </c>
      <c r="E59" s="37" t="s">
        <v>360</v>
      </c>
    </row>
    <row r="60" spans="1:5" ht="51">
      <c r="A60" t="s">
        <v>53</v>
      </c>
      <c r="E60" s="35" t="s">
        <v>338</v>
      </c>
    </row>
    <row r="61" spans="1:18" ht="12.75" customHeight="1">
      <c r="A61" s="6" t="s">
        <v>43</v>
      </c>
      <c s="6"/>
      <c s="39" t="s">
        <v>40</v>
      </c>
      <c s="6"/>
      <c s="27" t="s">
        <v>107</v>
      </c>
      <c s="6"/>
      <c s="6"/>
      <c s="6"/>
      <c s="40">
        <f>0+Q61</f>
      </c>
      <c r="O61">
        <f>0+R61</f>
      </c>
      <c r="Q61">
        <f>0+I62</f>
      </c>
      <c>
        <f>0+O62</f>
      </c>
    </row>
    <row r="62" spans="1:16" ht="12.75">
      <c r="A62" s="25" t="s">
        <v>45</v>
      </c>
      <c s="29" t="s">
        <v>165</v>
      </c>
      <c s="29" t="s">
        <v>339</v>
      </c>
      <c s="25" t="s">
        <v>56</v>
      </c>
      <c s="30" t="s">
        <v>340</v>
      </c>
      <c s="31" t="s">
        <v>80</v>
      </c>
      <c s="32">
        <v>8.35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49</v>
      </c>
      <c r="E63" s="35" t="s">
        <v>341</v>
      </c>
    </row>
    <row r="64" spans="1:5" ht="12.75">
      <c r="A64" s="36" t="s">
        <v>51</v>
      </c>
      <c r="E64" s="37" t="s">
        <v>360</v>
      </c>
    </row>
    <row r="65" spans="1:5" ht="63.75">
      <c r="A65" t="s">
        <v>53</v>
      </c>
      <c r="E65" s="35" t="s">
        <v>342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0+O8+O17+O38+O43+O56+O65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361</v>
      </c>
      <c s="41">
        <f>0+I8+I17+I38+I43+I56+I65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361</v>
      </c>
      <c s="6"/>
      <c s="18" t="s">
        <v>362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46</v>
      </c>
      <c s="25" t="s">
        <v>29</v>
      </c>
      <c s="30" t="s">
        <v>47</v>
      </c>
      <c s="31" t="s">
        <v>48</v>
      </c>
      <c s="32">
        <v>78.967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51">
      <c r="A10" s="34" t="s">
        <v>49</v>
      </c>
      <c r="E10" s="35" t="s">
        <v>293</v>
      </c>
    </row>
    <row r="11" spans="1:5" ht="63.75">
      <c r="A11" s="36" t="s">
        <v>51</v>
      </c>
      <c r="E11" s="37" t="s">
        <v>363</v>
      </c>
    </row>
    <row r="12" spans="1:5" ht="25.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46</v>
      </c>
      <c s="25" t="s">
        <v>23</v>
      </c>
      <c s="30" t="s">
        <v>47</v>
      </c>
      <c s="31" t="s">
        <v>48</v>
      </c>
      <c s="32">
        <v>4.75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76.5">
      <c r="A14" s="34" t="s">
        <v>49</v>
      </c>
      <c r="E14" s="35" t="s">
        <v>364</v>
      </c>
    </row>
    <row r="15" spans="1:5" ht="12.75">
      <c r="A15" s="36" t="s">
        <v>51</v>
      </c>
      <c r="E15" s="37" t="s">
        <v>365</v>
      </c>
    </row>
    <row r="16" spans="1:5" ht="25.5">
      <c r="A16" t="s">
        <v>53</v>
      </c>
      <c r="E16" s="35" t="s">
        <v>54</v>
      </c>
    </row>
    <row r="17" spans="1:18" ht="12.75" customHeight="1">
      <c r="A17" s="6" t="s">
        <v>43</v>
      </c>
      <c s="6"/>
      <c s="39" t="s">
        <v>29</v>
      </c>
      <c s="6"/>
      <c s="27" t="s">
        <v>60</v>
      </c>
      <c s="6"/>
      <c s="6"/>
      <c s="6"/>
      <c s="40">
        <f>0+Q17</f>
      </c>
      <c r="O17">
        <f>0+R17</f>
      </c>
      <c r="Q17">
        <f>0+I18+I22+I26+I30+I34</f>
      </c>
      <c>
        <f>0+O18+O22+O26+O30+O34</f>
      </c>
    </row>
    <row r="18" spans="1:16" ht="12.75">
      <c r="A18" s="25" t="s">
        <v>45</v>
      </c>
      <c s="29" t="s">
        <v>22</v>
      </c>
      <c s="29" t="s">
        <v>67</v>
      </c>
      <c s="25" t="s">
        <v>56</v>
      </c>
      <c s="30" t="s">
        <v>68</v>
      </c>
      <c s="31" t="s">
        <v>63</v>
      </c>
      <c s="32">
        <v>6.54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38.25">
      <c r="A19" s="34" t="s">
        <v>49</v>
      </c>
      <c r="E19" s="35" t="s">
        <v>295</v>
      </c>
    </row>
    <row r="20" spans="1:5" ht="51">
      <c r="A20" s="36" t="s">
        <v>51</v>
      </c>
      <c r="E20" s="37" t="s">
        <v>366</v>
      </c>
    </row>
    <row r="21" spans="1:5" ht="369.75">
      <c r="A21" t="s">
        <v>53</v>
      </c>
      <c r="E21" s="35" t="s">
        <v>71</v>
      </c>
    </row>
    <row r="22" spans="1:16" ht="12.75">
      <c r="A22" s="25" t="s">
        <v>45</v>
      </c>
      <c s="29" t="s">
        <v>33</v>
      </c>
      <c s="29" t="s">
        <v>297</v>
      </c>
      <c s="25" t="s">
        <v>56</v>
      </c>
      <c s="30" t="s">
        <v>298</v>
      </c>
      <c s="31" t="s">
        <v>63</v>
      </c>
      <c s="32">
        <v>29.344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38.25">
      <c r="A23" s="34" t="s">
        <v>49</v>
      </c>
      <c r="E23" s="35" t="s">
        <v>367</v>
      </c>
    </row>
    <row r="24" spans="1:5" ht="63.75">
      <c r="A24" s="36" t="s">
        <v>51</v>
      </c>
      <c r="E24" s="37" t="s">
        <v>368</v>
      </c>
    </row>
    <row r="25" spans="1:5" ht="318.75">
      <c r="A25" t="s">
        <v>53</v>
      </c>
      <c r="E25" s="35" t="s">
        <v>301</v>
      </c>
    </row>
    <row r="26" spans="1:16" ht="12.75">
      <c r="A26" s="25" t="s">
        <v>45</v>
      </c>
      <c s="29" t="s">
        <v>35</v>
      </c>
      <c s="29" t="s">
        <v>302</v>
      </c>
      <c s="25" t="s">
        <v>56</v>
      </c>
      <c s="30" t="s">
        <v>303</v>
      </c>
      <c s="31" t="s">
        <v>63</v>
      </c>
      <c s="32">
        <v>3.5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38.25">
      <c r="A27" s="34" t="s">
        <v>49</v>
      </c>
      <c r="E27" s="35" t="s">
        <v>304</v>
      </c>
    </row>
    <row r="28" spans="1:5" ht="25.5">
      <c r="A28" s="36" t="s">
        <v>51</v>
      </c>
      <c r="E28" s="37" t="s">
        <v>369</v>
      </c>
    </row>
    <row r="29" spans="1:5" ht="229.5">
      <c r="A29" t="s">
        <v>53</v>
      </c>
      <c r="E29" s="35" t="s">
        <v>306</v>
      </c>
    </row>
    <row r="30" spans="1:16" ht="12.75">
      <c r="A30" s="25" t="s">
        <v>45</v>
      </c>
      <c s="29" t="s">
        <v>37</v>
      </c>
      <c s="29" t="s">
        <v>307</v>
      </c>
      <c s="25" t="s">
        <v>56</v>
      </c>
      <c s="30" t="s">
        <v>308</v>
      </c>
      <c s="31" t="s">
        <v>63</v>
      </c>
      <c s="32">
        <v>5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25.5">
      <c r="A31" s="34" t="s">
        <v>49</v>
      </c>
      <c r="E31" s="35" t="s">
        <v>309</v>
      </c>
    </row>
    <row r="32" spans="1:5" ht="25.5">
      <c r="A32" s="36" t="s">
        <v>51</v>
      </c>
      <c r="E32" s="37" t="s">
        <v>370</v>
      </c>
    </row>
    <row r="33" spans="1:5" ht="293.25">
      <c r="A33" t="s">
        <v>53</v>
      </c>
      <c r="E33" s="35" t="s">
        <v>311</v>
      </c>
    </row>
    <row r="34" spans="1:16" ht="12.75">
      <c r="A34" s="25" t="s">
        <v>45</v>
      </c>
      <c s="29" t="s">
        <v>84</v>
      </c>
      <c s="29" t="s">
        <v>159</v>
      </c>
      <c s="25" t="s">
        <v>56</v>
      </c>
      <c s="30" t="s">
        <v>160</v>
      </c>
      <c s="31" t="s">
        <v>74</v>
      </c>
      <c s="32">
        <v>18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49</v>
      </c>
      <c r="E35" s="35" t="s">
        <v>371</v>
      </c>
    </row>
    <row r="36" spans="1:5" ht="12.75">
      <c r="A36" s="36" t="s">
        <v>51</v>
      </c>
      <c r="E36" s="37" t="s">
        <v>372</v>
      </c>
    </row>
    <row r="37" spans="1:5" ht="25.5">
      <c r="A37" t="s">
        <v>53</v>
      </c>
      <c r="E37" s="35" t="s">
        <v>163</v>
      </c>
    </row>
    <row r="38" spans="1:18" ht="12.75" customHeight="1">
      <c r="A38" s="6" t="s">
        <v>43</v>
      </c>
      <c s="6"/>
      <c s="39" t="s">
        <v>23</v>
      </c>
      <c s="6"/>
      <c s="27" t="s">
        <v>164</v>
      </c>
      <c s="6"/>
      <c s="6"/>
      <c s="6"/>
      <c s="40">
        <f>0+Q38</f>
      </c>
      <c r="O38">
        <f>0+R38</f>
      </c>
      <c r="Q38">
        <f>0+I39</f>
      </c>
      <c>
        <f>0+O39</f>
      </c>
    </row>
    <row r="39" spans="1:16" ht="12.75">
      <c r="A39" s="25" t="s">
        <v>45</v>
      </c>
      <c s="29" t="s">
        <v>90</v>
      </c>
      <c s="29" t="s">
        <v>314</v>
      </c>
      <c s="25" t="s">
        <v>56</v>
      </c>
      <c s="30" t="s">
        <v>315</v>
      </c>
      <c s="31" t="s">
        <v>63</v>
      </c>
      <c s="32">
        <v>1.08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49</v>
      </c>
      <c r="E40" s="35" t="s">
        <v>354</v>
      </c>
    </row>
    <row r="41" spans="1:5" ht="38.25">
      <c r="A41" s="36" t="s">
        <v>51</v>
      </c>
      <c r="E41" s="37" t="s">
        <v>373</v>
      </c>
    </row>
    <row r="42" spans="1:5" ht="369.75">
      <c r="A42" t="s">
        <v>53</v>
      </c>
      <c r="E42" s="35" t="s">
        <v>318</v>
      </c>
    </row>
    <row r="43" spans="1:18" ht="12.75" customHeight="1">
      <c r="A43" s="6" t="s">
        <v>43</v>
      </c>
      <c s="6"/>
      <c s="39" t="s">
        <v>33</v>
      </c>
      <c s="6"/>
      <c s="27" t="s">
        <v>83</v>
      </c>
      <c s="6"/>
      <c s="6"/>
      <c s="6"/>
      <c s="40">
        <f>0+Q43</f>
      </c>
      <c r="O43">
        <f>0+R43</f>
      </c>
      <c r="Q43">
        <f>0+I44+I48+I52</f>
      </c>
      <c>
        <f>0+O44+O48+O52</f>
      </c>
    </row>
    <row r="44" spans="1:16" ht="12.75">
      <c r="A44" s="25" t="s">
        <v>45</v>
      </c>
      <c s="29" t="s">
        <v>40</v>
      </c>
      <c s="29" t="s">
        <v>319</v>
      </c>
      <c s="25" t="s">
        <v>56</v>
      </c>
      <c s="30" t="s">
        <v>320</v>
      </c>
      <c s="31" t="s">
        <v>63</v>
      </c>
      <c s="32">
        <v>8.36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25.5">
      <c r="A45" s="34" t="s">
        <v>49</v>
      </c>
      <c r="E45" s="35" t="s">
        <v>374</v>
      </c>
    </row>
    <row r="46" spans="1:5" ht="127.5">
      <c r="A46" s="36" t="s">
        <v>51</v>
      </c>
      <c r="E46" s="37" t="s">
        <v>375</v>
      </c>
    </row>
    <row r="47" spans="1:5" ht="369.75">
      <c r="A47" t="s">
        <v>53</v>
      </c>
      <c r="E47" s="35" t="s">
        <v>89</v>
      </c>
    </row>
    <row r="48" spans="1:16" ht="12.75">
      <c r="A48" s="25" t="s">
        <v>45</v>
      </c>
      <c s="29" t="s">
        <v>42</v>
      </c>
      <c s="29" t="s">
        <v>91</v>
      </c>
      <c s="25" t="s">
        <v>56</v>
      </c>
      <c s="30" t="s">
        <v>92</v>
      </c>
      <c s="31" t="s">
        <v>63</v>
      </c>
      <c s="32">
        <v>4.86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51">
      <c r="A49" s="34" t="s">
        <v>49</v>
      </c>
      <c r="E49" s="35" t="s">
        <v>376</v>
      </c>
    </row>
    <row r="50" spans="1:5" ht="12.75">
      <c r="A50" s="36" t="s">
        <v>51</v>
      </c>
      <c r="E50" s="37" t="s">
        <v>377</v>
      </c>
    </row>
    <row r="51" spans="1:5" ht="102">
      <c r="A51" t="s">
        <v>53</v>
      </c>
      <c r="E51" s="35" t="s">
        <v>95</v>
      </c>
    </row>
    <row r="52" spans="1:16" ht="12.75">
      <c r="A52" s="25" t="s">
        <v>45</v>
      </c>
      <c s="29" t="s">
        <v>108</v>
      </c>
      <c s="29" t="s">
        <v>325</v>
      </c>
      <c s="25" t="s">
        <v>56</v>
      </c>
      <c s="30" t="s">
        <v>326</v>
      </c>
      <c s="31" t="s">
        <v>63</v>
      </c>
      <c s="32">
        <v>0.75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25.5">
      <c r="A53" s="34" t="s">
        <v>49</v>
      </c>
      <c r="E53" s="35" t="s">
        <v>378</v>
      </c>
    </row>
    <row r="54" spans="1:5" ht="25.5">
      <c r="A54" s="36" t="s">
        <v>51</v>
      </c>
      <c r="E54" s="37" t="s">
        <v>379</v>
      </c>
    </row>
    <row r="55" spans="1:5" ht="357">
      <c r="A55" t="s">
        <v>53</v>
      </c>
      <c r="E55" s="35" t="s">
        <v>329</v>
      </c>
    </row>
    <row r="56" spans="1:18" ht="12.75" customHeight="1">
      <c r="A56" s="6" t="s">
        <v>43</v>
      </c>
      <c s="6"/>
      <c s="39" t="s">
        <v>90</v>
      </c>
      <c s="6"/>
      <c s="27" t="s">
        <v>330</v>
      </c>
      <c s="6"/>
      <c s="6"/>
      <c s="6"/>
      <c s="40">
        <f>0+Q56</f>
      </c>
      <c r="O56">
        <f>0+R56</f>
      </c>
      <c r="Q56">
        <f>0+I57+I61</f>
      </c>
      <c>
        <f>0+O57+O61</f>
      </c>
    </row>
    <row r="57" spans="1:16" ht="12.75">
      <c r="A57" s="25" t="s">
        <v>45</v>
      </c>
      <c s="29" t="s">
        <v>114</v>
      </c>
      <c s="29" t="s">
        <v>331</v>
      </c>
      <c s="25" t="s">
        <v>56</v>
      </c>
      <c s="30" t="s">
        <v>332</v>
      </c>
      <c s="31" t="s">
        <v>63</v>
      </c>
      <c s="32">
        <v>5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49</v>
      </c>
      <c r="E58" s="35" t="s">
        <v>333</v>
      </c>
    </row>
    <row r="59" spans="1:5" ht="12.75">
      <c r="A59" s="36" t="s">
        <v>51</v>
      </c>
      <c r="E59" s="37" t="s">
        <v>380</v>
      </c>
    </row>
    <row r="60" spans="1:5" ht="369.75">
      <c r="A60" t="s">
        <v>53</v>
      </c>
      <c r="E60" s="35" t="s">
        <v>89</v>
      </c>
    </row>
    <row r="61" spans="1:16" ht="12.75">
      <c r="A61" s="25" t="s">
        <v>45</v>
      </c>
      <c s="29" t="s">
        <v>165</v>
      </c>
      <c s="29" t="s">
        <v>335</v>
      </c>
      <c s="25" t="s">
        <v>56</v>
      </c>
      <c s="30" t="s">
        <v>336</v>
      </c>
      <c s="31" t="s">
        <v>80</v>
      </c>
      <c s="32">
        <v>10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49</v>
      </c>
      <c r="E62" s="35" t="s">
        <v>56</v>
      </c>
    </row>
    <row r="63" spans="1:5" ht="12.75">
      <c r="A63" s="36" t="s">
        <v>51</v>
      </c>
      <c r="E63" s="37" t="s">
        <v>381</v>
      </c>
    </row>
    <row r="64" spans="1:5" ht="51">
      <c r="A64" t="s">
        <v>53</v>
      </c>
      <c r="E64" s="35" t="s">
        <v>338</v>
      </c>
    </row>
    <row r="65" spans="1:18" ht="12.75" customHeight="1">
      <c r="A65" s="6" t="s">
        <v>43</v>
      </c>
      <c s="6"/>
      <c s="39" t="s">
        <v>40</v>
      </c>
      <c s="6"/>
      <c s="27" t="s">
        <v>107</v>
      </c>
      <c s="6"/>
      <c s="6"/>
      <c s="6"/>
      <c s="40">
        <f>0+Q65</f>
      </c>
      <c r="O65">
        <f>0+R65</f>
      </c>
      <c r="Q65">
        <f>0+I66+I70</f>
      </c>
      <c>
        <f>0+O66+O70</f>
      </c>
    </row>
    <row r="66" spans="1:16" ht="12.75">
      <c r="A66" s="25" t="s">
        <v>45</v>
      </c>
      <c s="29" t="s">
        <v>171</v>
      </c>
      <c s="29" t="s">
        <v>339</v>
      </c>
      <c s="25" t="s">
        <v>56</v>
      </c>
      <c s="30" t="s">
        <v>340</v>
      </c>
      <c s="31" t="s">
        <v>80</v>
      </c>
      <c s="32">
        <v>10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49</v>
      </c>
      <c r="E67" s="35" t="s">
        <v>341</v>
      </c>
    </row>
    <row r="68" spans="1:5" ht="12.75">
      <c r="A68" s="36" t="s">
        <v>51</v>
      </c>
      <c r="E68" s="37" t="s">
        <v>381</v>
      </c>
    </row>
    <row r="69" spans="1:5" ht="63.75">
      <c r="A69" t="s">
        <v>53</v>
      </c>
      <c r="E69" s="35" t="s">
        <v>342</v>
      </c>
    </row>
    <row r="70" spans="1:16" ht="12.75">
      <c r="A70" s="25" t="s">
        <v>45</v>
      </c>
      <c s="29" t="s">
        <v>177</v>
      </c>
      <c s="29" t="s">
        <v>382</v>
      </c>
      <c s="25" t="s">
        <v>56</v>
      </c>
      <c s="30" t="s">
        <v>383</v>
      </c>
      <c s="31" t="s">
        <v>80</v>
      </c>
      <c s="32">
        <v>10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49</v>
      </c>
      <c r="E71" s="35" t="s">
        <v>384</v>
      </c>
    </row>
    <row r="72" spans="1:5" ht="12.75">
      <c r="A72" s="36" t="s">
        <v>51</v>
      </c>
      <c r="E72" s="37" t="s">
        <v>385</v>
      </c>
    </row>
    <row r="73" spans="1:5" ht="114.75">
      <c r="A73" t="s">
        <v>53</v>
      </c>
      <c r="E73" s="35" t="s">
        <v>386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