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jhoke\Documents\JA\_ZALOHA_AKCE_ADVISIA\20_019-A_Uhersky_Brod_cyklo_Praksice\08_ASPE_archiv\_PDPS\04-VZ\"/>
    </mc:Choice>
  </mc:AlternateContent>
  <bookViews>
    <workbookView xWindow="240" yWindow="120" windowWidth="14940" windowHeight="9228"/>
  </bookViews>
  <sheets>
    <sheet name="Rekapitulace" sheetId="1" r:id="rId1"/>
    <sheet name="SO 001 UN" sheetId="2" r:id="rId2"/>
    <sheet name="SO 002 NN" sheetId="3" r:id="rId3"/>
    <sheet name="SO 101.1.1 UN" sheetId="4" r:id="rId4"/>
    <sheet name="SO 101.1.2 NN" sheetId="5" r:id="rId5"/>
    <sheet name="SO 101.3.1 UN" sheetId="6" r:id="rId6"/>
    <sheet name="SO 101.3.2 UN" sheetId="7" r:id="rId7"/>
    <sheet name="SO 185.1" sheetId="8" r:id="rId8"/>
  </sheets>
  <calcPr calcId="152511" iterate="1"/>
  <webPublishing codePage="0"/>
</workbook>
</file>

<file path=xl/calcChain.xml><?xml version="1.0" encoding="utf-8"?>
<calcChain xmlns="http://schemas.openxmlformats.org/spreadsheetml/2006/main">
  <c r="O13" i="8" l="1"/>
  <c r="I13" i="8"/>
  <c r="I9" i="8"/>
  <c r="O9" i="8" s="1"/>
  <c r="Q8" i="8"/>
  <c r="I8" i="8" s="1"/>
  <c r="I3" i="8" s="1"/>
  <c r="C16" i="1" s="1"/>
  <c r="I62" i="7"/>
  <c r="O62" i="7" s="1"/>
  <c r="R61" i="7" s="1"/>
  <c r="O61" i="7" s="1"/>
  <c r="Q61" i="7"/>
  <c r="I61" i="7" s="1"/>
  <c r="O57" i="7"/>
  <c r="I57" i="7"/>
  <c r="I53" i="7"/>
  <c r="O53" i="7" s="1"/>
  <c r="Q52" i="7"/>
  <c r="I52" i="7" s="1"/>
  <c r="O48" i="7"/>
  <c r="I48" i="7"/>
  <c r="I44" i="7"/>
  <c r="O44" i="7" s="1"/>
  <c r="I40" i="7"/>
  <c r="O40" i="7" s="1"/>
  <c r="R39" i="7" s="1"/>
  <c r="O39" i="7" s="1"/>
  <c r="I35" i="7"/>
  <c r="O35" i="7" s="1"/>
  <c r="R34" i="7" s="1"/>
  <c r="O34" i="7" s="1"/>
  <c r="Q34" i="7"/>
  <c r="I34" i="7"/>
  <c r="O30" i="7"/>
  <c r="I30" i="7"/>
  <c r="I26" i="7"/>
  <c r="O26" i="7" s="1"/>
  <c r="I22" i="7"/>
  <c r="O22" i="7" s="1"/>
  <c r="O18" i="7"/>
  <c r="I18" i="7"/>
  <c r="I14" i="7"/>
  <c r="Q13" i="7" s="1"/>
  <c r="I13" i="7" s="1"/>
  <c r="I9" i="7"/>
  <c r="Q8" i="7" s="1"/>
  <c r="I8" i="7" s="1"/>
  <c r="I62" i="6"/>
  <c r="O62" i="6" s="1"/>
  <c r="R61" i="6" s="1"/>
  <c r="O61" i="6" s="1"/>
  <c r="I57" i="6"/>
  <c r="O57" i="6" s="1"/>
  <c r="O53" i="6"/>
  <c r="R52" i="6" s="1"/>
  <c r="O52" i="6" s="1"/>
  <c r="I53" i="6"/>
  <c r="Q52" i="6" s="1"/>
  <c r="I52" i="6" s="1"/>
  <c r="I48" i="6"/>
  <c r="O48" i="6" s="1"/>
  <c r="O44" i="6"/>
  <c r="I44" i="6"/>
  <c r="O40" i="6"/>
  <c r="R39" i="6" s="1"/>
  <c r="O39" i="6" s="1"/>
  <c r="I40" i="6"/>
  <c r="I35" i="6"/>
  <c r="O35" i="6" s="1"/>
  <c r="R34" i="6" s="1"/>
  <c r="O34" i="6" s="1"/>
  <c r="Q34" i="6"/>
  <c r="I34" i="6" s="1"/>
  <c r="I30" i="6"/>
  <c r="O30" i="6" s="1"/>
  <c r="O26" i="6"/>
  <c r="I26" i="6"/>
  <c r="O22" i="6"/>
  <c r="I22" i="6"/>
  <c r="I18" i="6"/>
  <c r="O18" i="6" s="1"/>
  <c r="I14" i="6"/>
  <c r="O14" i="6" s="1"/>
  <c r="R13" i="6" s="1"/>
  <c r="O13" i="6" s="1"/>
  <c r="I9" i="6"/>
  <c r="O9" i="6" s="1"/>
  <c r="R8" i="6" s="1"/>
  <c r="O8" i="6" s="1"/>
  <c r="O2" i="6" s="1"/>
  <c r="D14" i="1" s="1"/>
  <c r="Q8" i="6"/>
  <c r="I8" i="6"/>
  <c r="I51" i="5"/>
  <c r="O51" i="5" s="1"/>
  <c r="I47" i="5"/>
  <c r="O47" i="5" s="1"/>
  <c r="O43" i="5"/>
  <c r="I43" i="5"/>
  <c r="I39" i="5"/>
  <c r="Q38" i="5" s="1"/>
  <c r="I38" i="5" s="1"/>
  <c r="I34" i="5"/>
  <c r="O34" i="5" s="1"/>
  <c r="O30" i="5"/>
  <c r="I30" i="5"/>
  <c r="I26" i="5"/>
  <c r="O26" i="5" s="1"/>
  <c r="I22" i="5"/>
  <c r="O22" i="5" s="1"/>
  <c r="O18" i="5"/>
  <c r="I18" i="5"/>
  <c r="I14" i="5"/>
  <c r="Q13" i="5" s="1"/>
  <c r="I13" i="5" s="1"/>
  <c r="O9" i="5"/>
  <c r="R8" i="5" s="1"/>
  <c r="O8" i="5" s="1"/>
  <c r="I9" i="5"/>
  <c r="Q8" i="5"/>
  <c r="I8" i="5" s="1"/>
  <c r="I205" i="4"/>
  <c r="O205" i="4" s="1"/>
  <c r="O201" i="4"/>
  <c r="I201" i="4"/>
  <c r="I196" i="4"/>
  <c r="O196" i="4" s="1"/>
  <c r="O192" i="4"/>
  <c r="I192" i="4"/>
  <c r="I188" i="4"/>
  <c r="O188" i="4" s="1"/>
  <c r="I184" i="4"/>
  <c r="O184" i="4" s="1"/>
  <c r="O180" i="4"/>
  <c r="I180" i="4"/>
  <c r="I176" i="4"/>
  <c r="O176" i="4" s="1"/>
  <c r="I172" i="4"/>
  <c r="O172" i="4" s="1"/>
  <c r="I168" i="4"/>
  <c r="O168" i="4" s="1"/>
  <c r="O164" i="4"/>
  <c r="R163" i="4" s="1"/>
  <c r="O163" i="4" s="1"/>
  <c r="I164" i="4"/>
  <c r="Q163" i="4" s="1"/>
  <c r="I163" i="4" s="1"/>
  <c r="I159" i="4"/>
  <c r="O159" i="4" s="1"/>
  <c r="R158" i="4"/>
  <c r="O158" i="4" s="1"/>
  <c r="Q158" i="4"/>
  <c r="I158" i="4"/>
  <c r="I154" i="4"/>
  <c r="O154" i="4" s="1"/>
  <c r="I150" i="4"/>
  <c r="O150" i="4" s="1"/>
  <c r="O146" i="4"/>
  <c r="I146" i="4"/>
  <c r="O142" i="4"/>
  <c r="I142" i="4"/>
  <c r="I138" i="4"/>
  <c r="O138" i="4" s="1"/>
  <c r="I134" i="4"/>
  <c r="O134" i="4" s="1"/>
  <c r="O130" i="4"/>
  <c r="I130" i="4"/>
  <c r="I126" i="4"/>
  <c r="O126" i="4" s="1"/>
  <c r="I122" i="4"/>
  <c r="O122" i="4" s="1"/>
  <c r="O118" i="4"/>
  <c r="I118" i="4"/>
  <c r="I113" i="4"/>
  <c r="O113" i="4" s="1"/>
  <c r="R112" i="4"/>
  <c r="O112" i="4" s="1"/>
  <c r="Q112" i="4"/>
  <c r="I112" i="4"/>
  <c r="I108" i="4"/>
  <c r="Q107" i="4" s="1"/>
  <c r="I107" i="4" s="1"/>
  <c r="O103" i="4"/>
  <c r="I103" i="4"/>
  <c r="I99" i="4"/>
  <c r="Q98" i="4" s="1"/>
  <c r="I98" i="4" s="1"/>
  <c r="I94" i="4"/>
  <c r="O94" i="4" s="1"/>
  <c r="O90" i="4"/>
  <c r="I90" i="4"/>
  <c r="I86" i="4"/>
  <c r="O86" i="4" s="1"/>
  <c r="O82" i="4"/>
  <c r="I82" i="4"/>
  <c r="O78" i="4"/>
  <c r="I78" i="4"/>
  <c r="I74" i="4"/>
  <c r="O74" i="4" s="1"/>
  <c r="I70" i="4"/>
  <c r="O70" i="4" s="1"/>
  <c r="I66" i="4"/>
  <c r="O66" i="4" s="1"/>
  <c r="O62" i="4"/>
  <c r="I62" i="4"/>
  <c r="O58" i="4"/>
  <c r="I58" i="4"/>
  <c r="I54" i="4"/>
  <c r="O54" i="4" s="1"/>
  <c r="O50" i="4"/>
  <c r="I50" i="4"/>
  <c r="O46" i="4"/>
  <c r="I46" i="4"/>
  <c r="O42" i="4"/>
  <c r="I42" i="4"/>
  <c r="I38" i="4"/>
  <c r="O38" i="4" s="1"/>
  <c r="O34" i="4"/>
  <c r="I34" i="4"/>
  <c r="I30" i="4"/>
  <c r="Q21" i="4" s="1"/>
  <c r="I21" i="4" s="1"/>
  <c r="O26" i="4"/>
  <c r="I26" i="4"/>
  <c r="I22" i="4"/>
  <c r="O22" i="4" s="1"/>
  <c r="O17" i="4"/>
  <c r="R8" i="4" s="1"/>
  <c r="O8" i="4" s="1"/>
  <c r="I17" i="4"/>
  <c r="Q8" i="4" s="1"/>
  <c r="I8" i="4" s="1"/>
  <c r="I13" i="4"/>
  <c r="O13" i="4" s="1"/>
  <c r="O9" i="4"/>
  <c r="I9" i="4"/>
  <c r="O13" i="3"/>
  <c r="I13" i="3"/>
  <c r="Q8" i="3" s="1"/>
  <c r="I8" i="3" s="1"/>
  <c r="I3" i="3" s="1"/>
  <c r="C11" i="1" s="1"/>
  <c r="E11" i="1" s="1"/>
  <c r="O9" i="3"/>
  <c r="I9" i="3"/>
  <c r="R8" i="3"/>
  <c r="O8" i="3" s="1"/>
  <c r="O2" i="3" s="1"/>
  <c r="D11" i="1" s="1"/>
  <c r="O21" i="2"/>
  <c r="R8" i="2" s="1"/>
  <c r="O8" i="2" s="1"/>
  <c r="O2" i="2" s="1"/>
  <c r="D10" i="1" s="1"/>
  <c r="I21" i="2"/>
  <c r="O17" i="2"/>
  <c r="I17" i="2"/>
  <c r="I13" i="2"/>
  <c r="O13" i="2" s="1"/>
  <c r="O9" i="2"/>
  <c r="I9" i="2"/>
  <c r="Q8" i="2"/>
  <c r="I8" i="2" s="1"/>
  <c r="I3" i="2" s="1"/>
  <c r="C10" i="1" s="1"/>
  <c r="O108" i="4" l="1"/>
  <c r="R107" i="4" s="1"/>
  <c r="O107" i="4" s="1"/>
  <c r="E10" i="1"/>
  <c r="R117" i="4"/>
  <c r="O117" i="4" s="1"/>
  <c r="E16" i="1"/>
  <c r="Q117" i="4"/>
  <c r="I117" i="4" s="1"/>
  <c r="I3" i="4" s="1"/>
  <c r="C12" i="1" s="1"/>
  <c r="R200" i="4"/>
  <c r="O200" i="4" s="1"/>
  <c r="Q39" i="6"/>
  <c r="I39" i="6" s="1"/>
  <c r="I3" i="6" s="1"/>
  <c r="C14" i="1" s="1"/>
  <c r="E14" i="1" s="1"/>
  <c r="Q39" i="7"/>
  <c r="I39" i="7" s="1"/>
  <c r="I3" i="7" s="1"/>
  <c r="C15" i="1" s="1"/>
  <c r="O30" i="4"/>
  <c r="R21" i="4" s="1"/>
  <c r="O21" i="4" s="1"/>
  <c r="O2" i="4" s="1"/>
  <c r="D12" i="1" s="1"/>
  <c r="O99" i="4"/>
  <c r="R98" i="4" s="1"/>
  <c r="O98" i="4" s="1"/>
  <c r="O14" i="5"/>
  <c r="R13" i="5" s="1"/>
  <c r="O13" i="5" s="1"/>
  <c r="O2" i="5" s="1"/>
  <c r="D13" i="1" s="1"/>
  <c r="Q13" i="6"/>
  <c r="I13" i="6" s="1"/>
  <c r="Q61" i="6"/>
  <c r="I61" i="6" s="1"/>
  <c r="O9" i="7"/>
  <c r="R8" i="7" s="1"/>
  <c r="O8" i="7" s="1"/>
  <c r="R52" i="7"/>
  <c r="O52" i="7" s="1"/>
  <c r="I3" i="5"/>
  <c r="C13" i="1" s="1"/>
  <c r="O39" i="5"/>
  <c r="R38" i="5" s="1"/>
  <c r="O38" i="5" s="1"/>
  <c r="O14" i="7"/>
  <c r="R13" i="7" s="1"/>
  <c r="O13" i="7" s="1"/>
  <c r="R8" i="8"/>
  <c r="O8" i="8" s="1"/>
  <c r="O2" i="8" s="1"/>
  <c r="D16" i="1" s="1"/>
  <c r="Q200" i="4"/>
  <c r="I200" i="4" s="1"/>
  <c r="E12" i="1" l="1"/>
  <c r="C6" i="1"/>
  <c r="E13" i="1"/>
  <c r="O2" i="7"/>
  <c r="D15" i="1" s="1"/>
  <c r="E15" i="1" s="1"/>
  <c r="C7" i="1" l="1"/>
</calcChain>
</file>

<file path=xl/sharedStrings.xml><?xml version="1.0" encoding="utf-8"?>
<sst xmlns="http://schemas.openxmlformats.org/spreadsheetml/2006/main" count="1588" uniqueCount="468">
  <si>
    <t>Firma: Advisia,s.r.o.</t>
  </si>
  <si>
    <t>Rekapitulace ceny</t>
  </si>
  <si>
    <t>Stavba: 20_019-A-dot_02 - STEZKA PRO PĚŠÍ A CYKLISTY, UHERSKÝ BROD-dotační_02</t>
  </si>
  <si>
    <t xml:space="preserve">Varianta: ZŘ - </t>
  </si>
  <si>
    <t>Celková cena bez DPH:</t>
  </si>
  <si>
    <t>Celková cena s DPH:</t>
  </si>
  <si>
    <t>Objekt</t>
  </si>
  <si>
    <t>Popis</t>
  </si>
  <si>
    <t>Cena bez DPH</t>
  </si>
  <si>
    <t>DPH</t>
  </si>
  <si>
    <t>Cena s DPH</t>
  </si>
  <si>
    <t>ASPE10</t>
  </si>
  <si>
    <t>S</t>
  </si>
  <si>
    <t>Soupis prací objektu</t>
  </si>
  <si>
    <t xml:space="preserve">Stavba: </t>
  </si>
  <si>
    <t>20_019-A-dot_02</t>
  </si>
  <si>
    <t>STEZKA PRO PĚŠÍ A CYKLISTY, UHERSKÝ BROD-dotační_02</t>
  </si>
  <si>
    <t>O</t>
  </si>
  <si>
    <t>Rozpočet:</t>
  </si>
  <si>
    <t>0,00</t>
  </si>
  <si>
    <t>15,00</t>
  </si>
  <si>
    <t>21,00</t>
  </si>
  <si>
    <t>3</t>
  </si>
  <si>
    <t>2</t>
  </si>
  <si>
    <t>SO 001 UN</t>
  </si>
  <si>
    <t>Všeobecné a ostatní náklady- uznatelné</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</si>
  <si>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</si>
  <si>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</si>
  <si>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</si>
  <si>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</si>
  <si>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</si>
  <si>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</si>
  <si>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</si>
  <si>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</si>
  <si>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</si>
  <si>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</si>
  <si>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</si>
  <si>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</si>
  <si>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</si>
  <si>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</si>
  <si>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</si>
  <si>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</si>
  <si>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</si>
  <si>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</si>
  <si>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</si>
  <si>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</si>
  <si>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02610</t>
  </si>
  <si>
    <t/>
  </si>
  <si>
    <t>ZKOUŠENÍ KONSTRUKCÍ A PRACÍ ZKUŠEBNOU ZHOTOVITELE</t>
  </si>
  <si>
    <t>KPL</t>
  </si>
  <si>
    <t>PP</t>
  </si>
  <si>
    <t>zkoušky materiálů na stavbě, hutnící zkoušky</t>
  </si>
  <si>
    <t>VV</t>
  </si>
  <si>
    <t>1,00=1,000 [A]</t>
  </si>
  <si>
    <t>TS</t>
  </si>
  <si>
    <t>zahrnuje veškeré náklady spojené s objednatelem požadovanými zkouškami</t>
  </si>
  <si>
    <t>02730</t>
  </si>
  <si>
    <t>POMOC PRÁCE ZŘÍZ NEBO ZAJIŠŤ OCHRANU INŽENÝRSKÝCH SÍTÍ</t>
  </si>
  <si>
    <t>Zajištšní inženýrských sítí během realizace stavby dle požadavků správců. Nutné vytyčení všech podzemních sítí s protokolárním zápisem příslušných správců. Přesnou polohu podzemních vedení ověřit ručně kopanými sondami. Podzemní plynovod, sdělovací kabely, elektrické vedení včetně vrchního vedení, vodovod, v trase příčné přechody. Přechody nutno ochránit. Zajištění stavby proti škodám na okolních pozemcích a objektech.  
Délka stavby 1480m  
Pevná cena</t>
  </si>
  <si>
    <t>1,00=1,000 [A] 
ochrana stávajících inženýrských sítí dle stanovisek správců jednotlivých sítí</t>
  </si>
  <si>
    <t>zahrnuje veškeré náklady spojené s objednatelem požadovanými zařízeními</t>
  </si>
  <si>
    <t>02910</t>
  </si>
  <si>
    <t>OSTATNÍ POŽADAVKY - ZEMĚMĚŘIČSKÁ MĚŘENÍ</t>
  </si>
  <si>
    <t>Zaměření skutečného provedení díla ke kolaudaci stavby.  
Délka stavby 1480m  
3x tištěné paré + 1x CD  
Pevná cena</t>
  </si>
  <si>
    <t>zahrnuje veškeré náklady spojené s objednatelem požadovanými pracemi,   
- pro stanovení orientační investorské ceny určete jednotkovou cenu jako 1% odhadované ceny stavby</t>
  </si>
  <si>
    <t>03100</t>
  </si>
  <si>
    <t>ZAŘÍZENÍ STAVENIŠTĚ - ZŘÍZENÍ, PROVOZ, DEMONTÁŽ</t>
  </si>
  <si>
    <t>zařízení staveniště pro zhotovitele</t>
  </si>
  <si>
    <t>1=1,000 [A]</t>
  </si>
  <si>
    <t>zahrnuje objednatelem povolené náklady na pořízení (event. pronájem), provozování, udržování a likvidaci zhotovitelova zařízení</t>
  </si>
  <si>
    <t>SO 002 NN</t>
  </si>
  <si>
    <t>Všeobecné a ostatní náklady- neuznatelné</t>
  </si>
  <si>
    <t>02911</t>
  </si>
  <si>
    <t>OSTATNÍ POŽADAVKY - GEODETICKÉ ZAMĚŘENÍ</t>
  </si>
  <si>
    <t>Věškerá nutná zaměření k realizaci díla (např. zaměření stavby před výstavbou, vytčení stavby, obvodu staveniště,...) a k uvedení stavby do úžívání a předání dokončeného díla.  
Délka stavby 1480m  
Pevná cena</t>
  </si>
  <si>
    <t>zahrnuje veškeré náklady spojené s objednatelem požadovanými pracemi</t>
  </si>
  <si>
    <t>02940</t>
  </si>
  <si>
    <t>OSTATNÍ POŽADAVKY - VYPRACOVÁNÍ DOKUMENTACE</t>
  </si>
  <si>
    <t>SOUBOR</t>
  </si>
  <si>
    <t>Dokumentace skutečného provedení stavby. Výkresy a související písemnosti zhotovené stavby potřebné pro evidenci pozemní komunikace. Výkresy odchylek a změn stavby oproti DSP+PDPS. Ověření podpisem odpovědného zástupce zhotovitele a správce stavby. Zadavatel poskytne projektovou dokumentaci v otevřené formátu *.dwg.  
Délka stavby 1480m  
Pevná cena</t>
  </si>
  <si>
    <t>SO 101.1.1 UN</t>
  </si>
  <si>
    <t>STEZKA PRO PĚŠÍ A CYKLISTY- UZNATELNÉ NÁKLADY</t>
  </si>
  <si>
    <t>014102</t>
  </si>
  <si>
    <t>POPLATKY ZA SKLÁDKU</t>
  </si>
  <si>
    <t>T</t>
  </si>
  <si>
    <t>poplatky za uložení zemin a přebytků výkopku-skládka dle zadávacích podmínek v režii dodavatele s poplatkem a evidencí</t>
  </si>
  <si>
    <t>pol.č.        výměra      hmotnost   celkem 
                     m3           t/m3           t 
12373.1    251 *           2,2        =552,200 [B] 
12373.2   1820,4  *             2,2        =4 004,880 [C] 
132733      1,5  *       2,2      =3,300 [F]    
Celkem: B+C+F=4 560,380 [G]</t>
  </si>
  <si>
    <t>zahrnuje veškeré poplatky provozovateli skládky související s uložením odpadu na skládce.</t>
  </si>
  <si>
    <t>014112</t>
  </si>
  <si>
    <t>POPLATKY ZA SKLÁDKU TYP S-IO (INERTNÍ ODPAD)</t>
  </si>
  <si>
    <t>poplatek za skládku kameniva z podkladní vrstvy polní cesty</t>
  </si>
  <si>
    <t>pol.č. 113323 6*2,5=15,000 [A] přepočet na t</t>
  </si>
  <si>
    <t>014122</t>
  </si>
  <si>
    <t>POPLATKY ZA SKLÁDKU TYP S-OO (OSTATNÍ ODPAD)</t>
  </si>
  <si>
    <t>poplatky za uložení odstraněných asfaltových vrstev- skládka dle zadávacích podmínek v režii dodavatele s poplatkem a evidencí   
dle pol.č. 113133</t>
  </si>
  <si>
    <t>0,5*2,5=1,250 [A] dle pol.č. 113136 * přepočet na tuny</t>
  </si>
  <si>
    <t>Zemní práce</t>
  </si>
  <si>
    <t>11202</t>
  </si>
  <si>
    <t>KÁCENÍ STROMŮ D KMENE DO 0,9M S ODSTRANĚNÍM PAŘEZŮ</t>
  </si>
  <si>
    <t>KUS</t>
  </si>
  <si>
    <t>zhotovitel v ceně zohlední možnost zpětného využití materiálu na stavbě  
odstranění včetně pařezů  
cena stanovena investorem</t>
  </si>
  <si>
    <t>3=3,000 [A] V MÍSTĚ KŘÍŽENÍ STEZKY SE SILNICÍ III/49714</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</si>
  <si>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</si>
  <si>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113133</t>
  </si>
  <si>
    <t>ODSTRANĚNÍ KRYTU ZPEVNĚNÝCH PLOCH S ASFALT POJIVEM, ODVOZ DO 3KM</t>
  </si>
  <si>
    <t>M3</t>
  </si>
  <si>
    <t>odstranění stávajícího krytu polní cesty v km 1,260, v tl.0,05m, vč. odvozu na skládku dle zhotovitele (předpoklad do 3km)</t>
  </si>
  <si>
    <t>10*0,05=0,500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</si>
  <si>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</si>
  <si>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113323</t>
  </si>
  <si>
    <t>ODSTRAN PODKL ZPEVNĚNÝCH PLOCH Z KAMENIVA NESTMEL, ODVOZ DO 3KM</t>
  </si>
  <si>
    <t>odstranění podkladní vrstvy z kameniva stávající polní cesty  
vč. odvozu na skládku dle zhotovitele (předpoklad do 3km)</t>
  </si>
  <si>
    <t>10*0,6=6,000 [A]</t>
  </si>
  <si>
    <t>7</t>
  </si>
  <si>
    <t>12110</t>
  </si>
  <si>
    <t>SEJMUTÍ ORNICE NEBO LESNÍ PŮDY</t>
  </si>
  <si>
    <t>sejmutí ornice v tl.0,30m před stavbou, tl. stanovena dle IG pruzkumu 
včetně složení podél trasy a částečně na mezideponii v místě stavby pro zpětné rozhrnutí 
ornice bude uložena na pozemku města – hranici pozemku kde začíná pole 
Ornice po dohodě se zemědělci bude rozhrnuta na pole časově dle dohody se Zemaspolem – po sklizni.</t>
  </si>
  <si>
    <t>8160*0,30=2 448,000 [A]</t>
  </si>
  <si>
    <t>položka zahrnuje sejmutí ornice bez ohledu na tloušťku vrstvy a její vodorovnou dopravu  
nezahrnuje uložení na trvalou skládku</t>
  </si>
  <si>
    <t>8</t>
  </si>
  <si>
    <t>12373</t>
  </si>
  <si>
    <t>ODKOP PRO SPOD STAVBU SILNIC A ŽELEZNIC TŘ. I</t>
  </si>
  <si>
    <t>odkop stávající zeminy (dle IGP jíly) na úroveň pláně stezky pro pěší a cyklisty  
odvoz na skládku  je v samostatné pol.č.12373B.1</t>
  </si>
  <si>
    <t>251=251,000 [A]  Kubatura z modelu CIVIL 3D</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</si>
  <si>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</si>
  <si>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odkop stávající zeminy na parapláň stezky pro pěší a cyklisty, tl.0,30m  
odvoz na skládku  je v samostatné pol.č.12373B.2</t>
  </si>
  <si>
    <t>4,1*0,3*1480=1 820,400 [A]  šířka pláně * tl. aktivní zóny * délka stezky pro pěší a cyklisty</t>
  </si>
  <si>
    <t>12373B</t>
  </si>
  <si>
    <t>ODKOP PRO SPOD STAVBU SILNIC A ŽELEZNIC TŘ. I - DOPRAVA</t>
  </si>
  <si>
    <t>M3KM</t>
  </si>
  <si>
    <t>odvoz odkopané zemíny na skládku, předpoklad do 3km</t>
  </si>
  <si>
    <t>dle pol.č.12373.1    251*3=753,000 [A]   předpoklad 3km</t>
  </si>
  <si>
    <t>Položka zahrnuje samostatnou dopravu zeminy. Množství se určí jako součin kubatutry [m3] a požadované vzdálenosti [km].</t>
  </si>
  <si>
    <t>11</t>
  </si>
  <si>
    <t>dle pol.č.12373.2       1820,4*3=5 461,200 [A]     předpoklad 3km</t>
  </si>
  <si>
    <t>12</t>
  </si>
  <si>
    <t>12573</t>
  </si>
  <si>
    <t>VYKOPÁVKY ZE ZEMNÍKŮ A SKLÁDEK TŘ. I</t>
  </si>
  <si>
    <t>ornice z deponie pro ohumusování terénu (násypových a zářezových svahů) podél stezky pro pěší a cyklisty</t>
  </si>
  <si>
    <t>2180*0,15=327,000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</si>
  <si>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</si>
  <si>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13</t>
  </si>
  <si>
    <t>132733</t>
  </si>
  <si>
    <t>HLOUBENÍ RÝH ŠÍŘ DO 2M PAŽ I NEPAŽ TŘ. I, ODVOZ DO 3KM</t>
  </si>
  <si>
    <t>odkop pro osazení chrániček na stávající kabely v místech křížení  
vč. odvozu na trvalou skládku   
Skládkovné je uvedeno v pol.č.014102.1</t>
  </si>
  <si>
    <t>6*0,5*0,5=1,500 [A] pro osazení chrániček na stávající kabely v místech křížení</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</si>
  <si>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</si>
  <si>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14</t>
  </si>
  <si>
    <t>17120</t>
  </si>
  <si>
    <t>ULOŽENÍ SYPANINY DO NÁSYPŮ A NA SKLÁDKY BEZ ZHUTNĚNÍ</t>
  </si>
  <si>
    <t>uložení sejmuté ornice na meziskládku a její zpětné rozprostření</t>
  </si>
  <si>
    <t>8160*0,15=1 224,000 [A]</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</si>
  <si>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</si>
  <si>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15</t>
  </si>
  <si>
    <t>17180</t>
  </si>
  <si>
    <t>ULOŽENÍ SYPANINY DO NÁSYPŮ Z NAKUPOVANÝCH MATERIÁLŮ</t>
  </si>
  <si>
    <t>násypové těleso stezky pro pěší a cyklisty, z dovezené nenamrzavé zeminy, dle ČSN 73 6133, vrstvy hutnit max po 0,20m</t>
  </si>
  <si>
    <t>390=390,000 [A] výpočet z modelu v programu CIVIL 3D dle vymodelovaného povrchu</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</si>
  <si>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</si>
  <si>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16</t>
  </si>
  <si>
    <t>17310</t>
  </si>
  <si>
    <t>ZEMNÍ KRAJNICE A DOSYPÁVKY SE ZHUTNĚNÍM</t>
  </si>
  <si>
    <t>NEZPEVNĚNÁ KRAJNICE podél stezky pro pěší a cyklisty  
ZEMINA MIN. PODMÍNEČNĚ VHODNÁ DLE ČSN 73 6133  
snížená o 3-4cm oproti vozovce</t>
  </si>
  <si>
    <t>1480*0,15=222,000 [A]  výměra ze situace</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</si>
  <si>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</si>
  <si>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t>
  </si>
  <si>
    <t>17390</t>
  </si>
  <si>
    <t>ZEMNÍ KRAJNICE A DOSYPÁVKY Z JINÝCH MATERIÁLŮ</t>
  </si>
  <si>
    <t>DOSYPÁVKA KRAJNICE NENAMRZAVÝM MATERIÁLEM VHODNÝM DLE ČSN 73 6133 
DOSYPÁVKA KRAJNICE 100% PS 
NENAMRZAVÝ MATERIÁL DLE ČSN 73 6133</t>
  </si>
  <si>
    <t>(2*1480)*0,06=177,600 [A] délka hran x prům. plocha dle vzorového řezu</t>
  </si>
  <si>
    <t>18</t>
  </si>
  <si>
    <t>17411</t>
  </si>
  <si>
    <t>ZÁSYP JAM A RÝH ZEMINOU SE ZHUTNĚNÍM</t>
  </si>
  <si>
    <t>zásyp rýh po osazení chrániček, s řádným zhutněním ve dvou vrstvách</t>
  </si>
  <si>
    <t>6*0,5*0,2=0,600 [A]  zasyp rýh po osazení chrániček</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</si>
  <si>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</si>
  <si>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19</t>
  </si>
  <si>
    <t>17581</t>
  </si>
  <si>
    <t>OBSYP POTRUBÍ A OBJEKTŮ Z NAKUPOVANÝCH MATERIÁLŮ</t>
  </si>
  <si>
    <t>obsypy chrániček, včetně výstražné fólie</t>
  </si>
  <si>
    <t>6*0,5*0,3=0,900 [A] pro osazení chrániček na stávající kabely v místech křížení</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</si>
  <si>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</si>
  <si>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20</t>
  </si>
  <si>
    <t>18110</t>
  </si>
  <si>
    <t>ÚPRAVA PLÁNĚ SE ZHUTNĚNÍM V HORNINĚ TŘ. I</t>
  </si>
  <si>
    <t>M2</t>
  </si>
  <si>
    <t>vč. zkoušek zhutnění, zhutnění na projektem dané parametry</t>
  </si>
  <si>
    <t>4,1*1480=6 068,000 [A]</t>
  </si>
  <si>
    <t>položka zahrnuje úpravu pláně včetně vyrovnání výškových rozdílů. Míru zhutnění určuje projekt.</t>
  </si>
  <si>
    <t>21</t>
  </si>
  <si>
    <t>18481</t>
  </si>
  <si>
    <t>OCHRANA STROMŮ BEDNĚNÍM</t>
  </si>
  <si>
    <t>trvalá podpovrchová ochrana kořenů stávajících mladých stromků v blízkosti stezky pro pěší a cyklisty  
pozor! jedná se o plastovou zábranu (fólii) proti prorůstání kořenů pod stezku, tl. min. 2mm</t>
  </si>
  <si>
    <t>30*1,0=30,000 [A]  délka ochrany * výška ochrany</t>
  </si>
  <si>
    <t>položka zahrnuje veškerý materiál, výrobky a polotovary, včetně mimostaveništní a vnitrostaveništní dopravy (rovněž přesuny), včetně naložení a složení, případně s uložením</t>
  </si>
  <si>
    <t>22</t>
  </si>
  <si>
    <t>ochrana stávajících stromů v průběhu stavby</t>
  </si>
  <si>
    <t>10=10,000 [A] odborný odhad dle stávající polohy stromů</t>
  </si>
  <si>
    <t>Základy</t>
  </si>
  <si>
    <t>23</t>
  </si>
  <si>
    <t>21450</t>
  </si>
  <si>
    <t>SANAČNÍ VRSTVY Z KAMENIVA</t>
  </si>
  <si>
    <t>aktivní zóna tl.0,30m, dle ČSN 73 6133, tab. A.7.1,nenamrzavá zemina nebo sypanina vhodná do AZ (např. GW-štěrk dobře zrněný), alt. kamenivo fr.0/63 nebo  0/125, včetně hutnění po vrstvách 0,15m</t>
  </si>
  <si>
    <t>položka zahrnuje dodávku předepsaného kameniva, mimostaveništní a vnitrostaveništní dopravu a jeho uložení  
není-li v zadávací dokumentaci uvedeno jinak, jedná se o nakupovaný materiál</t>
  </si>
  <si>
    <t>24</t>
  </si>
  <si>
    <t>21461</t>
  </si>
  <si>
    <t>SEPARAČNÍ GEOTEXTILIE</t>
  </si>
  <si>
    <t>netkaná separační geotextilie 500 g/m2 odolná na průraz, na parapláni, vč. technologického přesahu a okraje výkopu pro AZ</t>
  </si>
  <si>
    <t>(1480*5,1)*1,2=9 057,600 [D] na parpláni</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</si>
  <si>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</si>
  <si>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Svislé konstrukce</t>
  </si>
  <si>
    <t>25</t>
  </si>
  <si>
    <t>34895</t>
  </si>
  <si>
    <t>ZÁBRADLÍ ZE DŘEVA TRVALÉ</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</si>
  <si>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úpravy dřeva pro zlepšení jeho užitných vlastností (impregnace, zpevňování a pod.),  
- zvláštní spojovací prostředky, rozebíratelnost konstrukce,</t>
  </si>
  <si>
    <t>Vodorovné konstrukce</t>
  </si>
  <si>
    <t>26</t>
  </si>
  <si>
    <t>45131A</t>
  </si>
  <si>
    <t>PODKLADNÍ A VÝPLŇOVÉ VRSTVY Z PROSTÉHO BETONU C20/25</t>
  </si>
  <si>
    <t>betonové lože pod oddělovací pruhy stezky a sjezdů ze žulových kostek, beton C20/25nXF3</t>
  </si>
  <si>
    <t>24*0,15=3,600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</si>
  <si>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</si>
  <si>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Komunikace</t>
  </si>
  <si>
    <t>27</t>
  </si>
  <si>
    <t>56333</t>
  </si>
  <si>
    <t>VOZOVKOVÉ VRSTVY ZE ŠTĚRKODRTI TL. DO 150MM</t>
  </si>
  <si>
    <t>ŠDA 0/32, HORNÍ PODKLADNÍ VRSTVA, vč. zhutnění na požadovaný parametr dle projektu</t>
  </si>
  <si>
    <t>4430*1,15=5 094,500 [A] plocha dle 574B33 * procentuální rozdíl ploch</t>
  </si>
  <si>
    <t>- dodání kameniva předepsané kvality a zrnitosti  
- rozprostření a zhutnění vrstvy v předepsané tloušťce  
- zřízení vrstvy bez rozlišení šířky, pokládání vrstvy po etapách  
- nezahrnuje postřiky, nátěry</t>
  </si>
  <si>
    <t>28</t>
  </si>
  <si>
    <t>min.ŠDB 0/63, SPODNÍ PODKLADNÍ VRSTVA, vč. zhutnění na požadovaný parametr dle projektu</t>
  </si>
  <si>
    <t>4430*1,22=5 404,600 [A] plocha dle 574B33 * procentuální rozdíl ploch</t>
  </si>
  <si>
    <t>29</t>
  </si>
  <si>
    <t>56340</t>
  </si>
  <si>
    <t>VOZOVKOVÉ VRSTVY ZE ŠTĚRKOPÍSKU</t>
  </si>
  <si>
    <t>pískové lože pod silniční panely v místech křížení VTL plynovodu - viz. stanovisko GASNET</t>
  </si>
  <si>
    <t>(4*4*2)*0,5=16,000 [A]</t>
  </si>
  <si>
    <t>30</t>
  </si>
  <si>
    <t>572123</t>
  </si>
  <si>
    <t>INFILTRAČNÍ POSTŘIK Z EMULZE DO 1,0KG/M2</t>
  </si>
  <si>
    <t>infiltrační postřik modifikovanou asfaltovou emulzí C 50 BP 5 v množství 0,60 kg/m2 zbytkového asfaltu</t>
  </si>
  <si>
    <t>4 695,800=4 695,800 [A] dle pol.č.574E46</t>
  </si>
  <si>
    <t>- dodání všech předepsaných materiálů pro postřiky v předepsaném množství  
- provedení dle předepsaného technologického předpisu  
- zřízení vrstvy bez rozlišení šířky, pokládání vrstvy po etapách  
- úpravu napojení, ukončení</t>
  </si>
  <si>
    <t>31</t>
  </si>
  <si>
    <t>572214</t>
  </si>
  <si>
    <t>SPOJOVACÍ POSTŘIK Z MODIFIK EMULZE DO 0,5KG/M2</t>
  </si>
  <si>
    <t>spojovací postřik modifikovanou asfaltovou emulzí C 60 BP 5 v množství 0,35kg/m2 zbytkového asfaltu</t>
  </si>
  <si>
    <t>4430=4 430,000 [A]  dle pol.č. 574B33</t>
  </si>
  <si>
    <t>32</t>
  </si>
  <si>
    <t>574A33</t>
  </si>
  <si>
    <t>ASFALTOVÝ BETON PRO OBRUSNÉ VRSTVY ACO 11 TL. 40MM</t>
  </si>
  <si>
    <t>typu asfaltový beton ACO 11 50/70 podle ČSN EN 13108-1 v tloušťce 40 mm</t>
  </si>
  <si>
    <t>2605+1825=4 430,000 [A] úsek 1 + úsek 2, odměřeno ze situace</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</si>
  <si>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</si>
  <si>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33</t>
  </si>
  <si>
    <t>574E46</t>
  </si>
  <si>
    <t>ASFALTOVÝ BETON PRO PODKLADNÍ VRSTVY ACP 16+, 16S TL. 50MM</t>
  </si>
  <si>
    <t>asfaltový beton ACP 16 S podle ČSN EN   13108-1  v tloušťce 50 mm s asfaltovým pojivem 50/70</t>
  </si>
  <si>
    <t>4430*1,06=4 695,800 [A] plocha dle pol.č.574B33 * procentuální přesah vrstvy ACP</t>
  </si>
  <si>
    <t>34</t>
  </si>
  <si>
    <t>58210</t>
  </si>
  <si>
    <t>DLÁŽDĚNÉ KRYTY Z VELKÝCH KOSTEK BEZ LOŽE</t>
  </si>
  <si>
    <t>kamenné kostky o vel.hrany 0,12m</t>
  </si>
  <si>
    <t>24=24,000 [A] 
výměra dle situace, kostky na oddělení stezky pro pěší a sousedních sjezdů  
kostky o vel. hrany min. 0,12m</t>
  </si>
  <si>
    <t>- dodání dlažebního materiálu v požadované kvalitě, dodání materiálu pro předepsanou výplň spar  
- očištění podkladu  
- uložení dlažby dle předepsaného technologického předpisu včetně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</si>
  <si>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35</t>
  </si>
  <si>
    <t>58262B</t>
  </si>
  <si>
    <t>KRYTY Z BETON DLAŽDIC SE ZÁMKEM BAREV RELIÉF TL 80MM DO LOŽE Z MC</t>
  </si>
  <si>
    <t>reliéfní dlažba pro varovné pásy, tl. 80mm, do lože z malty M25 XF4  
Pro zhotovování varovných pásů musí být použita schválená dlažba s výstupky - materiál použitý pro hmatové úpravy musí splňovat NV 163/2002 Sb. (nařízení vlády) a TN TZÚS 12.03.04. – 06 (technický návod Technického a zkušebního ústavu stavebního</t>
  </si>
  <si>
    <t>7,5+7,8+13,8+3,3+8,2=40,600 [A] DÉLKA VAROVNÝCH PÁSŮ 
A*0,4=16,240 [B] DÉLKA * ŠÍŘKA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</si>
  <si>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</si>
  <si>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36</t>
  </si>
  <si>
    <t>58301</t>
  </si>
  <si>
    <t>KRYT ZE SINIČNÍCH DÍLCŮ (PANELŮ) TL 150MM</t>
  </si>
  <si>
    <t>silniční panely pro ochranu VTL plynovodu v místech křížení, vč. lože TL.50MM Z DROBNÉHO KAMENIVA</t>
  </si>
  <si>
    <t>(4*4)*2=32,000 [A]    dl. * šířka * počet křížení</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</si>
  <si>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</si>
  <si>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Potrubí</t>
  </si>
  <si>
    <t>37</t>
  </si>
  <si>
    <t>87727</t>
  </si>
  <si>
    <t>CHRÁNIČKY PŮLENÉ Z TRUB PLAST DN DO 100MM</t>
  </si>
  <si>
    <t>M</t>
  </si>
  <si>
    <t>uložení stávajících kabelů do půlených chrániček v případě jejich zastižení v konstrukčních vrstvách vozovky  
čerpání se souhlasem investora a TDI</t>
  </si>
  <si>
    <t>7*2*6=84,000 [A] počet křížení * počet chrániček *  délka chrániček 
v místě stávajícího křížení kabelového vedení pod AZ</t>
  </si>
  <si>
    <t>položky pro zhotovení potrubí platí bez ohledu na sklon  
zahrnuje:  
- výrobní dokumentaci (včetně technologického předpisu)  
- dodání veškerého trubního a pomocného materiálu  (trouby včetně podélného rozpůlení,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</si>
  <si>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Ostatní konstrukce a práce-a</t>
  </si>
  <si>
    <t>38</t>
  </si>
  <si>
    <t>91228</t>
  </si>
  <si>
    <t>SMĚROVÉ SLOUPKY Z PLAST HMOT VČETNĚ ODRAZNÉHO PÁSKU</t>
  </si>
  <si>
    <t>plastové směrové sloupky, červené</t>
  </si>
  <si>
    <t>8=8,000 [B] červené Z11g, kulaté</t>
  </si>
  <si>
    <t>položka zahrnuje:  
- dodání a osazení sloupku včetně nutných zemních prací  
- vnitrostaveništní a mimostaveništní doprava  
- odrazky plastové nebo z retroreflexní fólie</t>
  </si>
  <si>
    <t>39</t>
  </si>
  <si>
    <t>914121</t>
  </si>
  <si>
    <t>DOPRAVNÍ ZNAČKY ZÁKLADNÍ VELIKOSTI OCELOVÉ FÓLIE TŘ 1 - DODÁVKA A MONTÁŽ</t>
  </si>
  <si>
    <t>pouze se souhlasem TDI a investora po provedeném passport. Měněné budou jen nektuální značky a značky ve špatném stavu</t>
  </si>
  <si>
    <t>Počet Název Viditelnost 
1=1,000 [J] A01n Zatáčka vpravo (A1a)  
1=1,000 [A] A05n Nebezpečné klesání (A5a)   
1=1,000 [B] IS19n Směrová tabule pro cyklisty vlevo (s jedním cílem) (IS19b)   
1=1,000 [C] IS19n Směrová tabule pro cyklisty vpravo (s jedním cílem) (IS19c)   
2=2,000 [D] IS19n Směrová tabule pro cyklisty (s jedním cílem) (IS19a)   
4=4,000 [G] C09n Stezka pro chodce a cyklisty (C9a)   
4=4,000 [H] C09n Konec stezky pro chodce a cyklisty (C9b) 
Celkem: A+B+C+D+G+H+j=14,000 [I]</t>
  </si>
  <si>
    <t>položka zahrnuje:  
- dodávku a montáž značek v požadovaném provedení</t>
  </si>
  <si>
    <t>40</t>
  </si>
  <si>
    <t>914421</t>
  </si>
  <si>
    <t>DOPRAVNÍ ZNAČKY 100X150CM OCELOVÉ FÓLIE TŘ 1 - DODÁVKA A MONTÁŽ</t>
  </si>
  <si>
    <t>velkoformátové značky se žlutozeleným fluorescečním podkladem</t>
  </si>
  <si>
    <t>Velkoformátová značka obsahuje následující značení: 
 A19n Cyklisté (A19) a Vzdálenost (E3a)   
 A12n Chodci (A12a) bez sloupku  
celkem značek : 2=2,000 [A]</t>
  </si>
  <si>
    <t>41</t>
  </si>
  <si>
    <t>914911</t>
  </si>
  <si>
    <t>SLOUPKY A STOJKY DOPRAVNÍCH ZNAČEK Z OCEL TRUBEK SE ZABETONOVÁNÍM - DODÁVKA A MO</t>
  </si>
  <si>
    <t>4=4,000 [A] dle pol.914421 (2 SLOUPKY NA JEDNU ZNACKU)</t>
  </si>
  <si>
    <t>položka zahrnuje:  
- sloupky a upevňovací zařízení včetně jejich osazení (betonová patka, zemní práce)  
- u dočasných sloupků a upevňovacích zařízení údržbu po celou dobu trvání funkce, náhradu zničených nebo ztracených kusů, nutnou opravu poškozených částí</t>
  </si>
  <si>
    <t>42</t>
  </si>
  <si>
    <t>916111</t>
  </si>
  <si>
    <t>DOPRAV SVĚTLO VÝSTRAŽ SAMOSTATNÉ - DOD A MONTÁŽ</t>
  </si>
  <si>
    <t>výstražné světla na velkoformátových značkách, vč. solárního napájení</t>
  </si>
  <si>
    <t>4=4,000 [A]  2 ks na jedné značce)</t>
  </si>
  <si>
    <t>položka zahrnuje:  
- dodání zařízení v předepsaném provedení včetně jejich osazení  
- údržbu po celou dobu trvání funkce, náhradu zničených nebo ztracených kusů, nutnou opravu poškozených částí  
- napájení z baterie včetně záložní baterie</t>
  </si>
  <si>
    <t>43</t>
  </si>
  <si>
    <t>917223</t>
  </si>
  <si>
    <t>SILNIČNÍ A CHODNÍKOVÉ OBRUBY Z BETONOVÝCH OBRUBNÍKŮ ŠÍŘ 100MM</t>
  </si>
  <si>
    <t>betonové silniční obruby do lože z betonu C16/20nXF1  
v místech varovných pásů jako boční opora, zapuštěná bez nášlapu</t>
  </si>
  <si>
    <t>(6*2)*1=12,000 [A] POČET VAROVNÝCH PÁSŮ  * DL. OBRUB</t>
  </si>
  <si>
    <t>Položka zahrnuje:  
dodání a pokládku betonových obrubníků o rozměrech předepsaných zadávací dokumentací  
betonové lože i boční betonovou opěrku.</t>
  </si>
  <si>
    <t>44</t>
  </si>
  <si>
    <t>919111</t>
  </si>
  <si>
    <t>ŘEZÁNÍ ASFALTOVÉHO KRYTU VOZOVEK TL DO 50MM</t>
  </si>
  <si>
    <t>v místě křížení se silnicí III/49714</t>
  </si>
  <si>
    <t>4*4=16,000 [A]</t>
  </si>
  <si>
    <t>položka zahrnuje řezání vozovkové vrstvy v předepsané tloušťce, včetně spotřeby vody</t>
  </si>
  <si>
    <t>45</t>
  </si>
  <si>
    <t>931324</t>
  </si>
  <si>
    <t>TĚSNĚNÍ DILATAČ SPAR ASF ZÁLIVKOU MODIFIK PRŮŘ DO 400MM2</t>
  </si>
  <si>
    <t>podél dlážděných prvků (varovné pásy, žlabovky)</t>
  </si>
  <si>
    <t>43,9=43,900 [A] těsnění zálivkou podél varovných pásů 
80=80,000 [B] těsnění zálivkou podél příkopových tvárnic 
Celkem: A+B=123,900 [C]</t>
  </si>
  <si>
    <t>položka zahrnuje dodávku a osazení předepsaného materiálu, očištění ploch spáry před úpravou, očištění okolí spáry po úpravě  
nezahrnuje těsnící profil</t>
  </si>
  <si>
    <t>46</t>
  </si>
  <si>
    <t>935212</t>
  </si>
  <si>
    <t>PŘÍKOPOVÉ ŽLABY Z BETON TVÁRNIC ŠÍŘ DO 600MM DO BETONU TL 100MM</t>
  </si>
  <si>
    <t>PŘIKOPOVÉ TVÁRNICE DO BET. LOŽE C20/25nXF3</t>
  </si>
  <si>
    <t>80=80,000 [A] od začátku úseku po pravé straně, do staničení cca km 0,075</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</si>
  <si>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</si>
  <si>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9.1</t>
  </si>
  <si>
    <t>Ostatní konstrukce a práce- b</t>
  </si>
  <si>
    <t>Počet Název Viditelnost 
1=1,000 [B] IS19n Směrová tabule pro cyklisty vlevo (s jedním cílem) (IS19b)   
1=1,000 [C] IS19n Směrová tabule pro cyklisty vpravo (s jedním cílem) (IS19c)   
2=2,000 [D] IS19n Směrová tabule pro cyklisty (s jedním cílem) (IS19a)   
1=1,000 [J] IS20         Návěst před křižovatkou pro cyklisty 
Celkem: B+C+D+J=5,000 [K]</t>
  </si>
  <si>
    <t>5=5,000 [A] dle pol.914121</t>
  </si>
  <si>
    <t>SO 101.1.2 NN</t>
  </si>
  <si>
    <t>STEZKA PRO PĚŠÍ A CYKLISTY- NEUZNATELNÉ NÁKLADY</t>
  </si>
  <si>
    <t>pol.č.        výměra      hmotnost   celkem 
                     m3           t/m3           t 
12933      (190*0,5) *  2,2     =209,000 [E]</t>
  </si>
  <si>
    <t>ornice z mezideponie na ohumusování upraveného terénu</t>
  </si>
  <si>
    <t>12933</t>
  </si>
  <si>
    <t>ČIŠTĚNÍ PŘÍKOPŮ OD NÁNOSU PŘES 0,50M3/M</t>
  </si>
  <si>
    <t>vč. odvozu na skládku (předpoklad 3km)  
poplatek za skládku je v pol.č. 014102.1</t>
  </si>
  <si>
    <t>70+25+70+25=190,000 [A]   délka úseku  
výměra ze situace, pročíštění příkopů</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</si>
  <si>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</si>
  <si>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18220</t>
  </si>
  <si>
    <t>ROZPROSTŘENÍ ORNICE VE SVAHU</t>
  </si>
  <si>
    <t>ohumusování svahů cyklostezky tl.0,15m</t>
  </si>
  <si>
    <t>2180*0,15=327,000 [A] 
výměra ze situace</t>
  </si>
  <si>
    <t>položka zahrnuje:  
nutné přemístění ornice z dočasných skládek vzdálených do 50m  
rozprostření ornice v předepsané tloušťce ve svahu přes 1:5</t>
  </si>
  <si>
    <t>18230</t>
  </si>
  <si>
    <t>ROZPROSTŘENÍ ORNICE V ROVINĚ</t>
  </si>
  <si>
    <t>Rozprostření ornice na poli, tl.0,10m 
Ornice po dohodě se zemědělci bude rozhrnuta na pole časově dle dohody se Zemaspolem – po sklizni.</t>
  </si>
  <si>
    <t>2121=2 121,000 [A]</t>
  </si>
  <si>
    <t>položka zahrnuje:  
nutné přemístění ornice z dočasných skládek vzdálených do 50m  
rozprostření ornice v předepsané tloušťce v rovině a ve svahu do 1:5</t>
  </si>
  <si>
    <t>18241</t>
  </si>
  <si>
    <t>ZALOŽENÍ TRÁVNÍKU RUČNÍM VÝSEVEM</t>
  </si>
  <si>
    <t>2180=2 180,000 [A] 
dle pol. 18220</t>
  </si>
  <si>
    <t>Zahrnuje dodání předepsané travní směsi, její výsev na ornici, zalévání, první pokosení, to vše bez ohledu na sklon terénu</t>
  </si>
  <si>
    <t>18247</t>
  </si>
  <si>
    <t>OŠETŘOVÁNÍ TRÁVNÍKU</t>
  </si>
  <si>
    <t>2180=2 180,000 [A] 
dle pol. 18241</t>
  </si>
  <si>
    <t>Zahrnuje pokosení se shrabáním, naložení shrabků na dopravní prostředek, s odvozem a se složením, to vše bez ohledu na sklon terénu  
zahrnuje nutné zalití a hnojení</t>
  </si>
  <si>
    <t>Ostatní konstrukce a práce</t>
  </si>
  <si>
    <t>914123</t>
  </si>
  <si>
    <t>DOPRAVNÍ ZNAČKY ZÁKLADNÍ VELIKOSTI OCELOVÉ FÓLIE TŘ 1 - DEMONTÁŽ</t>
  </si>
  <si>
    <t>vč. odvozu na sklad investora, vč. demontáže sloupků  
odstranění neaktuálních značek pro cyklisty v návaznosti na novou stezku</t>
  </si>
  <si>
    <t>3=3,000 [A] 
výměra ze situace</t>
  </si>
  <si>
    <t>Položka zahrnuje odstranění, demontáž a odklizení materiálu s odvozem na předepsané místo</t>
  </si>
  <si>
    <t>93711</t>
  </si>
  <si>
    <t>MOBILIÁŘ - DŘEVĚNÉ LAVIČKY</t>
  </si>
  <si>
    <t>na odpočívadlech, včetně základů a přichycení</t>
  </si>
  <si>
    <t>2=2,000 [A]</t>
  </si>
  <si>
    <t>Položka zahrnuje:  
- montáž, osazení a dodávku kompletního zařízení, předepsaného zadávací dokumentací  
- mimostavništní a vnitrostaveništní dopravu  
- nezbytné zemní práce a základové konstrukce  
- předepsanou povrchovou úpravu (nátěry a pod.)  
Pozn.: materiál uvedený v textu představuje rozhodující podíl ve výrobku</t>
  </si>
  <si>
    <t>93753</t>
  </si>
  <si>
    <t>MOBILIÁŘ - KOVOVÉ KOŠE NA ODPADKY</t>
  </si>
  <si>
    <t>odpadkové koše na odpočívadlech, vč. případného základu a jeho uchycení</t>
  </si>
  <si>
    <t>93754</t>
  </si>
  <si>
    <t>MOBILIÁŘ - KOVOVÉ STOJANY NA KOLA</t>
  </si>
  <si>
    <t>kolostavy na odpočívadlech-pouze osazení,, kolostavy dodá investor</t>
  </si>
  <si>
    <t>SO 101.3.1 UN</t>
  </si>
  <si>
    <t>Propustek č.1 km 0,868 50  (dle stezky)-část pod stezkou</t>
  </si>
  <si>
    <t>POPLATKY ZA SKLÁDKU  
Zemina a kamení (17 05 04) . Investor požaduje k fakturaci této položky doložit vážní lístky ze skládky a doklad o úhradě poplatku za skládku za uvedený materiál z této stavby.</t>
  </si>
  <si>
    <t>pol.č. 132733 výkop - rýha - 16,2=16,200 [A] pro rýhu potrubí a základy 
pol.č. 122733 odkopávky 3,108=3,108 [J] 
prepočet na tuny *2,2 
Celkem: (A+J)*2,2=42,478 [K]</t>
  </si>
  <si>
    <t>122733</t>
  </si>
  <si>
    <t>ODKOPÁVKY A PROKOPÁVKY OBECNÉ TŘ. I, ODVOZ DO 3KM</t>
  </si>
  <si>
    <t>poplatek za skládku uveden v položce: 014102.1  
výkop pro odláždění výtoku a olemování betonem za propustkem, vč. odvozu na skládku určenou zhotovitelem (PŘEDPOKLAD DO 3KM)</t>
  </si>
  <si>
    <t>pod dlažbou (11,1)*0,2=2,220 [A] plocha ze situace * prům. hloubka    
pro lemování (14,8)*0,3*0,2=0,888 [B]obvod ze situace * hloubka* tl, 
A+B=3,108 [C]</t>
  </si>
  <si>
    <t>VČ. ODVOZU NA SKLÁDKU VE ZHOTOVITELEM DEFINOVANÉ VZDÁLENOSTI (PŘEDPOKLAD 3KM)  
skládkovné je zahrnuto v pol.č.014102.1</t>
  </si>
  <si>
    <t>plocha *šířka 
rýha pro potrubí - 9*1,8=16,200 [E] plocha dle VZR* šířka rýhy rýha pod stezkou)</t>
  </si>
  <si>
    <t>17481</t>
  </si>
  <si>
    <t>ZÁSYP JAM A RÝH Z NAKUPOVANÝCH MATERIÁLŮ</t>
  </si>
  <si>
    <t>těleso náspu nad propustkem včetně rozšíření a včetně hutnění  
 hutněný zásyp ŠD fr. 0-32 mm  
hutněno po vrstvách max.150 mm na MIN ID=0,9</t>
  </si>
  <si>
    <t>zásyp rýhy propustku 
0,32*7=2,240 [B] plocha z rezu * délka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</si>
  <si>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</si>
  <si>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materiál s co největší pevností,např.lomová výsevka, fr. 0-8 mm, od úrovně 0,20m nad potrubím lze ŠD 0-32, HUTNĚNO NA 98% PS</t>
  </si>
  <si>
    <t>plocha dle řezu bez potrubí* délka  
0,5*6,7=3,350 [A]</t>
  </si>
  <si>
    <t>úprava pláně pod propustkem</t>
  </si>
  <si>
    <t>6,7*1,8=12,060 [A]</t>
  </si>
  <si>
    <t>272314</t>
  </si>
  <si>
    <t>ZÁKLADY Z PROSTÉHO BETONU DO C25/30</t>
  </si>
  <si>
    <t>základ pod propustek, beton C25/30nXF4</t>
  </si>
  <si>
    <t>základový pás pod propustkem 
1*1,8*0,4*0,6=0,432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</si>
  <si>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</si>
  <si>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lemovaní dlažby z betonu, betonové lože pod dlažbu a lůžko pod ŽB propustek C20/25 XF4</t>
  </si>
  <si>
    <t>lemovaní dlažby z betonu C20/25 XF4, plocha odměřena ze situace x tl.  
(14,8*0,3)*0,2=0,888 [A] 
lože pod dlažbu z lomového kamene 
(11,1)*0,1=1,110 [B] plocha x tl. 
lůžko pod propustek 
7*1,0*0,25=1,750 [D] délka x šířka x tl. 
A+B+D=3,748 [C]</t>
  </si>
  <si>
    <t>465512</t>
  </si>
  <si>
    <t>DLAŽBY Z LOMOVÉHO KAMENE NA MC</t>
  </si>
  <si>
    <t>hloubkové spárování cementovou maltou M25-XF4  
Přírodní kámen- vyvřelá hornina, min. tl.200 mm, pevnost v tlaku min. 50 MPa, nasákavost &lt;1,5%, součinitel odolnosti proti mrazu 0,75  
Opevnění čel propustků nebo svahů u propustku.</t>
  </si>
  <si>
    <t>plocha odečtená ze situace s navýšením s ohledem na šikmé stěny * tl. dlažby 
(11,1)*0,2=2,220 [B]</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</si>
  <si>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</si>
  <si>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467314</t>
  </si>
  <si>
    <t>STUPNĚ A PRAHY VODNÍCH KORYT Z PROSTÉHO BETONU C25/30</t>
  </si>
  <si>
    <t>Beton C25/30nXF4-XC2  
šíř.*výška*délka  
na začátku a konci propustku</t>
  </si>
  <si>
    <t>betonový práh 2,8*0,25*0,5=0,350 [A]</t>
  </si>
  <si>
    <t>položka zahrnuje:  
- nutné zemní práce (hloubení rýh apod.)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</si>
  <si>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89952A</t>
  </si>
  <si>
    <t>OBETONOVÁNÍ POTRUBÍ Z PROSTÉHO BETONU DO C20/25</t>
  </si>
  <si>
    <t>obetonování potrubí betonem C20/25nXF4</t>
  </si>
  <si>
    <t>0,5*6,7=3,350 [A] plocha z řezu * dl. potrubí</t>
  </si>
  <si>
    <t>899672</t>
  </si>
  <si>
    <t>ZKOUŠKA VODOTĚSNOSTI POTRUBÍ DN DO 600MM</t>
  </si>
  <si>
    <t>6,7=6,700 [A]</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</si>
  <si>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</si>
  <si>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9183D2</t>
  </si>
  <si>
    <t>PROPUSTY Z TRUB DN 600MM ŽELEZOBETONOVÝCH</t>
  </si>
  <si>
    <t>propustek z žb c30/37, XF4+XD3</t>
  </si>
  <si>
    <t>Položka zahrnuje:  
- dodání a položení potrubí z trub z dokumentací předepsaného materiálu a předepsaného průměru  
- případné úpravy trub (zkrácení, šikmé seříznutí)  
Nezahrnuje podkladní vrstvy a obetonování.</t>
  </si>
  <si>
    <t>SO 101.3.2 UN</t>
  </si>
  <si>
    <t>Propustek č.2 km 0,877 30 (dle stezky)- část pod stezkou</t>
  </si>
  <si>
    <t>pol.č. 132736 výkop - rýha - 11,7=11,700 [A] pro rýhu potrubí a základy 
pol.č. 122733 odkopávky  2,910=2,910 [J] 
prepočet na tuny *2,2 
Celkem: (A+J)*2,2=32,142 [K]</t>
  </si>
  <si>
    <t>pod dlažbou 10,5*0,2=2,100 [A] plocha ze situace * prům. hloubka    
pro lemování 13,5*0,3*0,2=0,810 [B] obvod *hl. *š. 
A+B=2,910 [C]</t>
  </si>
  <si>
    <t>13283</t>
  </si>
  <si>
    <t>HLOUBENÍ RÝH ŠÍŘ DO 2M PAŽ I NEPAŽ TŘ. II</t>
  </si>
  <si>
    <t>hloubení rýhy pro propustek</t>
  </si>
  <si>
    <t>plocha *šířka 
rýha pro potrubí - 6,5*1,8=11,700 [E] plocha dle VZR* šířka rýhy</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</si>
  <si>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</si>
  <si>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zásyp rýhy propustku 
0,32*6=1,920 [B] plocha z rezu * délka</t>
  </si>
  <si>
    <t>plocha dle řezu bez potrubí* délka  
0,5*6,5=3,250 [A]</t>
  </si>
  <si>
    <t>zhutnění pod propustkem</t>
  </si>
  <si>
    <t>6,5*1,8=11,700 [A] DÉLKA * ŠÍŘKA RÝHY</t>
  </si>
  <si>
    <t>272315</t>
  </si>
  <si>
    <t>ZÁKLADY Z PROSTÉHO BETONU DO C30/37</t>
  </si>
  <si>
    <t>základy pod popustek, beton C25/30nXF4</t>
  </si>
  <si>
    <t>základový pás pod propustkem 
1,8*0,4*0,6=0,432 [A]</t>
  </si>
  <si>
    <t>lemovaní dlažby z betonu C20/25 XF4, plocha odměřena ze situace x tl.  
13,5*0,2*0,3=0,810 [A] 
lože pod dlažbu z lomového kamene 
10,5*0,1=1,050 [B] plocha x tl. 
lůžko pod propustek 
6.50*1,0*0,25=1,625 [D] délka x šířka x tl. 
Celkem: A+B+D=3,485 [E]</t>
  </si>
  <si>
    <t>plocha odečtená ze situace s navýšením s ohledem na šikmé stěny * tl. dlažby 
10,5*0,2=2,100 [A]</t>
  </si>
  <si>
    <t>Beton C25/30nXF4-XC2  
šíř.*výška*délka</t>
  </si>
  <si>
    <t>0,5*6,50=3,250 [A] plocha z řezu * dl. potrubí</t>
  </si>
  <si>
    <t>6,5=6,500 [A]</t>
  </si>
  <si>
    <t>SO 185.1</t>
  </si>
  <si>
    <t>Dopravně - inženýrská opatření</t>
  </si>
  <si>
    <t>02720</t>
  </si>
  <si>
    <t>POMOC PRÁCE ZŘÍZ NEBO ZAJIŠŤ REGULACI A OCHRANU DOPRAVY</t>
  </si>
  <si>
    <t>projekt DIO během výstavby, vč. projednání a stanovení</t>
  </si>
  <si>
    <t>03720</t>
  </si>
  <si>
    <t>POMOC PRÁCE ZAJIŠŤ NEBO ZŘÍZ REGULACI A OCHRANU DOPRAVY</t>
  </si>
  <si>
    <t>Položka zahrnuje dopravně inženýrská opatření v průběhu celé stavby (dle schváleného plánu ZOV, DIO a vyjádření DI PČR), zahrnuje pronájem dopravního znační - tzn. osazení, přesuny a odvoz provizorního dopravního značení po dobu etapy. Zahrnuje dočasné dopravní značení, semafory, dopravní zařízení (např citybloky, provizorní betonová a ocelová svodidla, světelné výstražné zařízení atd.) oplocení a všechny související práce po dobu trvání celé stavby. Zahrnuje úpravu DZ. Součástí položky je i údržba a péče o dopravně inženýrská opatření v průběhu celé stavby. Součástí položky je vyřízení DIR včetně jeho projednání.</t>
  </si>
  <si>
    <t>zahrnuje objednatelem povolené náklady na požadovaná zařízení zhotovitele</t>
  </si>
  <si>
    <t>dřevěné zábradlí podél stezky pro pěší a cyklisty, dl.583m, výkres zábradlí je součástí přílohy PDPS_D.1.1_SO101_04_VZOROVE_REZY  
dle stanoviska PČR čj: KRPZ-77905-1/ČJ-2020-151106
Kulatina SM prům 100 mm, odkorněná, impregnované vakuotlakovou metodou, podélné naříznutí palisády, kovové kotvící trny (243ks), veškeré spojovací materiály (šroubky, svorníky,spojky, podložky apod.)
kovové prvky budou pozinkovány
cena vč. dodávky materiálu a montáže zábradlí na stavbě</t>
  </si>
  <si>
    <t xml:space="preserve">583=583 [A] 
</t>
  </si>
  <si>
    <t>m</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</si>
</sst>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2" formatCode="_-* #,##0\ &quot;Kč&quot;_-;\-* #,##0\ &quot;Kč&quot;_-;_-* &quot;-&quot;\ &quot;Kč&quot;_-;_-@_-"/>
    <numFmt numFmtId="41" formatCode="_-* #,##0\ _K_č_-;\-* #,##0\ _K_č_-;_-* &quot;-&quot;\ _K_č_-;_-@_-"/>
    <numFmt numFmtId="44" formatCode="_-* #,##0.00\ &quot;Kč&quot;_-;\-* #,##0.00\ &quot;Kč&quot;_-;_-* &quot;-&quot;??\ &quot;Kč&quot;_-;_-@_-"/>
    <numFmt numFmtId="43" formatCode="_-* #,##0.00\ _K_č_-;\-* #,##0.00\ _K_č_-;_-* &quot;-&quot;??\ _K_č_-;_-@_-"/>
    <numFmt numFmtId="164" formatCode="#,##0.000"/>
  </numFmts>
  <fonts count="8" x14ac:knownFonts="1">
    <font>
      <sz val="10"/>
      <name val="Arial"/>
    </font>
    <font>
      <b/>
      <sz val="16"/>
      <color rgb="FF000000"/>
      <name val="Arial"/>
    </font>
    <font>
      <b/>
      <sz val="16"/>
      <name val="Arial"/>
    </font>
    <font>
      <b/>
      <sz val="10"/>
      <name val="Arial"/>
    </font>
    <font>
      <sz val="10"/>
      <color rgb="FFFFFFFF"/>
      <name val="Arial"/>
    </font>
    <font>
      <b/>
      <sz val="11"/>
      <name val="Arial"/>
    </font>
    <font>
      <i/>
      <sz val="10"/>
      <name val="Arial"/>
    </font>
    <font>
      <sz val="10"/>
      <name val="Arial"/>
    </font>
  </fonts>
  <fills count="4">
    <fill>
      <patternFill patternType="none"/>
    </fill>
    <fill>
      <patternFill patternType="gray125"/>
    </fill>
    <fill>
      <patternFill patternType="solid">
        <fgColor rgb="FFD9D9D9"/>
        <bgColor indexed="64"/>
      </patternFill>
    </fill>
    <fill>
      <patternFill patternType="solid">
        <fgColor rgb="FFCB441A"/>
        <bgColor indexed="64"/>
      </patternFill>
    </fill>
  </fills>
  <borders count="6">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right style="thin">
        <color auto="1"/>
      </right>
      <top/>
      <bottom/>
      <diagonal/>
    </border>
    <border>
      <left/>
      <right/>
      <top style="thin">
        <color auto="1"/>
      </top>
      <bottom/>
      <diagonal/>
    </border>
    <border>
      <left/>
      <right/>
      <top style="thin">
        <color auto="1"/>
      </top>
      <bottom style="thin">
        <color auto="1"/>
      </bottom>
      <diagonal/>
    </border>
  </borders>
  <cellStyleXfs count="7">
    <xf numFmtId="0" fontId="0" fillId="0" borderId="0"/>
    <xf numFmtId="9" fontId="7" fillId="0" borderId="0" applyFont="0" applyFill="0" applyBorder="0" applyAlignment="0" applyProtection="0"/>
    <xf numFmtId="44" fontId="7" fillId="0" borderId="0" applyFont="0" applyFill="0" applyBorder="0" applyAlignment="0" applyProtection="0"/>
    <xf numFmtId="42" fontId="7" fillId="0" borderId="0" applyFont="0" applyFill="0" applyBorder="0" applyAlignment="0" applyProtection="0"/>
    <xf numFmtId="43" fontId="7" fillId="0" borderId="0" applyFont="0" applyFill="0" applyBorder="0" applyAlignment="0" applyProtection="0"/>
    <xf numFmtId="41" fontId="7" fillId="0" borderId="0" applyFont="0" applyFill="0" applyBorder="0" applyAlignment="0" applyProtection="0"/>
    <xf numFmtId="0" fontId="7" fillId="0" borderId="0"/>
  </cellStyleXfs>
  <cellXfs count="40">
    <xf numFmtId="0" fontId="0" fillId="0" borderId="0" xfId="0"/>
    <xf numFmtId="0" fontId="0" fillId="2" borderId="0" xfId="6" applyFont="1" applyFill="1"/>
    <xf numFmtId="0" fontId="1" fillId="2" borderId="0" xfId="6" applyFont="1" applyFill="1" applyAlignment="1">
      <alignment horizontal="center" vertical="center"/>
    </xf>
    <xf numFmtId="0" fontId="3" fillId="2" borderId="0" xfId="6" applyFont="1" applyFill="1" applyAlignment="1">
      <alignment horizontal="right"/>
    </xf>
    <xf numFmtId="0" fontId="4" fillId="3" borderId="1" xfId="6" applyFont="1" applyFill="1" applyBorder="1" applyAlignment="1">
      <alignment horizontal="center"/>
    </xf>
    <xf numFmtId="0" fontId="0" fillId="2" borderId="2" xfId="6" applyFont="1" applyFill="1" applyBorder="1"/>
    <xf numFmtId="4" fontId="3" fillId="2" borderId="0" xfId="6" applyNumberFormat="1" applyFont="1" applyFill="1" applyAlignment="1">
      <alignment horizontal="right"/>
    </xf>
    <xf numFmtId="0" fontId="0" fillId="2" borderId="1" xfId="6" applyFont="1" applyFill="1" applyBorder="1" applyAlignment="1">
      <alignment horizontal="center"/>
    </xf>
    <xf numFmtId="0" fontId="0" fillId="2" borderId="3" xfId="6" applyFont="1" applyFill="1" applyBorder="1"/>
    <xf numFmtId="0" fontId="5" fillId="2" borderId="0" xfId="6" applyFont="1" applyFill="1"/>
    <xf numFmtId="0" fontId="5" fillId="2" borderId="0" xfId="6" applyFont="1" applyFill="1" applyAlignment="1">
      <alignment horizontal="left"/>
    </xf>
    <xf numFmtId="0" fontId="4" fillId="3" borderId="1" xfId="6" applyFont="1" applyFill="1" applyBorder="1" applyAlignment="1">
      <alignment horizontal="center" vertical="center" wrapText="1"/>
    </xf>
    <xf numFmtId="0" fontId="5" fillId="2" borderId="2" xfId="6" applyFont="1" applyFill="1" applyBorder="1"/>
    <xf numFmtId="0" fontId="5" fillId="2" borderId="2" xfId="6" applyFont="1" applyFill="1" applyBorder="1" applyAlignment="1">
      <alignment horizontal="left"/>
    </xf>
    <xf numFmtId="0" fontId="0" fillId="2" borderId="5" xfId="6" applyFont="1" applyFill="1" applyBorder="1"/>
    <xf numFmtId="0" fontId="3" fillId="0" borderId="1" xfId="6" applyFont="1" applyBorder="1" applyAlignment="1">
      <alignment horizontal="left"/>
    </xf>
    <xf numFmtId="4" fontId="3" fillId="0" borderId="1" xfId="6" applyNumberFormat="1" applyFont="1" applyBorder="1" applyAlignment="1">
      <alignment horizontal="right"/>
    </xf>
    <xf numFmtId="0" fontId="0" fillId="0" borderId="1" xfId="6" applyFont="1" applyBorder="1"/>
    <xf numFmtId="0" fontId="3" fillId="2" borderId="5" xfId="6" applyFont="1" applyFill="1" applyBorder="1" applyAlignment="1">
      <alignment horizontal="right"/>
    </xf>
    <xf numFmtId="0" fontId="3" fillId="2" borderId="5" xfId="6" applyFont="1" applyFill="1" applyBorder="1" applyAlignment="1">
      <alignment wrapText="1"/>
    </xf>
    <xf numFmtId="4" fontId="3" fillId="2" borderId="5" xfId="6" applyNumberFormat="1" applyFont="1" applyFill="1" applyBorder="1" applyAlignment="1">
      <alignment horizontal="center"/>
    </xf>
    <xf numFmtId="0" fontId="0" fillId="0" borderId="1" xfId="6" applyFont="1" applyBorder="1" applyAlignment="1">
      <alignment horizontal="right"/>
    </xf>
    <xf numFmtId="0" fontId="0" fillId="0" borderId="1" xfId="6" applyFont="1" applyBorder="1" applyAlignment="1">
      <alignment wrapText="1"/>
    </xf>
    <xf numFmtId="0" fontId="0" fillId="0" borderId="1" xfId="6" applyFont="1" applyBorder="1" applyAlignment="1">
      <alignment horizontal="center"/>
    </xf>
    <xf numFmtId="164" fontId="0" fillId="0" borderId="1" xfId="6" applyNumberFormat="1" applyFont="1" applyBorder="1" applyAlignment="1">
      <alignment horizontal="center"/>
    </xf>
    <xf numFmtId="4" fontId="0" fillId="0" borderId="1" xfId="6" applyNumberFormat="1" applyFont="1" applyBorder="1" applyAlignment="1">
      <alignment horizontal="center"/>
    </xf>
    <xf numFmtId="0" fontId="0" fillId="0" borderId="4" xfId="6" applyFont="1" applyBorder="1" applyAlignment="1">
      <alignment vertical="top"/>
    </xf>
    <xf numFmtId="0" fontId="0" fillId="0" borderId="1" xfId="6" applyFont="1" applyBorder="1" applyAlignment="1">
      <alignment horizontal="left" vertical="center" wrapText="1"/>
    </xf>
    <xf numFmtId="0" fontId="0" fillId="0" borderId="0" xfId="6" applyFont="1" applyAlignment="1">
      <alignment vertical="top"/>
    </xf>
    <xf numFmtId="0" fontId="6" fillId="0" borderId="1" xfId="6" applyFont="1" applyBorder="1" applyAlignment="1">
      <alignment horizontal="left" vertical="center" wrapText="1"/>
    </xf>
    <xf numFmtId="4" fontId="0" fillId="2" borderId="1" xfId="6" applyNumberFormat="1" applyFont="1" applyFill="1" applyBorder="1" applyAlignment="1">
      <alignment horizontal="center"/>
    </xf>
    <xf numFmtId="0" fontId="3" fillId="2" borderId="2" xfId="6" applyFont="1" applyFill="1" applyBorder="1" applyAlignment="1">
      <alignment horizontal="right"/>
    </xf>
    <xf numFmtId="4" fontId="3" fillId="2" borderId="2" xfId="6" applyNumberFormat="1" applyFont="1" applyFill="1" applyBorder="1" applyAlignment="1">
      <alignment horizontal="center"/>
    </xf>
    <xf numFmtId="0" fontId="0" fillId="2" borderId="0" xfId="6" applyFont="1" applyFill="1"/>
    <xf numFmtId="0" fontId="1" fillId="2" borderId="0" xfId="6" applyFont="1" applyFill="1" applyAlignment="1">
      <alignment horizontal="center" vertical="center"/>
    </xf>
    <xf numFmtId="0" fontId="2" fillId="2" borderId="0" xfId="6" applyFont="1" applyFill="1"/>
    <xf numFmtId="0" fontId="4" fillId="3" borderId="1" xfId="6" applyFont="1" applyFill="1" applyBorder="1" applyAlignment="1">
      <alignment horizontal="center" vertical="center" wrapText="1"/>
    </xf>
    <xf numFmtId="0" fontId="5" fillId="2" borderId="0" xfId="6" applyFont="1" applyFill="1" applyAlignment="1">
      <alignment horizontal="right"/>
    </xf>
    <xf numFmtId="0" fontId="5" fillId="2" borderId="2" xfId="6" applyFont="1" applyFill="1" applyBorder="1" applyAlignment="1">
      <alignment horizontal="right"/>
    </xf>
    <xf numFmtId="0" fontId="0" fillId="2" borderId="2" xfId="6" applyFont="1" applyFill="1" applyBorder="1"/>
  </cellXfs>
  <cellStyles count="7">
    <cellStyle name="Comma" xfId="4"/>
    <cellStyle name="Comma [0]" xfId="5"/>
    <cellStyle name="Currency" xfId="2"/>
    <cellStyle name="Currency [0]" xfId="3"/>
    <cellStyle name="Normal" xfId="6"/>
    <cellStyle name="Normální" xfId="0" builtinId="0"/>
    <cellStyle name="Percent"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57150</xdr:colOff>
      <xdr:row>0</xdr:row>
      <xdr:rowOff>28575</xdr:rowOff>
    </xdr:from>
    <xdr:to>
      <xdr:col>0</xdr:col>
      <xdr:colOff>1390650</xdr:colOff>
      <xdr:row>3</xdr:row>
      <xdr:rowOff>28575</xdr:rowOff>
    </xdr:to>
    <xdr:pic>
      <xdr:nvPicPr>
        <xdr:cNvPr id="2" name="Picture 1"/>
        <xdr:cNvPicPr>
          <a:picLocks noChangeAspect="1"/>
        </xdr:cNvPicPr>
      </xdr:nvPicPr>
      <xdr:blipFill>
        <a:blip xmlns:r="http://schemas.openxmlformats.org/officeDocument/2006/relationships" r:embed="rId1"/>
        <a:stretch>
          <a:fillRect/>
        </a:stretch>
      </xdr:blipFill>
      <xdr:spPr>
        <a:xfrm>
          <a:off x="57150" y="28575"/>
          <a:ext cx="1343025" cy="5810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6"/>
  <sheetViews>
    <sheetView tabSelected="1" workbookViewId="0">
      <selection sqref="A1:A3"/>
    </sheetView>
  </sheetViews>
  <sheetFormatPr defaultColWidth="9.109375" defaultRowHeight="12.75" customHeight="1" x14ac:dyDescent="0.25"/>
  <cols>
    <col min="1" max="1" width="25.6640625" customWidth="1"/>
    <col min="2" max="2" width="66.6640625" customWidth="1"/>
    <col min="3" max="5" width="20.6640625" customWidth="1"/>
  </cols>
  <sheetData>
    <row r="1" spans="1:5" ht="12.75" customHeight="1" x14ac:dyDescent="0.25">
      <c r="A1" s="33"/>
      <c r="B1" s="1" t="s">
        <v>0</v>
      </c>
      <c r="C1" s="1"/>
      <c r="D1" s="1"/>
      <c r="E1" s="1"/>
    </row>
    <row r="2" spans="1:5" ht="12.75" customHeight="1" x14ac:dyDescent="0.25">
      <c r="A2" s="33"/>
      <c r="B2" s="34" t="s">
        <v>1</v>
      </c>
      <c r="C2" s="1"/>
      <c r="D2" s="1"/>
      <c r="E2" s="1"/>
    </row>
    <row r="3" spans="1:5" ht="19.95" customHeight="1" x14ac:dyDescent="0.25">
      <c r="A3" s="33"/>
      <c r="B3" s="33"/>
      <c r="C3" s="1"/>
      <c r="D3" s="1"/>
      <c r="E3" s="1"/>
    </row>
    <row r="4" spans="1:5" ht="19.95" customHeight="1" x14ac:dyDescent="0.4">
      <c r="A4" s="1"/>
      <c r="B4" s="35" t="s">
        <v>2</v>
      </c>
      <c r="C4" s="33"/>
      <c r="D4" s="33"/>
      <c r="E4" s="1"/>
    </row>
    <row r="5" spans="1:5" ht="12.75" customHeight="1" x14ac:dyDescent="0.25">
      <c r="A5" s="1"/>
      <c r="B5" s="33" t="s">
        <v>3</v>
      </c>
      <c r="C5" s="33"/>
      <c r="D5" s="33"/>
      <c r="E5" s="1"/>
    </row>
    <row r="6" spans="1:5" ht="12.75" customHeight="1" x14ac:dyDescent="0.25">
      <c r="A6" s="1"/>
      <c r="B6" s="3" t="s">
        <v>4</v>
      </c>
      <c r="C6" s="6">
        <f>SUM(C10:C16)</f>
        <v>0</v>
      </c>
      <c r="D6" s="1"/>
      <c r="E6" s="1"/>
    </row>
    <row r="7" spans="1:5" ht="12.75" customHeight="1" x14ac:dyDescent="0.25">
      <c r="A7" s="1"/>
      <c r="B7" s="3" t="s">
        <v>5</v>
      </c>
      <c r="C7" s="6">
        <f>SUM(E10:E16)</f>
        <v>0</v>
      </c>
      <c r="D7" s="1"/>
      <c r="E7" s="1"/>
    </row>
    <row r="8" spans="1:5" ht="12.75" customHeight="1" x14ac:dyDescent="0.25">
      <c r="A8" s="5"/>
      <c r="B8" s="5"/>
      <c r="C8" s="5"/>
      <c r="D8" s="5"/>
      <c r="E8" s="5"/>
    </row>
    <row r="9" spans="1:5" ht="12.75" customHeight="1" x14ac:dyDescent="0.25">
      <c r="A9" s="4" t="s">
        <v>6</v>
      </c>
      <c r="B9" s="4" t="s">
        <v>7</v>
      </c>
      <c r="C9" s="4" t="s">
        <v>8</v>
      </c>
      <c r="D9" s="4" t="s">
        <v>9</v>
      </c>
      <c r="E9" s="4" t="s">
        <v>10</v>
      </c>
    </row>
    <row r="10" spans="1:5" ht="12.75" customHeight="1" x14ac:dyDescent="0.25">
      <c r="A10" s="15" t="s">
        <v>24</v>
      </c>
      <c r="B10" s="15" t="s">
        <v>25</v>
      </c>
      <c r="C10" s="16">
        <f>'SO 001 UN'!I3</f>
        <v>0</v>
      </c>
      <c r="D10" s="16">
        <f>'SO 001 UN'!O2</f>
        <v>0</v>
      </c>
      <c r="E10" s="16">
        <f t="shared" ref="E10:E16" si="0">C10+D10</f>
        <v>0</v>
      </c>
    </row>
    <row r="11" spans="1:5" ht="12.75" customHeight="1" x14ac:dyDescent="0.25">
      <c r="A11" s="15" t="s">
        <v>70</v>
      </c>
      <c r="B11" s="15" t="s">
        <v>71</v>
      </c>
      <c r="C11" s="16">
        <f>'SO 002 NN'!I3</f>
        <v>0</v>
      </c>
      <c r="D11" s="16">
        <f>'SO 002 NN'!O2</f>
        <v>0</v>
      </c>
      <c r="E11" s="16">
        <f t="shared" si="0"/>
        <v>0</v>
      </c>
    </row>
    <row r="12" spans="1:5" ht="12.75" customHeight="1" x14ac:dyDescent="0.25">
      <c r="A12" s="15" t="s">
        <v>80</v>
      </c>
      <c r="B12" s="15" t="s">
        <v>81</v>
      </c>
      <c r="C12" s="16">
        <f>'SO 101.1.1 UN'!I3</f>
        <v>0</v>
      </c>
      <c r="D12" s="16">
        <f>'SO 101.1.1 UN'!O2</f>
        <v>0</v>
      </c>
      <c r="E12" s="16">
        <f t="shared" si="0"/>
        <v>0</v>
      </c>
    </row>
    <row r="13" spans="1:5" ht="12.75" customHeight="1" x14ac:dyDescent="0.25">
      <c r="A13" s="15" t="s">
        <v>342</v>
      </c>
      <c r="B13" s="15" t="s">
        <v>343</v>
      </c>
      <c r="C13" s="16">
        <f>'SO 101.1.2 NN'!I3</f>
        <v>0</v>
      </c>
      <c r="D13" s="16">
        <f>'SO 101.1.2 NN'!O2</f>
        <v>0</v>
      </c>
      <c r="E13" s="16">
        <f t="shared" si="0"/>
        <v>0</v>
      </c>
    </row>
    <row r="14" spans="1:5" ht="12.75" customHeight="1" x14ac:dyDescent="0.25">
      <c r="A14" s="15" t="s">
        <v>386</v>
      </c>
      <c r="B14" s="15" t="s">
        <v>387</v>
      </c>
      <c r="C14" s="16">
        <f>'SO 101.3.1 UN'!I3</f>
        <v>0</v>
      </c>
      <c r="D14" s="16">
        <f>'SO 101.3.1 UN'!O2</f>
        <v>0</v>
      </c>
      <c r="E14" s="16">
        <f t="shared" si="0"/>
        <v>0</v>
      </c>
    </row>
    <row r="15" spans="1:5" ht="12.75" customHeight="1" x14ac:dyDescent="0.25">
      <c r="A15" s="15" t="s">
        <v>434</v>
      </c>
      <c r="B15" s="15" t="s">
        <v>435</v>
      </c>
      <c r="C15" s="16">
        <f>'SO 101.3.2 UN'!I3</f>
        <v>0</v>
      </c>
      <c r="D15" s="16">
        <f>'SO 101.3.2 UN'!O2</f>
        <v>0</v>
      </c>
      <c r="E15" s="16">
        <f t="shared" si="0"/>
        <v>0</v>
      </c>
    </row>
    <row r="16" spans="1:5" ht="12.75" customHeight="1" x14ac:dyDescent="0.25">
      <c r="A16" s="15" t="s">
        <v>456</v>
      </c>
      <c r="B16" s="15" t="s">
        <v>457</v>
      </c>
      <c r="C16" s="16">
        <f>'SO 185.1'!I3</f>
        <v>0</v>
      </c>
      <c r="D16" s="16">
        <f>'SO 185.1'!O2</f>
        <v>0</v>
      </c>
      <c r="E16" s="16">
        <f t="shared" si="0"/>
        <v>0</v>
      </c>
    </row>
  </sheetData>
  <mergeCells count="4">
    <mergeCell ref="A1:A3"/>
    <mergeCell ref="B2:B3"/>
    <mergeCell ref="B4:D4"/>
    <mergeCell ref="B5:D5"/>
  </mergeCells>
  <pageMargins left="0.75" right="0.75" top="1" bottom="1" header="0.5" footer="0.5"/>
  <pageSetup paperSize="9" fitToHeight="0" orientation="portrait" horizontalDpi="300" verticalDpi="30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24"/>
  <sheetViews>
    <sheetView workbookViewId="0">
      <pane ySplit="7" topLeftCell="A8" activePane="bottomLeft" state="frozen"/>
      <selection pane="bottomLeft" activeCell="A8" sqref="A8"/>
    </sheetView>
  </sheetViews>
  <sheetFormatPr defaultColWidth="9.109375" defaultRowHeight="12.75" customHeight="1" x14ac:dyDescent="0.25"/>
  <cols>
    <col min="1" max="1" width="9.109375" hidden="1" customWidth="1"/>
    <col min="2" max="2" width="11.6640625" customWidth="1"/>
    <col min="3" max="3" width="14.6640625" customWidth="1"/>
    <col min="4" max="4" width="9.6640625" customWidth="1"/>
    <col min="5" max="5" width="70.6640625" customWidth="1"/>
    <col min="6" max="6" width="11.6640625" customWidth="1"/>
    <col min="7" max="9" width="16.6640625" customWidth="1"/>
    <col min="15" max="18" width="9.109375" hidden="1" customWidth="1"/>
  </cols>
  <sheetData>
    <row r="1" spans="1:18" ht="12.75" customHeight="1" x14ac:dyDescent="0.25">
      <c r="A1" t="s">
        <v>11</v>
      </c>
      <c r="B1" s="1"/>
      <c r="C1" s="1"/>
      <c r="D1" s="1"/>
      <c r="E1" s="1" t="s">
        <v>0</v>
      </c>
      <c r="F1" s="1"/>
      <c r="G1" s="1"/>
      <c r="H1" s="1"/>
      <c r="I1" s="1"/>
      <c r="P1" t="s">
        <v>22</v>
      </c>
    </row>
    <row r="2" spans="1:18" ht="25.05" customHeight="1" x14ac:dyDescent="0.25">
      <c r="B2" s="1"/>
      <c r="C2" s="1"/>
      <c r="D2" s="1"/>
      <c r="E2" s="2" t="s">
        <v>13</v>
      </c>
      <c r="F2" s="1"/>
      <c r="G2" s="1"/>
      <c r="H2" s="5"/>
      <c r="I2" s="5"/>
      <c r="O2">
        <f>0+O8</f>
        <v>0</v>
      </c>
      <c r="P2" t="s">
        <v>22</v>
      </c>
    </row>
    <row r="3" spans="1:18" ht="15" customHeight="1" x14ac:dyDescent="0.25">
      <c r="A3" t="s">
        <v>12</v>
      </c>
      <c r="B3" s="9" t="s">
        <v>14</v>
      </c>
      <c r="C3" s="37" t="s">
        <v>15</v>
      </c>
      <c r="D3" s="33"/>
      <c r="E3" s="10" t="s">
        <v>16</v>
      </c>
      <c r="F3" s="1"/>
      <c r="G3" s="8"/>
      <c r="H3" s="7" t="s">
        <v>24</v>
      </c>
      <c r="I3" s="30">
        <f>0+I8</f>
        <v>0</v>
      </c>
      <c r="O3" t="s">
        <v>19</v>
      </c>
      <c r="P3" t="s">
        <v>23</v>
      </c>
    </row>
    <row r="4" spans="1:18" ht="15" customHeight="1" x14ac:dyDescent="0.25">
      <c r="A4" t="s">
        <v>17</v>
      </c>
      <c r="B4" s="12" t="s">
        <v>18</v>
      </c>
      <c r="C4" s="38" t="s">
        <v>24</v>
      </c>
      <c r="D4" s="39"/>
      <c r="E4" s="13" t="s">
        <v>25</v>
      </c>
      <c r="F4" s="5"/>
      <c r="G4" s="5"/>
      <c r="H4" s="14"/>
      <c r="I4" s="14"/>
      <c r="O4" t="s">
        <v>20</v>
      </c>
      <c r="P4" t="s">
        <v>23</v>
      </c>
    </row>
    <row r="5" spans="1:18" ht="12.75" customHeight="1" x14ac:dyDescent="0.25">
      <c r="A5" s="36" t="s">
        <v>26</v>
      </c>
      <c r="B5" s="36" t="s">
        <v>28</v>
      </c>
      <c r="C5" s="36" t="s">
        <v>30</v>
      </c>
      <c r="D5" s="36" t="s">
        <v>31</v>
      </c>
      <c r="E5" s="36" t="s">
        <v>32</v>
      </c>
      <c r="F5" s="36" t="s">
        <v>34</v>
      </c>
      <c r="G5" s="36" t="s">
        <v>36</v>
      </c>
      <c r="H5" s="36" t="s">
        <v>38</v>
      </c>
      <c r="I5" s="36"/>
      <c r="O5" t="s">
        <v>21</v>
      </c>
      <c r="P5" t="s">
        <v>23</v>
      </c>
    </row>
    <row r="6" spans="1:18" ht="12.75" customHeight="1" x14ac:dyDescent="0.25">
      <c r="A6" s="36"/>
      <c r="B6" s="36"/>
      <c r="C6" s="36"/>
      <c r="D6" s="36"/>
      <c r="E6" s="36"/>
      <c r="F6" s="36"/>
      <c r="G6" s="36"/>
      <c r="H6" s="11" t="s">
        <v>39</v>
      </c>
      <c r="I6" s="11" t="s">
        <v>41</v>
      </c>
    </row>
    <row r="7" spans="1:18" ht="12.75" customHeight="1" x14ac:dyDescent="0.25">
      <c r="A7" s="11" t="s">
        <v>27</v>
      </c>
      <c r="B7" s="11" t="s">
        <v>29</v>
      </c>
      <c r="C7" s="11" t="s">
        <v>23</v>
      </c>
      <c r="D7" s="11" t="s">
        <v>22</v>
      </c>
      <c r="E7" s="11" t="s">
        <v>33</v>
      </c>
      <c r="F7" s="11" t="s">
        <v>35</v>
      </c>
      <c r="G7" s="11" t="s">
        <v>37</v>
      </c>
      <c r="H7" s="11" t="s">
        <v>40</v>
      </c>
      <c r="I7" s="11" t="s">
        <v>42</v>
      </c>
    </row>
    <row r="8" spans="1:18" ht="12.75" customHeight="1" x14ac:dyDescent="0.25">
      <c r="A8" s="14" t="s">
        <v>43</v>
      </c>
      <c r="B8" s="14"/>
      <c r="C8" s="18" t="s">
        <v>27</v>
      </c>
      <c r="D8" s="14"/>
      <c r="E8" s="19" t="s">
        <v>44</v>
      </c>
      <c r="F8" s="14"/>
      <c r="G8" s="14"/>
      <c r="H8" s="14"/>
      <c r="I8" s="20">
        <f>0+Q8</f>
        <v>0</v>
      </c>
      <c r="O8">
        <f>0+R8</f>
        <v>0</v>
      </c>
      <c r="Q8">
        <f>0+I9+I13+I17+I21</f>
        <v>0</v>
      </c>
      <c r="R8">
        <f>0+O9+O13+O17+O21</f>
        <v>0</v>
      </c>
    </row>
    <row r="9" spans="1:18" ht="13.2" x14ac:dyDescent="0.25">
      <c r="A9" s="17" t="s">
        <v>45</v>
      </c>
      <c r="B9" s="21" t="s">
        <v>29</v>
      </c>
      <c r="C9" s="21" t="s">
        <v>46</v>
      </c>
      <c r="D9" s="17" t="s">
        <v>47</v>
      </c>
      <c r="E9" s="22" t="s">
        <v>48</v>
      </c>
      <c r="F9" s="23" t="s">
        <v>49</v>
      </c>
      <c r="G9" s="24">
        <v>1</v>
      </c>
      <c r="H9" s="25">
        <v>0</v>
      </c>
      <c r="I9" s="25">
        <f>ROUND(ROUND(H9,2)*ROUND(G9,3),2)</f>
        <v>0</v>
      </c>
      <c r="O9">
        <f>(I9*21)/100</f>
        <v>0</v>
      </c>
      <c r="P9" t="s">
        <v>23</v>
      </c>
    </row>
    <row r="10" spans="1:18" ht="13.2" x14ac:dyDescent="0.25">
      <c r="A10" s="26" t="s">
        <v>50</v>
      </c>
      <c r="E10" s="27" t="s">
        <v>51</v>
      </c>
    </row>
    <row r="11" spans="1:18" ht="13.2" x14ac:dyDescent="0.25">
      <c r="A11" s="28" t="s">
        <v>52</v>
      </c>
      <c r="E11" s="29" t="s">
        <v>53</v>
      </c>
    </row>
    <row r="12" spans="1:18" ht="13.2" x14ac:dyDescent="0.25">
      <c r="A12" t="s">
        <v>54</v>
      </c>
      <c r="E12" s="27" t="s">
        <v>55</v>
      </c>
    </row>
    <row r="13" spans="1:18" ht="13.2" x14ac:dyDescent="0.25">
      <c r="A13" s="17" t="s">
        <v>45</v>
      </c>
      <c r="B13" s="21" t="s">
        <v>23</v>
      </c>
      <c r="C13" s="21" t="s">
        <v>56</v>
      </c>
      <c r="D13" s="17" t="s">
        <v>47</v>
      </c>
      <c r="E13" s="22" t="s">
        <v>57</v>
      </c>
      <c r="F13" s="23" t="s">
        <v>49</v>
      </c>
      <c r="G13" s="24">
        <v>1</v>
      </c>
      <c r="H13" s="25">
        <v>0</v>
      </c>
      <c r="I13" s="25">
        <f>ROUND(ROUND(H13,2)*ROUND(G13,3),2)</f>
        <v>0</v>
      </c>
      <c r="O13">
        <f>(I13*21)/100</f>
        <v>0</v>
      </c>
      <c r="P13" t="s">
        <v>23</v>
      </c>
    </row>
    <row r="14" spans="1:18" ht="105.6" x14ac:dyDescent="0.25">
      <c r="A14" s="26" t="s">
        <v>50</v>
      </c>
      <c r="E14" s="27" t="s">
        <v>58</v>
      </c>
    </row>
    <row r="15" spans="1:18" ht="26.4" x14ac:dyDescent="0.25">
      <c r="A15" s="28" t="s">
        <v>52</v>
      </c>
      <c r="E15" s="29" t="s">
        <v>59</v>
      </c>
    </row>
    <row r="16" spans="1:18" ht="13.2" x14ac:dyDescent="0.25">
      <c r="A16" t="s">
        <v>54</v>
      </c>
      <c r="E16" s="27" t="s">
        <v>60</v>
      </c>
    </row>
    <row r="17" spans="1:16" ht="13.2" x14ac:dyDescent="0.25">
      <c r="A17" s="17" t="s">
        <v>45</v>
      </c>
      <c r="B17" s="21" t="s">
        <v>22</v>
      </c>
      <c r="C17" s="21" t="s">
        <v>61</v>
      </c>
      <c r="D17" s="17" t="s">
        <v>47</v>
      </c>
      <c r="E17" s="22" t="s">
        <v>62</v>
      </c>
      <c r="F17" s="23" t="s">
        <v>49</v>
      </c>
      <c r="G17" s="24">
        <v>1</v>
      </c>
      <c r="H17" s="25">
        <v>0</v>
      </c>
      <c r="I17" s="25">
        <f>ROUND(ROUND(H17,2)*ROUND(G17,3),2)</f>
        <v>0</v>
      </c>
      <c r="O17">
        <f>(I17*21)/100</f>
        <v>0</v>
      </c>
      <c r="P17" t="s">
        <v>23</v>
      </c>
    </row>
    <row r="18" spans="1:16" ht="52.8" x14ac:dyDescent="0.25">
      <c r="A18" s="26" t="s">
        <v>50</v>
      </c>
      <c r="E18" s="27" t="s">
        <v>63</v>
      </c>
    </row>
    <row r="19" spans="1:16" ht="13.2" x14ac:dyDescent="0.25">
      <c r="A19" s="28" t="s">
        <v>52</v>
      </c>
      <c r="E19" s="29" t="s">
        <v>53</v>
      </c>
    </row>
    <row r="20" spans="1:16" ht="39.6" x14ac:dyDescent="0.25">
      <c r="A20" t="s">
        <v>54</v>
      </c>
      <c r="E20" s="27" t="s">
        <v>64</v>
      </c>
    </row>
    <row r="21" spans="1:16" ht="13.2" x14ac:dyDescent="0.25">
      <c r="A21" s="17" t="s">
        <v>45</v>
      </c>
      <c r="B21" s="21" t="s">
        <v>33</v>
      </c>
      <c r="C21" s="21" t="s">
        <v>65</v>
      </c>
      <c r="D21" s="17" t="s">
        <v>47</v>
      </c>
      <c r="E21" s="22" t="s">
        <v>66</v>
      </c>
      <c r="F21" s="23" t="s">
        <v>49</v>
      </c>
      <c r="G21" s="24">
        <v>1</v>
      </c>
      <c r="H21" s="25">
        <v>0</v>
      </c>
      <c r="I21" s="25">
        <f>ROUND(ROUND(H21,2)*ROUND(G21,3),2)</f>
        <v>0</v>
      </c>
      <c r="O21">
        <f>(I21*21)/100</f>
        <v>0</v>
      </c>
      <c r="P21" t="s">
        <v>23</v>
      </c>
    </row>
    <row r="22" spans="1:16" ht="13.2" x14ac:dyDescent="0.25">
      <c r="A22" s="26" t="s">
        <v>50</v>
      </c>
      <c r="E22" s="27" t="s">
        <v>67</v>
      </c>
    </row>
    <row r="23" spans="1:16" ht="13.2" x14ac:dyDescent="0.25">
      <c r="A23" s="28" t="s">
        <v>52</v>
      </c>
      <c r="E23" s="29" t="s">
        <v>68</v>
      </c>
    </row>
    <row r="24" spans="1:16" ht="26.4" x14ac:dyDescent="0.25">
      <c r="A24" t="s">
        <v>54</v>
      </c>
      <c r="E24" s="27" t="s">
        <v>69</v>
      </c>
    </row>
  </sheetData>
  <mergeCells count="10">
    <mergeCell ref="A5:A6"/>
    <mergeCell ref="B5:B6"/>
    <mergeCell ref="C5:C6"/>
    <mergeCell ref="D5:D6"/>
    <mergeCell ref="E5:E6"/>
    <mergeCell ref="F5:F6"/>
    <mergeCell ref="G5:G6"/>
    <mergeCell ref="H5:I5"/>
    <mergeCell ref="C3:D3"/>
    <mergeCell ref="C4:D4"/>
  </mergeCells>
  <pageMargins left="0.75" right="0.75" top="1" bottom="1" header="0.5" footer="0.5"/>
  <pageSetup paperSize="9" fitToHeight="0" orientation="portrait" horizontalDpi="300" verticalDpi="30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6"/>
  <sheetViews>
    <sheetView workbookViewId="0">
      <pane ySplit="7" topLeftCell="A8" activePane="bottomLeft" state="frozen"/>
      <selection pane="bottomLeft" activeCell="A8" sqref="A8"/>
    </sheetView>
  </sheetViews>
  <sheetFormatPr defaultColWidth="9.109375" defaultRowHeight="12.75" customHeight="1" x14ac:dyDescent="0.25"/>
  <cols>
    <col min="1" max="1" width="9.109375" hidden="1" customWidth="1"/>
    <col min="2" max="2" width="11.6640625" customWidth="1"/>
    <col min="3" max="3" width="14.6640625" customWidth="1"/>
    <col min="4" max="4" width="9.6640625" customWidth="1"/>
    <col min="5" max="5" width="70.6640625" customWidth="1"/>
    <col min="6" max="6" width="11.6640625" customWidth="1"/>
    <col min="7" max="9" width="16.6640625" customWidth="1"/>
    <col min="15" max="18" width="9.109375" hidden="1" customWidth="1"/>
  </cols>
  <sheetData>
    <row r="1" spans="1:18" ht="12.75" customHeight="1" x14ac:dyDescent="0.25">
      <c r="A1" t="s">
        <v>11</v>
      </c>
      <c r="B1" s="1"/>
      <c r="C1" s="1"/>
      <c r="D1" s="1"/>
      <c r="E1" s="1" t="s">
        <v>0</v>
      </c>
      <c r="F1" s="1"/>
      <c r="G1" s="1"/>
      <c r="H1" s="1"/>
      <c r="I1" s="1"/>
      <c r="P1" t="s">
        <v>22</v>
      </c>
    </row>
    <row r="2" spans="1:18" ht="25.05" customHeight="1" x14ac:dyDescent="0.25">
      <c r="B2" s="1"/>
      <c r="C2" s="1"/>
      <c r="D2" s="1"/>
      <c r="E2" s="2" t="s">
        <v>13</v>
      </c>
      <c r="F2" s="1"/>
      <c r="G2" s="1"/>
      <c r="H2" s="5"/>
      <c r="I2" s="5"/>
      <c r="O2">
        <f>0+O8</f>
        <v>0</v>
      </c>
      <c r="P2" t="s">
        <v>22</v>
      </c>
    </row>
    <row r="3" spans="1:18" ht="15" customHeight="1" x14ac:dyDescent="0.25">
      <c r="A3" t="s">
        <v>12</v>
      </c>
      <c r="B3" s="9" t="s">
        <v>14</v>
      </c>
      <c r="C3" s="37" t="s">
        <v>15</v>
      </c>
      <c r="D3" s="33"/>
      <c r="E3" s="10" t="s">
        <v>16</v>
      </c>
      <c r="F3" s="1"/>
      <c r="G3" s="8"/>
      <c r="H3" s="7" t="s">
        <v>70</v>
      </c>
      <c r="I3" s="30">
        <f>0+I8</f>
        <v>0</v>
      </c>
      <c r="O3" t="s">
        <v>19</v>
      </c>
      <c r="P3" t="s">
        <v>23</v>
      </c>
    </row>
    <row r="4" spans="1:18" ht="15" customHeight="1" x14ac:dyDescent="0.25">
      <c r="A4" t="s">
        <v>17</v>
      </c>
      <c r="B4" s="12" t="s">
        <v>18</v>
      </c>
      <c r="C4" s="38" t="s">
        <v>70</v>
      </c>
      <c r="D4" s="39"/>
      <c r="E4" s="13" t="s">
        <v>71</v>
      </c>
      <c r="F4" s="5"/>
      <c r="G4" s="5"/>
      <c r="H4" s="14"/>
      <c r="I4" s="14"/>
      <c r="O4" t="s">
        <v>20</v>
      </c>
      <c r="P4" t="s">
        <v>23</v>
      </c>
    </row>
    <row r="5" spans="1:18" ht="12.75" customHeight="1" x14ac:dyDescent="0.25">
      <c r="A5" s="36" t="s">
        <v>26</v>
      </c>
      <c r="B5" s="36" t="s">
        <v>28</v>
      </c>
      <c r="C5" s="36" t="s">
        <v>30</v>
      </c>
      <c r="D5" s="36" t="s">
        <v>31</v>
      </c>
      <c r="E5" s="36" t="s">
        <v>32</v>
      </c>
      <c r="F5" s="36" t="s">
        <v>34</v>
      </c>
      <c r="G5" s="36" t="s">
        <v>36</v>
      </c>
      <c r="H5" s="36" t="s">
        <v>38</v>
      </c>
      <c r="I5" s="36"/>
      <c r="O5" t="s">
        <v>21</v>
      </c>
      <c r="P5" t="s">
        <v>23</v>
      </c>
    </row>
    <row r="6" spans="1:18" ht="12.75" customHeight="1" x14ac:dyDescent="0.25">
      <c r="A6" s="36"/>
      <c r="B6" s="36"/>
      <c r="C6" s="36"/>
      <c r="D6" s="36"/>
      <c r="E6" s="36"/>
      <c r="F6" s="36"/>
      <c r="G6" s="36"/>
      <c r="H6" s="11" t="s">
        <v>39</v>
      </c>
      <c r="I6" s="11" t="s">
        <v>41</v>
      </c>
    </row>
    <row r="7" spans="1:18" ht="12.75" customHeight="1" x14ac:dyDescent="0.25">
      <c r="A7" s="11" t="s">
        <v>27</v>
      </c>
      <c r="B7" s="11" t="s">
        <v>29</v>
      </c>
      <c r="C7" s="11" t="s">
        <v>23</v>
      </c>
      <c r="D7" s="11" t="s">
        <v>22</v>
      </c>
      <c r="E7" s="11" t="s">
        <v>33</v>
      </c>
      <c r="F7" s="11" t="s">
        <v>35</v>
      </c>
      <c r="G7" s="11" t="s">
        <v>37</v>
      </c>
      <c r="H7" s="11" t="s">
        <v>40</v>
      </c>
      <c r="I7" s="11" t="s">
        <v>42</v>
      </c>
    </row>
    <row r="8" spans="1:18" ht="12.75" customHeight="1" x14ac:dyDescent="0.25">
      <c r="A8" s="14" t="s">
        <v>43</v>
      </c>
      <c r="B8" s="14"/>
      <c r="C8" s="18" t="s">
        <v>27</v>
      </c>
      <c r="D8" s="14"/>
      <c r="E8" s="19" t="s">
        <v>44</v>
      </c>
      <c r="F8" s="14"/>
      <c r="G8" s="14"/>
      <c r="H8" s="14"/>
      <c r="I8" s="20">
        <f>0+Q8</f>
        <v>0</v>
      </c>
      <c r="O8">
        <f>0+R8</f>
        <v>0</v>
      </c>
      <c r="Q8">
        <f>0+I9+I13</f>
        <v>0</v>
      </c>
      <c r="R8">
        <f>0+O9+O13</f>
        <v>0</v>
      </c>
    </row>
    <row r="9" spans="1:18" ht="13.2" x14ac:dyDescent="0.25">
      <c r="A9" s="17" t="s">
        <v>45</v>
      </c>
      <c r="B9" s="21" t="s">
        <v>29</v>
      </c>
      <c r="C9" s="21" t="s">
        <v>72</v>
      </c>
      <c r="D9" s="17" t="s">
        <v>23</v>
      </c>
      <c r="E9" s="22" t="s">
        <v>73</v>
      </c>
      <c r="F9" s="23" t="s">
        <v>49</v>
      </c>
      <c r="G9" s="24">
        <v>1</v>
      </c>
      <c r="H9" s="25">
        <v>0</v>
      </c>
      <c r="I9" s="25">
        <f>ROUND(ROUND(H9,2)*ROUND(G9,3),2)</f>
        <v>0</v>
      </c>
      <c r="O9">
        <f>(I9*21)/100</f>
        <v>0</v>
      </c>
      <c r="P9" t="s">
        <v>23</v>
      </c>
    </row>
    <row r="10" spans="1:18" ht="66" x14ac:dyDescent="0.25">
      <c r="A10" s="26" t="s">
        <v>50</v>
      </c>
      <c r="E10" s="27" t="s">
        <v>74</v>
      </c>
    </row>
    <row r="11" spans="1:18" ht="13.2" x14ac:dyDescent="0.25">
      <c r="A11" s="28" t="s">
        <v>52</v>
      </c>
      <c r="E11" s="29" t="s">
        <v>53</v>
      </c>
    </row>
    <row r="12" spans="1:18" ht="13.2" x14ac:dyDescent="0.25">
      <c r="A12" t="s">
        <v>54</v>
      </c>
      <c r="E12" s="27" t="s">
        <v>75</v>
      </c>
    </row>
    <row r="13" spans="1:18" ht="13.2" x14ac:dyDescent="0.25">
      <c r="A13" s="17" t="s">
        <v>45</v>
      </c>
      <c r="B13" s="21" t="s">
        <v>23</v>
      </c>
      <c r="C13" s="21" t="s">
        <v>76</v>
      </c>
      <c r="D13" s="17" t="s">
        <v>47</v>
      </c>
      <c r="E13" s="22" t="s">
        <v>77</v>
      </c>
      <c r="F13" s="23" t="s">
        <v>78</v>
      </c>
      <c r="G13" s="24">
        <v>1</v>
      </c>
      <c r="H13" s="25">
        <v>0</v>
      </c>
      <c r="I13" s="25">
        <f>ROUND(ROUND(H13,2)*ROUND(G13,3),2)</f>
        <v>0</v>
      </c>
      <c r="O13">
        <f>(I13*21)/100</f>
        <v>0</v>
      </c>
      <c r="P13" t="s">
        <v>23</v>
      </c>
    </row>
    <row r="14" spans="1:18" ht="92.4" x14ac:dyDescent="0.25">
      <c r="A14" s="26" t="s">
        <v>50</v>
      </c>
      <c r="E14" s="27" t="s">
        <v>79</v>
      </c>
    </row>
    <row r="15" spans="1:18" ht="13.2" x14ac:dyDescent="0.25">
      <c r="A15" s="28" t="s">
        <v>52</v>
      </c>
      <c r="E15" s="29" t="s">
        <v>53</v>
      </c>
    </row>
    <row r="16" spans="1:18" ht="13.2" x14ac:dyDescent="0.25">
      <c r="A16" t="s">
        <v>54</v>
      </c>
      <c r="E16" s="27" t="s">
        <v>75</v>
      </c>
    </row>
  </sheetData>
  <mergeCells count="10">
    <mergeCell ref="A5:A6"/>
    <mergeCell ref="B5:B6"/>
    <mergeCell ref="C5:C6"/>
    <mergeCell ref="D5:D6"/>
    <mergeCell ref="E5:E6"/>
    <mergeCell ref="F5:F6"/>
    <mergeCell ref="G5:G6"/>
    <mergeCell ref="H5:I5"/>
    <mergeCell ref="C3:D3"/>
    <mergeCell ref="C4:D4"/>
  </mergeCells>
  <pageMargins left="0.75" right="0.75" top="1" bottom="1" header="0.5" footer="0.5"/>
  <pageSetup paperSize="9" fitToHeight="0" orientation="portrait" horizontalDpi="300" verticalDpi="300"/>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208"/>
  <sheetViews>
    <sheetView topLeftCell="B1" workbookViewId="0">
      <pane ySplit="7" topLeftCell="A107" activePane="bottomLeft" state="frozen"/>
      <selection pane="bottomLeft" activeCell="G109" sqref="G109"/>
    </sheetView>
  </sheetViews>
  <sheetFormatPr defaultColWidth="9.109375" defaultRowHeight="12.75" customHeight="1" x14ac:dyDescent="0.25"/>
  <cols>
    <col min="1" max="1" width="9.109375" hidden="1" customWidth="1"/>
    <col min="2" max="2" width="11.6640625" customWidth="1"/>
    <col min="3" max="3" width="14.6640625" customWidth="1"/>
    <col min="4" max="4" width="9.6640625" customWidth="1"/>
    <col min="5" max="5" width="70.6640625" customWidth="1"/>
    <col min="6" max="6" width="11.6640625" customWidth="1"/>
    <col min="7" max="9" width="16.6640625" customWidth="1"/>
    <col min="15" max="18" width="9.109375" hidden="1" customWidth="1"/>
  </cols>
  <sheetData>
    <row r="1" spans="1:18" ht="12.75" customHeight="1" x14ac:dyDescent="0.25">
      <c r="A1" t="s">
        <v>11</v>
      </c>
      <c r="B1" s="1"/>
      <c r="C1" s="1"/>
      <c r="D1" s="1"/>
      <c r="E1" s="1" t="s">
        <v>0</v>
      </c>
      <c r="F1" s="1"/>
      <c r="G1" s="1"/>
      <c r="H1" s="1"/>
      <c r="I1" s="1"/>
      <c r="P1" t="s">
        <v>22</v>
      </c>
    </row>
    <row r="2" spans="1:18" ht="25.05" customHeight="1" x14ac:dyDescent="0.25">
      <c r="B2" s="1"/>
      <c r="C2" s="1"/>
      <c r="D2" s="1"/>
      <c r="E2" s="2" t="s">
        <v>13</v>
      </c>
      <c r="F2" s="1"/>
      <c r="G2" s="1"/>
      <c r="H2" s="5"/>
      <c r="I2" s="5"/>
      <c r="O2">
        <f>0+O8+O21+O98+O107+O112+O117+O158+O163+O200</f>
        <v>0</v>
      </c>
      <c r="P2" t="s">
        <v>22</v>
      </c>
    </row>
    <row r="3" spans="1:18" ht="15" customHeight="1" x14ac:dyDescent="0.25">
      <c r="A3" t="s">
        <v>12</v>
      </c>
      <c r="B3" s="9" t="s">
        <v>14</v>
      </c>
      <c r="C3" s="37" t="s">
        <v>15</v>
      </c>
      <c r="D3" s="33"/>
      <c r="E3" s="10" t="s">
        <v>16</v>
      </c>
      <c r="F3" s="1"/>
      <c r="G3" s="8"/>
      <c r="H3" s="7" t="s">
        <v>80</v>
      </c>
      <c r="I3" s="30">
        <f>0+I8+I21+I98+I107+I112+I117+I158+I163+I200</f>
        <v>0</v>
      </c>
      <c r="O3" t="s">
        <v>19</v>
      </c>
      <c r="P3" t="s">
        <v>23</v>
      </c>
    </row>
    <row r="4" spans="1:18" ht="15" customHeight="1" x14ac:dyDescent="0.25">
      <c r="A4" t="s">
        <v>17</v>
      </c>
      <c r="B4" s="12" t="s">
        <v>18</v>
      </c>
      <c r="C4" s="38" t="s">
        <v>80</v>
      </c>
      <c r="D4" s="39"/>
      <c r="E4" s="13" t="s">
        <v>81</v>
      </c>
      <c r="F4" s="5"/>
      <c r="G4" s="5"/>
      <c r="H4" s="14"/>
      <c r="I4" s="14"/>
      <c r="O4" t="s">
        <v>20</v>
      </c>
      <c r="P4" t="s">
        <v>23</v>
      </c>
    </row>
    <row r="5" spans="1:18" ht="12.75" customHeight="1" x14ac:dyDescent="0.25">
      <c r="A5" s="36" t="s">
        <v>26</v>
      </c>
      <c r="B5" s="36" t="s">
        <v>28</v>
      </c>
      <c r="C5" s="36" t="s">
        <v>30</v>
      </c>
      <c r="D5" s="36" t="s">
        <v>31</v>
      </c>
      <c r="E5" s="36" t="s">
        <v>32</v>
      </c>
      <c r="F5" s="36" t="s">
        <v>34</v>
      </c>
      <c r="G5" s="36" t="s">
        <v>36</v>
      </c>
      <c r="H5" s="36" t="s">
        <v>38</v>
      </c>
      <c r="I5" s="36"/>
      <c r="O5" t="s">
        <v>21</v>
      </c>
      <c r="P5" t="s">
        <v>23</v>
      </c>
    </row>
    <row r="6" spans="1:18" ht="12.75" customHeight="1" x14ac:dyDescent="0.25">
      <c r="A6" s="36"/>
      <c r="B6" s="36"/>
      <c r="C6" s="36"/>
      <c r="D6" s="36"/>
      <c r="E6" s="36"/>
      <c r="F6" s="36"/>
      <c r="G6" s="36"/>
      <c r="H6" s="11" t="s">
        <v>39</v>
      </c>
      <c r="I6" s="11" t="s">
        <v>41</v>
      </c>
    </row>
    <row r="7" spans="1:18" ht="12.75" customHeight="1" x14ac:dyDescent="0.25">
      <c r="A7" s="11" t="s">
        <v>27</v>
      </c>
      <c r="B7" s="11" t="s">
        <v>29</v>
      </c>
      <c r="C7" s="11" t="s">
        <v>23</v>
      </c>
      <c r="D7" s="11" t="s">
        <v>22</v>
      </c>
      <c r="E7" s="11" t="s">
        <v>33</v>
      </c>
      <c r="F7" s="11" t="s">
        <v>35</v>
      </c>
      <c r="G7" s="11" t="s">
        <v>37</v>
      </c>
      <c r="H7" s="11" t="s">
        <v>40</v>
      </c>
      <c r="I7" s="11" t="s">
        <v>42</v>
      </c>
    </row>
    <row r="8" spans="1:18" ht="12.75" customHeight="1" x14ac:dyDescent="0.25">
      <c r="A8" s="14" t="s">
        <v>43</v>
      </c>
      <c r="B8" s="14"/>
      <c r="C8" s="18" t="s">
        <v>27</v>
      </c>
      <c r="D8" s="14"/>
      <c r="E8" s="19" t="s">
        <v>44</v>
      </c>
      <c r="F8" s="14"/>
      <c r="G8" s="14"/>
      <c r="H8" s="14"/>
      <c r="I8" s="20">
        <f>0+Q8</f>
        <v>0</v>
      </c>
      <c r="O8">
        <f>0+R8</f>
        <v>0</v>
      </c>
      <c r="Q8">
        <f>0+I9+I13+I17</f>
        <v>0</v>
      </c>
      <c r="R8">
        <f>0+O9+O13+O17</f>
        <v>0</v>
      </c>
    </row>
    <row r="9" spans="1:18" ht="13.2" x14ac:dyDescent="0.25">
      <c r="A9" s="17" t="s">
        <v>45</v>
      </c>
      <c r="B9" s="21" t="s">
        <v>29</v>
      </c>
      <c r="C9" s="21" t="s">
        <v>82</v>
      </c>
      <c r="D9" s="17" t="s">
        <v>29</v>
      </c>
      <c r="E9" s="22" t="s">
        <v>83</v>
      </c>
      <c r="F9" s="23" t="s">
        <v>84</v>
      </c>
      <c r="G9" s="24">
        <v>4560.38</v>
      </c>
      <c r="H9" s="25">
        <v>0</v>
      </c>
      <c r="I9" s="25">
        <f>ROUND(ROUND(H9,2)*ROUND(G9,3),2)</f>
        <v>0</v>
      </c>
      <c r="O9">
        <f>(I9*21)/100</f>
        <v>0</v>
      </c>
      <c r="P9" t="s">
        <v>23</v>
      </c>
    </row>
    <row r="10" spans="1:18" ht="26.4" x14ac:dyDescent="0.25">
      <c r="A10" s="26" t="s">
        <v>50</v>
      </c>
      <c r="E10" s="27" t="s">
        <v>85</v>
      </c>
    </row>
    <row r="11" spans="1:18" ht="118.8" x14ac:dyDescent="0.25">
      <c r="A11" s="28" t="s">
        <v>52</v>
      </c>
      <c r="E11" s="29" t="s">
        <v>86</v>
      </c>
    </row>
    <row r="12" spans="1:18" ht="26.4" x14ac:dyDescent="0.25">
      <c r="A12" t="s">
        <v>54</v>
      </c>
      <c r="E12" s="27" t="s">
        <v>87</v>
      </c>
    </row>
    <row r="13" spans="1:18" ht="13.2" x14ac:dyDescent="0.25">
      <c r="A13" s="17" t="s">
        <v>45</v>
      </c>
      <c r="B13" s="21" t="s">
        <v>23</v>
      </c>
      <c r="C13" s="21" t="s">
        <v>88</v>
      </c>
      <c r="D13" s="17" t="s">
        <v>47</v>
      </c>
      <c r="E13" s="22" t="s">
        <v>89</v>
      </c>
      <c r="F13" s="23" t="s">
        <v>84</v>
      </c>
      <c r="G13" s="24">
        <v>15</v>
      </c>
      <c r="H13" s="25">
        <v>0</v>
      </c>
      <c r="I13" s="25">
        <f>ROUND(ROUND(H13,2)*ROUND(G13,3),2)</f>
        <v>0</v>
      </c>
      <c r="O13">
        <f>(I13*21)/100</f>
        <v>0</v>
      </c>
      <c r="P13" t="s">
        <v>23</v>
      </c>
    </row>
    <row r="14" spans="1:18" ht="13.2" x14ac:dyDescent="0.25">
      <c r="A14" s="26" t="s">
        <v>50</v>
      </c>
      <c r="E14" s="27" t="s">
        <v>90</v>
      </c>
    </row>
    <row r="15" spans="1:18" ht="13.2" x14ac:dyDescent="0.25">
      <c r="A15" s="28" t="s">
        <v>52</v>
      </c>
      <c r="E15" s="29" t="s">
        <v>91</v>
      </c>
    </row>
    <row r="16" spans="1:18" ht="26.4" x14ac:dyDescent="0.25">
      <c r="A16" t="s">
        <v>54</v>
      </c>
      <c r="E16" s="27" t="s">
        <v>87</v>
      </c>
    </row>
    <row r="17" spans="1:18" ht="13.2" x14ac:dyDescent="0.25">
      <c r="A17" s="17" t="s">
        <v>45</v>
      </c>
      <c r="B17" s="21" t="s">
        <v>22</v>
      </c>
      <c r="C17" s="21" t="s">
        <v>92</v>
      </c>
      <c r="D17" s="17" t="s">
        <v>47</v>
      </c>
      <c r="E17" s="22" t="s">
        <v>93</v>
      </c>
      <c r="F17" s="23" t="s">
        <v>84</v>
      </c>
      <c r="G17" s="24">
        <v>1.25</v>
      </c>
      <c r="H17" s="25">
        <v>0</v>
      </c>
      <c r="I17" s="25">
        <f>ROUND(ROUND(H17,2)*ROUND(G17,3),2)</f>
        <v>0</v>
      </c>
      <c r="O17">
        <f>(I17*21)/100</f>
        <v>0</v>
      </c>
      <c r="P17" t="s">
        <v>23</v>
      </c>
    </row>
    <row r="18" spans="1:18" ht="39.6" x14ac:dyDescent="0.25">
      <c r="A18" s="26" t="s">
        <v>50</v>
      </c>
      <c r="E18" s="27" t="s">
        <v>94</v>
      </c>
    </row>
    <row r="19" spans="1:18" ht="13.2" x14ac:dyDescent="0.25">
      <c r="A19" s="28" t="s">
        <v>52</v>
      </c>
      <c r="E19" s="29" t="s">
        <v>95</v>
      </c>
    </row>
    <row r="20" spans="1:18" ht="26.4" x14ac:dyDescent="0.25">
      <c r="A20" t="s">
        <v>54</v>
      </c>
      <c r="E20" s="27" t="s">
        <v>87</v>
      </c>
    </row>
    <row r="21" spans="1:18" ht="12.75" customHeight="1" x14ac:dyDescent="0.25">
      <c r="A21" s="5" t="s">
        <v>43</v>
      </c>
      <c r="B21" s="5"/>
      <c r="C21" s="31" t="s">
        <v>29</v>
      </c>
      <c r="D21" s="5"/>
      <c r="E21" s="19" t="s">
        <v>96</v>
      </c>
      <c r="F21" s="5"/>
      <c r="G21" s="5"/>
      <c r="H21" s="5"/>
      <c r="I21" s="32">
        <f>0+Q21</f>
        <v>0</v>
      </c>
      <c r="O21">
        <f>0+R21</f>
        <v>0</v>
      </c>
      <c r="Q21">
        <f>0+I22+I26+I30+I34+I38+I42+I46+I50+I54+I58+I62+I66+I70+I74+I78+I82+I86+I90+I94</f>
        <v>0</v>
      </c>
      <c r="R21">
        <f>0+O22+O26+O30+O34+O38+O42+O46+O50+O54+O58+O62+O66+O70+O74+O78+O82+O86+O90+O94</f>
        <v>0</v>
      </c>
    </row>
    <row r="22" spans="1:18" ht="13.2" x14ac:dyDescent="0.25">
      <c r="A22" s="17" t="s">
        <v>45</v>
      </c>
      <c r="B22" s="21" t="s">
        <v>33</v>
      </c>
      <c r="C22" s="21" t="s">
        <v>97</v>
      </c>
      <c r="D22" s="17" t="s">
        <v>47</v>
      </c>
      <c r="E22" s="22" t="s">
        <v>98</v>
      </c>
      <c r="F22" s="23" t="s">
        <v>99</v>
      </c>
      <c r="G22" s="24">
        <v>3</v>
      </c>
      <c r="H22" s="25">
        <v>0</v>
      </c>
      <c r="I22" s="25">
        <f>ROUND(ROUND(H22,2)*ROUND(G22,3),2)</f>
        <v>0</v>
      </c>
      <c r="O22">
        <f>(I22*21)/100</f>
        <v>0</v>
      </c>
      <c r="P22" t="s">
        <v>23</v>
      </c>
    </row>
    <row r="23" spans="1:18" ht="39.6" x14ac:dyDescent="0.25">
      <c r="A23" s="26" t="s">
        <v>50</v>
      </c>
      <c r="E23" s="27" t="s">
        <v>100</v>
      </c>
    </row>
    <row r="24" spans="1:18" ht="13.2" x14ac:dyDescent="0.25">
      <c r="A24" s="28" t="s">
        <v>52</v>
      </c>
      <c r="E24" s="29" t="s">
        <v>101</v>
      </c>
    </row>
    <row r="25" spans="1:18" ht="171.6" x14ac:dyDescent="0.25">
      <c r="A25" t="s">
        <v>54</v>
      </c>
      <c r="E25" s="27" t="s">
        <v>102</v>
      </c>
    </row>
    <row r="26" spans="1:18" ht="26.4" x14ac:dyDescent="0.25">
      <c r="A26" s="17" t="s">
        <v>45</v>
      </c>
      <c r="B26" s="21" t="s">
        <v>35</v>
      </c>
      <c r="C26" s="21" t="s">
        <v>103</v>
      </c>
      <c r="D26" s="17" t="s">
        <v>47</v>
      </c>
      <c r="E26" s="22" t="s">
        <v>104</v>
      </c>
      <c r="F26" s="23" t="s">
        <v>105</v>
      </c>
      <c r="G26" s="24">
        <v>0.5</v>
      </c>
      <c r="H26" s="25">
        <v>0</v>
      </c>
      <c r="I26" s="25">
        <f>ROUND(ROUND(H26,2)*ROUND(G26,3),2)</f>
        <v>0</v>
      </c>
      <c r="O26">
        <f>(I26*21)/100</f>
        <v>0</v>
      </c>
      <c r="P26" t="s">
        <v>23</v>
      </c>
    </row>
    <row r="27" spans="1:18" ht="26.4" x14ac:dyDescent="0.25">
      <c r="A27" s="26" t="s">
        <v>50</v>
      </c>
      <c r="E27" s="27" t="s">
        <v>106</v>
      </c>
    </row>
    <row r="28" spans="1:18" ht="13.2" x14ac:dyDescent="0.25">
      <c r="A28" s="28" t="s">
        <v>52</v>
      </c>
      <c r="E28" s="29" t="s">
        <v>107</v>
      </c>
    </row>
    <row r="29" spans="1:18" ht="66" x14ac:dyDescent="0.25">
      <c r="A29" t="s">
        <v>54</v>
      </c>
      <c r="E29" s="27" t="s">
        <v>108</v>
      </c>
    </row>
    <row r="30" spans="1:18" ht="26.4" x14ac:dyDescent="0.25">
      <c r="A30" s="17" t="s">
        <v>45</v>
      </c>
      <c r="B30" s="21" t="s">
        <v>37</v>
      </c>
      <c r="C30" s="21" t="s">
        <v>109</v>
      </c>
      <c r="D30" s="17" t="s">
        <v>47</v>
      </c>
      <c r="E30" s="22" t="s">
        <v>110</v>
      </c>
      <c r="F30" s="23" t="s">
        <v>105</v>
      </c>
      <c r="G30" s="24">
        <v>6</v>
      </c>
      <c r="H30" s="25">
        <v>0</v>
      </c>
      <c r="I30" s="25">
        <f>ROUND(ROUND(H30,2)*ROUND(G30,3),2)</f>
        <v>0</v>
      </c>
      <c r="O30">
        <f>(I30*21)/100</f>
        <v>0</v>
      </c>
      <c r="P30" t="s">
        <v>23</v>
      </c>
    </row>
    <row r="31" spans="1:18" ht="26.4" x14ac:dyDescent="0.25">
      <c r="A31" s="26" t="s">
        <v>50</v>
      </c>
      <c r="E31" s="27" t="s">
        <v>111</v>
      </c>
    </row>
    <row r="32" spans="1:18" ht="13.2" x14ac:dyDescent="0.25">
      <c r="A32" s="28" t="s">
        <v>52</v>
      </c>
      <c r="E32" s="29" t="s">
        <v>112</v>
      </c>
    </row>
    <row r="33" spans="1:16" ht="66" x14ac:dyDescent="0.25">
      <c r="A33" t="s">
        <v>54</v>
      </c>
      <c r="E33" s="27" t="s">
        <v>108</v>
      </c>
    </row>
    <row r="34" spans="1:16" ht="13.2" x14ac:dyDescent="0.25">
      <c r="A34" s="17" t="s">
        <v>45</v>
      </c>
      <c r="B34" s="21" t="s">
        <v>113</v>
      </c>
      <c r="C34" s="21" t="s">
        <v>114</v>
      </c>
      <c r="D34" s="17" t="s">
        <v>47</v>
      </c>
      <c r="E34" s="22" t="s">
        <v>115</v>
      </c>
      <c r="F34" s="23" t="s">
        <v>105</v>
      </c>
      <c r="G34" s="24">
        <v>2448</v>
      </c>
      <c r="H34" s="25">
        <v>0</v>
      </c>
      <c r="I34" s="25">
        <f>ROUND(ROUND(H34,2)*ROUND(G34,3),2)</f>
        <v>0</v>
      </c>
      <c r="O34">
        <f>(I34*21)/100</f>
        <v>0</v>
      </c>
      <c r="P34" t="s">
        <v>23</v>
      </c>
    </row>
    <row r="35" spans="1:16" ht="79.2" x14ac:dyDescent="0.25">
      <c r="A35" s="26" t="s">
        <v>50</v>
      </c>
      <c r="E35" s="27" t="s">
        <v>116</v>
      </c>
    </row>
    <row r="36" spans="1:16" ht="13.2" x14ac:dyDescent="0.25">
      <c r="A36" s="28" t="s">
        <v>52</v>
      </c>
      <c r="E36" s="29" t="s">
        <v>117</v>
      </c>
    </row>
    <row r="37" spans="1:16" ht="39.6" x14ac:dyDescent="0.25">
      <c r="A37" t="s">
        <v>54</v>
      </c>
      <c r="E37" s="27" t="s">
        <v>118</v>
      </c>
    </row>
    <row r="38" spans="1:16" ht="13.2" x14ac:dyDescent="0.25">
      <c r="A38" s="17" t="s">
        <v>45</v>
      </c>
      <c r="B38" s="21" t="s">
        <v>119</v>
      </c>
      <c r="C38" s="21" t="s">
        <v>120</v>
      </c>
      <c r="D38" s="17" t="s">
        <v>29</v>
      </c>
      <c r="E38" s="22" t="s">
        <v>121</v>
      </c>
      <c r="F38" s="23" t="s">
        <v>105</v>
      </c>
      <c r="G38" s="24">
        <v>251</v>
      </c>
      <c r="H38" s="25">
        <v>0</v>
      </c>
      <c r="I38" s="25">
        <f>ROUND(ROUND(H38,2)*ROUND(G38,3),2)</f>
        <v>0</v>
      </c>
      <c r="O38">
        <f>(I38*21)/100</f>
        <v>0</v>
      </c>
      <c r="P38" t="s">
        <v>23</v>
      </c>
    </row>
    <row r="39" spans="1:16" ht="26.4" x14ac:dyDescent="0.25">
      <c r="A39" s="26" t="s">
        <v>50</v>
      </c>
      <c r="E39" s="27" t="s">
        <v>122</v>
      </c>
    </row>
    <row r="40" spans="1:16" ht="13.2" x14ac:dyDescent="0.25">
      <c r="A40" s="28" t="s">
        <v>52</v>
      </c>
      <c r="E40" s="29" t="s">
        <v>123</v>
      </c>
    </row>
    <row r="41" spans="1:16" ht="382.8" x14ac:dyDescent="0.25">
      <c r="A41" t="s">
        <v>54</v>
      </c>
      <c r="E41" s="27" t="s">
        <v>124</v>
      </c>
    </row>
    <row r="42" spans="1:16" ht="13.2" x14ac:dyDescent="0.25">
      <c r="A42" s="17" t="s">
        <v>45</v>
      </c>
      <c r="B42" s="21" t="s">
        <v>40</v>
      </c>
      <c r="C42" s="21" t="s">
        <v>120</v>
      </c>
      <c r="D42" s="17" t="s">
        <v>23</v>
      </c>
      <c r="E42" s="22" t="s">
        <v>121</v>
      </c>
      <c r="F42" s="23" t="s">
        <v>105</v>
      </c>
      <c r="G42" s="24">
        <v>1820.4</v>
      </c>
      <c r="H42" s="25">
        <v>0</v>
      </c>
      <c r="I42" s="25">
        <f>ROUND(ROUND(H42,2)*ROUND(G42,3),2)</f>
        <v>0</v>
      </c>
      <c r="O42">
        <f>(I42*21)/100</f>
        <v>0</v>
      </c>
      <c r="P42" t="s">
        <v>23</v>
      </c>
    </row>
    <row r="43" spans="1:16" ht="26.4" x14ac:dyDescent="0.25">
      <c r="A43" s="26" t="s">
        <v>50</v>
      </c>
      <c r="E43" s="27" t="s">
        <v>125</v>
      </c>
    </row>
    <row r="44" spans="1:16" ht="26.4" x14ac:dyDescent="0.25">
      <c r="A44" s="28" t="s">
        <v>52</v>
      </c>
      <c r="E44" s="29" t="s">
        <v>126</v>
      </c>
    </row>
    <row r="45" spans="1:16" ht="382.8" x14ac:dyDescent="0.25">
      <c r="A45" t="s">
        <v>54</v>
      </c>
      <c r="E45" s="27" t="s">
        <v>124</v>
      </c>
    </row>
    <row r="46" spans="1:16" ht="13.2" x14ac:dyDescent="0.25">
      <c r="A46" s="17" t="s">
        <v>45</v>
      </c>
      <c r="B46" s="21" t="s">
        <v>42</v>
      </c>
      <c r="C46" s="21" t="s">
        <v>127</v>
      </c>
      <c r="D46" s="17" t="s">
        <v>29</v>
      </c>
      <c r="E46" s="22" t="s">
        <v>128</v>
      </c>
      <c r="F46" s="23" t="s">
        <v>129</v>
      </c>
      <c r="G46" s="24">
        <v>753</v>
      </c>
      <c r="H46" s="25">
        <v>0</v>
      </c>
      <c r="I46" s="25">
        <f>ROUND(ROUND(H46,2)*ROUND(G46,3),2)</f>
        <v>0</v>
      </c>
      <c r="O46">
        <f>(I46*21)/100</f>
        <v>0</v>
      </c>
      <c r="P46" t="s">
        <v>23</v>
      </c>
    </row>
    <row r="47" spans="1:16" ht="13.2" x14ac:dyDescent="0.25">
      <c r="A47" s="26" t="s">
        <v>50</v>
      </c>
      <c r="E47" s="27" t="s">
        <v>130</v>
      </c>
    </row>
    <row r="48" spans="1:16" ht="13.2" x14ac:dyDescent="0.25">
      <c r="A48" s="28" t="s">
        <v>52</v>
      </c>
      <c r="E48" s="29" t="s">
        <v>131</v>
      </c>
    </row>
    <row r="49" spans="1:16" ht="26.4" x14ac:dyDescent="0.25">
      <c r="A49" t="s">
        <v>54</v>
      </c>
      <c r="E49" s="27" t="s">
        <v>132</v>
      </c>
    </row>
    <row r="50" spans="1:16" ht="13.2" x14ac:dyDescent="0.25">
      <c r="A50" s="17" t="s">
        <v>45</v>
      </c>
      <c r="B50" s="21" t="s">
        <v>133</v>
      </c>
      <c r="C50" s="21" t="s">
        <v>127</v>
      </c>
      <c r="D50" s="17" t="s">
        <v>23</v>
      </c>
      <c r="E50" s="22" t="s">
        <v>128</v>
      </c>
      <c r="F50" s="23" t="s">
        <v>129</v>
      </c>
      <c r="G50" s="24">
        <v>5461.2</v>
      </c>
      <c r="H50" s="25">
        <v>0</v>
      </c>
      <c r="I50" s="25">
        <f>ROUND(ROUND(H50,2)*ROUND(G50,3),2)</f>
        <v>0</v>
      </c>
      <c r="O50">
        <f>(I50*21)/100</f>
        <v>0</v>
      </c>
      <c r="P50" t="s">
        <v>23</v>
      </c>
    </row>
    <row r="51" spans="1:16" ht="13.2" x14ac:dyDescent="0.25">
      <c r="A51" s="26" t="s">
        <v>50</v>
      </c>
      <c r="E51" s="27" t="s">
        <v>47</v>
      </c>
    </row>
    <row r="52" spans="1:16" ht="13.2" x14ac:dyDescent="0.25">
      <c r="A52" s="28" t="s">
        <v>52</v>
      </c>
      <c r="E52" s="29" t="s">
        <v>134</v>
      </c>
    </row>
    <row r="53" spans="1:16" ht="26.4" x14ac:dyDescent="0.25">
      <c r="A53" t="s">
        <v>54</v>
      </c>
      <c r="E53" s="27" t="s">
        <v>132</v>
      </c>
    </row>
    <row r="54" spans="1:16" ht="13.2" x14ac:dyDescent="0.25">
      <c r="A54" s="17" t="s">
        <v>45</v>
      </c>
      <c r="B54" s="21" t="s">
        <v>135</v>
      </c>
      <c r="C54" s="21" t="s">
        <v>136</v>
      </c>
      <c r="D54" s="17" t="s">
        <v>47</v>
      </c>
      <c r="E54" s="22" t="s">
        <v>137</v>
      </c>
      <c r="F54" s="23" t="s">
        <v>105</v>
      </c>
      <c r="G54" s="24">
        <v>327</v>
      </c>
      <c r="H54" s="25">
        <v>0</v>
      </c>
      <c r="I54" s="25">
        <f>ROUND(ROUND(H54,2)*ROUND(G54,3),2)</f>
        <v>0</v>
      </c>
      <c r="O54">
        <f>(I54*21)/100</f>
        <v>0</v>
      </c>
      <c r="P54" t="s">
        <v>23</v>
      </c>
    </row>
    <row r="55" spans="1:16" ht="26.4" x14ac:dyDescent="0.25">
      <c r="A55" s="26" t="s">
        <v>50</v>
      </c>
      <c r="E55" s="27" t="s">
        <v>138</v>
      </c>
    </row>
    <row r="56" spans="1:16" ht="13.2" x14ac:dyDescent="0.25">
      <c r="A56" s="28" t="s">
        <v>52</v>
      </c>
      <c r="E56" s="29" t="s">
        <v>139</v>
      </c>
    </row>
    <row r="57" spans="1:16" ht="316.8" x14ac:dyDescent="0.25">
      <c r="A57" t="s">
        <v>54</v>
      </c>
      <c r="E57" s="27" t="s">
        <v>140</v>
      </c>
    </row>
    <row r="58" spans="1:16" ht="13.2" x14ac:dyDescent="0.25">
      <c r="A58" s="17" t="s">
        <v>45</v>
      </c>
      <c r="B58" s="21" t="s">
        <v>141</v>
      </c>
      <c r="C58" s="21" t="s">
        <v>142</v>
      </c>
      <c r="D58" s="17" t="s">
        <v>47</v>
      </c>
      <c r="E58" s="22" t="s">
        <v>143</v>
      </c>
      <c r="F58" s="23" t="s">
        <v>105</v>
      </c>
      <c r="G58" s="24">
        <v>1.5</v>
      </c>
      <c r="H58" s="25">
        <v>0</v>
      </c>
      <c r="I58" s="25">
        <f>ROUND(ROUND(H58,2)*ROUND(G58,3),2)</f>
        <v>0</v>
      </c>
      <c r="O58">
        <f>(I58*21)/100</f>
        <v>0</v>
      </c>
      <c r="P58" t="s">
        <v>23</v>
      </c>
    </row>
    <row r="59" spans="1:16" ht="39.6" x14ac:dyDescent="0.25">
      <c r="A59" s="26" t="s">
        <v>50</v>
      </c>
      <c r="E59" s="27" t="s">
        <v>144</v>
      </c>
    </row>
    <row r="60" spans="1:16" ht="13.2" x14ac:dyDescent="0.25">
      <c r="A60" s="28" t="s">
        <v>52</v>
      </c>
      <c r="E60" s="29" t="s">
        <v>145</v>
      </c>
    </row>
    <row r="61" spans="1:16" ht="330" x14ac:dyDescent="0.25">
      <c r="A61" t="s">
        <v>54</v>
      </c>
      <c r="E61" s="27" t="s">
        <v>146</v>
      </c>
    </row>
    <row r="62" spans="1:16" ht="13.2" x14ac:dyDescent="0.25">
      <c r="A62" s="17" t="s">
        <v>45</v>
      </c>
      <c r="B62" s="21" t="s">
        <v>147</v>
      </c>
      <c r="C62" s="21" t="s">
        <v>148</v>
      </c>
      <c r="D62" s="17" t="s">
        <v>47</v>
      </c>
      <c r="E62" s="22" t="s">
        <v>149</v>
      </c>
      <c r="F62" s="23" t="s">
        <v>105</v>
      </c>
      <c r="G62" s="24">
        <v>1224</v>
      </c>
      <c r="H62" s="25">
        <v>0</v>
      </c>
      <c r="I62" s="25">
        <f>ROUND(ROUND(H62,2)*ROUND(G62,3),2)</f>
        <v>0</v>
      </c>
      <c r="O62">
        <f>(I62*21)/100</f>
        <v>0</v>
      </c>
      <c r="P62" t="s">
        <v>23</v>
      </c>
    </row>
    <row r="63" spans="1:16" ht="13.2" x14ac:dyDescent="0.25">
      <c r="A63" s="26" t="s">
        <v>50</v>
      </c>
      <c r="E63" s="27" t="s">
        <v>150</v>
      </c>
    </row>
    <row r="64" spans="1:16" ht="13.2" x14ac:dyDescent="0.25">
      <c r="A64" s="28" t="s">
        <v>52</v>
      </c>
      <c r="E64" s="29" t="s">
        <v>151</v>
      </c>
    </row>
    <row r="65" spans="1:16" ht="198" x14ac:dyDescent="0.25">
      <c r="A65" t="s">
        <v>54</v>
      </c>
      <c r="E65" s="27" t="s">
        <v>152</v>
      </c>
    </row>
    <row r="66" spans="1:16" ht="13.2" x14ac:dyDescent="0.25">
      <c r="A66" s="17" t="s">
        <v>45</v>
      </c>
      <c r="B66" s="21" t="s">
        <v>153</v>
      </c>
      <c r="C66" s="21" t="s">
        <v>154</v>
      </c>
      <c r="D66" s="17" t="s">
        <v>29</v>
      </c>
      <c r="E66" s="22" t="s">
        <v>155</v>
      </c>
      <c r="F66" s="23" t="s">
        <v>105</v>
      </c>
      <c r="G66" s="24">
        <v>390</v>
      </c>
      <c r="H66" s="25">
        <v>0</v>
      </c>
      <c r="I66" s="25">
        <f>ROUND(ROUND(H66,2)*ROUND(G66,3),2)</f>
        <v>0</v>
      </c>
      <c r="O66">
        <f>(I66*21)/100</f>
        <v>0</v>
      </c>
      <c r="P66" t="s">
        <v>23</v>
      </c>
    </row>
    <row r="67" spans="1:16" ht="26.4" x14ac:dyDescent="0.25">
      <c r="A67" s="26" t="s">
        <v>50</v>
      </c>
      <c r="E67" s="27" t="s">
        <v>156</v>
      </c>
    </row>
    <row r="68" spans="1:16" ht="26.4" x14ac:dyDescent="0.25">
      <c r="A68" s="28" t="s">
        <v>52</v>
      </c>
      <c r="E68" s="29" t="s">
        <v>157</v>
      </c>
    </row>
    <row r="69" spans="1:16" ht="290.39999999999998" x14ac:dyDescent="0.25">
      <c r="A69" t="s">
        <v>54</v>
      </c>
      <c r="E69" s="27" t="s">
        <v>158</v>
      </c>
    </row>
    <row r="70" spans="1:16" ht="13.2" x14ac:dyDescent="0.25">
      <c r="A70" s="17" t="s">
        <v>45</v>
      </c>
      <c r="B70" s="21" t="s">
        <v>159</v>
      </c>
      <c r="C70" s="21" t="s">
        <v>160</v>
      </c>
      <c r="D70" s="17" t="s">
        <v>47</v>
      </c>
      <c r="E70" s="22" t="s">
        <v>161</v>
      </c>
      <c r="F70" s="23" t="s">
        <v>105</v>
      </c>
      <c r="G70" s="24">
        <v>222</v>
      </c>
      <c r="H70" s="25">
        <v>0</v>
      </c>
      <c r="I70" s="25">
        <f>ROUND(ROUND(H70,2)*ROUND(G70,3),2)</f>
        <v>0</v>
      </c>
      <c r="O70">
        <f>(I70*21)/100</f>
        <v>0</v>
      </c>
      <c r="P70" t="s">
        <v>23</v>
      </c>
    </row>
    <row r="71" spans="1:16" ht="39.6" x14ac:dyDescent="0.25">
      <c r="A71" s="26" t="s">
        <v>50</v>
      </c>
      <c r="E71" s="27" t="s">
        <v>162</v>
      </c>
    </row>
    <row r="72" spans="1:16" ht="13.2" x14ac:dyDescent="0.25">
      <c r="A72" s="28" t="s">
        <v>52</v>
      </c>
      <c r="E72" s="29" t="s">
        <v>163</v>
      </c>
    </row>
    <row r="73" spans="1:16" ht="250.8" x14ac:dyDescent="0.25">
      <c r="A73" t="s">
        <v>54</v>
      </c>
      <c r="E73" s="27" t="s">
        <v>164</v>
      </c>
    </row>
    <row r="74" spans="1:16" ht="13.2" x14ac:dyDescent="0.25">
      <c r="A74" s="17" t="s">
        <v>45</v>
      </c>
      <c r="B74" s="21" t="s">
        <v>165</v>
      </c>
      <c r="C74" s="21" t="s">
        <v>166</v>
      </c>
      <c r="D74" s="17" t="s">
        <v>47</v>
      </c>
      <c r="E74" s="22" t="s">
        <v>167</v>
      </c>
      <c r="F74" s="23" t="s">
        <v>105</v>
      </c>
      <c r="G74" s="24">
        <v>177.6</v>
      </c>
      <c r="H74" s="25">
        <v>0</v>
      </c>
      <c r="I74" s="25">
        <f>ROUND(ROUND(H74,2)*ROUND(G74,3),2)</f>
        <v>0</v>
      </c>
      <c r="O74">
        <f>(I74*21)/100</f>
        <v>0</v>
      </c>
      <c r="P74" t="s">
        <v>23</v>
      </c>
    </row>
    <row r="75" spans="1:16" ht="52.8" x14ac:dyDescent="0.25">
      <c r="A75" s="26" t="s">
        <v>50</v>
      </c>
      <c r="E75" s="27" t="s">
        <v>168</v>
      </c>
    </row>
    <row r="76" spans="1:16" ht="13.2" x14ac:dyDescent="0.25">
      <c r="A76" s="28" t="s">
        <v>52</v>
      </c>
      <c r="E76" s="29" t="s">
        <v>169</v>
      </c>
    </row>
    <row r="77" spans="1:16" ht="250.8" x14ac:dyDescent="0.25">
      <c r="A77" t="s">
        <v>54</v>
      </c>
      <c r="E77" s="27" t="s">
        <v>164</v>
      </c>
    </row>
    <row r="78" spans="1:16" ht="13.2" x14ac:dyDescent="0.25">
      <c r="A78" s="17" t="s">
        <v>45</v>
      </c>
      <c r="B78" s="21" t="s">
        <v>170</v>
      </c>
      <c r="C78" s="21" t="s">
        <v>171</v>
      </c>
      <c r="D78" s="17" t="s">
        <v>47</v>
      </c>
      <c r="E78" s="22" t="s">
        <v>172</v>
      </c>
      <c r="F78" s="23" t="s">
        <v>105</v>
      </c>
      <c r="G78" s="24">
        <v>0.6</v>
      </c>
      <c r="H78" s="25">
        <v>0</v>
      </c>
      <c r="I78" s="25">
        <f>ROUND(ROUND(H78,2)*ROUND(G78,3),2)</f>
        <v>0</v>
      </c>
      <c r="O78">
        <f>(I78*21)/100</f>
        <v>0</v>
      </c>
      <c r="P78" t="s">
        <v>23</v>
      </c>
    </row>
    <row r="79" spans="1:16" ht="13.2" x14ac:dyDescent="0.25">
      <c r="A79" s="26" t="s">
        <v>50</v>
      </c>
      <c r="E79" s="27" t="s">
        <v>173</v>
      </c>
    </row>
    <row r="80" spans="1:16" ht="13.2" x14ac:dyDescent="0.25">
      <c r="A80" s="28" t="s">
        <v>52</v>
      </c>
      <c r="E80" s="29" t="s">
        <v>174</v>
      </c>
    </row>
    <row r="81" spans="1:16" ht="237.6" x14ac:dyDescent="0.25">
      <c r="A81" t="s">
        <v>54</v>
      </c>
      <c r="E81" s="27" t="s">
        <v>175</v>
      </c>
    </row>
    <row r="82" spans="1:16" ht="13.2" x14ac:dyDescent="0.25">
      <c r="A82" s="17" t="s">
        <v>45</v>
      </c>
      <c r="B82" s="21" t="s">
        <v>176</v>
      </c>
      <c r="C82" s="21" t="s">
        <v>177</v>
      </c>
      <c r="D82" s="17" t="s">
        <v>47</v>
      </c>
      <c r="E82" s="22" t="s">
        <v>178</v>
      </c>
      <c r="F82" s="23" t="s">
        <v>105</v>
      </c>
      <c r="G82" s="24">
        <v>0.9</v>
      </c>
      <c r="H82" s="25">
        <v>0</v>
      </c>
      <c r="I82" s="25">
        <f>ROUND(ROUND(H82,2)*ROUND(G82,3),2)</f>
        <v>0</v>
      </c>
      <c r="O82">
        <f>(I82*21)/100</f>
        <v>0</v>
      </c>
      <c r="P82" t="s">
        <v>23</v>
      </c>
    </row>
    <row r="83" spans="1:16" ht="13.2" x14ac:dyDescent="0.25">
      <c r="A83" s="26" t="s">
        <v>50</v>
      </c>
      <c r="E83" s="27" t="s">
        <v>179</v>
      </c>
    </row>
    <row r="84" spans="1:16" ht="13.2" x14ac:dyDescent="0.25">
      <c r="A84" s="28" t="s">
        <v>52</v>
      </c>
      <c r="E84" s="29" t="s">
        <v>180</v>
      </c>
    </row>
    <row r="85" spans="1:16" ht="303.60000000000002" x14ac:dyDescent="0.25">
      <c r="A85" t="s">
        <v>54</v>
      </c>
      <c r="E85" s="27" t="s">
        <v>181</v>
      </c>
    </row>
    <row r="86" spans="1:16" ht="13.2" x14ac:dyDescent="0.25">
      <c r="A86" s="17" t="s">
        <v>45</v>
      </c>
      <c r="B86" s="21" t="s">
        <v>182</v>
      </c>
      <c r="C86" s="21" t="s">
        <v>183</v>
      </c>
      <c r="D86" s="17" t="s">
        <v>47</v>
      </c>
      <c r="E86" s="22" t="s">
        <v>184</v>
      </c>
      <c r="F86" s="23" t="s">
        <v>185</v>
      </c>
      <c r="G86" s="24">
        <v>6068</v>
      </c>
      <c r="H86" s="25">
        <v>0</v>
      </c>
      <c r="I86" s="25">
        <f>ROUND(ROUND(H86,2)*ROUND(G86,3),2)</f>
        <v>0</v>
      </c>
      <c r="O86">
        <f>(I86*21)/100</f>
        <v>0</v>
      </c>
      <c r="P86" t="s">
        <v>23</v>
      </c>
    </row>
    <row r="87" spans="1:16" ht="13.2" x14ac:dyDescent="0.25">
      <c r="A87" s="26" t="s">
        <v>50</v>
      </c>
      <c r="E87" s="27" t="s">
        <v>186</v>
      </c>
    </row>
    <row r="88" spans="1:16" ht="13.2" x14ac:dyDescent="0.25">
      <c r="A88" s="28" t="s">
        <v>52</v>
      </c>
      <c r="E88" s="29" t="s">
        <v>187</v>
      </c>
    </row>
    <row r="89" spans="1:16" ht="26.4" x14ac:dyDescent="0.25">
      <c r="A89" t="s">
        <v>54</v>
      </c>
      <c r="E89" s="27" t="s">
        <v>188</v>
      </c>
    </row>
    <row r="90" spans="1:16" ht="13.2" x14ac:dyDescent="0.25">
      <c r="A90" s="17" t="s">
        <v>45</v>
      </c>
      <c r="B90" s="21" t="s">
        <v>189</v>
      </c>
      <c r="C90" s="21" t="s">
        <v>190</v>
      </c>
      <c r="D90" s="17" t="s">
        <v>29</v>
      </c>
      <c r="E90" s="22" t="s">
        <v>191</v>
      </c>
      <c r="F90" s="23" t="s">
        <v>185</v>
      </c>
      <c r="G90" s="24">
        <v>30</v>
      </c>
      <c r="H90" s="25">
        <v>0</v>
      </c>
      <c r="I90" s="25">
        <f>ROUND(ROUND(H90,2)*ROUND(G90,3),2)</f>
        <v>0</v>
      </c>
      <c r="O90">
        <f>(I90*21)/100</f>
        <v>0</v>
      </c>
      <c r="P90" t="s">
        <v>23</v>
      </c>
    </row>
    <row r="91" spans="1:16" ht="52.8" x14ac:dyDescent="0.25">
      <c r="A91" s="26" t="s">
        <v>50</v>
      </c>
      <c r="E91" s="27" t="s">
        <v>192</v>
      </c>
    </row>
    <row r="92" spans="1:16" ht="13.2" x14ac:dyDescent="0.25">
      <c r="A92" s="28" t="s">
        <v>52</v>
      </c>
      <c r="E92" s="29" t="s">
        <v>193</v>
      </c>
    </row>
    <row r="93" spans="1:16" ht="39.6" x14ac:dyDescent="0.25">
      <c r="A93" t="s">
        <v>54</v>
      </c>
      <c r="E93" s="27" t="s">
        <v>194</v>
      </c>
    </row>
    <row r="94" spans="1:16" ht="13.2" x14ac:dyDescent="0.25">
      <c r="A94" s="17" t="s">
        <v>45</v>
      </c>
      <c r="B94" s="21" t="s">
        <v>195</v>
      </c>
      <c r="C94" s="21" t="s">
        <v>190</v>
      </c>
      <c r="D94" s="17" t="s">
        <v>23</v>
      </c>
      <c r="E94" s="22" t="s">
        <v>191</v>
      </c>
      <c r="F94" s="23" t="s">
        <v>185</v>
      </c>
      <c r="G94" s="24">
        <v>10</v>
      </c>
      <c r="H94" s="25">
        <v>0</v>
      </c>
      <c r="I94" s="25">
        <f>ROUND(ROUND(H94,2)*ROUND(G94,3),2)</f>
        <v>0</v>
      </c>
      <c r="O94">
        <f>(I94*21)/100</f>
        <v>0</v>
      </c>
      <c r="P94" t="s">
        <v>23</v>
      </c>
    </row>
    <row r="95" spans="1:16" ht="13.2" x14ac:dyDescent="0.25">
      <c r="A95" s="26" t="s">
        <v>50</v>
      </c>
      <c r="E95" s="27" t="s">
        <v>196</v>
      </c>
    </row>
    <row r="96" spans="1:16" ht="13.2" x14ac:dyDescent="0.25">
      <c r="A96" s="28" t="s">
        <v>52</v>
      </c>
      <c r="E96" s="29" t="s">
        <v>197</v>
      </c>
    </row>
    <row r="97" spans="1:18" ht="39.6" x14ac:dyDescent="0.25">
      <c r="A97" t="s">
        <v>54</v>
      </c>
      <c r="E97" s="27" t="s">
        <v>194</v>
      </c>
    </row>
    <row r="98" spans="1:18" ht="12.75" customHeight="1" x14ac:dyDescent="0.25">
      <c r="A98" s="5" t="s">
        <v>43</v>
      </c>
      <c r="B98" s="5"/>
      <c r="C98" s="31" t="s">
        <v>23</v>
      </c>
      <c r="D98" s="5"/>
      <c r="E98" s="19" t="s">
        <v>198</v>
      </c>
      <c r="F98" s="5"/>
      <c r="G98" s="5"/>
      <c r="H98" s="5"/>
      <c r="I98" s="32">
        <f>0+Q98</f>
        <v>0</v>
      </c>
      <c r="O98">
        <f>0+R98</f>
        <v>0</v>
      </c>
      <c r="Q98">
        <f>0+I99+I103</f>
        <v>0</v>
      </c>
      <c r="R98">
        <f>0+O99+O103</f>
        <v>0</v>
      </c>
    </row>
    <row r="99" spans="1:18" ht="13.2" x14ac:dyDescent="0.25">
      <c r="A99" s="17" t="s">
        <v>45</v>
      </c>
      <c r="B99" s="21" t="s">
        <v>199</v>
      </c>
      <c r="C99" s="21" t="s">
        <v>200</v>
      </c>
      <c r="D99" s="17" t="s">
        <v>47</v>
      </c>
      <c r="E99" s="22" t="s">
        <v>201</v>
      </c>
      <c r="F99" s="23" t="s">
        <v>105</v>
      </c>
      <c r="G99" s="24">
        <v>1820.4</v>
      </c>
      <c r="H99" s="25">
        <v>0</v>
      </c>
      <c r="I99" s="25">
        <f>ROUND(ROUND(H99,2)*ROUND(G99,3),2)</f>
        <v>0</v>
      </c>
      <c r="O99">
        <f>(I99*21)/100</f>
        <v>0</v>
      </c>
      <c r="P99" t="s">
        <v>23</v>
      </c>
    </row>
    <row r="100" spans="1:18" ht="39.6" x14ac:dyDescent="0.25">
      <c r="A100" s="26" t="s">
        <v>50</v>
      </c>
      <c r="E100" s="27" t="s">
        <v>202</v>
      </c>
    </row>
    <row r="101" spans="1:18" ht="26.4" x14ac:dyDescent="0.25">
      <c r="A101" s="28" t="s">
        <v>52</v>
      </c>
      <c r="E101" s="29" t="s">
        <v>126</v>
      </c>
    </row>
    <row r="102" spans="1:18" ht="39.6" x14ac:dyDescent="0.25">
      <c r="A102" t="s">
        <v>54</v>
      </c>
      <c r="E102" s="27" t="s">
        <v>203</v>
      </c>
    </row>
    <row r="103" spans="1:18" ht="13.2" x14ac:dyDescent="0.25">
      <c r="A103" s="17" t="s">
        <v>45</v>
      </c>
      <c r="B103" s="21" t="s">
        <v>204</v>
      </c>
      <c r="C103" s="21" t="s">
        <v>205</v>
      </c>
      <c r="D103" s="17" t="s">
        <v>47</v>
      </c>
      <c r="E103" s="22" t="s">
        <v>206</v>
      </c>
      <c r="F103" s="23" t="s">
        <v>185</v>
      </c>
      <c r="G103" s="24">
        <v>9057.6</v>
      </c>
      <c r="H103" s="25">
        <v>0</v>
      </c>
      <c r="I103" s="25">
        <f>ROUND(ROUND(H103,2)*ROUND(G103,3),2)</f>
        <v>0</v>
      </c>
      <c r="O103">
        <f>(I103*21)/100</f>
        <v>0</v>
      </c>
      <c r="P103" t="s">
        <v>23</v>
      </c>
    </row>
    <row r="104" spans="1:18" ht="26.4" x14ac:dyDescent="0.25">
      <c r="A104" s="26" t="s">
        <v>50</v>
      </c>
      <c r="E104" s="27" t="s">
        <v>207</v>
      </c>
    </row>
    <row r="105" spans="1:18" ht="13.2" x14ac:dyDescent="0.25">
      <c r="A105" s="28" t="s">
        <v>52</v>
      </c>
      <c r="E105" s="29" t="s">
        <v>208</v>
      </c>
    </row>
    <row r="106" spans="1:18" ht="105.6" x14ac:dyDescent="0.25">
      <c r="A106" t="s">
        <v>54</v>
      </c>
      <c r="E106" s="27" t="s">
        <v>209</v>
      </c>
    </row>
    <row r="107" spans="1:18" ht="12.75" customHeight="1" x14ac:dyDescent="0.25">
      <c r="A107" s="5" t="s">
        <v>43</v>
      </c>
      <c r="B107" s="5"/>
      <c r="C107" s="31" t="s">
        <v>22</v>
      </c>
      <c r="D107" s="5"/>
      <c r="E107" s="19" t="s">
        <v>210</v>
      </c>
      <c r="F107" s="5"/>
      <c r="G107" s="5"/>
      <c r="H107" s="5"/>
      <c r="I107" s="32">
        <f>0+Q107</f>
        <v>0</v>
      </c>
      <c r="O107">
        <f>0+R107</f>
        <v>0</v>
      </c>
      <c r="Q107">
        <f>0+I108</f>
        <v>0</v>
      </c>
      <c r="R107">
        <f>0+O108</f>
        <v>0</v>
      </c>
    </row>
    <row r="108" spans="1:18" ht="13.2" x14ac:dyDescent="0.25">
      <c r="A108" s="17" t="s">
        <v>45</v>
      </c>
      <c r="B108" s="21" t="s">
        <v>211</v>
      </c>
      <c r="C108" s="21" t="s">
        <v>212</v>
      </c>
      <c r="D108" s="17" t="s">
        <v>47</v>
      </c>
      <c r="E108" s="22" t="s">
        <v>213</v>
      </c>
      <c r="F108" s="23" t="s">
        <v>467</v>
      </c>
      <c r="G108" s="24">
        <v>583</v>
      </c>
      <c r="H108" s="25">
        <v>0</v>
      </c>
      <c r="I108" s="25">
        <f>ROUND(ROUND(H108,2)*ROUND(G108,3),2)</f>
        <v>0</v>
      </c>
      <c r="O108">
        <f>(I108*21)/100</f>
        <v>0</v>
      </c>
      <c r="P108" t="s">
        <v>23</v>
      </c>
    </row>
    <row r="109" spans="1:18" ht="105.6" x14ac:dyDescent="0.25">
      <c r="A109" s="26" t="s">
        <v>50</v>
      </c>
      <c r="E109" s="27" t="s">
        <v>465</v>
      </c>
    </row>
    <row r="110" spans="1:18" ht="26.4" x14ac:dyDescent="0.25">
      <c r="A110" s="28" t="s">
        <v>52</v>
      </c>
      <c r="E110" s="29" t="s">
        <v>466</v>
      </c>
    </row>
    <row r="111" spans="1:18" ht="307.8" customHeight="1" x14ac:dyDescent="0.25">
      <c r="A111" t="s">
        <v>54</v>
      </c>
      <c r="E111" s="27" t="s">
        <v>214</v>
      </c>
    </row>
    <row r="112" spans="1:18" ht="12.75" customHeight="1" x14ac:dyDescent="0.25">
      <c r="A112" s="5" t="s">
        <v>43</v>
      </c>
      <c r="B112" s="5"/>
      <c r="C112" s="31" t="s">
        <v>33</v>
      </c>
      <c r="D112" s="5"/>
      <c r="E112" s="19" t="s">
        <v>215</v>
      </c>
      <c r="F112" s="5"/>
      <c r="G112" s="5"/>
      <c r="H112" s="5"/>
      <c r="I112" s="32">
        <f>0+Q112</f>
        <v>0</v>
      </c>
      <c r="O112">
        <f>0+R112</f>
        <v>0</v>
      </c>
      <c r="Q112">
        <f>0+I113</f>
        <v>0</v>
      </c>
      <c r="R112">
        <f>0+O113</f>
        <v>0</v>
      </c>
    </row>
    <row r="113" spans="1:18" ht="13.2" x14ac:dyDescent="0.25">
      <c r="A113" s="17" t="s">
        <v>45</v>
      </c>
      <c r="B113" s="21" t="s">
        <v>216</v>
      </c>
      <c r="C113" s="21" t="s">
        <v>217</v>
      </c>
      <c r="D113" s="17" t="s">
        <v>47</v>
      </c>
      <c r="E113" s="22" t="s">
        <v>218</v>
      </c>
      <c r="F113" s="23" t="s">
        <v>105</v>
      </c>
      <c r="G113" s="24">
        <v>3.6</v>
      </c>
      <c r="H113" s="25">
        <v>0</v>
      </c>
      <c r="I113" s="25">
        <f>ROUND(ROUND(H113,2)*ROUND(G113,3),2)</f>
        <v>0</v>
      </c>
      <c r="O113">
        <f>(I113*21)/100</f>
        <v>0</v>
      </c>
      <c r="P113" t="s">
        <v>23</v>
      </c>
    </row>
    <row r="114" spans="1:18" ht="26.4" x14ac:dyDescent="0.25">
      <c r="A114" s="26" t="s">
        <v>50</v>
      </c>
      <c r="E114" s="27" t="s">
        <v>219</v>
      </c>
    </row>
    <row r="115" spans="1:18" ht="13.2" x14ac:dyDescent="0.25">
      <c r="A115" s="28" t="s">
        <v>52</v>
      </c>
      <c r="E115" s="29" t="s">
        <v>220</v>
      </c>
    </row>
    <row r="116" spans="1:18" ht="382.8" x14ac:dyDescent="0.25">
      <c r="A116" t="s">
        <v>54</v>
      </c>
      <c r="E116" s="27" t="s">
        <v>221</v>
      </c>
    </row>
    <row r="117" spans="1:18" ht="12.75" customHeight="1" x14ac:dyDescent="0.25">
      <c r="A117" s="5" t="s">
        <v>43</v>
      </c>
      <c r="B117" s="5"/>
      <c r="C117" s="31" t="s">
        <v>35</v>
      </c>
      <c r="D117" s="5"/>
      <c r="E117" s="19" t="s">
        <v>222</v>
      </c>
      <c r="F117" s="5"/>
      <c r="G117" s="5"/>
      <c r="H117" s="5"/>
      <c r="I117" s="32">
        <f>0+Q117</f>
        <v>0</v>
      </c>
      <c r="O117">
        <f>0+R117</f>
        <v>0</v>
      </c>
      <c r="Q117">
        <f>0+I118+I122+I126+I130+I134+I138+I142+I146+I150+I154</f>
        <v>0</v>
      </c>
      <c r="R117">
        <f>0+O118+O122+O126+O130+O134+O138+O142+O146+O150+O154</f>
        <v>0</v>
      </c>
    </row>
    <row r="118" spans="1:18" ht="13.2" x14ac:dyDescent="0.25">
      <c r="A118" s="17" t="s">
        <v>45</v>
      </c>
      <c r="B118" s="21" t="s">
        <v>223</v>
      </c>
      <c r="C118" s="21" t="s">
        <v>224</v>
      </c>
      <c r="D118" s="17" t="s">
        <v>29</v>
      </c>
      <c r="E118" s="22" t="s">
        <v>225</v>
      </c>
      <c r="F118" s="23" t="s">
        <v>185</v>
      </c>
      <c r="G118" s="24">
        <v>5094.5</v>
      </c>
      <c r="H118" s="25">
        <v>0</v>
      </c>
      <c r="I118" s="25">
        <f>ROUND(ROUND(H118,2)*ROUND(G118,3),2)</f>
        <v>0</v>
      </c>
      <c r="O118">
        <f>(I118*21)/100</f>
        <v>0</v>
      </c>
      <c r="P118" t="s">
        <v>23</v>
      </c>
    </row>
    <row r="119" spans="1:18" ht="26.4" x14ac:dyDescent="0.25">
      <c r="A119" s="26" t="s">
        <v>50</v>
      </c>
      <c r="E119" s="27" t="s">
        <v>226</v>
      </c>
    </row>
    <row r="120" spans="1:18" ht="13.2" x14ac:dyDescent="0.25">
      <c r="A120" s="28" t="s">
        <v>52</v>
      </c>
      <c r="E120" s="29" t="s">
        <v>227</v>
      </c>
    </row>
    <row r="121" spans="1:18" ht="52.8" x14ac:dyDescent="0.25">
      <c r="A121" t="s">
        <v>54</v>
      </c>
      <c r="E121" s="27" t="s">
        <v>228</v>
      </c>
    </row>
    <row r="122" spans="1:18" ht="13.2" x14ac:dyDescent="0.25">
      <c r="A122" s="17" t="s">
        <v>45</v>
      </c>
      <c r="B122" s="21" t="s">
        <v>229</v>
      </c>
      <c r="C122" s="21" t="s">
        <v>224</v>
      </c>
      <c r="D122" s="17" t="s">
        <v>23</v>
      </c>
      <c r="E122" s="22" t="s">
        <v>225</v>
      </c>
      <c r="F122" s="23" t="s">
        <v>185</v>
      </c>
      <c r="G122" s="24">
        <v>5404.6</v>
      </c>
      <c r="H122" s="25">
        <v>0</v>
      </c>
      <c r="I122" s="25">
        <f>ROUND(ROUND(H122,2)*ROUND(G122,3),2)</f>
        <v>0</v>
      </c>
      <c r="O122">
        <f>(I122*21)/100</f>
        <v>0</v>
      </c>
      <c r="P122" t="s">
        <v>23</v>
      </c>
    </row>
    <row r="123" spans="1:18" ht="26.4" x14ac:dyDescent="0.25">
      <c r="A123" s="26" t="s">
        <v>50</v>
      </c>
      <c r="E123" s="27" t="s">
        <v>230</v>
      </c>
    </row>
    <row r="124" spans="1:18" ht="13.2" x14ac:dyDescent="0.25">
      <c r="A124" s="28" t="s">
        <v>52</v>
      </c>
      <c r="E124" s="29" t="s">
        <v>231</v>
      </c>
    </row>
    <row r="125" spans="1:18" ht="52.8" x14ac:dyDescent="0.25">
      <c r="A125" t="s">
        <v>54</v>
      </c>
      <c r="E125" s="27" t="s">
        <v>228</v>
      </c>
    </row>
    <row r="126" spans="1:18" ht="13.2" x14ac:dyDescent="0.25">
      <c r="A126" s="17" t="s">
        <v>45</v>
      </c>
      <c r="B126" s="21" t="s">
        <v>232</v>
      </c>
      <c r="C126" s="21" t="s">
        <v>233</v>
      </c>
      <c r="D126" s="17" t="s">
        <v>47</v>
      </c>
      <c r="E126" s="22" t="s">
        <v>234</v>
      </c>
      <c r="F126" s="23" t="s">
        <v>105</v>
      </c>
      <c r="G126" s="24">
        <v>16</v>
      </c>
      <c r="H126" s="25">
        <v>0</v>
      </c>
      <c r="I126" s="25">
        <f>ROUND(ROUND(H126,2)*ROUND(G126,3),2)</f>
        <v>0</v>
      </c>
      <c r="O126">
        <f>(I126*21)/100</f>
        <v>0</v>
      </c>
      <c r="P126" t="s">
        <v>23</v>
      </c>
    </row>
    <row r="127" spans="1:18" ht="26.4" x14ac:dyDescent="0.25">
      <c r="A127" s="26" t="s">
        <v>50</v>
      </c>
      <c r="E127" s="27" t="s">
        <v>235</v>
      </c>
    </row>
    <row r="128" spans="1:18" ht="13.2" x14ac:dyDescent="0.25">
      <c r="A128" s="28" t="s">
        <v>52</v>
      </c>
      <c r="E128" s="29" t="s">
        <v>236</v>
      </c>
    </row>
    <row r="129" spans="1:16" ht="52.8" x14ac:dyDescent="0.25">
      <c r="A129" t="s">
        <v>54</v>
      </c>
      <c r="E129" s="27" t="s">
        <v>228</v>
      </c>
    </row>
    <row r="130" spans="1:16" ht="13.2" x14ac:dyDescent="0.25">
      <c r="A130" s="17" t="s">
        <v>45</v>
      </c>
      <c r="B130" s="21" t="s">
        <v>237</v>
      </c>
      <c r="C130" s="21" t="s">
        <v>238</v>
      </c>
      <c r="D130" s="17" t="s">
        <v>47</v>
      </c>
      <c r="E130" s="22" t="s">
        <v>239</v>
      </c>
      <c r="F130" s="23" t="s">
        <v>185</v>
      </c>
      <c r="G130" s="24">
        <v>4695.8</v>
      </c>
      <c r="H130" s="25">
        <v>0</v>
      </c>
      <c r="I130" s="25">
        <f>ROUND(ROUND(H130,2)*ROUND(G130,3),2)</f>
        <v>0</v>
      </c>
      <c r="O130">
        <f>(I130*21)/100</f>
        <v>0</v>
      </c>
      <c r="P130" t="s">
        <v>23</v>
      </c>
    </row>
    <row r="131" spans="1:16" ht="26.4" x14ac:dyDescent="0.25">
      <c r="A131" s="26" t="s">
        <v>50</v>
      </c>
      <c r="E131" s="27" t="s">
        <v>240</v>
      </c>
    </row>
    <row r="132" spans="1:16" ht="13.2" x14ac:dyDescent="0.25">
      <c r="A132" s="28" t="s">
        <v>52</v>
      </c>
      <c r="E132" s="29" t="s">
        <v>241</v>
      </c>
    </row>
    <row r="133" spans="1:16" ht="52.8" x14ac:dyDescent="0.25">
      <c r="A133" t="s">
        <v>54</v>
      </c>
      <c r="E133" s="27" t="s">
        <v>242</v>
      </c>
    </row>
    <row r="134" spans="1:16" ht="13.2" x14ac:dyDescent="0.25">
      <c r="A134" s="17" t="s">
        <v>45</v>
      </c>
      <c r="B134" s="21" t="s">
        <v>243</v>
      </c>
      <c r="C134" s="21" t="s">
        <v>244</v>
      </c>
      <c r="D134" s="17" t="s">
        <v>47</v>
      </c>
      <c r="E134" s="22" t="s">
        <v>245</v>
      </c>
      <c r="F134" s="23" t="s">
        <v>185</v>
      </c>
      <c r="G134" s="24">
        <v>4430</v>
      </c>
      <c r="H134" s="25">
        <v>0</v>
      </c>
      <c r="I134" s="25">
        <f>ROUND(ROUND(H134,2)*ROUND(G134,3),2)</f>
        <v>0</v>
      </c>
      <c r="O134">
        <f>(I134*21)/100</f>
        <v>0</v>
      </c>
      <c r="P134" t="s">
        <v>23</v>
      </c>
    </row>
    <row r="135" spans="1:16" ht="26.4" x14ac:dyDescent="0.25">
      <c r="A135" s="26" t="s">
        <v>50</v>
      </c>
      <c r="E135" s="27" t="s">
        <v>246</v>
      </c>
    </row>
    <row r="136" spans="1:16" ht="13.2" x14ac:dyDescent="0.25">
      <c r="A136" s="28" t="s">
        <v>52</v>
      </c>
      <c r="E136" s="29" t="s">
        <v>247</v>
      </c>
    </row>
    <row r="137" spans="1:16" ht="52.8" x14ac:dyDescent="0.25">
      <c r="A137" t="s">
        <v>54</v>
      </c>
      <c r="E137" s="27" t="s">
        <v>242</v>
      </c>
    </row>
    <row r="138" spans="1:16" ht="13.2" x14ac:dyDescent="0.25">
      <c r="A138" s="17" t="s">
        <v>45</v>
      </c>
      <c r="B138" s="21" t="s">
        <v>248</v>
      </c>
      <c r="C138" s="21" t="s">
        <v>249</v>
      </c>
      <c r="D138" s="17" t="s">
        <v>47</v>
      </c>
      <c r="E138" s="22" t="s">
        <v>250</v>
      </c>
      <c r="F138" s="23" t="s">
        <v>185</v>
      </c>
      <c r="G138" s="24">
        <v>4430</v>
      </c>
      <c r="H138" s="25">
        <v>0</v>
      </c>
      <c r="I138" s="25">
        <f>ROUND(ROUND(H138,2)*ROUND(G138,3),2)</f>
        <v>0</v>
      </c>
      <c r="O138">
        <f>(I138*21)/100</f>
        <v>0</v>
      </c>
      <c r="P138" t="s">
        <v>23</v>
      </c>
    </row>
    <row r="139" spans="1:16" ht="13.2" x14ac:dyDescent="0.25">
      <c r="A139" s="26" t="s">
        <v>50</v>
      </c>
      <c r="E139" s="27" t="s">
        <v>251</v>
      </c>
    </row>
    <row r="140" spans="1:16" ht="13.2" x14ac:dyDescent="0.25">
      <c r="A140" s="28" t="s">
        <v>52</v>
      </c>
      <c r="E140" s="29" t="s">
        <v>252</v>
      </c>
    </row>
    <row r="141" spans="1:16" ht="145.19999999999999" x14ac:dyDescent="0.25">
      <c r="A141" t="s">
        <v>54</v>
      </c>
      <c r="E141" s="27" t="s">
        <v>253</v>
      </c>
    </row>
    <row r="142" spans="1:16" ht="13.2" x14ac:dyDescent="0.25">
      <c r="A142" s="17" t="s">
        <v>45</v>
      </c>
      <c r="B142" s="21" t="s">
        <v>254</v>
      </c>
      <c r="C142" s="21" t="s">
        <v>255</v>
      </c>
      <c r="D142" s="17" t="s">
        <v>47</v>
      </c>
      <c r="E142" s="22" t="s">
        <v>256</v>
      </c>
      <c r="F142" s="23" t="s">
        <v>185</v>
      </c>
      <c r="G142" s="24">
        <v>4695.8</v>
      </c>
      <c r="H142" s="25">
        <v>0</v>
      </c>
      <c r="I142" s="25">
        <f>ROUND(ROUND(H142,2)*ROUND(G142,3),2)</f>
        <v>0</v>
      </c>
      <c r="O142">
        <f>(I142*21)/100</f>
        <v>0</v>
      </c>
      <c r="P142" t="s">
        <v>23</v>
      </c>
    </row>
    <row r="143" spans="1:16" ht="26.4" x14ac:dyDescent="0.25">
      <c r="A143" s="26" t="s">
        <v>50</v>
      </c>
      <c r="E143" s="27" t="s">
        <v>257</v>
      </c>
    </row>
    <row r="144" spans="1:16" ht="26.4" x14ac:dyDescent="0.25">
      <c r="A144" s="28" t="s">
        <v>52</v>
      </c>
      <c r="E144" s="29" t="s">
        <v>258</v>
      </c>
    </row>
    <row r="145" spans="1:18" ht="145.19999999999999" x14ac:dyDescent="0.25">
      <c r="A145" t="s">
        <v>54</v>
      </c>
      <c r="E145" s="27" t="s">
        <v>253</v>
      </c>
    </row>
    <row r="146" spans="1:18" ht="13.2" x14ac:dyDescent="0.25">
      <c r="A146" s="17" t="s">
        <v>45</v>
      </c>
      <c r="B146" s="21" t="s">
        <v>259</v>
      </c>
      <c r="C146" s="21" t="s">
        <v>260</v>
      </c>
      <c r="D146" s="17" t="s">
        <v>47</v>
      </c>
      <c r="E146" s="22" t="s">
        <v>261</v>
      </c>
      <c r="F146" s="23" t="s">
        <v>185</v>
      </c>
      <c r="G146" s="24">
        <v>24</v>
      </c>
      <c r="H146" s="25">
        <v>0</v>
      </c>
      <c r="I146" s="25">
        <f>ROUND(ROUND(H146,2)*ROUND(G146,3),2)</f>
        <v>0</v>
      </c>
      <c r="O146">
        <f>(I146*21)/100</f>
        <v>0</v>
      </c>
      <c r="P146" t="s">
        <v>23</v>
      </c>
    </row>
    <row r="147" spans="1:18" ht="13.2" x14ac:dyDescent="0.25">
      <c r="A147" s="26" t="s">
        <v>50</v>
      </c>
      <c r="E147" s="27" t="s">
        <v>262</v>
      </c>
    </row>
    <row r="148" spans="1:18" ht="39.6" x14ac:dyDescent="0.25">
      <c r="A148" s="28" t="s">
        <v>52</v>
      </c>
      <c r="E148" s="29" t="s">
        <v>263</v>
      </c>
    </row>
    <row r="149" spans="1:18" ht="158.4" x14ac:dyDescent="0.25">
      <c r="A149" t="s">
        <v>54</v>
      </c>
      <c r="E149" s="27" t="s">
        <v>264</v>
      </c>
    </row>
    <row r="150" spans="1:18" ht="26.4" x14ac:dyDescent="0.25">
      <c r="A150" s="17" t="s">
        <v>45</v>
      </c>
      <c r="B150" s="21" t="s">
        <v>265</v>
      </c>
      <c r="C150" s="21" t="s">
        <v>266</v>
      </c>
      <c r="D150" s="17" t="s">
        <v>47</v>
      </c>
      <c r="E150" s="22" t="s">
        <v>267</v>
      </c>
      <c r="F150" s="23" t="s">
        <v>185</v>
      </c>
      <c r="G150" s="24">
        <v>16.239999999999998</v>
      </c>
      <c r="H150" s="25">
        <v>0</v>
      </c>
      <c r="I150" s="25">
        <f>ROUND(ROUND(H150,2)*ROUND(G150,3),2)</f>
        <v>0</v>
      </c>
      <c r="O150">
        <f>(I150*21)/100</f>
        <v>0</v>
      </c>
      <c r="P150" t="s">
        <v>23</v>
      </c>
    </row>
    <row r="151" spans="1:18" ht="79.2" x14ac:dyDescent="0.25">
      <c r="A151" s="26" t="s">
        <v>50</v>
      </c>
      <c r="E151" s="27" t="s">
        <v>268</v>
      </c>
    </row>
    <row r="152" spans="1:18" ht="26.4" x14ac:dyDescent="0.25">
      <c r="A152" s="28" t="s">
        <v>52</v>
      </c>
      <c r="E152" s="29" t="s">
        <v>269</v>
      </c>
    </row>
    <row r="153" spans="1:18" ht="158.4" x14ac:dyDescent="0.25">
      <c r="A153" t="s">
        <v>54</v>
      </c>
      <c r="E153" s="27" t="s">
        <v>270</v>
      </c>
    </row>
    <row r="154" spans="1:18" ht="13.2" x14ac:dyDescent="0.25">
      <c r="A154" s="17" t="s">
        <v>45</v>
      </c>
      <c r="B154" s="21" t="s">
        <v>271</v>
      </c>
      <c r="C154" s="21" t="s">
        <v>272</v>
      </c>
      <c r="D154" s="17" t="s">
        <v>47</v>
      </c>
      <c r="E154" s="22" t="s">
        <v>273</v>
      </c>
      <c r="F154" s="23" t="s">
        <v>185</v>
      </c>
      <c r="G154" s="24">
        <v>32</v>
      </c>
      <c r="H154" s="25">
        <v>0</v>
      </c>
      <c r="I154" s="25">
        <f>ROUND(ROUND(H154,2)*ROUND(G154,3),2)</f>
        <v>0</v>
      </c>
      <c r="O154">
        <f>(I154*21)/100</f>
        <v>0</v>
      </c>
      <c r="P154" t="s">
        <v>23</v>
      </c>
    </row>
    <row r="155" spans="1:18" ht="26.4" x14ac:dyDescent="0.25">
      <c r="A155" s="26" t="s">
        <v>50</v>
      </c>
      <c r="E155" s="27" t="s">
        <v>274</v>
      </c>
    </row>
    <row r="156" spans="1:18" ht="13.2" x14ac:dyDescent="0.25">
      <c r="A156" s="28" t="s">
        <v>52</v>
      </c>
      <c r="E156" s="29" t="s">
        <v>275</v>
      </c>
    </row>
    <row r="157" spans="1:18" ht="158.4" x14ac:dyDescent="0.25">
      <c r="A157" t="s">
        <v>54</v>
      </c>
      <c r="E157" s="27" t="s">
        <v>276</v>
      </c>
    </row>
    <row r="158" spans="1:18" ht="12.75" customHeight="1" x14ac:dyDescent="0.25">
      <c r="A158" s="5" t="s">
        <v>43</v>
      </c>
      <c r="B158" s="5"/>
      <c r="C158" s="31" t="s">
        <v>119</v>
      </c>
      <c r="D158" s="5"/>
      <c r="E158" s="19" t="s">
        <v>277</v>
      </c>
      <c r="F158" s="5"/>
      <c r="G158" s="5"/>
      <c r="H158" s="5"/>
      <c r="I158" s="32">
        <f>0+Q158</f>
        <v>0</v>
      </c>
      <c r="O158">
        <f>0+R158</f>
        <v>0</v>
      </c>
      <c r="Q158">
        <f>0+I159</f>
        <v>0</v>
      </c>
      <c r="R158">
        <f>0+O159</f>
        <v>0</v>
      </c>
    </row>
    <row r="159" spans="1:18" ht="13.2" x14ac:dyDescent="0.25">
      <c r="A159" s="17" t="s">
        <v>45</v>
      </c>
      <c r="B159" s="21" t="s">
        <v>278</v>
      </c>
      <c r="C159" s="21" t="s">
        <v>279</v>
      </c>
      <c r="D159" s="17" t="s">
        <v>47</v>
      </c>
      <c r="E159" s="22" t="s">
        <v>280</v>
      </c>
      <c r="F159" s="23" t="s">
        <v>281</v>
      </c>
      <c r="G159" s="24">
        <v>84</v>
      </c>
      <c r="H159" s="25">
        <v>0</v>
      </c>
      <c r="I159" s="25">
        <f>ROUND(ROUND(H159,2)*ROUND(G159,3),2)</f>
        <v>0</v>
      </c>
      <c r="O159">
        <f>(I159*21)/100</f>
        <v>0</v>
      </c>
      <c r="P159" t="s">
        <v>23</v>
      </c>
    </row>
    <row r="160" spans="1:18" ht="39.6" x14ac:dyDescent="0.25">
      <c r="A160" s="26" t="s">
        <v>50</v>
      </c>
      <c r="E160" s="27" t="s">
        <v>282</v>
      </c>
    </row>
    <row r="161" spans="1:18" ht="26.4" x14ac:dyDescent="0.25">
      <c r="A161" s="28" t="s">
        <v>52</v>
      </c>
      <c r="E161" s="29" t="s">
        <v>283</v>
      </c>
    </row>
    <row r="162" spans="1:18" ht="250.8" x14ac:dyDescent="0.25">
      <c r="A162" t="s">
        <v>54</v>
      </c>
      <c r="E162" s="27" t="s">
        <v>284</v>
      </c>
    </row>
    <row r="163" spans="1:18" ht="12.75" customHeight="1" x14ac:dyDescent="0.25">
      <c r="A163" s="5" t="s">
        <v>43</v>
      </c>
      <c r="B163" s="5"/>
      <c r="C163" s="31" t="s">
        <v>40</v>
      </c>
      <c r="D163" s="5"/>
      <c r="E163" s="19" t="s">
        <v>285</v>
      </c>
      <c r="F163" s="5"/>
      <c r="G163" s="5"/>
      <c r="H163" s="5"/>
      <c r="I163" s="32">
        <f>0+Q163</f>
        <v>0</v>
      </c>
      <c r="O163">
        <f>0+R163</f>
        <v>0</v>
      </c>
      <c r="Q163">
        <f>0+I164+I168+I172+I176+I180+I184+I188+I192+I196</f>
        <v>0</v>
      </c>
      <c r="R163">
        <f>0+O164+O168+O172+O176+O180+O184+O188+O192+O196</f>
        <v>0</v>
      </c>
    </row>
    <row r="164" spans="1:18" ht="13.2" x14ac:dyDescent="0.25">
      <c r="A164" s="17" t="s">
        <v>45</v>
      </c>
      <c r="B164" s="21" t="s">
        <v>286</v>
      </c>
      <c r="C164" s="21" t="s">
        <v>287</v>
      </c>
      <c r="D164" s="17" t="s">
        <v>47</v>
      </c>
      <c r="E164" s="22" t="s">
        <v>288</v>
      </c>
      <c r="F164" s="23" t="s">
        <v>99</v>
      </c>
      <c r="G164" s="24">
        <v>8</v>
      </c>
      <c r="H164" s="25">
        <v>0</v>
      </c>
      <c r="I164" s="25">
        <f>ROUND(ROUND(H164,2)*ROUND(G164,3),2)</f>
        <v>0</v>
      </c>
      <c r="O164">
        <f>(I164*21)/100</f>
        <v>0</v>
      </c>
      <c r="P164" t="s">
        <v>23</v>
      </c>
    </row>
    <row r="165" spans="1:18" ht="13.2" x14ac:dyDescent="0.25">
      <c r="A165" s="26" t="s">
        <v>50</v>
      </c>
      <c r="E165" s="27" t="s">
        <v>289</v>
      </c>
    </row>
    <row r="166" spans="1:18" ht="13.2" x14ac:dyDescent="0.25">
      <c r="A166" s="28" t="s">
        <v>52</v>
      </c>
      <c r="E166" s="29" t="s">
        <v>290</v>
      </c>
    </row>
    <row r="167" spans="1:18" ht="52.8" x14ac:dyDescent="0.25">
      <c r="A167" t="s">
        <v>54</v>
      </c>
      <c r="E167" s="27" t="s">
        <v>291</v>
      </c>
    </row>
    <row r="168" spans="1:18" ht="26.4" x14ac:dyDescent="0.25">
      <c r="A168" s="17" t="s">
        <v>45</v>
      </c>
      <c r="B168" s="21" t="s">
        <v>292</v>
      </c>
      <c r="C168" s="21" t="s">
        <v>293</v>
      </c>
      <c r="D168" s="17" t="s">
        <v>47</v>
      </c>
      <c r="E168" s="22" t="s">
        <v>294</v>
      </c>
      <c r="F168" s="23" t="s">
        <v>99</v>
      </c>
      <c r="G168" s="24">
        <v>14</v>
      </c>
      <c r="H168" s="25">
        <v>0</v>
      </c>
      <c r="I168" s="25">
        <f>ROUND(ROUND(H168,2)*ROUND(G168,3),2)</f>
        <v>0</v>
      </c>
      <c r="O168">
        <f>(I168*21)/100</f>
        <v>0</v>
      </c>
      <c r="P168" t="s">
        <v>23</v>
      </c>
    </row>
    <row r="169" spans="1:18" ht="26.4" x14ac:dyDescent="0.25">
      <c r="A169" s="26" t="s">
        <v>50</v>
      </c>
      <c r="E169" s="27" t="s">
        <v>295</v>
      </c>
    </row>
    <row r="170" spans="1:18" ht="158.4" x14ac:dyDescent="0.25">
      <c r="A170" s="28" t="s">
        <v>52</v>
      </c>
      <c r="E170" s="29" t="s">
        <v>296</v>
      </c>
    </row>
    <row r="171" spans="1:18" ht="26.4" x14ac:dyDescent="0.25">
      <c r="A171" t="s">
        <v>54</v>
      </c>
      <c r="E171" s="27" t="s">
        <v>297</v>
      </c>
    </row>
    <row r="172" spans="1:18" ht="13.2" x14ac:dyDescent="0.25">
      <c r="A172" s="17" t="s">
        <v>45</v>
      </c>
      <c r="B172" s="21" t="s">
        <v>298</v>
      </c>
      <c r="C172" s="21" t="s">
        <v>299</v>
      </c>
      <c r="D172" s="17" t="s">
        <v>47</v>
      </c>
      <c r="E172" s="22" t="s">
        <v>300</v>
      </c>
      <c r="F172" s="23" t="s">
        <v>99</v>
      </c>
      <c r="G172" s="24">
        <v>2</v>
      </c>
      <c r="H172" s="25">
        <v>0</v>
      </c>
      <c r="I172" s="25">
        <f>ROUND(ROUND(H172,2)*ROUND(G172,3),2)</f>
        <v>0</v>
      </c>
      <c r="O172">
        <f>(I172*21)/100</f>
        <v>0</v>
      </c>
      <c r="P172" t="s">
        <v>23</v>
      </c>
    </row>
    <row r="173" spans="1:18" ht="13.2" x14ac:dyDescent="0.25">
      <c r="A173" s="26" t="s">
        <v>50</v>
      </c>
      <c r="E173" s="27" t="s">
        <v>301</v>
      </c>
    </row>
    <row r="174" spans="1:18" ht="79.2" x14ac:dyDescent="0.25">
      <c r="A174" s="28" t="s">
        <v>52</v>
      </c>
      <c r="E174" s="29" t="s">
        <v>302</v>
      </c>
    </row>
    <row r="175" spans="1:18" ht="26.4" x14ac:dyDescent="0.25">
      <c r="A175" t="s">
        <v>54</v>
      </c>
      <c r="E175" s="27" t="s">
        <v>297</v>
      </c>
    </row>
    <row r="176" spans="1:18" ht="26.4" x14ac:dyDescent="0.25">
      <c r="A176" s="17" t="s">
        <v>45</v>
      </c>
      <c r="B176" s="21" t="s">
        <v>303</v>
      </c>
      <c r="C176" s="21" t="s">
        <v>304</v>
      </c>
      <c r="D176" s="17" t="s">
        <v>47</v>
      </c>
      <c r="E176" s="22" t="s">
        <v>305</v>
      </c>
      <c r="F176" s="23" t="s">
        <v>99</v>
      </c>
      <c r="G176" s="24">
        <v>4</v>
      </c>
      <c r="H176" s="25">
        <v>0</v>
      </c>
      <c r="I176" s="25">
        <f>ROUND(ROUND(H176,2)*ROUND(G176,3),2)</f>
        <v>0</v>
      </c>
      <c r="O176">
        <f>(I176*21)/100</f>
        <v>0</v>
      </c>
      <c r="P176" t="s">
        <v>23</v>
      </c>
    </row>
    <row r="177" spans="1:16" ht="13.2" x14ac:dyDescent="0.25">
      <c r="A177" s="26" t="s">
        <v>50</v>
      </c>
      <c r="E177" s="27" t="s">
        <v>47</v>
      </c>
    </row>
    <row r="178" spans="1:16" ht="13.2" x14ac:dyDescent="0.25">
      <c r="A178" s="28" t="s">
        <v>52</v>
      </c>
      <c r="E178" s="29" t="s">
        <v>306</v>
      </c>
    </row>
    <row r="179" spans="1:16" ht="79.2" x14ac:dyDescent="0.25">
      <c r="A179" t="s">
        <v>54</v>
      </c>
      <c r="E179" s="27" t="s">
        <v>307</v>
      </c>
    </row>
    <row r="180" spans="1:16" ht="13.2" x14ac:dyDescent="0.25">
      <c r="A180" s="17" t="s">
        <v>45</v>
      </c>
      <c r="B180" s="21" t="s">
        <v>308</v>
      </c>
      <c r="C180" s="21" t="s">
        <v>309</v>
      </c>
      <c r="D180" s="17" t="s">
        <v>47</v>
      </c>
      <c r="E180" s="22" t="s">
        <v>310</v>
      </c>
      <c r="F180" s="23" t="s">
        <v>99</v>
      </c>
      <c r="G180" s="24">
        <v>4</v>
      </c>
      <c r="H180" s="25">
        <v>0</v>
      </c>
      <c r="I180" s="25">
        <f>ROUND(ROUND(H180,2)*ROUND(G180,3),2)</f>
        <v>0</v>
      </c>
      <c r="O180">
        <f>(I180*21)/100</f>
        <v>0</v>
      </c>
      <c r="P180" t="s">
        <v>23</v>
      </c>
    </row>
    <row r="181" spans="1:16" ht="13.2" x14ac:dyDescent="0.25">
      <c r="A181" s="26" t="s">
        <v>50</v>
      </c>
      <c r="E181" s="27" t="s">
        <v>311</v>
      </c>
    </row>
    <row r="182" spans="1:16" ht="13.2" x14ac:dyDescent="0.25">
      <c r="A182" s="28" t="s">
        <v>52</v>
      </c>
      <c r="E182" s="29" t="s">
        <v>312</v>
      </c>
    </row>
    <row r="183" spans="1:16" ht="66" x14ac:dyDescent="0.25">
      <c r="A183" t="s">
        <v>54</v>
      </c>
      <c r="E183" s="27" t="s">
        <v>313</v>
      </c>
    </row>
    <row r="184" spans="1:16" ht="13.2" x14ac:dyDescent="0.25">
      <c r="A184" s="17" t="s">
        <v>45</v>
      </c>
      <c r="B184" s="21" t="s">
        <v>314</v>
      </c>
      <c r="C184" s="21" t="s">
        <v>315</v>
      </c>
      <c r="D184" s="17" t="s">
        <v>47</v>
      </c>
      <c r="E184" s="22" t="s">
        <v>316</v>
      </c>
      <c r="F184" s="23" t="s">
        <v>281</v>
      </c>
      <c r="G184" s="24">
        <v>12</v>
      </c>
      <c r="H184" s="25">
        <v>0</v>
      </c>
      <c r="I184" s="25">
        <f>ROUND(ROUND(H184,2)*ROUND(G184,3),2)</f>
        <v>0</v>
      </c>
      <c r="O184">
        <f>(I184*21)/100</f>
        <v>0</v>
      </c>
      <c r="P184" t="s">
        <v>23</v>
      </c>
    </row>
    <row r="185" spans="1:16" ht="26.4" x14ac:dyDescent="0.25">
      <c r="A185" s="26" t="s">
        <v>50</v>
      </c>
      <c r="E185" s="27" t="s">
        <v>317</v>
      </c>
    </row>
    <row r="186" spans="1:16" ht="13.2" x14ac:dyDescent="0.25">
      <c r="A186" s="28" t="s">
        <v>52</v>
      </c>
      <c r="E186" s="29" t="s">
        <v>318</v>
      </c>
    </row>
    <row r="187" spans="1:16" ht="52.8" x14ac:dyDescent="0.25">
      <c r="A187" t="s">
        <v>54</v>
      </c>
      <c r="E187" s="27" t="s">
        <v>319</v>
      </c>
    </row>
    <row r="188" spans="1:16" ht="13.2" x14ac:dyDescent="0.25">
      <c r="A188" s="17" t="s">
        <v>45</v>
      </c>
      <c r="B188" s="21" t="s">
        <v>320</v>
      </c>
      <c r="C188" s="21" t="s">
        <v>321</v>
      </c>
      <c r="D188" s="17" t="s">
        <v>47</v>
      </c>
      <c r="E188" s="22" t="s">
        <v>322</v>
      </c>
      <c r="F188" s="23" t="s">
        <v>281</v>
      </c>
      <c r="G188" s="24">
        <v>16</v>
      </c>
      <c r="H188" s="25">
        <v>0</v>
      </c>
      <c r="I188" s="25">
        <f>ROUND(ROUND(H188,2)*ROUND(G188,3),2)</f>
        <v>0</v>
      </c>
      <c r="O188">
        <f>(I188*21)/100</f>
        <v>0</v>
      </c>
      <c r="P188" t="s">
        <v>23</v>
      </c>
    </row>
    <row r="189" spans="1:16" ht="13.2" x14ac:dyDescent="0.25">
      <c r="A189" s="26" t="s">
        <v>50</v>
      </c>
      <c r="E189" s="27" t="s">
        <v>323</v>
      </c>
    </row>
    <row r="190" spans="1:16" ht="13.2" x14ac:dyDescent="0.25">
      <c r="A190" s="28" t="s">
        <v>52</v>
      </c>
      <c r="E190" s="29" t="s">
        <v>324</v>
      </c>
    </row>
    <row r="191" spans="1:16" ht="26.4" x14ac:dyDescent="0.25">
      <c r="A191" t="s">
        <v>54</v>
      </c>
      <c r="E191" s="27" t="s">
        <v>325</v>
      </c>
    </row>
    <row r="192" spans="1:16" ht="13.2" x14ac:dyDescent="0.25">
      <c r="A192" s="17" t="s">
        <v>45</v>
      </c>
      <c r="B192" s="21" t="s">
        <v>326</v>
      </c>
      <c r="C192" s="21" t="s">
        <v>327</v>
      </c>
      <c r="D192" s="17" t="s">
        <v>47</v>
      </c>
      <c r="E192" s="22" t="s">
        <v>328</v>
      </c>
      <c r="F192" s="23" t="s">
        <v>281</v>
      </c>
      <c r="G192" s="24">
        <v>123.9</v>
      </c>
      <c r="H192" s="25">
        <v>0</v>
      </c>
      <c r="I192" s="25">
        <f>ROUND(ROUND(H192,2)*ROUND(G192,3),2)</f>
        <v>0</v>
      </c>
      <c r="O192">
        <f>(I192*21)/100</f>
        <v>0</v>
      </c>
      <c r="P192" t="s">
        <v>23</v>
      </c>
    </row>
    <row r="193" spans="1:18" ht="13.2" x14ac:dyDescent="0.25">
      <c r="A193" s="26" t="s">
        <v>50</v>
      </c>
      <c r="E193" s="27" t="s">
        <v>329</v>
      </c>
    </row>
    <row r="194" spans="1:18" ht="52.8" x14ac:dyDescent="0.25">
      <c r="A194" s="28" t="s">
        <v>52</v>
      </c>
      <c r="E194" s="29" t="s">
        <v>330</v>
      </c>
    </row>
    <row r="195" spans="1:18" ht="39.6" x14ac:dyDescent="0.25">
      <c r="A195" t="s">
        <v>54</v>
      </c>
      <c r="E195" s="27" t="s">
        <v>331</v>
      </c>
    </row>
    <row r="196" spans="1:18" ht="13.2" x14ac:dyDescent="0.25">
      <c r="A196" s="17" t="s">
        <v>45</v>
      </c>
      <c r="B196" s="21" t="s">
        <v>332</v>
      </c>
      <c r="C196" s="21" t="s">
        <v>333</v>
      </c>
      <c r="D196" s="17" t="s">
        <v>47</v>
      </c>
      <c r="E196" s="22" t="s">
        <v>334</v>
      </c>
      <c r="F196" s="23" t="s">
        <v>281</v>
      </c>
      <c r="G196" s="24">
        <v>80</v>
      </c>
      <c r="H196" s="25">
        <v>0</v>
      </c>
      <c r="I196" s="25">
        <f>ROUND(ROUND(H196,2)*ROUND(G196,3),2)</f>
        <v>0</v>
      </c>
      <c r="O196">
        <f>(I196*21)/100</f>
        <v>0</v>
      </c>
      <c r="P196" t="s">
        <v>23</v>
      </c>
    </row>
    <row r="197" spans="1:18" ht="13.2" x14ac:dyDescent="0.25">
      <c r="A197" s="26" t="s">
        <v>50</v>
      </c>
      <c r="E197" s="27" t="s">
        <v>335</v>
      </c>
    </row>
    <row r="198" spans="1:18" ht="13.2" x14ac:dyDescent="0.25">
      <c r="A198" s="28" t="s">
        <v>52</v>
      </c>
      <c r="E198" s="29" t="s">
        <v>336</v>
      </c>
    </row>
    <row r="199" spans="1:18" ht="92.4" x14ac:dyDescent="0.25">
      <c r="A199" t="s">
        <v>54</v>
      </c>
      <c r="E199" s="27" t="s">
        <v>337</v>
      </c>
    </row>
    <row r="200" spans="1:18" ht="12.75" customHeight="1" x14ac:dyDescent="0.25">
      <c r="A200" s="5" t="s">
        <v>43</v>
      </c>
      <c r="B200" s="5"/>
      <c r="C200" s="31" t="s">
        <v>338</v>
      </c>
      <c r="D200" s="5"/>
      <c r="E200" s="19" t="s">
        <v>339</v>
      </c>
      <c r="F200" s="5"/>
      <c r="G200" s="5"/>
      <c r="H200" s="5"/>
      <c r="I200" s="32">
        <f>0+Q200</f>
        <v>0</v>
      </c>
      <c r="O200">
        <f>0+R200</f>
        <v>0</v>
      </c>
      <c r="Q200">
        <f>0+I201+I205</f>
        <v>0</v>
      </c>
      <c r="R200">
        <f>0+O201+O205</f>
        <v>0</v>
      </c>
    </row>
    <row r="201" spans="1:18" ht="26.4" x14ac:dyDescent="0.25">
      <c r="A201" s="17" t="s">
        <v>45</v>
      </c>
      <c r="B201" s="21" t="s">
        <v>292</v>
      </c>
      <c r="C201" s="21" t="s">
        <v>293</v>
      </c>
      <c r="D201" s="17" t="s">
        <v>47</v>
      </c>
      <c r="E201" s="22" t="s">
        <v>294</v>
      </c>
      <c r="F201" s="23" t="s">
        <v>99</v>
      </c>
      <c r="G201" s="24">
        <v>5</v>
      </c>
      <c r="H201" s="25">
        <v>0</v>
      </c>
      <c r="I201" s="25">
        <f>ROUND(ROUND(H201,2)*ROUND(G201,3),2)</f>
        <v>0</v>
      </c>
      <c r="O201">
        <f>(I201*21)/100</f>
        <v>0</v>
      </c>
      <c r="P201" t="s">
        <v>23</v>
      </c>
    </row>
    <row r="202" spans="1:18" ht="26.4" x14ac:dyDescent="0.25">
      <c r="A202" s="26" t="s">
        <v>50</v>
      </c>
      <c r="E202" s="27" t="s">
        <v>295</v>
      </c>
    </row>
    <row r="203" spans="1:18" ht="118.8" x14ac:dyDescent="0.25">
      <c r="A203" s="28" t="s">
        <v>52</v>
      </c>
      <c r="E203" s="29" t="s">
        <v>340</v>
      </c>
    </row>
    <row r="204" spans="1:18" ht="26.4" x14ac:dyDescent="0.25">
      <c r="A204" t="s">
        <v>54</v>
      </c>
      <c r="E204" s="27" t="s">
        <v>297</v>
      </c>
    </row>
    <row r="205" spans="1:18" ht="26.4" x14ac:dyDescent="0.25">
      <c r="A205" s="17" t="s">
        <v>45</v>
      </c>
      <c r="B205" s="21" t="s">
        <v>303</v>
      </c>
      <c r="C205" s="21" t="s">
        <v>304</v>
      </c>
      <c r="D205" s="17" t="s">
        <v>47</v>
      </c>
      <c r="E205" s="22" t="s">
        <v>305</v>
      </c>
      <c r="F205" s="23" t="s">
        <v>99</v>
      </c>
      <c r="G205" s="24">
        <v>5</v>
      </c>
      <c r="H205" s="25">
        <v>0</v>
      </c>
      <c r="I205" s="25">
        <f>ROUND(ROUND(H205,2)*ROUND(G205,3),2)</f>
        <v>0</v>
      </c>
      <c r="O205">
        <f>(I205*21)/100</f>
        <v>0</v>
      </c>
      <c r="P205" t="s">
        <v>23</v>
      </c>
    </row>
    <row r="206" spans="1:18" ht="13.2" x14ac:dyDescent="0.25">
      <c r="A206" s="26" t="s">
        <v>50</v>
      </c>
      <c r="E206" s="27" t="s">
        <v>47</v>
      </c>
    </row>
    <row r="207" spans="1:18" ht="13.2" x14ac:dyDescent="0.25">
      <c r="A207" s="28" t="s">
        <v>52</v>
      </c>
      <c r="E207" s="29" t="s">
        <v>341</v>
      </c>
    </row>
    <row r="208" spans="1:18" ht="79.2" x14ac:dyDescent="0.25">
      <c r="A208" t="s">
        <v>54</v>
      </c>
      <c r="E208" s="27" t="s">
        <v>307</v>
      </c>
    </row>
  </sheetData>
  <mergeCells count="10">
    <mergeCell ref="A5:A6"/>
    <mergeCell ref="B5:B6"/>
    <mergeCell ref="C5:C6"/>
    <mergeCell ref="D5:D6"/>
    <mergeCell ref="E5:E6"/>
    <mergeCell ref="F5:F6"/>
    <mergeCell ref="G5:G6"/>
    <mergeCell ref="H5:I5"/>
    <mergeCell ref="C3:D3"/>
    <mergeCell ref="C4:D4"/>
  </mergeCells>
  <pageMargins left="0.75" right="0.75" top="1" bottom="1" header="0.5" footer="0.5"/>
  <pageSetup paperSize="9" fitToHeight="0" orientation="portrait" horizontalDpi="300" verticalDpi="300"/>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54"/>
  <sheetViews>
    <sheetView workbookViewId="0">
      <pane ySplit="7" topLeftCell="A8" activePane="bottomLeft" state="frozen"/>
      <selection pane="bottomLeft" activeCell="A8" sqref="A8"/>
    </sheetView>
  </sheetViews>
  <sheetFormatPr defaultColWidth="9.109375" defaultRowHeight="12.75" customHeight="1" x14ac:dyDescent="0.25"/>
  <cols>
    <col min="1" max="1" width="9.109375" hidden="1" customWidth="1"/>
    <col min="2" max="2" width="11.6640625" customWidth="1"/>
    <col min="3" max="3" width="14.6640625" customWidth="1"/>
    <col min="4" max="4" width="9.6640625" customWidth="1"/>
    <col min="5" max="5" width="70.6640625" customWidth="1"/>
    <col min="6" max="6" width="11.6640625" customWidth="1"/>
    <col min="7" max="9" width="16.6640625" customWidth="1"/>
    <col min="15" max="18" width="9.109375" hidden="1" customWidth="1"/>
  </cols>
  <sheetData>
    <row r="1" spans="1:18" ht="12.75" customHeight="1" x14ac:dyDescent="0.25">
      <c r="A1" t="s">
        <v>11</v>
      </c>
      <c r="B1" s="1"/>
      <c r="C1" s="1"/>
      <c r="D1" s="1"/>
      <c r="E1" s="1" t="s">
        <v>0</v>
      </c>
      <c r="F1" s="1"/>
      <c r="G1" s="1"/>
      <c r="H1" s="1"/>
      <c r="I1" s="1"/>
      <c r="P1" t="s">
        <v>22</v>
      </c>
    </row>
    <row r="2" spans="1:18" ht="25.05" customHeight="1" x14ac:dyDescent="0.25">
      <c r="B2" s="1"/>
      <c r="C2" s="1"/>
      <c r="D2" s="1"/>
      <c r="E2" s="2" t="s">
        <v>13</v>
      </c>
      <c r="F2" s="1"/>
      <c r="G2" s="1"/>
      <c r="H2" s="5"/>
      <c r="I2" s="5"/>
      <c r="O2">
        <f>0+O8+O13+O38</f>
        <v>0</v>
      </c>
      <c r="P2" t="s">
        <v>22</v>
      </c>
    </row>
    <row r="3" spans="1:18" ht="15" customHeight="1" x14ac:dyDescent="0.25">
      <c r="A3" t="s">
        <v>12</v>
      </c>
      <c r="B3" s="9" t="s">
        <v>14</v>
      </c>
      <c r="C3" s="37" t="s">
        <v>15</v>
      </c>
      <c r="D3" s="33"/>
      <c r="E3" s="10" t="s">
        <v>16</v>
      </c>
      <c r="F3" s="1"/>
      <c r="G3" s="8"/>
      <c r="H3" s="7" t="s">
        <v>342</v>
      </c>
      <c r="I3" s="30">
        <f>0+I8+I13+I38</f>
        <v>0</v>
      </c>
      <c r="O3" t="s">
        <v>19</v>
      </c>
      <c r="P3" t="s">
        <v>23</v>
      </c>
    </row>
    <row r="4" spans="1:18" ht="15" customHeight="1" x14ac:dyDescent="0.25">
      <c r="A4" t="s">
        <v>17</v>
      </c>
      <c r="B4" s="12" t="s">
        <v>18</v>
      </c>
      <c r="C4" s="38" t="s">
        <v>342</v>
      </c>
      <c r="D4" s="39"/>
      <c r="E4" s="13" t="s">
        <v>343</v>
      </c>
      <c r="F4" s="5"/>
      <c r="G4" s="5"/>
      <c r="H4" s="14"/>
      <c r="I4" s="14"/>
      <c r="O4" t="s">
        <v>20</v>
      </c>
      <c r="P4" t="s">
        <v>23</v>
      </c>
    </row>
    <row r="5" spans="1:18" ht="12.75" customHeight="1" x14ac:dyDescent="0.25">
      <c r="A5" s="36" t="s">
        <v>26</v>
      </c>
      <c r="B5" s="36" t="s">
        <v>28</v>
      </c>
      <c r="C5" s="36" t="s">
        <v>30</v>
      </c>
      <c r="D5" s="36" t="s">
        <v>31</v>
      </c>
      <c r="E5" s="36" t="s">
        <v>32</v>
      </c>
      <c r="F5" s="36" t="s">
        <v>34</v>
      </c>
      <c r="G5" s="36" t="s">
        <v>36</v>
      </c>
      <c r="H5" s="36" t="s">
        <v>38</v>
      </c>
      <c r="I5" s="36"/>
      <c r="O5" t="s">
        <v>21</v>
      </c>
      <c r="P5" t="s">
        <v>23</v>
      </c>
    </row>
    <row r="6" spans="1:18" ht="12.75" customHeight="1" x14ac:dyDescent="0.25">
      <c r="A6" s="36"/>
      <c r="B6" s="36"/>
      <c r="C6" s="36"/>
      <c r="D6" s="36"/>
      <c r="E6" s="36"/>
      <c r="F6" s="36"/>
      <c r="G6" s="36"/>
      <c r="H6" s="11" t="s">
        <v>39</v>
      </c>
      <c r="I6" s="11" t="s">
        <v>41</v>
      </c>
    </row>
    <row r="7" spans="1:18" ht="12.75" customHeight="1" x14ac:dyDescent="0.25">
      <c r="A7" s="11" t="s">
        <v>27</v>
      </c>
      <c r="B7" s="11" t="s">
        <v>29</v>
      </c>
      <c r="C7" s="11" t="s">
        <v>23</v>
      </c>
      <c r="D7" s="11" t="s">
        <v>22</v>
      </c>
      <c r="E7" s="11" t="s">
        <v>33</v>
      </c>
      <c r="F7" s="11" t="s">
        <v>35</v>
      </c>
      <c r="G7" s="11" t="s">
        <v>37</v>
      </c>
      <c r="H7" s="11" t="s">
        <v>40</v>
      </c>
      <c r="I7" s="11" t="s">
        <v>42</v>
      </c>
    </row>
    <row r="8" spans="1:18" ht="12.75" customHeight="1" x14ac:dyDescent="0.25">
      <c r="A8" s="14" t="s">
        <v>43</v>
      </c>
      <c r="B8" s="14"/>
      <c r="C8" s="18" t="s">
        <v>27</v>
      </c>
      <c r="D8" s="14"/>
      <c r="E8" s="19" t="s">
        <v>44</v>
      </c>
      <c r="F8" s="14"/>
      <c r="G8" s="14"/>
      <c r="H8" s="14"/>
      <c r="I8" s="20">
        <f>0+Q8</f>
        <v>0</v>
      </c>
      <c r="O8">
        <f>0+R8</f>
        <v>0</v>
      </c>
      <c r="Q8">
        <f>0+I9</f>
        <v>0</v>
      </c>
      <c r="R8">
        <f>0+O9</f>
        <v>0</v>
      </c>
    </row>
    <row r="9" spans="1:18" ht="13.2" x14ac:dyDescent="0.25">
      <c r="A9" s="17" t="s">
        <v>45</v>
      </c>
      <c r="B9" s="21" t="s">
        <v>29</v>
      </c>
      <c r="C9" s="21" t="s">
        <v>82</v>
      </c>
      <c r="D9" s="17" t="s">
        <v>29</v>
      </c>
      <c r="E9" s="22" t="s">
        <v>83</v>
      </c>
      <c r="F9" s="23" t="s">
        <v>84</v>
      </c>
      <c r="G9" s="24">
        <v>209</v>
      </c>
      <c r="H9" s="25">
        <v>0</v>
      </c>
      <c r="I9" s="25">
        <f>ROUND(ROUND(H9,2)*ROUND(G9,3),2)</f>
        <v>0</v>
      </c>
      <c r="O9">
        <f>(I9*21)/100</f>
        <v>0</v>
      </c>
      <c r="P9" t="s">
        <v>23</v>
      </c>
    </row>
    <row r="10" spans="1:18" ht="26.4" x14ac:dyDescent="0.25">
      <c r="A10" s="26" t="s">
        <v>50</v>
      </c>
      <c r="E10" s="27" t="s">
        <v>85</v>
      </c>
    </row>
    <row r="11" spans="1:18" ht="52.8" x14ac:dyDescent="0.25">
      <c r="A11" s="28" t="s">
        <v>52</v>
      </c>
      <c r="E11" s="29" t="s">
        <v>344</v>
      </c>
    </row>
    <row r="12" spans="1:18" ht="26.4" x14ac:dyDescent="0.25">
      <c r="A12" t="s">
        <v>54</v>
      </c>
      <c r="E12" s="27" t="s">
        <v>87</v>
      </c>
    </row>
    <row r="13" spans="1:18" ht="12.75" customHeight="1" x14ac:dyDescent="0.25">
      <c r="A13" s="5" t="s">
        <v>43</v>
      </c>
      <c r="B13" s="5"/>
      <c r="C13" s="31" t="s">
        <v>29</v>
      </c>
      <c r="D13" s="5"/>
      <c r="E13" s="19" t="s">
        <v>96</v>
      </c>
      <c r="F13" s="5"/>
      <c r="G13" s="5"/>
      <c r="H13" s="5"/>
      <c r="I13" s="32">
        <f>0+Q13</f>
        <v>0</v>
      </c>
      <c r="O13">
        <f>0+R13</f>
        <v>0</v>
      </c>
      <c r="Q13">
        <f>0+I14+I18+I22+I26+I30+I34</f>
        <v>0</v>
      </c>
      <c r="R13">
        <f>0+O14+O18+O22+O26+O30+O34</f>
        <v>0</v>
      </c>
    </row>
    <row r="14" spans="1:18" ht="13.2" x14ac:dyDescent="0.25">
      <c r="A14" s="17" t="s">
        <v>45</v>
      </c>
      <c r="B14" s="21" t="s">
        <v>23</v>
      </c>
      <c r="C14" s="21" t="s">
        <v>136</v>
      </c>
      <c r="D14" s="17" t="s">
        <v>47</v>
      </c>
      <c r="E14" s="22" t="s">
        <v>137</v>
      </c>
      <c r="F14" s="23" t="s">
        <v>105</v>
      </c>
      <c r="G14" s="24">
        <v>327</v>
      </c>
      <c r="H14" s="25">
        <v>0</v>
      </c>
      <c r="I14" s="25">
        <f>ROUND(ROUND(H14,2)*ROUND(G14,3),2)</f>
        <v>0</v>
      </c>
      <c r="O14">
        <f>(I14*21)/100</f>
        <v>0</v>
      </c>
      <c r="P14" t="s">
        <v>23</v>
      </c>
    </row>
    <row r="15" spans="1:18" ht="13.2" x14ac:dyDescent="0.25">
      <c r="A15" s="26" t="s">
        <v>50</v>
      </c>
      <c r="E15" s="27" t="s">
        <v>345</v>
      </c>
    </row>
    <row r="16" spans="1:18" ht="13.2" x14ac:dyDescent="0.25">
      <c r="A16" s="28" t="s">
        <v>52</v>
      </c>
      <c r="E16" s="29" t="s">
        <v>139</v>
      </c>
    </row>
    <row r="17" spans="1:16" ht="316.8" x14ac:dyDescent="0.25">
      <c r="A17" t="s">
        <v>54</v>
      </c>
      <c r="E17" s="27" t="s">
        <v>140</v>
      </c>
    </row>
    <row r="18" spans="1:16" ht="13.2" x14ac:dyDescent="0.25">
      <c r="A18" s="17" t="s">
        <v>45</v>
      </c>
      <c r="B18" s="21" t="s">
        <v>22</v>
      </c>
      <c r="C18" s="21" t="s">
        <v>346</v>
      </c>
      <c r="D18" s="17" t="s">
        <v>47</v>
      </c>
      <c r="E18" s="22" t="s">
        <v>347</v>
      </c>
      <c r="F18" s="23" t="s">
        <v>281</v>
      </c>
      <c r="G18" s="24">
        <v>190</v>
      </c>
      <c r="H18" s="25">
        <v>0</v>
      </c>
      <c r="I18" s="25">
        <f>ROUND(ROUND(H18,2)*ROUND(G18,3),2)</f>
        <v>0</v>
      </c>
      <c r="O18">
        <f>(I18*21)/100</f>
        <v>0</v>
      </c>
      <c r="P18" t="s">
        <v>23</v>
      </c>
    </row>
    <row r="19" spans="1:16" ht="26.4" x14ac:dyDescent="0.25">
      <c r="A19" s="26" t="s">
        <v>50</v>
      </c>
      <c r="E19" s="27" t="s">
        <v>348</v>
      </c>
    </row>
    <row r="20" spans="1:16" ht="26.4" x14ac:dyDescent="0.25">
      <c r="A20" s="28" t="s">
        <v>52</v>
      </c>
      <c r="E20" s="29" t="s">
        <v>349</v>
      </c>
    </row>
    <row r="21" spans="1:16" ht="66" x14ac:dyDescent="0.25">
      <c r="A21" t="s">
        <v>54</v>
      </c>
      <c r="E21" s="27" t="s">
        <v>350</v>
      </c>
    </row>
    <row r="22" spans="1:16" ht="13.2" x14ac:dyDescent="0.25">
      <c r="A22" s="17" t="s">
        <v>45</v>
      </c>
      <c r="B22" s="21" t="s">
        <v>33</v>
      </c>
      <c r="C22" s="21" t="s">
        <v>351</v>
      </c>
      <c r="D22" s="17" t="s">
        <v>47</v>
      </c>
      <c r="E22" s="22" t="s">
        <v>352</v>
      </c>
      <c r="F22" s="23" t="s">
        <v>105</v>
      </c>
      <c r="G22" s="24">
        <v>327</v>
      </c>
      <c r="H22" s="25">
        <v>0</v>
      </c>
      <c r="I22" s="25">
        <f>ROUND(ROUND(H22,2)*ROUND(G22,3),2)</f>
        <v>0</v>
      </c>
      <c r="O22">
        <f>(I22*21)/100</f>
        <v>0</v>
      </c>
      <c r="P22" t="s">
        <v>23</v>
      </c>
    </row>
    <row r="23" spans="1:16" ht="13.2" x14ac:dyDescent="0.25">
      <c r="A23" s="26" t="s">
        <v>50</v>
      </c>
      <c r="E23" s="27" t="s">
        <v>353</v>
      </c>
    </row>
    <row r="24" spans="1:16" ht="26.4" x14ac:dyDescent="0.25">
      <c r="A24" s="28" t="s">
        <v>52</v>
      </c>
      <c r="E24" s="29" t="s">
        <v>354</v>
      </c>
    </row>
    <row r="25" spans="1:16" ht="39.6" x14ac:dyDescent="0.25">
      <c r="A25" t="s">
        <v>54</v>
      </c>
      <c r="E25" s="27" t="s">
        <v>355</v>
      </c>
    </row>
    <row r="26" spans="1:16" ht="13.2" x14ac:dyDescent="0.25">
      <c r="A26" s="17" t="s">
        <v>45</v>
      </c>
      <c r="B26" s="21" t="s">
        <v>35</v>
      </c>
      <c r="C26" s="21" t="s">
        <v>356</v>
      </c>
      <c r="D26" s="17" t="s">
        <v>47</v>
      </c>
      <c r="E26" s="22" t="s">
        <v>357</v>
      </c>
      <c r="F26" s="23" t="s">
        <v>105</v>
      </c>
      <c r="G26" s="24">
        <v>2121</v>
      </c>
      <c r="H26" s="25">
        <v>0</v>
      </c>
      <c r="I26" s="25">
        <f>ROUND(ROUND(H26,2)*ROUND(G26,3),2)</f>
        <v>0</v>
      </c>
      <c r="O26">
        <f>(I26*21)/100</f>
        <v>0</v>
      </c>
      <c r="P26" t="s">
        <v>23</v>
      </c>
    </row>
    <row r="27" spans="1:16" ht="39.6" x14ac:dyDescent="0.25">
      <c r="A27" s="26" t="s">
        <v>50</v>
      </c>
      <c r="E27" s="27" t="s">
        <v>358</v>
      </c>
    </row>
    <row r="28" spans="1:16" ht="13.2" x14ac:dyDescent="0.25">
      <c r="A28" s="28" t="s">
        <v>52</v>
      </c>
      <c r="E28" s="29" t="s">
        <v>359</v>
      </c>
    </row>
    <row r="29" spans="1:16" ht="39.6" x14ac:dyDescent="0.25">
      <c r="A29" t="s">
        <v>54</v>
      </c>
      <c r="E29" s="27" t="s">
        <v>360</v>
      </c>
    </row>
    <row r="30" spans="1:16" ht="13.2" x14ac:dyDescent="0.25">
      <c r="A30" s="17" t="s">
        <v>45</v>
      </c>
      <c r="B30" s="21" t="s">
        <v>37</v>
      </c>
      <c r="C30" s="21" t="s">
        <v>361</v>
      </c>
      <c r="D30" s="17" t="s">
        <v>47</v>
      </c>
      <c r="E30" s="22" t="s">
        <v>362</v>
      </c>
      <c r="F30" s="23" t="s">
        <v>185</v>
      </c>
      <c r="G30" s="24">
        <v>2180</v>
      </c>
      <c r="H30" s="25">
        <v>0</v>
      </c>
      <c r="I30" s="25">
        <f>ROUND(ROUND(H30,2)*ROUND(G30,3),2)</f>
        <v>0</v>
      </c>
      <c r="O30">
        <f>(I30*21)/100</f>
        <v>0</v>
      </c>
      <c r="P30" t="s">
        <v>23</v>
      </c>
    </row>
    <row r="31" spans="1:16" ht="13.2" x14ac:dyDescent="0.25">
      <c r="A31" s="26" t="s">
        <v>50</v>
      </c>
      <c r="E31" s="27" t="s">
        <v>47</v>
      </c>
    </row>
    <row r="32" spans="1:16" ht="26.4" x14ac:dyDescent="0.25">
      <c r="A32" s="28" t="s">
        <v>52</v>
      </c>
      <c r="E32" s="29" t="s">
        <v>363</v>
      </c>
    </row>
    <row r="33" spans="1:18" ht="26.4" x14ac:dyDescent="0.25">
      <c r="A33" t="s">
        <v>54</v>
      </c>
      <c r="E33" s="27" t="s">
        <v>364</v>
      </c>
    </row>
    <row r="34" spans="1:18" ht="13.2" x14ac:dyDescent="0.25">
      <c r="A34" s="17" t="s">
        <v>45</v>
      </c>
      <c r="B34" s="21" t="s">
        <v>113</v>
      </c>
      <c r="C34" s="21" t="s">
        <v>365</v>
      </c>
      <c r="D34" s="17" t="s">
        <v>47</v>
      </c>
      <c r="E34" s="22" t="s">
        <v>366</v>
      </c>
      <c r="F34" s="23" t="s">
        <v>185</v>
      </c>
      <c r="G34" s="24">
        <v>2180</v>
      </c>
      <c r="H34" s="25">
        <v>0</v>
      </c>
      <c r="I34" s="25">
        <f>ROUND(ROUND(H34,2)*ROUND(G34,3),2)</f>
        <v>0</v>
      </c>
      <c r="O34">
        <f>(I34*21)/100</f>
        <v>0</v>
      </c>
      <c r="P34" t="s">
        <v>23</v>
      </c>
    </row>
    <row r="35" spans="1:18" ht="13.2" x14ac:dyDescent="0.25">
      <c r="A35" s="26" t="s">
        <v>50</v>
      </c>
      <c r="E35" s="27" t="s">
        <v>47</v>
      </c>
    </row>
    <row r="36" spans="1:18" ht="26.4" x14ac:dyDescent="0.25">
      <c r="A36" s="28" t="s">
        <v>52</v>
      </c>
      <c r="E36" s="29" t="s">
        <v>367</v>
      </c>
    </row>
    <row r="37" spans="1:18" ht="39.6" x14ac:dyDescent="0.25">
      <c r="A37" t="s">
        <v>54</v>
      </c>
      <c r="E37" s="27" t="s">
        <v>368</v>
      </c>
    </row>
    <row r="38" spans="1:18" ht="12.75" customHeight="1" x14ac:dyDescent="0.25">
      <c r="A38" s="5" t="s">
        <v>43</v>
      </c>
      <c r="B38" s="5"/>
      <c r="C38" s="31" t="s">
        <v>40</v>
      </c>
      <c r="D38" s="5"/>
      <c r="E38" s="19" t="s">
        <v>369</v>
      </c>
      <c r="F38" s="5"/>
      <c r="G38" s="5"/>
      <c r="H38" s="5"/>
      <c r="I38" s="32">
        <f>0+Q38</f>
        <v>0</v>
      </c>
      <c r="O38">
        <f>0+R38</f>
        <v>0</v>
      </c>
      <c r="Q38">
        <f>0+I39+I43+I47+I51</f>
        <v>0</v>
      </c>
      <c r="R38">
        <f>0+O39+O43+O47+O51</f>
        <v>0</v>
      </c>
    </row>
    <row r="39" spans="1:18" ht="13.2" x14ac:dyDescent="0.25">
      <c r="A39" s="17" t="s">
        <v>45</v>
      </c>
      <c r="B39" s="21" t="s">
        <v>119</v>
      </c>
      <c r="C39" s="21" t="s">
        <v>370</v>
      </c>
      <c r="D39" s="17" t="s">
        <v>47</v>
      </c>
      <c r="E39" s="22" t="s">
        <v>371</v>
      </c>
      <c r="F39" s="23" t="s">
        <v>99</v>
      </c>
      <c r="G39" s="24">
        <v>3</v>
      </c>
      <c r="H39" s="25">
        <v>0</v>
      </c>
      <c r="I39" s="25">
        <f>ROUND(ROUND(H39,2)*ROUND(G39,3),2)</f>
        <v>0</v>
      </c>
      <c r="O39">
        <f>(I39*21)/100</f>
        <v>0</v>
      </c>
      <c r="P39" t="s">
        <v>23</v>
      </c>
    </row>
    <row r="40" spans="1:18" ht="26.4" x14ac:dyDescent="0.25">
      <c r="A40" s="26" t="s">
        <v>50</v>
      </c>
      <c r="E40" s="27" t="s">
        <v>372</v>
      </c>
    </row>
    <row r="41" spans="1:18" ht="26.4" x14ac:dyDescent="0.25">
      <c r="A41" s="28" t="s">
        <v>52</v>
      </c>
      <c r="E41" s="29" t="s">
        <v>373</v>
      </c>
    </row>
    <row r="42" spans="1:18" ht="26.4" x14ac:dyDescent="0.25">
      <c r="A42" t="s">
        <v>54</v>
      </c>
      <c r="E42" s="27" t="s">
        <v>374</v>
      </c>
    </row>
    <row r="43" spans="1:18" ht="13.2" x14ac:dyDescent="0.25">
      <c r="A43" s="17" t="s">
        <v>45</v>
      </c>
      <c r="B43" s="21" t="s">
        <v>40</v>
      </c>
      <c r="C43" s="21" t="s">
        <v>375</v>
      </c>
      <c r="D43" s="17" t="s">
        <v>47</v>
      </c>
      <c r="E43" s="22" t="s">
        <v>376</v>
      </c>
      <c r="F43" s="23" t="s">
        <v>99</v>
      </c>
      <c r="G43" s="24">
        <v>2</v>
      </c>
      <c r="H43" s="25">
        <v>0</v>
      </c>
      <c r="I43" s="25">
        <f>ROUND(ROUND(H43,2)*ROUND(G43,3),2)</f>
        <v>0</v>
      </c>
      <c r="O43">
        <f>(I43*21)/100</f>
        <v>0</v>
      </c>
      <c r="P43" t="s">
        <v>23</v>
      </c>
    </row>
    <row r="44" spans="1:18" ht="13.2" x14ac:dyDescent="0.25">
      <c r="A44" s="26" t="s">
        <v>50</v>
      </c>
      <c r="E44" s="27" t="s">
        <v>377</v>
      </c>
    </row>
    <row r="45" spans="1:18" ht="13.2" x14ac:dyDescent="0.25">
      <c r="A45" s="28" t="s">
        <v>52</v>
      </c>
      <c r="E45" s="29" t="s">
        <v>378</v>
      </c>
    </row>
    <row r="46" spans="1:18" ht="92.4" x14ac:dyDescent="0.25">
      <c r="A46" t="s">
        <v>54</v>
      </c>
      <c r="E46" s="27" t="s">
        <v>379</v>
      </c>
    </row>
    <row r="47" spans="1:18" ht="13.2" x14ac:dyDescent="0.25">
      <c r="A47" s="17" t="s">
        <v>45</v>
      </c>
      <c r="B47" s="21" t="s">
        <v>42</v>
      </c>
      <c r="C47" s="21" t="s">
        <v>380</v>
      </c>
      <c r="D47" s="17" t="s">
        <v>47</v>
      </c>
      <c r="E47" s="22" t="s">
        <v>381</v>
      </c>
      <c r="F47" s="23" t="s">
        <v>99</v>
      </c>
      <c r="G47" s="24">
        <v>2</v>
      </c>
      <c r="H47" s="25">
        <v>0</v>
      </c>
      <c r="I47" s="25">
        <f>ROUND(ROUND(H47,2)*ROUND(G47,3),2)</f>
        <v>0</v>
      </c>
      <c r="O47">
        <f>(I47*21)/100</f>
        <v>0</v>
      </c>
      <c r="P47" t="s">
        <v>23</v>
      </c>
    </row>
    <row r="48" spans="1:18" ht="13.2" x14ac:dyDescent="0.25">
      <c r="A48" s="26" t="s">
        <v>50</v>
      </c>
      <c r="E48" s="27" t="s">
        <v>382</v>
      </c>
    </row>
    <row r="49" spans="1:16" ht="13.2" x14ac:dyDescent="0.25">
      <c r="A49" s="28" t="s">
        <v>52</v>
      </c>
      <c r="E49" s="29" t="s">
        <v>378</v>
      </c>
    </row>
    <row r="50" spans="1:16" ht="92.4" x14ac:dyDescent="0.25">
      <c r="A50" t="s">
        <v>54</v>
      </c>
      <c r="E50" s="27" t="s">
        <v>379</v>
      </c>
    </row>
    <row r="51" spans="1:16" ht="13.2" x14ac:dyDescent="0.25">
      <c r="A51" s="17" t="s">
        <v>45</v>
      </c>
      <c r="B51" s="21" t="s">
        <v>133</v>
      </c>
      <c r="C51" s="21" t="s">
        <v>383</v>
      </c>
      <c r="D51" s="17" t="s">
        <v>47</v>
      </c>
      <c r="E51" s="22" t="s">
        <v>384</v>
      </c>
      <c r="F51" s="23" t="s">
        <v>99</v>
      </c>
      <c r="G51" s="24">
        <v>2</v>
      </c>
      <c r="H51" s="25">
        <v>0</v>
      </c>
      <c r="I51" s="25">
        <f>ROUND(ROUND(H51,2)*ROUND(G51,3),2)</f>
        <v>0</v>
      </c>
      <c r="O51">
        <f>(I51*21)/100</f>
        <v>0</v>
      </c>
      <c r="P51" t="s">
        <v>23</v>
      </c>
    </row>
    <row r="52" spans="1:16" ht="13.2" x14ac:dyDescent="0.25">
      <c r="A52" s="26" t="s">
        <v>50</v>
      </c>
      <c r="E52" s="27" t="s">
        <v>385</v>
      </c>
    </row>
    <row r="53" spans="1:16" ht="13.2" x14ac:dyDescent="0.25">
      <c r="A53" s="28" t="s">
        <v>52</v>
      </c>
      <c r="E53" s="29" t="s">
        <v>378</v>
      </c>
    </row>
    <row r="54" spans="1:16" ht="92.4" x14ac:dyDescent="0.25">
      <c r="A54" t="s">
        <v>54</v>
      </c>
      <c r="E54" s="27" t="s">
        <v>379</v>
      </c>
    </row>
  </sheetData>
  <mergeCells count="10">
    <mergeCell ref="A5:A6"/>
    <mergeCell ref="B5:B6"/>
    <mergeCell ref="C5:C6"/>
    <mergeCell ref="D5:D6"/>
    <mergeCell ref="E5:E6"/>
    <mergeCell ref="F5:F6"/>
    <mergeCell ref="G5:G6"/>
    <mergeCell ref="H5:I5"/>
    <mergeCell ref="C3:D3"/>
    <mergeCell ref="C4:D4"/>
  </mergeCells>
  <pageMargins left="0.75" right="0.75" top="1" bottom="1" header="0.5" footer="0.5"/>
  <pageSetup paperSize="9" fitToHeight="0" orientation="portrait" horizontalDpi="300" verticalDpi="300"/>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65"/>
  <sheetViews>
    <sheetView workbookViewId="0">
      <pane ySplit="7" topLeftCell="A8" activePane="bottomLeft" state="frozen"/>
      <selection pane="bottomLeft" activeCell="A8" sqref="A8"/>
    </sheetView>
  </sheetViews>
  <sheetFormatPr defaultColWidth="9.109375" defaultRowHeight="12.75" customHeight="1" x14ac:dyDescent="0.25"/>
  <cols>
    <col min="1" max="1" width="9.109375" hidden="1" customWidth="1"/>
    <col min="2" max="2" width="11.6640625" customWidth="1"/>
    <col min="3" max="3" width="14.6640625" customWidth="1"/>
    <col min="4" max="4" width="9.6640625" customWidth="1"/>
    <col min="5" max="5" width="70.6640625" customWidth="1"/>
    <col min="6" max="6" width="11.6640625" customWidth="1"/>
    <col min="7" max="9" width="16.6640625" customWidth="1"/>
    <col min="15" max="18" width="9.109375" hidden="1" customWidth="1"/>
  </cols>
  <sheetData>
    <row r="1" spans="1:18" ht="12.75" customHeight="1" x14ac:dyDescent="0.25">
      <c r="A1" t="s">
        <v>11</v>
      </c>
      <c r="B1" s="1"/>
      <c r="C1" s="1"/>
      <c r="D1" s="1"/>
      <c r="E1" s="1" t="s">
        <v>0</v>
      </c>
      <c r="F1" s="1"/>
      <c r="G1" s="1"/>
      <c r="H1" s="1"/>
      <c r="I1" s="1"/>
      <c r="P1" t="s">
        <v>22</v>
      </c>
    </row>
    <row r="2" spans="1:18" ht="25.05" customHeight="1" x14ac:dyDescent="0.25">
      <c r="B2" s="1"/>
      <c r="C2" s="1"/>
      <c r="D2" s="1"/>
      <c r="E2" s="2" t="s">
        <v>13</v>
      </c>
      <c r="F2" s="1"/>
      <c r="G2" s="1"/>
      <c r="H2" s="5"/>
      <c r="I2" s="5"/>
      <c r="O2">
        <f>0+O8+O13+O34+O39+O52+O61</f>
        <v>0</v>
      </c>
      <c r="P2" t="s">
        <v>22</v>
      </c>
    </row>
    <row r="3" spans="1:18" ht="15" customHeight="1" x14ac:dyDescent="0.25">
      <c r="A3" t="s">
        <v>12</v>
      </c>
      <c r="B3" s="9" t="s">
        <v>14</v>
      </c>
      <c r="C3" s="37" t="s">
        <v>15</v>
      </c>
      <c r="D3" s="33"/>
      <c r="E3" s="10" t="s">
        <v>16</v>
      </c>
      <c r="F3" s="1"/>
      <c r="G3" s="8"/>
      <c r="H3" s="7" t="s">
        <v>386</v>
      </c>
      <c r="I3" s="30">
        <f>0+I8+I13+I34+I39+I52+I61</f>
        <v>0</v>
      </c>
      <c r="O3" t="s">
        <v>19</v>
      </c>
      <c r="P3" t="s">
        <v>23</v>
      </c>
    </row>
    <row r="4" spans="1:18" ht="15" customHeight="1" x14ac:dyDescent="0.25">
      <c r="A4" t="s">
        <v>17</v>
      </c>
      <c r="B4" s="12" t="s">
        <v>18</v>
      </c>
      <c r="C4" s="38" t="s">
        <v>386</v>
      </c>
      <c r="D4" s="39"/>
      <c r="E4" s="13" t="s">
        <v>387</v>
      </c>
      <c r="F4" s="5"/>
      <c r="G4" s="5"/>
      <c r="H4" s="14"/>
      <c r="I4" s="14"/>
      <c r="O4" t="s">
        <v>20</v>
      </c>
      <c r="P4" t="s">
        <v>23</v>
      </c>
    </row>
    <row r="5" spans="1:18" ht="12.75" customHeight="1" x14ac:dyDescent="0.25">
      <c r="A5" s="36" t="s">
        <v>26</v>
      </c>
      <c r="B5" s="36" t="s">
        <v>28</v>
      </c>
      <c r="C5" s="36" t="s">
        <v>30</v>
      </c>
      <c r="D5" s="36" t="s">
        <v>31</v>
      </c>
      <c r="E5" s="36" t="s">
        <v>32</v>
      </c>
      <c r="F5" s="36" t="s">
        <v>34</v>
      </c>
      <c r="G5" s="36" t="s">
        <v>36</v>
      </c>
      <c r="H5" s="36" t="s">
        <v>38</v>
      </c>
      <c r="I5" s="36"/>
      <c r="O5" t="s">
        <v>21</v>
      </c>
      <c r="P5" t="s">
        <v>23</v>
      </c>
    </row>
    <row r="6" spans="1:18" ht="12.75" customHeight="1" x14ac:dyDescent="0.25">
      <c r="A6" s="36"/>
      <c r="B6" s="36"/>
      <c r="C6" s="36"/>
      <c r="D6" s="36"/>
      <c r="E6" s="36"/>
      <c r="F6" s="36"/>
      <c r="G6" s="36"/>
      <c r="H6" s="11" t="s">
        <v>39</v>
      </c>
      <c r="I6" s="11" t="s">
        <v>41</v>
      </c>
    </row>
    <row r="7" spans="1:18" ht="12.75" customHeight="1" x14ac:dyDescent="0.25">
      <c r="A7" s="11" t="s">
        <v>27</v>
      </c>
      <c r="B7" s="11" t="s">
        <v>29</v>
      </c>
      <c r="C7" s="11" t="s">
        <v>23</v>
      </c>
      <c r="D7" s="11" t="s">
        <v>22</v>
      </c>
      <c r="E7" s="11" t="s">
        <v>33</v>
      </c>
      <c r="F7" s="11" t="s">
        <v>35</v>
      </c>
      <c r="G7" s="11" t="s">
        <v>37</v>
      </c>
      <c r="H7" s="11" t="s">
        <v>40</v>
      </c>
      <c r="I7" s="11" t="s">
        <v>42</v>
      </c>
    </row>
    <row r="8" spans="1:18" ht="12.75" customHeight="1" x14ac:dyDescent="0.25">
      <c r="A8" s="14" t="s">
        <v>43</v>
      </c>
      <c r="B8" s="14"/>
      <c r="C8" s="18" t="s">
        <v>27</v>
      </c>
      <c r="D8" s="14"/>
      <c r="E8" s="19" t="s">
        <v>44</v>
      </c>
      <c r="F8" s="14"/>
      <c r="G8" s="14"/>
      <c r="H8" s="14"/>
      <c r="I8" s="20">
        <f>0+Q8</f>
        <v>0</v>
      </c>
      <c r="O8">
        <f>0+R8</f>
        <v>0</v>
      </c>
      <c r="Q8">
        <f>0+I9</f>
        <v>0</v>
      </c>
      <c r="R8">
        <f>0+O9</f>
        <v>0</v>
      </c>
    </row>
    <row r="9" spans="1:18" ht="13.2" x14ac:dyDescent="0.25">
      <c r="A9" s="17" t="s">
        <v>45</v>
      </c>
      <c r="B9" s="21" t="s">
        <v>29</v>
      </c>
      <c r="C9" s="21" t="s">
        <v>82</v>
      </c>
      <c r="D9" s="17" t="s">
        <v>29</v>
      </c>
      <c r="E9" s="22" t="s">
        <v>83</v>
      </c>
      <c r="F9" s="23" t="s">
        <v>84</v>
      </c>
      <c r="G9" s="24">
        <v>42.478000000000002</v>
      </c>
      <c r="H9" s="25">
        <v>0</v>
      </c>
      <c r="I9" s="25">
        <f>ROUND(ROUND(H9,2)*ROUND(G9,3),2)</f>
        <v>0</v>
      </c>
      <c r="O9">
        <f>(I9*21)/100</f>
        <v>0</v>
      </c>
      <c r="P9" t="s">
        <v>23</v>
      </c>
    </row>
    <row r="10" spans="1:18" ht="52.8" x14ac:dyDescent="0.25">
      <c r="A10" s="26" t="s">
        <v>50</v>
      </c>
      <c r="E10" s="27" t="s">
        <v>388</v>
      </c>
    </row>
    <row r="11" spans="1:18" ht="66" x14ac:dyDescent="0.25">
      <c r="A11" s="28" t="s">
        <v>52</v>
      </c>
      <c r="E11" s="29" t="s">
        <v>389</v>
      </c>
    </row>
    <row r="12" spans="1:18" ht="26.4" x14ac:dyDescent="0.25">
      <c r="A12" t="s">
        <v>54</v>
      </c>
      <c r="E12" s="27" t="s">
        <v>87</v>
      </c>
    </row>
    <row r="13" spans="1:18" ht="12.75" customHeight="1" x14ac:dyDescent="0.25">
      <c r="A13" s="5" t="s">
        <v>43</v>
      </c>
      <c r="B13" s="5"/>
      <c r="C13" s="31" t="s">
        <v>29</v>
      </c>
      <c r="D13" s="5"/>
      <c r="E13" s="19" t="s">
        <v>96</v>
      </c>
      <c r="F13" s="5"/>
      <c r="G13" s="5"/>
      <c r="H13" s="5"/>
      <c r="I13" s="32">
        <f>0+Q13</f>
        <v>0</v>
      </c>
      <c r="O13">
        <f>0+R13</f>
        <v>0</v>
      </c>
      <c r="Q13">
        <f>0+I14+I18+I22+I26+I30</f>
        <v>0</v>
      </c>
      <c r="R13">
        <f>0+O14+O18+O22+O26+O30</f>
        <v>0</v>
      </c>
    </row>
    <row r="14" spans="1:18" ht="13.2" x14ac:dyDescent="0.25">
      <c r="A14" s="17" t="s">
        <v>45</v>
      </c>
      <c r="B14" s="21" t="s">
        <v>23</v>
      </c>
      <c r="C14" s="21" t="s">
        <v>390</v>
      </c>
      <c r="D14" s="17" t="s">
        <v>47</v>
      </c>
      <c r="E14" s="22" t="s">
        <v>391</v>
      </c>
      <c r="F14" s="23" t="s">
        <v>105</v>
      </c>
      <c r="G14" s="24">
        <v>3.1080000000000001</v>
      </c>
      <c r="H14" s="25">
        <v>0</v>
      </c>
      <c r="I14" s="25">
        <f>ROUND(ROUND(H14,2)*ROUND(G14,3),2)</f>
        <v>0</v>
      </c>
      <c r="O14">
        <f>(I14*21)/100</f>
        <v>0</v>
      </c>
      <c r="P14" t="s">
        <v>23</v>
      </c>
    </row>
    <row r="15" spans="1:18" ht="39.6" x14ac:dyDescent="0.25">
      <c r="A15" s="26" t="s">
        <v>50</v>
      </c>
      <c r="E15" s="27" t="s">
        <v>392</v>
      </c>
    </row>
    <row r="16" spans="1:18" ht="52.8" x14ac:dyDescent="0.25">
      <c r="A16" s="28" t="s">
        <v>52</v>
      </c>
      <c r="E16" s="29" t="s">
        <v>393</v>
      </c>
    </row>
    <row r="17" spans="1:16" ht="382.8" x14ac:dyDescent="0.25">
      <c r="A17" t="s">
        <v>54</v>
      </c>
      <c r="E17" s="27" t="s">
        <v>124</v>
      </c>
    </row>
    <row r="18" spans="1:16" ht="13.2" x14ac:dyDescent="0.25">
      <c r="A18" s="17" t="s">
        <v>45</v>
      </c>
      <c r="B18" s="21" t="s">
        <v>22</v>
      </c>
      <c r="C18" s="21" t="s">
        <v>142</v>
      </c>
      <c r="D18" s="17" t="s">
        <v>47</v>
      </c>
      <c r="E18" s="22" t="s">
        <v>143</v>
      </c>
      <c r="F18" s="23" t="s">
        <v>105</v>
      </c>
      <c r="G18" s="24">
        <v>16.2</v>
      </c>
      <c r="H18" s="25">
        <v>0</v>
      </c>
      <c r="I18" s="25">
        <f>ROUND(ROUND(H18,2)*ROUND(G18,3),2)</f>
        <v>0</v>
      </c>
      <c r="O18">
        <f>(I18*21)/100</f>
        <v>0</v>
      </c>
      <c r="P18" t="s">
        <v>23</v>
      </c>
    </row>
    <row r="19" spans="1:16" ht="39.6" x14ac:dyDescent="0.25">
      <c r="A19" s="26" t="s">
        <v>50</v>
      </c>
      <c r="E19" s="27" t="s">
        <v>394</v>
      </c>
    </row>
    <row r="20" spans="1:16" ht="26.4" x14ac:dyDescent="0.25">
      <c r="A20" s="28" t="s">
        <v>52</v>
      </c>
      <c r="E20" s="29" t="s">
        <v>395</v>
      </c>
    </row>
    <row r="21" spans="1:16" ht="330" x14ac:dyDescent="0.25">
      <c r="A21" t="s">
        <v>54</v>
      </c>
      <c r="E21" s="27" t="s">
        <v>146</v>
      </c>
    </row>
    <row r="22" spans="1:16" ht="13.2" x14ac:dyDescent="0.25">
      <c r="A22" s="17" t="s">
        <v>45</v>
      </c>
      <c r="B22" s="21" t="s">
        <v>33</v>
      </c>
      <c r="C22" s="21" t="s">
        <v>396</v>
      </c>
      <c r="D22" s="17" t="s">
        <v>47</v>
      </c>
      <c r="E22" s="22" t="s">
        <v>397</v>
      </c>
      <c r="F22" s="23" t="s">
        <v>105</v>
      </c>
      <c r="G22" s="24">
        <v>2.2400000000000002</v>
      </c>
      <c r="H22" s="25">
        <v>0</v>
      </c>
      <c r="I22" s="25">
        <f>ROUND(ROUND(H22,2)*ROUND(G22,3),2)</f>
        <v>0</v>
      </c>
      <c r="O22">
        <f>(I22*21)/100</f>
        <v>0</v>
      </c>
      <c r="P22" t="s">
        <v>23</v>
      </c>
    </row>
    <row r="23" spans="1:16" ht="39.6" x14ac:dyDescent="0.25">
      <c r="A23" s="26" t="s">
        <v>50</v>
      </c>
      <c r="E23" s="27" t="s">
        <v>398</v>
      </c>
    </row>
    <row r="24" spans="1:16" ht="26.4" x14ac:dyDescent="0.25">
      <c r="A24" s="28" t="s">
        <v>52</v>
      </c>
      <c r="E24" s="29" t="s">
        <v>399</v>
      </c>
    </row>
    <row r="25" spans="1:16" ht="237.6" x14ac:dyDescent="0.25">
      <c r="A25" t="s">
        <v>54</v>
      </c>
      <c r="E25" s="27" t="s">
        <v>400</v>
      </c>
    </row>
    <row r="26" spans="1:16" ht="13.2" x14ac:dyDescent="0.25">
      <c r="A26" s="17" t="s">
        <v>45</v>
      </c>
      <c r="B26" s="21" t="s">
        <v>35</v>
      </c>
      <c r="C26" s="21" t="s">
        <v>177</v>
      </c>
      <c r="D26" s="17" t="s">
        <v>47</v>
      </c>
      <c r="E26" s="22" t="s">
        <v>178</v>
      </c>
      <c r="F26" s="23" t="s">
        <v>105</v>
      </c>
      <c r="G26" s="24">
        <v>3.35</v>
      </c>
      <c r="H26" s="25">
        <v>0</v>
      </c>
      <c r="I26" s="25">
        <f>ROUND(ROUND(H26,2)*ROUND(G26,3),2)</f>
        <v>0</v>
      </c>
      <c r="O26">
        <f>(I26*21)/100</f>
        <v>0</v>
      </c>
      <c r="P26" t="s">
        <v>23</v>
      </c>
    </row>
    <row r="27" spans="1:16" ht="26.4" x14ac:dyDescent="0.25">
      <c r="A27" s="26" t="s">
        <v>50</v>
      </c>
      <c r="E27" s="27" t="s">
        <v>401</v>
      </c>
    </row>
    <row r="28" spans="1:16" ht="26.4" x14ac:dyDescent="0.25">
      <c r="A28" s="28" t="s">
        <v>52</v>
      </c>
      <c r="E28" s="29" t="s">
        <v>402</v>
      </c>
    </row>
    <row r="29" spans="1:16" ht="303.60000000000002" x14ac:dyDescent="0.25">
      <c r="A29" t="s">
        <v>54</v>
      </c>
      <c r="E29" s="27" t="s">
        <v>181</v>
      </c>
    </row>
    <row r="30" spans="1:16" ht="13.2" x14ac:dyDescent="0.25">
      <c r="A30" s="17" t="s">
        <v>45</v>
      </c>
      <c r="B30" s="21" t="s">
        <v>37</v>
      </c>
      <c r="C30" s="21" t="s">
        <v>183</v>
      </c>
      <c r="D30" s="17" t="s">
        <v>47</v>
      </c>
      <c r="E30" s="22" t="s">
        <v>184</v>
      </c>
      <c r="F30" s="23" t="s">
        <v>185</v>
      </c>
      <c r="G30" s="24">
        <v>12.06</v>
      </c>
      <c r="H30" s="25">
        <v>0</v>
      </c>
      <c r="I30" s="25">
        <f>ROUND(ROUND(H30,2)*ROUND(G30,3),2)</f>
        <v>0</v>
      </c>
      <c r="O30">
        <f>(I30*21)/100</f>
        <v>0</v>
      </c>
      <c r="P30" t="s">
        <v>23</v>
      </c>
    </row>
    <row r="31" spans="1:16" ht="13.2" x14ac:dyDescent="0.25">
      <c r="A31" s="26" t="s">
        <v>50</v>
      </c>
      <c r="E31" s="27" t="s">
        <v>403</v>
      </c>
    </row>
    <row r="32" spans="1:16" ht="13.2" x14ac:dyDescent="0.25">
      <c r="A32" s="28" t="s">
        <v>52</v>
      </c>
      <c r="E32" s="29" t="s">
        <v>404</v>
      </c>
    </row>
    <row r="33" spans="1:18" ht="26.4" x14ac:dyDescent="0.25">
      <c r="A33" t="s">
        <v>54</v>
      </c>
      <c r="E33" s="27" t="s">
        <v>188</v>
      </c>
    </row>
    <row r="34" spans="1:18" ht="12.75" customHeight="1" x14ac:dyDescent="0.25">
      <c r="A34" s="5" t="s">
        <v>43</v>
      </c>
      <c r="B34" s="5"/>
      <c r="C34" s="31" t="s">
        <v>23</v>
      </c>
      <c r="D34" s="5"/>
      <c r="E34" s="19" t="s">
        <v>198</v>
      </c>
      <c r="F34" s="5"/>
      <c r="G34" s="5"/>
      <c r="H34" s="5"/>
      <c r="I34" s="32">
        <f>0+Q34</f>
        <v>0</v>
      </c>
      <c r="O34">
        <f>0+R34</f>
        <v>0</v>
      </c>
      <c r="Q34">
        <f>0+I35</f>
        <v>0</v>
      </c>
      <c r="R34">
        <f>0+O35</f>
        <v>0</v>
      </c>
    </row>
    <row r="35" spans="1:18" ht="13.2" x14ac:dyDescent="0.25">
      <c r="A35" s="17" t="s">
        <v>45</v>
      </c>
      <c r="B35" s="21" t="s">
        <v>113</v>
      </c>
      <c r="C35" s="21" t="s">
        <v>405</v>
      </c>
      <c r="D35" s="17" t="s">
        <v>47</v>
      </c>
      <c r="E35" s="22" t="s">
        <v>406</v>
      </c>
      <c r="F35" s="23" t="s">
        <v>105</v>
      </c>
      <c r="G35" s="24">
        <v>0.432</v>
      </c>
      <c r="H35" s="25">
        <v>0</v>
      </c>
      <c r="I35" s="25">
        <f>ROUND(ROUND(H35,2)*ROUND(G35,3),2)</f>
        <v>0</v>
      </c>
      <c r="O35">
        <f>(I35*21)/100</f>
        <v>0</v>
      </c>
      <c r="P35" t="s">
        <v>23</v>
      </c>
    </row>
    <row r="36" spans="1:18" ht="13.2" x14ac:dyDescent="0.25">
      <c r="A36" s="26" t="s">
        <v>50</v>
      </c>
      <c r="E36" s="27" t="s">
        <v>407</v>
      </c>
    </row>
    <row r="37" spans="1:18" ht="39.6" x14ac:dyDescent="0.25">
      <c r="A37" s="28" t="s">
        <v>52</v>
      </c>
      <c r="E37" s="29" t="s">
        <v>408</v>
      </c>
    </row>
    <row r="38" spans="1:18" ht="382.8" x14ac:dyDescent="0.25">
      <c r="A38" t="s">
        <v>54</v>
      </c>
      <c r="E38" s="27" t="s">
        <v>409</v>
      </c>
    </row>
    <row r="39" spans="1:18" ht="12.75" customHeight="1" x14ac:dyDescent="0.25">
      <c r="A39" s="5" t="s">
        <v>43</v>
      </c>
      <c r="B39" s="5"/>
      <c r="C39" s="31" t="s">
        <v>33</v>
      </c>
      <c r="D39" s="5"/>
      <c r="E39" s="19" t="s">
        <v>215</v>
      </c>
      <c r="F39" s="5"/>
      <c r="G39" s="5"/>
      <c r="H39" s="5"/>
      <c r="I39" s="32">
        <f>0+Q39</f>
        <v>0</v>
      </c>
      <c r="O39">
        <f>0+R39</f>
        <v>0</v>
      </c>
      <c r="Q39">
        <f>0+I40+I44+I48</f>
        <v>0</v>
      </c>
      <c r="R39">
        <f>0+O40+O44+O48</f>
        <v>0</v>
      </c>
    </row>
    <row r="40" spans="1:18" ht="13.2" x14ac:dyDescent="0.25">
      <c r="A40" s="17" t="s">
        <v>45</v>
      </c>
      <c r="B40" s="21" t="s">
        <v>119</v>
      </c>
      <c r="C40" s="21" t="s">
        <v>217</v>
      </c>
      <c r="D40" s="17" t="s">
        <v>47</v>
      </c>
      <c r="E40" s="22" t="s">
        <v>218</v>
      </c>
      <c r="F40" s="23" t="s">
        <v>105</v>
      </c>
      <c r="G40" s="24">
        <v>3.7480000000000002</v>
      </c>
      <c r="H40" s="25">
        <v>0</v>
      </c>
      <c r="I40" s="25">
        <f>ROUND(ROUND(H40,2)*ROUND(G40,3),2)</f>
        <v>0</v>
      </c>
      <c r="O40">
        <f>(I40*21)/100</f>
        <v>0</v>
      </c>
      <c r="P40" t="s">
        <v>23</v>
      </c>
    </row>
    <row r="41" spans="1:18" ht="26.4" x14ac:dyDescent="0.25">
      <c r="A41" s="26" t="s">
        <v>50</v>
      </c>
      <c r="E41" s="27" t="s">
        <v>410</v>
      </c>
    </row>
    <row r="42" spans="1:18" ht="132" x14ac:dyDescent="0.25">
      <c r="A42" s="28" t="s">
        <v>52</v>
      </c>
      <c r="E42" s="29" t="s">
        <v>411</v>
      </c>
    </row>
    <row r="43" spans="1:18" ht="382.8" x14ac:dyDescent="0.25">
      <c r="A43" t="s">
        <v>54</v>
      </c>
      <c r="E43" s="27" t="s">
        <v>221</v>
      </c>
    </row>
    <row r="44" spans="1:18" ht="13.2" x14ac:dyDescent="0.25">
      <c r="A44" s="17" t="s">
        <v>45</v>
      </c>
      <c r="B44" s="21" t="s">
        <v>40</v>
      </c>
      <c r="C44" s="21" t="s">
        <v>412</v>
      </c>
      <c r="D44" s="17" t="s">
        <v>47</v>
      </c>
      <c r="E44" s="22" t="s">
        <v>413</v>
      </c>
      <c r="F44" s="23" t="s">
        <v>105</v>
      </c>
      <c r="G44" s="24">
        <v>2.2200000000000002</v>
      </c>
      <c r="H44" s="25">
        <v>0</v>
      </c>
      <c r="I44" s="25">
        <f>ROUND(ROUND(H44,2)*ROUND(G44,3),2)</f>
        <v>0</v>
      </c>
      <c r="O44">
        <f>(I44*21)/100</f>
        <v>0</v>
      </c>
      <c r="P44" t="s">
        <v>23</v>
      </c>
    </row>
    <row r="45" spans="1:18" ht="52.8" x14ac:dyDescent="0.25">
      <c r="A45" s="26" t="s">
        <v>50</v>
      </c>
      <c r="E45" s="27" t="s">
        <v>414</v>
      </c>
    </row>
    <row r="46" spans="1:18" ht="39.6" x14ac:dyDescent="0.25">
      <c r="A46" s="28" t="s">
        <v>52</v>
      </c>
      <c r="E46" s="29" t="s">
        <v>415</v>
      </c>
    </row>
    <row r="47" spans="1:18" ht="105.6" x14ac:dyDescent="0.25">
      <c r="A47" t="s">
        <v>54</v>
      </c>
      <c r="E47" s="27" t="s">
        <v>416</v>
      </c>
    </row>
    <row r="48" spans="1:18" ht="13.2" x14ac:dyDescent="0.25">
      <c r="A48" s="17" t="s">
        <v>45</v>
      </c>
      <c r="B48" s="21" t="s">
        <v>42</v>
      </c>
      <c r="C48" s="21" t="s">
        <v>417</v>
      </c>
      <c r="D48" s="17" t="s">
        <v>47</v>
      </c>
      <c r="E48" s="22" t="s">
        <v>418</v>
      </c>
      <c r="F48" s="23" t="s">
        <v>105</v>
      </c>
      <c r="G48" s="24">
        <v>0.35</v>
      </c>
      <c r="H48" s="25">
        <v>0</v>
      </c>
      <c r="I48" s="25">
        <f>ROUND(ROUND(H48,2)*ROUND(G48,3),2)</f>
        <v>0</v>
      </c>
      <c r="O48">
        <f>(I48*21)/100</f>
        <v>0</v>
      </c>
      <c r="P48" t="s">
        <v>23</v>
      </c>
    </row>
    <row r="49" spans="1:18" ht="39.6" x14ac:dyDescent="0.25">
      <c r="A49" s="26" t="s">
        <v>50</v>
      </c>
      <c r="E49" s="27" t="s">
        <v>419</v>
      </c>
    </row>
    <row r="50" spans="1:18" ht="13.2" x14ac:dyDescent="0.25">
      <c r="A50" s="28" t="s">
        <v>52</v>
      </c>
      <c r="E50" s="29" t="s">
        <v>420</v>
      </c>
    </row>
    <row r="51" spans="1:18" ht="369.6" x14ac:dyDescent="0.25">
      <c r="A51" t="s">
        <v>54</v>
      </c>
      <c r="E51" s="27" t="s">
        <v>421</v>
      </c>
    </row>
    <row r="52" spans="1:18" ht="12.75" customHeight="1" x14ac:dyDescent="0.25">
      <c r="A52" s="5" t="s">
        <v>43</v>
      </c>
      <c r="B52" s="5"/>
      <c r="C52" s="31" t="s">
        <v>119</v>
      </c>
      <c r="D52" s="5"/>
      <c r="E52" s="19" t="s">
        <v>277</v>
      </c>
      <c r="F52" s="5"/>
      <c r="G52" s="5"/>
      <c r="H52" s="5"/>
      <c r="I52" s="32">
        <f>0+Q52</f>
        <v>0</v>
      </c>
      <c r="O52">
        <f>0+R52</f>
        <v>0</v>
      </c>
      <c r="Q52">
        <f>0+I53+I57</f>
        <v>0</v>
      </c>
      <c r="R52">
        <f>0+O53+O57</f>
        <v>0</v>
      </c>
    </row>
    <row r="53" spans="1:18" ht="13.2" x14ac:dyDescent="0.25">
      <c r="A53" s="17" t="s">
        <v>45</v>
      </c>
      <c r="B53" s="21" t="s">
        <v>133</v>
      </c>
      <c r="C53" s="21" t="s">
        <v>422</v>
      </c>
      <c r="D53" s="17" t="s">
        <v>47</v>
      </c>
      <c r="E53" s="22" t="s">
        <v>423</v>
      </c>
      <c r="F53" s="23" t="s">
        <v>105</v>
      </c>
      <c r="G53" s="24">
        <v>3.35</v>
      </c>
      <c r="H53" s="25">
        <v>0</v>
      </c>
      <c r="I53" s="25">
        <f>ROUND(ROUND(H53,2)*ROUND(G53,3),2)</f>
        <v>0</v>
      </c>
      <c r="O53">
        <f>(I53*21)/100</f>
        <v>0</v>
      </c>
      <c r="P53" t="s">
        <v>23</v>
      </c>
    </row>
    <row r="54" spans="1:18" ht="13.2" x14ac:dyDescent="0.25">
      <c r="A54" s="26" t="s">
        <v>50</v>
      </c>
      <c r="E54" s="27" t="s">
        <v>424</v>
      </c>
    </row>
    <row r="55" spans="1:18" ht="13.2" x14ac:dyDescent="0.25">
      <c r="A55" s="28" t="s">
        <v>52</v>
      </c>
      <c r="E55" s="29" t="s">
        <v>425</v>
      </c>
    </row>
    <row r="56" spans="1:18" ht="382.8" x14ac:dyDescent="0.25">
      <c r="A56" t="s">
        <v>54</v>
      </c>
      <c r="E56" s="27" t="s">
        <v>221</v>
      </c>
    </row>
    <row r="57" spans="1:18" ht="13.2" x14ac:dyDescent="0.25">
      <c r="A57" s="17" t="s">
        <v>45</v>
      </c>
      <c r="B57" s="21" t="s">
        <v>135</v>
      </c>
      <c r="C57" s="21" t="s">
        <v>426</v>
      </c>
      <c r="D57" s="17" t="s">
        <v>47</v>
      </c>
      <c r="E57" s="22" t="s">
        <v>427</v>
      </c>
      <c r="F57" s="23" t="s">
        <v>281</v>
      </c>
      <c r="G57" s="24">
        <v>6.7</v>
      </c>
      <c r="H57" s="25">
        <v>0</v>
      </c>
      <c r="I57" s="25">
        <f>ROUND(ROUND(H57,2)*ROUND(G57,3),2)</f>
        <v>0</v>
      </c>
      <c r="O57">
        <f>(I57*21)/100</f>
        <v>0</v>
      </c>
      <c r="P57" t="s">
        <v>23</v>
      </c>
    </row>
    <row r="58" spans="1:18" ht="13.2" x14ac:dyDescent="0.25">
      <c r="A58" s="26" t="s">
        <v>50</v>
      </c>
      <c r="E58" s="27" t="s">
        <v>47</v>
      </c>
    </row>
    <row r="59" spans="1:18" ht="13.2" x14ac:dyDescent="0.25">
      <c r="A59" s="28" t="s">
        <v>52</v>
      </c>
      <c r="E59" s="29" t="s">
        <v>428</v>
      </c>
    </row>
    <row r="60" spans="1:18" ht="52.8" x14ac:dyDescent="0.25">
      <c r="A60" t="s">
        <v>54</v>
      </c>
      <c r="E60" s="27" t="s">
        <v>429</v>
      </c>
    </row>
    <row r="61" spans="1:18" ht="12.75" customHeight="1" x14ac:dyDescent="0.25">
      <c r="A61" s="5" t="s">
        <v>43</v>
      </c>
      <c r="B61" s="5"/>
      <c r="C61" s="31" t="s">
        <v>40</v>
      </c>
      <c r="D61" s="5"/>
      <c r="E61" s="19" t="s">
        <v>369</v>
      </c>
      <c r="F61" s="5"/>
      <c r="G61" s="5"/>
      <c r="H61" s="5"/>
      <c r="I61" s="32">
        <f>0+Q61</f>
        <v>0</v>
      </c>
      <c r="O61">
        <f>0+R61</f>
        <v>0</v>
      </c>
      <c r="Q61">
        <f>0+I62</f>
        <v>0</v>
      </c>
      <c r="R61">
        <f>0+O62</f>
        <v>0</v>
      </c>
    </row>
    <row r="62" spans="1:18" ht="13.2" x14ac:dyDescent="0.25">
      <c r="A62" s="17" t="s">
        <v>45</v>
      </c>
      <c r="B62" s="21" t="s">
        <v>141</v>
      </c>
      <c r="C62" s="21" t="s">
        <v>430</v>
      </c>
      <c r="D62" s="17" t="s">
        <v>47</v>
      </c>
      <c r="E62" s="22" t="s">
        <v>431</v>
      </c>
      <c r="F62" s="23" t="s">
        <v>281</v>
      </c>
      <c r="G62" s="24">
        <v>6.7</v>
      </c>
      <c r="H62" s="25">
        <v>0</v>
      </c>
      <c r="I62" s="25">
        <f>ROUND(ROUND(H62,2)*ROUND(G62,3),2)</f>
        <v>0</v>
      </c>
      <c r="O62">
        <f>(I62*21)/100</f>
        <v>0</v>
      </c>
      <c r="P62" t="s">
        <v>23</v>
      </c>
    </row>
    <row r="63" spans="1:18" ht="13.2" x14ac:dyDescent="0.25">
      <c r="A63" s="26" t="s">
        <v>50</v>
      </c>
      <c r="E63" s="27" t="s">
        <v>432</v>
      </c>
    </row>
    <row r="64" spans="1:18" ht="13.2" x14ac:dyDescent="0.25">
      <c r="A64" s="28" t="s">
        <v>52</v>
      </c>
      <c r="E64" s="29" t="s">
        <v>428</v>
      </c>
    </row>
    <row r="65" spans="1:5" ht="66" x14ac:dyDescent="0.25">
      <c r="A65" t="s">
        <v>54</v>
      </c>
      <c r="E65" s="27" t="s">
        <v>433</v>
      </c>
    </row>
  </sheetData>
  <mergeCells count="10">
    <mergeCell ref="A5:A6"/>
    <mergeCell ref="B5:B6"/>
    <mergeCell ref="C5:C6"/>
    <mergeCell ref="D5:D6"/>
    <mergeCell ref="E5:E6"/>
    <mergeCell ref="F5:F6"/>
    <mergeCell ref="G5:G6"/>
    <mergeCell ref="H5:I5"/>
    <mergeCell ref="C3:D3"/>
    <mergeCell ref="C4:D4"/>
  </mergeCells>
  <pageMargins left="0.75" right="0.75" top="1" bottom="1" header="0.5" footer="0.5"/>
  <pageSetup paperSize="9" fitToHeight="0" orientation="portrait" horizontalDpi="300" verticalDpi="300"/>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65"/>
  <sheetViews>
    <sheetView workbookViewId="0">
      <pane ySplit="7" topLeftCell="A8" activePane="bottomLeft" state="frozen"/>
      <selection pane="bottomLeft" activeCell="A8" sqref="A8"/>
    </sheetView>
  </sheetViews>
  <sheetFormatPr defaultColWidth="9.109375" defaultRowHeight="12.75" customHeight="1" x14ac:dyDescent="0.25"/>
  <cols>
    <col min="1" max="1" width="9.109375" hidden="1" customWidth="1"/>
    <col min="2" max="2" width="11.6640625" customWidth="1"/>
    <col min="3" max="3" width="14.6640625" customWidth="1"/>
    <col min="4" max="4" width="9.6640625" customWidth="1"/>
    <col min="5" max="5" width="70.6640625" customWidth="1"/>
    <col min="6" max="6" width="11.6640625" customWidth="1"/>
    <col min="7" max="9" width="16.6640625" customWidth="1"/>
    <col min="15" max="18" width="9.109375" hidden="1" customWidth="1"/>
  </cols>
  <sheetData>
    <row r="1" spans="1:18" ht="12.75" customHeight="1" x14ac:dyDescent="0.25">
      <c r="A1" t="s">
        <v>11</v>
      </c>
      <c r="B1" s="1"/>
      <c r="C1" s="1"/>
      <c r="D1" s="1"/>
      <c r="E1" s="1" t="s">
        <v>0</v>
      </c>
      <c r="F1" s="1"/>
      <c r="G1" s="1"/>
      <c r="H1" s="1"/>
      <c r="I1" s="1"/>
      <c r="P1" t="s">
        <v>22</v>
      </c>
    </row>
    <row r="2" spans="1:18" ht="25.05" customHeight="1" x14ac:dyDescent="0.25">
      <c r="B2" s="1"/>
      <c r="C2" s="1"/>
      <c r="D2" s="1"/>
      <c r="E2" s="2" t="s">
        <v>13</v>
      </c>
      <c r="F2" s="1"/>
      <c r="G2" s="1"/>
      <c r="H2" s="5"/>
      <c r="I2" s="5"/>
      <c r="O2">
        <f>0+O8+O13+O34+O39+O52+O61</f>
        <v>0</v>
      </c>
      <c r="P2" t="s">
        <v>22</v>
      </c>
    </row>
    <row r="3" spans="1:18" ht="15" customHeight="1" x14ac:dyDescent="0.25">
      <c r="A3" t="s">
        <v>12</v>
      </c>
      <c r="B3" s="9" t="s">
        <v>14</v>
      </c>
      <c r="C3" s="37" t="s">
        <v>15</v>
      </c>
      <c r="D3" s="33"/>
      <c r="E3" s="10" t="s">
        <v>16</v>
      </c>
      <c r="F3" s="1"/>
      <c r="G3" s="8"/>
      <c r="H3" s="7" t="s">
        <v>434</v>
      </c>
      <c r="I3" s="30">
        <f>0+I8+I13+I34+I39+I52+I61</f>
        <v>0</v>
      </c>
      <c r="O3" t="s">
        <v>19</v>
      </c>
      <c r="P3" t="s">
        <v>23</v>
      </c>
    </row>
    <row r="4" spans="1:18" ht="15" customHeight="1" x14ac:dyDescent="0.25">
      <c r="A4" t="s">
        <v>17</v>
      </c>
      <c r="B4" s="12" t="s">
        <v>18</v>
      </c>
      <c r="C4" s="38" t="s">
        <v>434</v>
      </c>
      <c r="D4" s="39"/>
      <c r="E4" s="13" t="s">
        <v>435</v>
      </c>
      <c r="F4" s="5"/>
      <c r="G4" s="5"/>
      <c r="H4" s="14"/>
      <c r="I4" s="14"/>
      <c r="O4" t="s">
        <v>20</v>
      </c>
      <c r="P4" t="s">
        <v>23</v>
      </c>
    </row>
    <row r="5" spans="1:18" ht="12.75" customHeight="1" x14ac:dyDescent="0.25">
      <c r="A5" s="36" t="s">
        <v>26</v>
      </c>
      <c r="B5" s="36" t="s">
        <v>28</v>
      </c>
      <c r="C5" s="36" t="s">
        <v>30</v>
      </c>
      <c r="D5" s="36" t="s">
        <v>31</v>
      </c>
      <c r="E5" s="36" t="s">
        <v>32</v>
      </c>
      <c r="F5" s="36" t="s">
        <v>34</v>
      </c>
      <c r="G5" s="36" t="s">
        <v>36</v>
      </c>
      <c r="H5" s="36" t="s">
        <v>38</v>
      </c>
      <c r="I5" s="36"/>
      <c r="O5" t="s">
        <v>21</v>
      </c>
      <c r="P5" t="s">
        <v>23</v>
      </c>
    </row>
    <row r="6" spans="1:18" ht="12.75" customHeight="1" x14ac:dyDescent="0.25">
      <c r="A6" s="36"/>
      <c r="B6" s="36"/>
      <c r="C6" s="36"/>
      <c r="D6" s="36"/>
      <c r="E6" s="36"/>
      <c r="F6" s="36"/>
      <c r="G6" s="36"/>
      <c r="H6" s="11" t="s">
        <v>39</v>
      </c>
      <c r="I6" s="11" t="s">
        <v>41</v>
      </c>
    </row>
    <row r="7" spans="1:18" ht="12.75" customHeight="1" x14ac:dyDescent="0.25">
      <c r="A7" s="11" t="s">
        <v>27</v>
      </c>
      <c r="B7" s="11" t="s">
        <v>29</v>
      </c>
      <c r="C7" s="11" t="s">
        <v>23</v>
      </c>
      <c r="D7" s="11" t="s">
        <v>22</v>
      </c>
      <c r="E7" s="11" t="s">
        <v>33</v>
      </c>
      <c r="F7" s="11" t="s">
        <v>35</v>
      </c>
      <c r="G7" s="11" t="s">
        <v>37</v>
      </c>
      <c r="H7" s="11" t="s">
        <v>40</v>
      </c>
      <c r="I7" s="11" t="s">
        <v>42</v>
      </c>
    </row>
    <row r="8" spans="1:18" ht="12.75" customHeight="1" x14ac:dyDescent="0.25">
      <c r="A8" s="14" t="s">
        <v>43</v>
      </c>
      <c r="B8" s="14"/>
      <c r="C8" s="18" t="s">
        <v>27</v>
      </c>
      <c r="D8" s="14"/>
      <c r="E8" s="19" t="s">
        <v>44</v>
      </c>
      <c r="F8" s="14"/>
      <c r="G8" s="14"/>
      <c r="H8" s="14"/>
      <c r="I8" s="20">
        <f>0+Q8</f>
        <v>0</v>
      </c>
      <c r="O8">
        <f>0+R8</f>
        <v>0</v>
      </c>
      <c r="Q8">
        <f>0+I9</f>
        <v>0</v>
      </c>
      <c r="R8">
        <f>0+O9</f>
        <v>0</v>
      </c>
    </row>
    <row r="9" spans="1:18" ht="13.2" x14ac:dyDescent="0.25">
      <c r="A9" s="17" t="s">
        <v>45</v>
      </c>
      <c r="B9" s="21" t="s">
        <v>29</v>
      </c>
      <c r="C9" s="21" t="s">
        <v>82</v>
      </c>
      <c r="D9" s="17" t="s">
        <v>29</v>
      </c>
      <c r="E9" s="22" t="s">
        <v>83</v>
      </c>
      <c r="F9" s="23" t="s">
        <v>84</v>
      </c>
      <c r="G9" s="24">
        <v>32.142000000000003</v>
      </c>
      <c r="H9" s="25">
        <v>0</v>
      </c>
      <c r="I9" s="25">
        <f>ROUND(ROUND(H9,2)*ROUND(G9,3),2)</f>
        <v>0</v>
      </c>
      <c r="O9">
        <f>(I9*21)/100</f>
        <v>0</v>
      </c>
      <c r="P9" t="s">
        <v>23</v>
      </c>
    </row>
    <row r="10" spans="1:18" ht="52.8" x14ac:dyDescent="0.25">
      <c r="A10" s="26" t="s">
        <v>50</v>
      </c>
      <c r="E10" s="27" t="s">
        <v>388</v>
      </c>
    </row>
    <row r="11" spans="1:18" ht="66" x14ac:dyDescent="0.25">
      <c r="A11" s="28" t="s">
        <v>52</v>
      </c>
      <c r="E11" s="29" t="s">
        <v>436</v>
      </c>
    </row>
    <row r="12" spans="1:18" ht="26.4" x14ac:dyDescent="0.25">
      <c r="A12" t="s">
        <v>54</v>
      </c>
      <c r="E12" s="27" t="s">
        <v>87</v>
      </c>
    </row>
    <row r="13" spans="1:18" ht="12.75" customHeight="1" x14ac:dyDescent="0.25">
      <c r="A13" s="5" t="s">
        <v>43</v>
      </c>
      <c r="B13" s="5"/>
      <c r="C13" s="31" t="s">
        <v>29</v>
      </c>
      <c r="D13" s="5"/>
      <c r="E13" s="19" t="s">
        <v>96</v>
      </c>
      <c r="F13" s="5"/>
      <c r="G13" s="5"/>
      <c r="H13" s="5"/>
      <c r="I13" s="32">
        <f>0+Q13</f>
        <v>0</v>
      </c>
      <c r="O13">
        <f>0+R13</f>
        <v>0</v>
      </c>
      <c r="Q13">
        <f>0+I14+I18+I22+I26+I30</f>
        <v>0</v>
      </c>
      <c r="R13">
        <f>0+O14+O18+O22+O26+O30</f>
        <v>0</v>
      </c>
    </row>
    <row r="14" spans="1:18" ht="13.2" x14ac:dyDescent="0.25">
      <c r="A14" s="17" t="s">
        <v>45</v>
      </c>
      <c r="B14" s="21" t="s">
        <v>23</v>
      </c>
      <c r="C14" s="21" t="s">
        <v>390</v>
      </c>
      <c r="D14" s="17" t="s">
        <v>47</v>
      </c>
      <c r="E14" s="22" t="s">
        <v>391</v>
      </c>
      <c r="F14" s="23" t="s">
        <v>105</v>
      </c>
      <c r="G14" s="24">
        <v>2.91</v>
      </c>
      <c r="H14" s="25">
        <v>0</v>
      </c>
      <c r="I14" s="25">
        <f>ROUND(ROUND(H14,2)*ROUND(G14,3),2)</f>
        <v>0</v>
      </c>
      <c r="O14">
        <f>(I14*21)/100</f>
        <v>0</v>
      </c>
      <c r="P14" t="s">
        <v>23</v>
      </c>
    </row>
    <row r="15" spans="1:18" ht="39.6" x14ac:dyDescent="0.25">
      <c r="A15" s="26" t="s">
        <v>50</v>
      </c>
      <c r="E15" s="27" t="s">
        <v>392</v>
      </c>
    </row>
    <row r="16" spans="1:18" ht="52.8" x14ac:dyDescent="0.25">
      <c r="A16" s="28" t="s">
        <v>52</v>
      </c>
      <c r="E16" s="29" t="s">
        <v>437</v>
      </c>
    </row>
    <row r="17" spans="1:16" ht="382.8" x14ac:dyDescent="0.25">
      <c r="A17" t="s">
        <v>54</v>
      </c>
      <c r="E17" s="27" t="s">
        <v>124</v>
      </c>
    </row>
    <row r="18" spans="1:16" ht="13.2" x14ac:dyDescent="0.25">
      <c r="A18" s="17" t="s">
        <v>45</v>
      </c>
      <c r="B18" s="21" t="s">
        <v>22</v>
      </c>
      <c r="C18" s="21" t="s">
        <v>438</v>
      </c>
      <c r="D18" s="17" t="s">
        <v>47</v>
      </c>
      <c r="E18" s="22" t="s">
        <v>439</v>
      </c>
      <c r="F18" s="23" t="s">
        <v>105</v>
      </c>
      <c r="G18" s="24">
        <v>11.7</v>
      </c>
      <c r="H18" s="25">
        <v>0</v>
      </c>
      <c r="I18" s="25">
        <f>ROUND(ROUND(H18,2)*ROUND(G18,3),2)</f>
        <v>0</v>
      </c>
      <c r="O18">
        <f>(I18*21)/100</f>
        <v>0</v>
      </c>
      <c r="P18" t="s">
        <v>23</v>
      </c>
    </row>
    <row r="19" spans="1:16" ht="13.2" x14ac:dyDescent="0.25">
      <c r="A19" s="26" t="s">
        <v>50</v>
      </c>
      <c r="E19" s="27" t="s">
        <v>440</v>
      </c>
    </row>
    <row r="20" spans="1:16" ht="26.4" x14ac:dyDescent="0.25">
      <c r="A20" s="28" t="s">
        <v>52</v>
      </c>
      <c r="E20" s="29" t="s">
        <v>441</v>
      </c>
    </row>
    <row r="21" spans="1:16" ht="330" x14ac:dyDescent="0.25">
      <c r="A21" t="s">
        <v>54</v>
      </c>
      <c r="E21" s="27" t="s">
        <v>442</v>
      </c>
    </row>
    <row r="22" spans="1:16" ht="13.2" x14ac:dyDescent="0.25">
      <c r="A22" s="17" t="s">
        <v>45</v>
      </c>
      <c r="B22" s="21" t="s">
        <v>33</v>
      </c>
      <c r="C22" s="21" t="s">
        <v>396</v>
      </c>
      <c r="D22" s="17" t="s">
        <v>47</v>
      </c>
      <c r="E22" s="22" t="s">
        <v>397</v>
      </c>
      <c r="F22" s="23" t="s">
        <v>105</v>
      </c>
      <c r="G22" s="24">
        <v>1.92</v>
      </c>
      <c r="H22" s="25">
        <v>0</v>
      </c>
      <c r="I22" s="25">
        <f>ROUND(ROUND(H22,2)*ROUND(G22,3),2)</f>
        <v>0</v>
      </c>
      <c r="O22">
        <f>(I22*21)/100</f>
        <v>0</v>
      </c>
      <c r="P22" t="s">
        <v>23</v>
      </c>
    </row>
    <row r="23" spans="1:16" ht="39.6" x14ac:dyDescent="0.25">
      <c r="A23" s="26" t="s">
        <v>50</v>
      </c>
      <c r="E23" s="27" t="s">
        <v>398</v>
      </c>
    </row>
    <row r="24" spans="1:16" ht="26.4" x14ac:dyDescent="0.25">
      <c r="A24" s="28" t="s">
        <v>52</v>
      </c>
      <c r="E24" s="29" t="s">
        <v>443</v>
      </c>
    </row>
    <row r="25" spans="1:16" ht="237.6" x14ac:dyDescent="0.25">
      <c r="A25" t="s">
        <v>54</v>
      </c>
      <c r="E25" s="27" t="s">
        <v>400</v>
      </c>
    </row>
    <row r="26" spans="1:16" ht="13.2" x14ac:dyDescent="0.25">
      <c r="A26" s="17" t="s">
        <v>45</v>
      </c>
      <c r="B26" s="21" t="s">
        <v>35</v>
      </c>
      <c r="C26" s="21" t="s">
        <v>177</v>
      </c>
      <c r="D26" s="17" t="s">
        <v>47</v>
      </c>
      <c r="E26" s="22" t="s">
        <v>178</v>
      </c>
      <c r="F26" s="23" t="s">
        <v>105</v>
      </c>
      <c r="G26" s="24">
        <v>3.25</v>
      </c>
      <c r="H26" s="25">
        <v>0</v>
      </c>
      <c r="I26" s="25">
        <f>ROUND(ROUND(H26,2)*ROUND(G26,3),2)</f>
        <v>0</v>
      </c>
      <c r="O26">
        <f>(I26*21)/100</f>
        <v>0</v>
      </c>
      <c r="P26" t="s">
        <v>23</v>
      </c>
    </row>
    <row r="27" spans="1:16" ht="26.4" x14ac:dyDescent="0.25">
      <c r="A27" s="26" t="s">
        <v>50</v>
      </c>
      <c r="E27" s="27" t="s">
        <v>401</v>
      </c>
    </row>
    <row r="28" spans="1:16" ht="26.4" x14ac:dyDescent="0.25">
      <c r="A28" s="28" t="s">
        <v>52</v>
      </c>
      <c r="E28" s="29" t="s">
        <v>444</v>
      </c>
    </row>
    <row r="29" spans="1:16" ht="303.60000000000002" x14ac:dyDescent="0.25">
      <c r="A29" t="s">
        <v>54</v>
      </c>
      <c r="E29" s="27" t="s">
        <v>181</v>
      </c>
    </row>
    <row r="30" spans="1:16" ht="13.2" x14ac:dyDescent="0.25">
      <c r="A30" s="17" t="s">
        <v>45</v>
      </c>
      <c r="B30" s="21" t="s">
        <v>37</v>
      </c>
      <c r="C30" s="21" t="s">
        <v>183</v>
      </c>
      <c r="D30" s="17" t="s">
        <v>47</v>
      </c>
      <c r="E30" s="22" t="s">
        <v>184</v>
      </c>
      <c r="F30" s="23" t="s">
        <v>185</v>
      </c>
      <c r="G30" s="24">
        <v>11.7</v>
      </c>
      <c r="H30" s="25">
        <v>0</v>
      </c>
      <c r="I30" s="25">
        <f>ROUND(ROUND(H30,2)*ROUND(G30,3),2)</f>
        <v>0</v>
      </c>
      <c r="O30">
        <f>(I30*21)/100</f>
        <v>0</v>
      </c>
      <c r="P30" t="s">
        <v>23</v>
      </c>
    </row>
    <row r="31" spans="1:16" ht="13.2" x14ac:dyDescent="0.25">
      <c r="A31" s="26" t="s">
        <v>50</v>
      </c>
      <c r="E31" s="27" t="s">
        <v>445</v>
      </c>
    </row>
    <row r="32" spans="1:16" ht="13.2" x14ac:dyDescent="0.25">
      <c r="A32" s="28" t="s">
        <v>52</v>
      </c>
      <c r="E32" s="29" t="s">
        <v>446</v>
      </c>
    </row>
    <row r="33" spans="1:18" ht="26.4" x14ac:dyDescent="0.25">
      <c r="A33" t="s">
        <v>54</v>
      </c>
      <c r="E33" s="27" t="s">
        <v>188</v>
      </c>
    </row>
    <row r="34" spans="1:18" ht="12.75" customHeight="1" x14ac:dyDescent="0.25">
      <c r="A34" s="5" t="s">
        <v>43</v>
      </c>
      <c r="B34" s="5"/>
      <c r="C34" s="31" t="s">
        <v>23</v>
      </c>
      <c r="D34" s="5"/>
      <c r="E34" s="19" t="s">
        <v>198</v>
      </c>
      <c r="F34" s="5"/>
      <c r="G34" s="5"/>
      <c r="H34" s="5"/>
      <c r="I34" s="32">
        <f>0+Q34</f>
        <v>0</v>
      </c>
      <c r="O34">
        <f>0+R34</f>
        <v>0</v>
      </c>
      <c r="Q34">
        <f>0+I35</f>
        <v>0</v>
      </c>
      <c r="R34">
        <f>0+O35</f>
        <v>0</v>
      </c>
    </row>
    <row r="35" spans="1:18" ht="13.2" x14ac:dyDescent="0.25">
      <c r="A35" s="17" t="s">
        <v>45</v>
      </c>
      <c r="B35" s="21" t="s">
        <v>113</v>
      </c>
      <c r="C35" s="21" t="s">
        <v>447</v>
      </c>
      <c r="D35" s="17" t="s">
        <v>47</v>
      </c>
      <c r="E35" s="22" t="s">
        <v>448</v>
      </c>
      <c r="F35" s="23" t="s">
        <v>105</v>
      </c>
      <c r="G35" s="24">
        <v>0.432</v>
      </c>
      <c r="H35" s="25">
        <v>0</v>
      </c>
      <c r="I35" s="25">
        <f>ROUND(ROUND(H35,2)*ROUND(G35,3),2)</f>
        <v>0</v>
      </c>
      <c r="O35">
        <f>(I35*21)/100</f>
        <v>0</v>
      </c>
      <c r="P35" t="s">
        <v>23</v>
      </c>
    </row>
    <row r="36" spans="1:18" ht="13.2" x14ac:dyDescent="0.25">
      <c r="A36" s="26" t="s">
        <v>50</v>
      </c>
      <c r="E36" s="27" t="s">
        <v>449</v>
      </c>
    </row>
    <row r="37" spans="1:18" ht="39.6" x14ac:dyDescent="0.25">
      <c r="A37" s="28" t="s">
        <v>52</v>
      </c>
      <c r="E37" s="29" t="s">
        <v>450</v>
      </c>
    </row>
    <row r="38" spans="1:18" ht="382.8" x14ac:dyDescent="0.25">
      <c r="A38" t="s">
        <v>54</v>
      </c>
      <c r="E38" s="27" t="s">
        <v>409</v>
      </c>
    </row>
    <row r="39" spans="1:18" ht="12.75" customHeight="1" x14ac:dyDescent="0.25">
      <c r="A39" s="5" t="s">
        <v>43</v>
      </c>
      <c r="B39" s="5"/>
      <c r="C39" s="31" t="s">
        <v>33</v>
      </c>
      <c r="D39" s="5"/>
      <c r="E39" s="19" t="s">
        <v>215</v>
      </c>
      <c r="F39" s="5"/>
      <c r="G39" s="5"/>
      <c r="H39" s="5"/>
      <c r="I39" s="32">
        <f>0+Q39</f>
        <v>0</v>
      </c>
      <c r="O39">
        <f>0+R39</f>
        <v>0</v>
      </c>
      <c r="Q39">
        <f>0+I40+I44+I48</f>
        <v>0</v>
      </c>
      <c r="R39">
        <f>0+O40+O44+O48</f>
        <v>0</v>
      </c>
    </row>
    <row r="40" spans="1:18" ht="13.2" x14ac:dyDescent="0.25">
      <c r="A40" s="17" t="s">
        <v>45</v>
      </c>
      <c r="B40" s="21" t="s">
        <v>119</v>
      </c>
      <c r="C40" s="21" t="s">
        <v>217</v>
      </c>
      <c r="D40" s="17" t="s">
        <v>47</v>
      </c>
      <c r="E40" s="22" t="s">
        <v>218</v>
      </c>
      <c r="F40" s="23" t="s">
        <v>105</v>
      </c>
      <c r="G40" s="24">
        <v>3.4849999999999999</v>
      </c>
      <c r="H40" s="25">
        <v>0</v>
      </c>
      <c r="I40" s="25">
        <f>ROUND(ROUND(H40,2)*ROUND(G40,3),2)</f>
        <v>0</v>
      </c>
      <c r="O40">
        <f>(I40*21)/100</f>
        <v>0</v>
      </c>
      <c r="P40" t="s">
        <v>23</v>
      </c>
    </row>
    <row r="41" spans="1:18" ht="26.4" x14ac:dyDescent="0.25">
      <c r="A41" s="26" t="s">
        <v>50</v>
      </c>
      <c r="E41" s="27" t="s">
        <v>410</v>
      </c>
    </row>
    <row r="42" spans="1:18" ht="132" x14ac:dyDescent="0.25">
      <c r="A42" s="28" t="s">
        <v>52</v>
      </c>
      <c r="E42" s="29" t="s">
        <v>451</v>
      </c>
    </row>
    <row r="43" spans="1:18" ht="382.8" x14ac:dyDescent="0.25">
      <c r="A43" t="s">
        <v>54</v>
      </c>
      <c r="E43" s="27" t="s">
        <v>221</v>
      </c>
    </row>
    <row r="44" spans="1:18" ht="13.2" x14ac:dyDescent="0.25">
      <c r="A44" s="17" t="s">
        <v>45</v>
      </c>
      <c r="B44" s="21" t="s">
        <v>40</v>
      </c>
      <c r="C44" s="21" t="s">
        <v>412</v>
      </c>
      <c r="D44" s="17" t="s">
        <v>47</v>
      </c>
      <c r="E44" s="22" t="s">
        <v>413</v>
      </c>
      <c r="F44" s="23" t="s">
        <v>105</v>
      </c>
      <c r="G44" s="24">
        <v>2.1</v>
      </c>
      <c r="H44" s="25">
        <v>0</v>
      </c>
      <c r="I44" s="25">
        <f>ROUND(ROUND(H44,2)*ROUND(G44,3),2)</f>
        <v>0</v>
      </c>
      <c r="O44">
        <f>(I44*21)/100</f>
        <v>0</v>
      </c>
      <c r="P44" t="s">
        <v>23</v>
      </c>
    </row>
    <row r="45" spans="1:18" ht="52.8" x14ac:dyDescent="0.25">
      <c r="A45" s="26" t="s">
        <v>50</v>
      </c>
      <c r="E45" s="27" t="s">
        <v>414</v>
      </c>
    </row>
    <row r="46" spans="1:18" ht="39.6" x14ac:dyDescent="0.25">
      <c r="A46" s="28" t="s">
        <v>52</v>
      </c>
      <c r="E46" s="29" t="s">
        <v>452</v>
      </c>
    </row>
    <row r="47" spans="1:18" ht="105.6" x14ac:dyDescent="0.25">
      <c r="A47" t="s">
        <v>54</v>
      </c>
      <c r="E47" s="27" t="s">
        <v>416</v>
      </c>
    </row>
    <row r="48" spans="1:18" ht="13.2" x14ac:dyDescent="0.25">
      <c r="A48" s="17" t="s">
        <v>45</v>
      </c>
      <c r="B48" s="21" t="s">
        <v>42</v>
      </c>
      <c r="C48" s="21" t="s">
        <v>417</v>
      </c>
      <c r="D48" s="17" t="s">
        <v>47</v>
      </c>
      <c r="E48" s="22" t="s">
        <v>418</v>
      </c>
      <c r="F48" s="23" t="s">
        <v>105</v>
      </c>
      <c r="G48" s="24">
        <v>0.35</v>
      </c>
      <c r="H48" s="25">
        <v>0</v>
      </c>
      <c r="I48" s="25">
        <f>ROUND(ROUND(H48,2)*ROUND(G48,3),2)</f>
        <v>0</v>
      </c>
      <c r="O48">
        <f>(I48*21)/100</f>
        <v>0</v>
      </c>
      <c r="P48" t="s">
        <v>23</v>
      </c>
    </row>
    <row r="49" spans="1:18" ht="26.4" x14ac:dyDescent="0.25">
      <c r="A49" s="26" t="s">
        <v>50</v>
      </c>
      <c r="E49" s="27" t="s">
        <v>453</v>
      </c>
    </row>
    <row r="50" spans="1:18" ht="13.2" x14ac:dyDescent="0.25">
      <c r="A50" s="28" t="s">
        <v>52</v>
      </c>
      <c r="E50" s="29" t="s">
        <v>420</v>
      </c>
    </row>
    <row r="51" spans="1:18" ht="369.6" x14ac:dyDescent="0.25">
      <c r="A51" t="s">
        <v>54</v>
      </c>
      <c r="E51" s="27" t="s">
        <v>421</v>
      </c>
    </row>
    <row r="52" spans="1:18" ht="12.75" customHeight="1" x14ac:dyDescent="0.25">
      <c r="A52" s="5" t="s">
        <v>43</v>
      </c>
      <c r="B52" s="5"/>
      <c r="C52" s="31" t="s">
        <v>119</v>
      </c>
      <c r="D52" s="5"/>
      <c r="E52" s="19" t="s">
        <v>277</v>
      </c>
      <c r="F52" s="5"/>
      <c r="G52" s="5"/>
      <c r="H52" s="5"/>
      <c r="I52" s="32">
        <f>0+Q52</f>
        <v>0</v>
      </c>
      <c r="O52">
        <f>0+R52</f>
        <v>0</v>
      </c>
      <c r="Q52">
        <f>0+I53+I57</f>
        <v>0</v>
      </c>
      <c r="R52">
        <f>0+O53+O57</f>
        <v>0</v>
      </c>
    </row>
    <row r="53" spans="1:18" ht="13.2" x14ac:dyDescent="0.25">
      <c r="A53" s="17" t="s">
        <v>45</v>
      </c>
      <c r="B53" s="21" t="s">
        <v>133</v>
      </c>
      <c r="C53" s="21" t="s">
        <v>422</v>
      </c>
      <c r="D53" s="17" t="s">
        <v>47</v>
      </c>
      <c r="E53" s="22" t="s">
        <v>423</v>
      </c>
      <c r="F53" s="23" t="s">
        <v>105</v>
      </c>
      <c r="G53" s="24">
        <v>3.25</v>
      </c>
      <c r="H53" s="25">
        <v>0</v>
      </c>
      <c r="I53" s="25">
        <f>ROUND(ROUND(H53,2)*ROUND(G53,3),2)</f>
        <v>0</v>
      </c>
      <c r="O53">
        <f>(I53*21)/100</f>
        <v>0</v>
      </c>
      <c r="P53" t="s">
        <v>23</v>
      </c>
    </row>
    <row r="54" spans="1:18" ht="13.2" x14ac:dyDescent="0.25">
      <c r="A54" s="26" t="s">
        <v>50</v>
      </c>
      <c r="E54" s="27" t="s">
        <v>424</v>
      </c>
    </row>
    <row r="55" spans="1:18" ht="13.2" x14ac:dyDescent="0.25">
      <c r="A55" s="28" t="s">
        <v>52</v>
      </c>
      <c r="E55" s="29" t="s">
        <v>454</v>
      </c>
    </row>
    <row r="56" spans="1:18" ht="382.8" x14ac:dyDescent="0.25">
      <c r="A56" t="s">
        <v>54</v>
      </c>
      <c r="E56" s="27" t="s">
        <v>221</v>
      </c>
    </row>
    <row r="57" spans="1:18" ht="13.2" x14ac:dyDescent="0.25">
      <c r="A57" s="17" t="s">
        <v>45</v>
      </c>
      <c r="B57" s="21" t="s">
        <v>135</v>
      </c>
      <c r="C57" s="21" t="s">
        <v>426</v>
      </c>
      <c r="D57" s="17" t="s">
        <v>47</v>
      </c>
      <c r="E57" s="22" t="s">
        <v>427</v>
      </c>
      <c r="F57" s="23" t="s">
        <v>281</v>
      </c>
      <c r="G57" s="24">
        <v>6.5</v>
      </c>
      <c r="H57" s="25">
        <v>0</v>
      </c>
      <c r="I57" s="25">
        <f>ROUND(ROUND(H57,2)*ROUND(G57,3),2)</f>
        <v>0</v>
      </c>
      <c r="O57">
        <f>(I57*21)/100</f>
        <v>0</v>
      </c>
      <c r="P57" t="s">
        <v>23</v>
      </c>
    </row>
    <row r="58" spans="1:18" ht="13.2" x14ac:dyDescent="0.25">
      <c r="A58" s="26" t="s">
        <v>50</v>
      </c>
      <c r="E58" s="27" t="s">
        <v>47</v>
      </c>
    </row>
    <row r="59" spans="1:18" ht="13.2" x14ac:dyDescent="0.25">
      <c r="A59" s="28" t="s">
        <v>52</v>
      </c>
      <c r="E59" s="29" t="s">
        <v>455</v>
      </c>
    </row>
    <row r="60" spans="1:18" ht="52.8" x14ac:dyDescent="0.25">
      <c r="A60" t="s">
        <v>54</v>
      </c>
      <c r="E60" s="27" t="s">
        <v>429</v>
      </c>
    </row>
    <row r="61" spans="1:18" ht="12.75" customHeight="1" x14ac:dyDescent="0.25">
      <c r="A61" s="5" t="s">
        <v>43</v>
      </c>
      <c r="B61" s="5"/>
      <c r="C61" s="31" t="s">
        <v>40</v>
      </c>
      <c r="D61" s="5"/>
      <c r="E61" s="19" t="s">
        <v>369</v>
      </c>
      <c r="F61" s="5"/>
      <c r="G61" s="5"/>
      <c r="H61" s="5"/>
      <c r="I61" s="32">
        <f>0+Q61</f>
        <v>0</v>
      </c>
      <c r="O61">
        <f>0+R61</f>
        <v>0</v>
      </c>
      <c r="Q61">
        <f>0+I62</f>
        <v>0</v>
      </c>
      <c r="R61">
        <f>0+O62</f>
        <v>0</v>
      </c>
    </row>
    <row r="62" spans="1:18" ht="13.2" x14ac:dyDescent="0.25">
      <c r="A62" s="17" t="s">
        <v>45</v>
      </c>
      <c r="B62" s="21" t="s">
        <v>141</v>
      </c>
      <c r="C62" s="21" t="s">
        <v>430</v>
      </c>
      <c r="D62" s="17" t="s">
        <v>47</v>
      </c>
      <c r="E62" s="22" t="s">
        <v>431</v>
      </c>
      <c r="F62" s="23" t="s">
        <v>281</v>
      </c>
      <c r="G62" s="24">
        <v>6.5</v>
      </c>
      <c r="H62" s="25">
        <v>0</v>
      </c>
      <c r="I62" s="25">
        <f>ROUND(ROUND(H62,2)*ROUND(G62,3),2)</f>
        <v>0</v>
      </c>
      <c r="O62">
        <f>(I62*21)/100</f>
        <v>0</v>
      </c>
      <c r="P62" t="s">
        <v>23</v>
      </c>
    </row>
    <row r="63" spans="1:18" ht="13.2" x14ac:dyDescent="0.25">
      <c r="A63" s="26" t="s">
        <v>50</v>
      </c>
      <c r="E63" s="27" t="s">
        <v>432</v>
      </c>
    </row>
    <row r="64" spans="1:18" ht="13.2" x14ac:dyDescent="0.25">
      <c r="A64" s="28" t="s">
        <v>52</v>
      </c>
      <c r="E64" s="29" t="s">
        <v>455</v>
      </c>
    </row>
    <row r="65" spans="1:5" ht="66" x14ac:dyDescent="0.25">
      <c r="A65" t="s">
        <v>54</v>
      </c>
      <c r="E65" s="27" t="s">
        <v>433</v>
      </c>
    </row>
  </sheetData>
  <mergeCells count="10">
    <mergeCell ref="A5:A6"/>
    <mergeCell ref="B5:B6"/>
    <mergeCell ref="C5:C6"/>
    <mergeCell ref="D5:D6"/>
    <mergeCell ref="E5:E6"/>
    <mergeCell ref="F5:F6"/>
    <mergeCell ref="G5:G6"/>
    <mergeCell ref="H5:I5"/>
    <mergeCell ref="C3:D3"/>
    <mergeCell ref="C4:D4"/>
  </mergeCells>
  <pageMargins left="0.75" right="0.75" top="1" bottom="1" header="0.5" footer="0.5"/>
  <pageSetup paperSize="9" fitToHeight="0" orientation="portrait" horizontalDpi="300" verticalDpi="300"/>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6"/>
  <sheetViews>
    <sheetView workbookViewId="0">
      <pane ySplit="7" topLeftCell="A8" activePane="bottomLeft" state="frozen"/>
      <selection pane="bottomLeft" activeCell="A8" sqref="A8"/>
    </sheetView>
  </sheetViews>
  <sheetFormatPr defaultColWidth="9.109375" defaultRowHeight="12.75" customHeight="1" x14ac:dyDescent="0.25"/>
  <cols>
    <col min="1" max="1" width="9.109375" hidden="1" customWidth="1"/>
    <col min="2" max="2" width="11.6640625" customWidth="1"/>
    <col min="3" max="3" width="14.6640625" customWidth="1"/>
    <col min="4" max="4" width="9.6640625" customWidth="1"/>
    <col min="5" max="5" width="70.6640625" customWidth="1"/>
    <col min="6" max="6" width="11.6640625" customWidth="1"/>
    <col min="7" max="9" width="16.6640625" customWidth="1"/>
    <col min="15" max="18" width="9.109375" hidden="1" customWidth="1"/>
  </cols>
  <sheetData>
    <row r="1" spans="1:18" ht="12.75" customHeight="1" x14ac:dyDescent="0.25">
      <c r="A1" t="s">
        <v>11</v>
      </c>
      <c r="B1" s="1"/>
      <c r="C1" s="1"/>
      <c r="D1" s="1"/>
      <c r="E1" s="1" t="s">
        <v>0</v>
      </c>
      <c r="F1" s="1"/>
      <c r="G1" s="1"/>
      <c r="H1" s="1"/>
      <c r="I1" s="1"/>
      <c r="P1" t="s">
        <v>22</v>
      </c>
    </row>
    <row r="2" spans="1:18" ht="25.05" customHeight="1" x14ac:dyDescent="0.25">
      <c r="B2" s="1"/>
      <c r="C2" s="1"/>
      <c r="D2" s="1"/>
      <c r="E2" s="2" t="s">
        <v>13</v>
      </c>
      <c r="F2" s="1"/>
      <c r="G2" s="1"/>
      <c r="H2" s="5"/>
      <c r="I2" s="5"/>
      <c r="O2">
        <f>0+O8</f>
        <v>0</v>
      </c>
      <c r="P2" t="s">
        <v>22</v>
      </c>
    </row>
    <row r="3" spans="1:18" ht="15" customHeight="1" x14ac:dyDescent="0.25">
      <c r="A3" t="s">
        <v>12</v>
      </c>
      <c r="B3" s="9" t="s">
        <v>14</v>
      </c>
      <c r="C3" s="37" t="s">
        <v>15</v>
      </c>
      <c r="D3" s="33"/>
      <c r="E3" s="10" t="s">
        <v>16</v>
      </c>
      <c r="F3" s="1"/>
      <c r="G3" s="8"/>
      <c r="H3" s="7" t="s">
        <v>456</v>
      </c>
      <c r="I3" s="30">
        <f>0+I8</f>
        <v>0</v>
      </c>
      <c r="O3" t="s">
        <v>19</v>
      </c>
      <c r="P3" t="s">
        <v>23</v>
      </c>
    </row>
    <row r="4" spans="1:18" ht="15" customHeight="1" x14ac:dyDescent="0.25">
      <c r="A4" t="s">
        <v>17</v>
      </c>
      <c r="B4" s="12" t="s">
        <v>18</v>
      </c>
      <c r="C4" s="38" t="s">
        <v>456</v>
      </c>
      <c r="D4" s="39"/>
      <c r="E4" s="13" t="s">
        <v>457</v>
      </c>
      <c r="F4" s="5"/>
      <c r="G4" s="5"/>
      <c r="H4" s="14"/>
      <c r="I4" s="14"/>
      <c r="O4" t="s">
        <v>20</v>
      </c>
      <c r="P4" t="s">
        <v>23</v>
      </c>
    </row>
    <row r="5" spans="1:18" ht="12.75" customHeight="1" x14ac:dyDescent="0.25">
      <c r="A5" s="36" t="s">
        <v>26</v>
      </c>
      <c r="B5" s="36" t="s">
        <v>28</v>
      </c>
      <c r="C5" s="36" t="s">
        <v>30</v>
      </c>
      <c r="D5" s="36" t="s">
        <v>31</v>
      </c>
      <c r="E5" s="36" t="s">
        <v>32</v>
      </c>
      <c r="F5" s="36" t="s">
        <v>34</v>
      </c>
      <c r="G5" s="36" t="s">
        <v>36</v>
      </c>
      <c r="H5" s="36" t="s">
        <v>38</v>
      </c>
      <c r="I5" s="36"/>
      <c r="O5" t="s">
        <v>21</v>
      </c>
      <c r="P5" t="s">
        <v>23</v>
      </c>
    </row>
    <row r="6" spans="1:18" ht="12.75" customHeight="1" x14ac:dyDescent="0.25">
      <c r="A6" s="36"/>
      <c r="B6" s="36"/>
      <c r="C6" s="36"/>
      <c r="D6" s="36"/>
      <c r="E6" s="36"/>
      <c r="F6" s="36"/>
      <c r="G6" s="36"/>
      <c r="H6" s="11" t="s">
        <v>39</v>
      </c>
      <c r="I6" s="11" t="s">
        <v>41</v>
      </c>
    </row>
    <row r="7" spans="1:18" ht="12.75" customHeight="1" x14ac:dyDescent="0.25">
      <c r="A7" s="11" t="s">
        <v>27</v>
      </c>
      <c r="B7" s="11" t="s">
        <v>29</v>
      </c>
      <c r="C7" s="11" t="s">
        <v>23</v>
      </c>
      <c r="D7" s="11" t="s">
        <v>22</v>
      </c>
      <c r="E7" s="11" t="s">
        <v>33</v>
      </c>
      <c r="F7" s="11" t="s">
        <v>35</v>
      </c>
      <c r="G7" s="11" t="s">
        <v>37</v>
      </c>
      <c r="H7" s="11" t="s">
        <v>40</v>
      </c>
      <c r="I7" s="11" t="s">
        <v>42</v>
      </c>
    </row>
    <row r="8" spans="1:18" ht="12.75" customHeight="1" x14ac:dyDescent="0.25">
      <c r="A8" s="14" t="s">
        <v>43</v>
      </c>
      <c r="B8" s="14"/>
      <c r="C8" s="18" t="s">
        <v>27</v>
      </c>
      <c r="D8" s="14"/>
      <c r="E8" s="19" t="s">
        <v>44</v>
      </c>
      <c r="F8" s="14"/>
      <c r="G8" s="14"/>
      <c r="H8" s="14"/>
      <c r="I8" s="20">
        <f>0+Q8</f>
        <v>0</v>
      </c>
      <c r="O8">
        <f>0+R8</f>
        <v>0</v>
      </c>
      <c r="Q8">
        <f>0+I9+I13</f>
        <v>0</v>
      </c>
      <c r="R8">
        <f>0+O9+O13</f>
        <v>0</v>
      </c>
    </row>
    <row r="9" spans="1:18" ht="13.2" x14ac:dyDescent="0.25">
      <c r="A9" s="17" t="s">
        <v>45</v>
      </c>
      <c r="B9" s="21" t="s">
        <v>29</v>
      </c>
      <c r="C9" s="21" t="s">
        <v>458</v>
      </c>
      <c r="D9" s="17" t="s">
        <v>47</v>
      </c>
      <c r="E9" s="22" t="s">
        <v>459</v>
      </c>
      <c r="F9" s="23" t="s">
        <v>49</v>
      </c>
      <c r="G9" s="24">
        <v>1</v>
      </c>
      <c r="H9" s="25">
        <v>0</v>
      </c>
      <c r="I9" s="25">
        <f>ROUND(ROUND(H9,2)*ROUND(G9,3),2)</f>
        <v>0</v>
      </c>
      <c r="O9">
        <f>(I9*21)/100</f>
        <v>0</v>
      </c>
      <c r="P9" t="s">
        <v>23</v>
      </c>
    </row>
    <row r="10" spans="1:18" ht="13.2" x14ac:dyDescent="0.25">
      <c r="A10" s="26" t="s">
        <v>50</v>
      </c>
      <c r="E10" s="27" t="s">
        <v>460</v>
      </c>
    </row>
    <row r="11" spans="1:18" ht="13.2" x14ac:dyDescent="0.25">
      <c r="A11" s="28" t="s">
        <v>52</v>
      </c>
      <c r="E11" s="29" t="s">
        <v>47</v>
      </c>
    </row>
    <row r="12" spans="1:18" ht="13.2" x14ac:dyDescent="0.25">
      <c r="A12" t="s">
        <v>54</v>
      </c>
      <c r="E12" s="27" t="s">
        <v>60</v>
      </c>
    </row>
    <row r="13" spans="1:18" ht="13.2" x14ac:dyDescent="0.25">
      <c r="A13" s="17" t="s">
        <v>45</v>
      </c>
      <c r="B13" s="21" t="s">
        <v>23</v>
      </c>
      <c r="C13" s="21" t="s">
        <v>461</v>
      </c>
      <c r="D13" s="17" t="s">
        <v>47</v>
      </c>
      <c r="E13" s="22" t="s">
        <v>462</v>
      </c>
      <c r="F13" s="23" t="s">
        <v>49</v>
      </c>
      <c r="G13" s="24">
        <v>1</v>
      </c>
      <c r="H13" s="25">
        <v>0</v>
      </c>
      <c r="I13" s="25">
        <f>ROUND(ROUND(H13,2)*ROUND(G13,3),2)</f>
        <v>0</v>
      </c>
      <c r="O13">
        <f>(I13*21)/100</f>
        <v>0</v>
      </c>
      <c r="P13" t="s">
        <v>23</v>
      </c>
    </row>
    <row r="14" spans="1:18" ht="105.6" x14ac:dyDescent="0.25">
      <c r="A14" s="26" t="s">
        <v>50</v>
      </c>
      <c r="E14" s="27" t="s">
        <v>463</v>
      </c>
    </row>
    <row r="15" spans="1:18" ht="13.2" x14ac:dyDescent="0.25">
      <c r="A15" s="28" t="s">
        <v>52</v>
      </c>
      <c r="E15" s="29" t="s">
        <v>68</v>
      </c>
    </row>
    <row r="16" spans="1:18" ht="13.2" x14ac:dyDescent="0.25">
      <c r="A16" t="s">
        <v>54</v>
      </c>
      <c r="E16" s="27" t="s">
        <v>464</v>
      </c>
    </row>
  </sheetData>
  <mergeCells count="10">
    <mergeCell ref="A5:A6"/>
    <mergeCell ref="B5:B6"/>
    <mergeCell ref="C5:C6"/>
    <mergeCell ref="D5:D6"/>
    <mergeCell ref="E5:E6"/>
    <mergeCell ref="F5:F6"/>
    <mergeCell ref="G5:G6"/>
    <mergeCell ref="H5:I5"/>
    <mergeCell ref="C3:D3"/>
    <mergeCell ref="C4:D4"/>
  </mergeCells>
  <pageMargins left="0.75" right="0.75" top="1" bottom="1" header="0.5" footer="0.5"/>
  <pageSetup paperSize="9" fitToHeight="0" orientation="portrait" horizontalDpi="300" verticalDpi="300"/>
  <drawing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listy</vt:lpstr>
      </vt:variant>
      <vt:variant>
        <vt:i4>8</vt:i4>
      </vt:variant>
    </vt:vector>
  </HeadingPairs>
  <TitlesOfParts>
    <vt:vector size="8" baseType="lpstr">
      <vt:lpstr>Rekapitulace</vt:lpstr>
      <vt:lpstr>SO 001 UN</vt:lpstr>
      <vt:lpstr>SO 002 NN</vt:lpstr>
      <vt:lpstr>SO 101.1.1 UN</vt:lpstr>
      <vt:lpstr>SO 101.1.2 NN</vt:lpstr>
      <vt:lpstr>SO 101.3.1 UN</vt:lpstr>
      <vt:lpstr>SO 101.3.2 UN</vt:lpstr>
      <vt:lpstr>SO 185.1</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Jiri Hoke</dc:creator>
  <cp:keywords/>
  <dc:description/>
  <cp:lastModifiedBy>Jiri Hoke</cp:lastModifiedBy>
  <dcterms:created xsi:type="dcterms:W3CDTF">2021-11-05T05:30:06Z</dcterms:created>
  <dcterms:modified xsi:type="dcterms:W3CDTF">2021-11-05T08:42:39Z</dcterms:modified>
  <cp:category/>
  <cp:contentStatus/>
</cp:coreProperties>
</file>