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34" documentId="13_ncr:1_{D940F667-3BBA-4023-A9B3-5EA8ADB9028D}" xr6:coauthVersionLast="47" xr6:coauthVersionMax="47" xr10:uidLastSave="{79FEC1C3-C5A0-4402-98FA-66F01210D5F7}"/>
  <bookViews>
    <workbookView xWindow="-120" yWindow="-120" windowWidth="29040" windowHeight="15840" activeTab="1" xr2:uid="{00000000-000D-0000-FFFF-FFFF00000000}"/>
  </bookViews>
  <sheets>
    <sheet name="Položky" sheetId="1" r:id="rId1"/>
    <sheet name="Souhrnná kalkula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" l="1"/>
  <c r="D59" i="1"/>
  <c r="D61" i="1" l="1"/>
  <c r="C10" i="2" l="1"/>
  <c r="E10" i="2" s="1"/>
  <c r="D51" i="1" l="1"/>
  <c r="D50" i="1"/>
  <c r="D47" i="1"/>
  <c r="D46" i="1" l="1"/>
  <c r="D45" i="1"/>
  <c r="E9" i="1"/>
  <c r="E8" i="1"/>
  <c r="E38" i="1"/>
  <c r="E37" i="1"/>
  <c r="E32" i="1"/>
  <c r="E31" i="1"/>
  <c r="E25" i="1"/>
  <c r="E24" i="1"/>
  <c r="E23" i="1"/>
  <c r="E15" i="1"/>
  <c r="E16" i="1"/>
  <c r="E17" i="1"/>
  <c r="E33" i="1" l="1"/>
  <c r="C7" i="2"/>
  <c r="E26" i="1"/>
  <c r="C6" i="2" s="1"/>
  <c r="E10" i="1"/>
  <c r="C4" i="2" s="1"/>
  <c r="E39" i="1"/>
  <c r="C8" i="2" s="1"/>
  <c r="E18" i="1"/>
  <c r="C5" i="2" s="1"/>
  <c r="D49" i="1"/>
  <c r="D48" i="1"/>
  <c r="D53" i="1" s="1"/>
  <c r="C9" i="2" l="1"/>
  <c r="E9" i="2" s="1"/>
  <c r="E8" i="2"/>
  <c r="E7" i="2"/>
  <c r="E5" i="2"/>
  <c r="E4" i="2"/>
  <c r="D11" i="2"/>
  <c r="C11" i="2" l="1"/>
  <c r="C12" i="2" s="1"/>
  <c r="E6" i="2"/>
  <c r="D12" i="2"/>
  <c r="E11" i="2" l="1"/>
  <c r="E12" i="2"/>
</calcChain>
</file>

<file path=xl/sharedStrings.xml><?xml version="1.0" encoding="utf-8"?>
<sst xmlns="http://schemas.openxmlformats.org/spreadsheetml/2006/main" count="105" uniqueCount="71">
  <si>
    <t>Podrobná kalkulace nabídkové ceny</t>
  </si>
  <si>
    <t>Typ nádoby</t>
  </si>
  <si>
    <t>Počet nádob</t>
  </si>
  <si>
    <t>Frekvence svozu</t>
  </si>
  <si>
    <t>1100 l</t>
  </si>
  <si>
    <t>Jednotlivá činnost</t>
  </si>
  <si>
    <t>Celková roční částka v Kč bez DPH</t>
  </si>
  <si>
    <t>DPH</t>
  </si>
  <si>
    <t>Celková roční  částka v Kč včetně  DPH</t>
  </si>
  <si>
    <t>Celková nabídková cena za jeden rok plnění</t>
  </si>
  <si>
    <t>Celková nabídková cena za čtyři roky plnění</t>
  </si>
  <si>
    <t>A.</t>
  </si>
  <si>
    <t>B.</t>
  </si>
  <si>
    <t>D.</t>
  </si>
  <si>
    <t>E.</t>
  </si>
  <si>
    <t>F.</t>
  </si>
  <si>
    <t xml:space="preserve">(všechny uvedené ceny jsou v Kč a bez platné DPH)  </t>
  </si>
  <si>
    <t>240 l</t>
  </si>
  <si>
    <t xml:space="preserve">Celková roční cena    </t>
  </si>
  <si>
    <t>Množství za rok (t)</t>
  </si>
  <si>
    <t>cena za 1 t</t>
  </si>
  <si>
    <t xml:space="preserve">Kód odpadu/název </t>
  </si>
  <si>
    <t xml:space="preserve">150110/ Obaly obsahující zbytky nebezpečných látek nebo obaly těmito látkami znečištěné </t>
  </si>
  <si>
    <t>200114/Kyseliny</t>
  </si>
  <si>
    <t>200126/ Olej a tuk neuvedený pod číslem 200125</t>
  </si>
  <si>
    <t>200127/ Barvy, tiskařské barvy, lepidla a pryskyřice obsahující nebezpečné látky</t>
  </si>
  <si>
    <t xml:space="preserve">200132/Jiná nepoužitelná léčiva neuvedená pod číslem 20 01 32 </t>
  </si>
  <si>
    <t>Nabídková cena za přistavení, přepravu, nájem nádob a odstranění nebezpečných odpadů z mobilního svozu</t>
  </si>
  <si>
    <t xml:space="preserve">200133/Baterie a akumulátory   160602 Nikl-kadmiové akumulárory                         </t>
  </si>
  <si>
    <t>160103 Pneumatiky</t>
  </si>
  <si>
    <t>A.           Nabídková cena za sběr, přepravu, nájem, údržbu nádob a odstranění  směsného komunálního odpadu (20 03 01)</t>
  </si>
  <si>
    <t xml:space="preserve">Celková roční cena </t>
  </si>
  <si>
    <t>cena za 1 nádobu/rok</t>
  </si>
  <si>
    <t>cena za nádoby/rok</t>
  </si>
  <si>
    <t>Celková  roční cena</t>
  </si>
  <si>
    <t xml:space="preserve">B. Nabídková cena za sběr, přepravu, nájem (1100 l), třídění a využití  tříděného komunálního odpadu - PAPÍRU (20 01 01) včetně nápojového kartonu (15 01 05) </t>
  </si>
  <si>
    <t xml:space="preserve">C. Nabídková cena za sběr, přepravu, nájem (1100 l), třídění a využití tříděného komunálního odpadu - PLASTŮ (20 01 39) včetně kovových obalů </t>
  </si>
  <si>
    <t xml:space="preserve">D. Nabídková cena za sběr, přepravu, nájem, třídění a využití tříděného komunálního odpadu - SKLA (20 01 02) </t>
  </si>
  <si>
    <t>770 l</t>
  </si>
  <si>
    <t>E. Nabídková cena za sběr, přepravu, nájem (770 l ) a využití biologicky rozložitelného odpadu (20 02 01)</t>
  </si>
  <si>
    <t>*svoz pouze v měsících duben - listopad ( 8 měsíců v roce)</t>
  </si>
  <si>
    <t>F. Nabídková cena za přistavení, přepravu, nájem nádob a odstranění nebezpečných odpadů z mobilního svozu</t>
  </si>
  <si>
    <t>Elektrozařízení - zpětný odběr</t>
  </si>
  <si>
    <t>Nabídková cena za sběr, přepravu, nájem, údržbu nádob a odstranění  směsného komunálního odpadu (20 03 01)</t>
  </si>
  <si>
    <t xml:space="preserve">Nabídková cena za sběr, přepravu, nájem, třídění a využití tříděného komunálního odpadu - SKLA (20 01 02) vč. nájmu a údržby nádob </t>
  </si>
  <si>
    <t>Nabídková cena za sběr, přepravu, třídění a využití tříděného komunálního odpadu - PLASTŮ (20 01 39) včetně kovových obalů  vč. nájmu a  údržby nádob (1100 l)</t>
  </si>
  <si>
    <t>Nabídková cena za sběr, přepravu, třídění a využití  tříděného komunálního odpadu - PAPÍRU včetně nápojového kartonu (20 01 01) vč. nájmu a údržby nádob (1100 l)</t>
  </si>
  <si>
    <t>Nabídková cena za sběr, přepravu a využití biologicky rozložitelného odpadu (20 02 01), vč. nájmu a údržby nádob (770 l)</t>
  </si>
  <si>
    <t>C.</t>
  </si>
  <si>
    <t>0.470</t>
  </si>
  <si>
    <t>cena celkem/rok</t>
  </si>
  <si>
    <t>Rekapitulace cen za jednotlivé činnosti za jeden rok plnění/čtyři roky plnění</t>
  </si>
  <si>
    <t xml:space="preserve">1100 l </t>
  </si>
  <si>
    <t>1100 l                             - ve vlastnictví          EKO-KOM a.s.</t>
  </si>
  <si>
    <t>1100 l                             - ve vlastnictví        EKO-KOM a.s.</t>
  </si>
  <si>
    <t>110l/120 l</t>
  </si>
  <si>
    <t>1100 l                             - ve vlastnictví       EKO-KOM a.s.</t>
  </si>
  <si>
    <t>G.</t>
  </si>
  <si>
    <t>Reverzní zámky - dodání a montáž reverzních zámků na kontejnery 1100l (34 ks) a 770l (11 ks)</t>
  </si>
  <si>
    <t>G. Nabídková cena za reverzní zámky - dodání a montáž reverzních zámků na kontejnery 1100l (34 ks) a 770l (11 ks)</t>
  </si>
  <si>
    <t>Celková cena</t>
  </si>
  <si>
    <t>Množství (ks)</t>
  </si>
  <si>
    <t>cena za 1 ks</t>
  </si>
  <si>
    <t>cena celkem</t>
  </si>
  <si>
    <t>Dodání a montáž reverzního zámku na kontejner 1100l</t>
  </si>
  <si>
    <t>Dodání a montáž reverzního zámku na kontejner 770l</t>
  </si>
  <si>
    <t>1 x 14 dní (předpoklad: čtvrtek)</t>
  </si>
  <si>
    <t>1 x  měsíčně (předpoklad: čtvrtek)</t>
  </si>
  <si>
    <t>1 x měsíčně (předpoklad: čtvrtek)</t>
  </si>
  <si>
    <t>1 x týdně* (předpoklad: úterý)</t>
  </si>
  <si>
    <t>1 x měsíčně (předpoklad: středa)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</si>
</sst>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Kč-405]_-;\-* #,##0.00\ [$Kč-405]_-;_-* &quot;-&quot;??\ [$Kč-405]_-;_-@_-"/>
    <numFmt numFmtId="165" formatCode="0.000"/>
    <numFmt numFmtId="166" formatCode="#,##0.00\ &quot;Kč&quot;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</font>
    <font>
      <sz val="12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9" fillId="0" borderId="0" xfId="0" applyFont="1"/>
    <xf numFmtId="0" fontId="8" fillId="0" borderId="0" xfId="0" applyFont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/>
    <xf numFmtId="0" fontId="13" fillId="5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1" fillId="0" borderId="0" xfId="0" applyFont="1"/>
    <xf numFmtId="0" fontId="4" fillId="2" borderId="11" xfId="0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24" xfId="0" applyFont="1" applyBorder="1" applyAlignment="1">
      <alignment horizontal="center" vertical="center" wrapText="1"/>
    </xf>
    <xf numFmtId="164" fontId="9" fillId="0" borderId="21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justify" vertical="center"/>
    </xf>
    <xf numFmtId="164" fontId="9" fillId="0" borderId="23" xfId="0" applyNumberFormat="1" applyFont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justify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justify" vertical="center" wrapText="1"/>
    </xf>
    <xf numFmtId="164" fontId="7" fillId="0" borderId="23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justify" vertical="center" wrapText="1"/>
    </xf>
    <xf numFmtId="0" fontId="9" fillId="0" borderId="18" xfId="0" applyFont="1" applyBorder="1" applyAlignment="1">
      <alignment horizontal="justify" vertical="center" wrapText="1"/>
    </xf>
    <xf numFmtId="0" fontId="6" fillId="0" borderId="17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2" borderId="9" xfId="0" applyFont="1" applyFill="1" applyBorder="1" applyAlignment="1">
      <alignment horizontal="center" vertical="center" wrapText="1"/>
    </xf>
    <xf numFmtId="164" fontId="1" fillId="3" borderId="24" xfId="0" applyNumberFormat="1" applyFont="1" applyFill="1" applyBorder="1" applyAlignment="1">
      <alignment horizontal="center" vertical="center" wrapText="1"/>
    </xf>
    <xf numFmtId="164" fontId="1" fillId="3" borderId="27" xfId="0" applyNumberFormat="1" applyFont="1" applyFill="1" applyBorder="1" applyAlignment="1">
      <alignment horizontal="center" vertical="center" wrapText="1"/>
    </xf>
    <xf numFmtId="164" fontId="1" fillId="3" borderId="28" xfId="0" applyNumberFormat="1" applyFont="1" applyFill="1" applyBorder="1" applyAlignment="1">
      <alignment horizontal="center" vertical="center" wrapText="1"/>
    </xf>
    <xf numFmtId="0" fontId="17" fillId="0" borderId="0" xfId="0" applyFont="1"/>
    <xf numFmtId="165" fontId="5" fillId="0" borderId="8" xfId="0" applyNumberFormat="1" applyFont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165" fontId="5" fillId="0" borderId="14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justify" vertical="center" wrapText="1"/>
    </xf>
    <xf numFmtId="0" fontId="0" fillId="0" borderId="0" xfId="0" applyBorder="1"/>
    <xf numFmtId="0" fontId="4" fillId="6" borderId="0" xfId="0" applyFont="1" applyFill="1" applyBorder="1" applyAlignment="1">
      <alignment horizontal="center" vertical="center" wrapText="1"/>
    </xf>
    <xf numFmtId="164" fontId="1" fillId="6" borderId="0" xfId="0" applyNumberFormat="1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164" fontId="8" fillId="6" borderId="0" xfId="0" applyNumberFormat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164" fontId="1" fillId="3" borderId="22" xfId="0" applyNumberFormat="1" applyFont="1" applyFill="1" applyBorder="1" applyAlignment="1">
      <alignment horizontal="center" vertical="center" wrapText="1"/>
    </xf>
    <xf numFmtId="164" fontId="1" fillId="3" borderId="30" xfId="0" applyNumberFormat="1" applyFont="1" applyFill="1" applyBorder="1" applyAlignment="1">
      <alignment horizontal="center" vertical="center" wrapText="1"/>
    </xf>
    <xf numFmtId="164" fontId="1" fillId="3" borderId="23" xfId="0" applyNumberFormat="1" applyFont="1" applyFill="1" applyBorder="1" applyAlignment="1">
      <alignment horizontal="center" vertical="center" wrapText="1"/>
    </xf>
    <xf numFmtId="164" fontId="7" fillId="7" borderId="4" xfId="0" applyNumberFormat="1" applyFont="1" applyFill="1" applyBorder="1" applyAlignment="1">
      <alignment horizontal="center" vertical="center" wrapText="1"/>
    </xf>
    <xf numFmtId="166" fontId="4" fillId="4" borderId="4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6" fillId="0" borderId="0" xfId="0" applyFont="1"/>
    <xf numFmtId="0" fontId="7" fillId="2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horizontal="center" vertical="center" wrapText="1"/>
    </xf>
    <xf numFmtId="0" fontId="9" fillId="6" borderId="31" xfId="0" applyFont="1" applyFill="1" applyBorder="1" applyAlignment="1">
      <alignment horizontal="center" vertical="center" wrapText="1"/>
    </xf>
    <xf numFmtId="3" fontId="3" fillId="0" borderId="32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166" fontId="1" fillId="0" borderId="32" xfId="0" applyNumberFormat="1" applyFont="1" applyBorder="1" applyAlignment="1">
      <alignment horizontal="center" vertical="center" wrapText="1"/>
    </xf>
    <xf numFmtId="166" fontId="1" fillId="0" borderId="33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6" fontId="1" fillId="0" borderId="14" xfId="0" applyNumberFormat="1" applyFont="1" applyBorder="1" applyAlignment="1">
      <alignment horizontal="center" vertical="center" wrapText="1"/>
    </xf>
    <xf numFmtId="166" fontId="1" fillId="0" borderId="35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6" fontId="1" fillId="0" borderId="36" xfId="0" applyNumberFormat="1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166" fontId="9" fillId="0" borderId="32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3" fontId="12" fillId="0" borderId="32" xfId="0" applyNumberFormat="1" applyFont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64" fontId="1" fillId="8" borderId="22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1"/>
  <sheetViews>
    <sheetView topLeftCell="A49" zoomScaleNormal="100" workbookViewId="0">
      <selection activeCell="I36" sqref="I36"/>
    </sheetView>
  </sheetViews>
  <sheetFormatPr defaultRowHeight="15" x14ac:dyDescent="0.25"/>
  <cols>
    <col min="1" max="1" width="17.85546875" customWidth="1"/>
    <col min="2" max="2" width="32" customWidth="1"/>
    <col min="3" max="3" width="22.140625" customWidth="1"/>
    <col min="4" max="4" width="25.28515625" customWidth="1"/>
    <col min="5" max="5" width="22.140625" customWidth="1"/>
    <col min="6" max="6" width="19.28515625" customWidth="1"/>
    <col min="7" max="7" width="18.85546875" customWidth="1"/>
  </cols>
  <sheetData>
    <row r="1" spans="1:6" ht="18.75" x14ac:dyDescent="0.3">
      <c r="A1" s="3" t="s">
        <v>0</v>
      </c>
      <c r="B1" s="1"/>
      <c r="E1" s="22"/>
      <c r="F1" s="22"/>
    </row>
    <row r="2" spans="1:6" ht="18.75" x14ac:dyDescent="0.3">
      <c r="A2" s="3"/>
      <c r="B2" s="1"/>
      <c r="C2" s="1"/>
      <c r="D2" s="1"/>
      <c r="E2" s="1"/>
      <c r="F2" s="1"/>
    </row>
    <row r="3" spans="1:6" ht="15.75" x14ac:dyDescent="0.25">
      <c r="A3" s="53" t="s">
        <v>16</v>
      </c>
      <c r="B3" s="6"/>
      <c r="C3" s="11"/>
      <c r="D3" s="11"/>
      <c r="E3" s="11"/>
      <c r="F3" s="1"/>
    </row>
    <row r="4" spans="1:6" ht="15.75" x14ac:dyDescent="0.25">
      <c r="A4" s="10"/>
      <c r="B4" s="11"/>
      <c r="C4" s="11"/>
      <c r="D4" s="11"/>
      <c r="E4" s="11"/>
      <c r="F4" s="1"/>
    </row>
    <row r="5" spans="1:6" ht="32.25" customHeight="1" x14ac:dyDescent="0.25">
      <c r="A5" s="121" t="s">
        <v>30</v>
      </c>
      <c r="B5" s="121"/>
      <c r="C5" s="121"/>
      <c r="D5" s="46"/>
      <c r="E5" s="46"/>
      <c r="F5" s="13"/>
    </row>
    <row r="6" spans="1:6" ht="15.75" thickBot="1" x14ac:dyDescent="0.3">
      <c r="A6" s="1"/>
      <c r="B6" s="1"/>
      <c r="C6" s="1"/>
      <c r="D6" s="1"/>
      <c r="E6" s="1"/>
      <c r="F6" s="1"/>
    </row>
    <row r="7" spans="1:6" ht="15.75" thickBot="1" x14ac:dyDescent="0.3">
      <c r="A7" s="23" t="s">
        <v>1</v>
      </c>
      <c r="B7" s="4" t="s">
        <v>2</v>
      </c>
      <c r="C7" s="73" t="s">
        <v>3</v>
      </c>
      <c r="D7" s="49" t="s">
        <v>32</v>
      </c>
      <c r="E7" s="23" t="s">
        <v>33</v>
      </c>
    </row>
    <row r="8" spans="1:6" ht="30" x14ac:dyDescent="0.25">
      <c r="A8" s="85" t="s">
        <v>55</v>
      </c>
      <c r="B8" s="86">
        <v>788</v>
      </c>
      <c r="C8" s="87" t="s">
        <v>66</v>
      </c>
      <c r="D8" s="88"/>
      <c r="E8" s="89">
        <f>SUM(B8*D8)</f>
        <v>0</v>
      </c>
    </row>
    <row r="9" spans="1:6" ht="30.75" thickBot="1" x14ac:dyDescent="0.3">
      <c r="A9" s="90" t="s">
        <v>4</v>
      </c>
      <c r="B9" s="91">
        <v>19</v>
      </c>
      <c r="C9" s="92" t="s">
        <v>66</v>
      </c>
      <c r="D9" s="93"/>
      <c r="E9" s="94">
        <f>SUM(B9*D9)</f>
        <v>0</v>
      </c>
    </row>
    <row r="10" spans="1:6" ht="15.75" customHeight="1" thickBot="1" x14ac:dyDescent="0.3">
      <c r="A10" s="124" t="s">
        <v>31</v>
      </c>
      <c r="B10" s="125"/>
      <c r="C10" s="126"/>
      <c r="D10" s="127"/>
      <c r="E10" s="69">
        <f>SUM(E8:E9)</f>
        <v>0</v>
      </c>
      <c r="F10" s="1"/>
    </row>
    <row r="11" spans="1:6" ht="13.9" customHeight="1" x14ac:dyDescent="0.25">
      <c r="A11" s="42"/>
      <c r="B11" s="43"/>
      <c r="C11" s="43"/>
      <c r="D11" s="43"/>
      <c r="E11" s="43"/>
      <c r="F11" s="44"/>
    </row>
    <row r="12" spans="1:6" ht="36" customHeight="1" x14ac:dyDescent="0.25">
      <c r="A12" s="122" t="s">
        <v>35</v>
      </c>
      <c r="B12" s="122"/>
      <c r="C12" s="122"/>
      <c r="D12" s="47"/>
      <c r="E12" s="47"/>
      <c r="F12" s="13"/>
    </row>
    <row r="13" spans="1:6" ht="15.75" thickBot="1" x14ac:dyDescent="0.3"/>
    <row r="14" spans="1:6" ht="15.75" thickBot="1" x14ac:dyDescent="0.3">
      <c r="A14" s="72" t="s">
        <v>1</v>
      </c>
      <c r="B14" s="23" t="s">
        <v>2</v>
      </c>
      <c r="C14" s="4" t="s">
        <v>3</v>
      </c>
      <c r="D14" s="23" t="s">
        <v>32</v>
      </c>
      <c r="E14" s="4" t="s">
        <v>33</v>
      </c>
    </row>
    <row r="15" spans="1:6" ht="30" x14ac:dyDescent="0.25">
      <c r="A15" s="95" t="s">
        <v>17</v>
      </c>
      <c r="B15" s="96">
        <v>800</v>
      </c>
      <c r="C15" s="87" t="s">
        <v>67</v>
      </c>
      <c r="D15" s="88"/>
      <c r="E15" s="89">
        <f>SUM(B15*D15)</f>
        <v>0</v>
      </c>
    </row>
    <row r="16" spans="1:6" ht="30" x14ac:dyDescent="0.25">
      <c r="A16" s="97" t="s">
        <v>4</v>
      </c>
      <c r="B16" s="83">
        <v>6</v>
      </c>
      <c r="C16" s="83" t="s">
        <v>68</v>
      </c>
      <c r="D16" s="84"/>
      <c r="E16" s="98">
        <f>SUM(D16*B16)</f>
        <v>0</v>
      </c>
    </row>
    <row r="17" spans="1:7" ht="45.75" thickBot="1" x14ac:dyDescent="0.3">
      <c r="A17" s="99" t="s">
        <v>56</v>
      </c>
      <c r="B17" s="100">
        <v>7</v>
      </c>
      <c r="C17" s="100" t="s">
        <v>68</v>
      </c>
      <c r="D17" s="101"/>
      <c r="E17" s="94">
        <f>SUM(B17*D17)</f>
        <v>0</v>
      </c>
    </row>
    <row r="18" spans="1:7" ht="15.75" thickBot="1" x14ac:dyDescent="0.3">
      <c r="A18" s="115" t="s">
        <v>34</v>
      </c>
      <c r="B18" s="116"/>
      <c r="C18" s="119"/>
      <c r="D18" s="120"/>
      <c r="E18" s="70">
        <f>SUM(E15:E17)</f>
        <v>0</v>
      </c>
    </row>
    <row r="19" spans="1:7" x14ac:dyDescent="0.25">
      <c r="A19" s="74"/>
      <c r="B19" s="74"/>
      <c r="C19" s="75"/>
      <c r="D19" s="75"/>
      <c r="E19" s="9"/>
    </row>
    <row r="20" spans="1:7" ht="30" customHeight="1" x14ac:dyDescent="0.25">
      <c r="A20" s="121" t="s">
        <v>36</v>
      </c>
      <c r="B20" s="121"/>
      <c r="C20" s="121"/>
      <c r="D20" s="71"/>
      <c r="E20" s="46"/>
      <c r="F20" s="13"/>
    </row>
    <row r="21" spans="1:7" ht="15.75" thickBot="1" x14ac:dyDescent="0.3">
      <c r="A21" s="76"/>
      <c r="B21" s="76"/>
      <c r="C21" s="76"/>
      <c r="D21" s="76"/>
    </row>
    <row r="22" spans="1:7" ht="15.75" thickBot="1" x14ac:dyDescent="0.3">
      <c r="A22" s="81" t="s">
        <v>1</v>
      </c>
      <c r="B22" s="77" t="s">
        <v>2</v>
      </c>
      <c r="C22" s="82" t="s">
        <v>3</v>
      </c>
      <c r="D22" s="77" t="s">
        <v>32</v>
      </c>
      <c r="E22" s="4" t="s">
        <v>33</v>
      </c>
    </row>
    <row r="23" spans="1:7" ht="30" x14ac:dyDescent="0.25">
      <c r="A23" s="102" t="s">
        <v>17</v>
      </c>
      <c r="B23" s="103">
        <v>800</v>
      </c>
      <c r="C23" s="103" t="s">
        <v>67</v>
      </c>
      <c r="D23" s="104"/>
      <c r="E23" s="89">
        <f>SUM(B23*D23)</f>
        <v>0</v>
      </c>
      <c r="G23" s="45"/>
    </row>
    <row r="24" spans="1:7" ht="30" x14ac:dyDescent="0.25">
      <c r="A24" s="97" t="s">
        <v>52</v>
      </c>
      <c r="B24" s="83">
        <v>1</v>
      </c>
      <c r="C24" s="83" t="s">
        <v>68</v>
      </c>
      <c r="D24" s="84"/>
      <c r="E24" s="98">
        <f>SUM(B24*D24)</f>
        <v>0</v>
      </c>
      <c r="G24" s="45"/>
    </row>
    <row r="25" spans="1:7" ht="45.75" thickBot="1" x14ac:dyDescent="0.3">
      <c r="A25" s="99" t="s">
        <v>53</v>
      </c>
      <c r="B25" s="100">
        <v>12</v>
      </c>
      <c r="C25" s="100" t="s">
        <v>68</v>
      </c>
      <c r="D25" s="101"/>
      <c r="E25" s="94">
        <f>SUM(B25*D25)</f>
        <v>0</v>
      </c>
      <c r="G25" s="45"/>
    </row>
    <row r="26" spans="1:7" ht="15.75" customHeight="1" thickBot="1" x14ac:dyDescent="0.3">
      <c r="A26" s="115" t="s">
        <v>34</v>
      </c>
      <c r="B26" s="116"/>
      <c r="C26" s="119"/>
      <c r="D26" s="120"/>
      <c r="E26" s="70">
        <f>SUM(E23:E25)</f>
        <v>0</v>
      </c>
    </row>
    <row r="27" spans="1:7" x14ac:dyDescent="0.25">
      <c r="A27" s="74"/>
      <c r="B27" s="74"/>
      <c r="C27" s="75"/>
      <c r="D27" s="75"/>
      <c r="E27" s="9"/>
    </row>
    <row r="28" spans="1:7" ht="29.25" customHeight="1" x14ac:dyDescent="0.25">
      <c r="A28" s="123" t="s">
        <v>37</v>
      </c>
      <c r="B28" s="123"/>
      <c r="C28" s="123"/>
      <c r="D28" s="78"/>
      <c r="E28" s="48"/>
      <c r="F28" s="14"/>
    </row>
    <row r="29" spans="1:7" ht="15.75" thickBot="1" x14ac:dyDescent="0.3">
      <c r="A29" s="76"/>
      <c r="B29" s="76"/>
      <c r="C29" s="76"/>
      <c r="D29" s="76"/>
    </row>
    <row r="30" spans="1:7" ht="15.75" thickBot="1" x14ac:dyDescent="0.3">
      <c r="A30" s="81" t="s">
        <v>1</v>
      </c>
      <c r="B30" s="77" t="s">
        <v>2</v>
      </c>
      <c r="C30" s="82" t="s">
        <v>3</v>
      </c>
      <c r="D30" s="77" t="s">
        <v>32</v>
      </c>
      <c r="E30" s="4" t="s">
        <v>33</v>
      </c>
    </row>
    <row r="31" spans="1:7" ht="30" x14ac:dyDescent="0.25">
      <c r="A31" s="102" t="s">
        <v>52</v>
      </c>
      <c r="B31" s="103">
        <v>13</v>
      </c>
      <c r="C31" s="103" t="s">
        <v>70</v>
      </c>
      <c r="D31" s="104"/>
      <c r="E31" s="89">
        <f>SUM(B31*D31)</f>
        <v>0</v>
      </c>
      <c r="G31" s="45"/>
    </row>
    <row r="32" spans="1:7" ht="45.75" thickBot="1" x14ac:dyDescent="0.3">
      <c r="A32" s="99" t="s">
        <v>54</v>
      </c>
      <c r="B32" s="100">
        <v>8</v>
      </c>
      <c r="C32" s="100" t="s">
        <v>70</v>
      </c>
      <c r="D32" s="101"/>
      <c r="E32" s="94">
        <f>SUM(B32*D32)</f>
        <v>0</v>
      </c>
      <c r="G32" s="45"/>
    </row>
    <row r="33" spans="1:7" ht="15.75" thickBot="1" x14ac:dyDescent="0.3">
      <c r="A33" s="115" t="s">
        <v>34</v>
      </c>
      <c r="B33" s="116"/>
      <c r="C33" s="119"/>
      <c r="D33" s="120"/>
      <c r="E33" s="70">
        <f>SUM(E31:E32)</f>
        <v>0</v>
      </c>
    </row>
    <row r="34" spans="1:7" ht="15.75" customHeight="1" x14ac:dyDescent="0.25">
      <c r="A34" s="15"/>
      <c r="B34" s="21"/>
    </row>
    <row r="35" spans="1:7" ht="29.25" customHeight="1" thickBot="1" x14ac:dyDescent="0.3">
      <c r="A35" s="118" t="s">
        <v>39</v>
      </c>
      <c r="B35" s="118"/>
      <c r="C35" s="118"/>
      <c r="D35" s="15"/>
      <c r="E35" s="15"/>
      <c r="F35" s="14"/>
    </row>
    <row r="36" spans="1:7" ht="35.25" customHeight="1" thickBot="1" x14ac:dyDescent="0.3">
      <c r="A36" s="79" t="s">
        <v>1</v>
      </c>
      <c r="B36" s="79" t="s">
        <v>2</v>
      </c>
      <c r="C36" s="80" t="s">
        <v>3</v>
      </c>
      <c r="D36" s="23" t="s">
        <v>32</v>
      </c>
      <c r="E36" s="4" t="s">
        <v>33</v>
      </c>
      <c r="F36" s="20"/>
      <c r="G36" s="20"/>
    </row>
    <row r="37" spans="1:7" ht="29.25" customHeight="1" x14ac:dyDescent="0.25">
      <c r="A37" s="105" t="s">
        <v>17</v>
      </c>
      <c r="B37" s="106">
        <v>800</v>
      </c>
      <c r="C37" s="107" t="s">
        <v>69</v>
      </c>
      <c r="D37" s="88"/>
      <c r="E37" s="89">
        <f>SUM(B37*D37)</f>
        <v>0</v>
      </c>
      <c r="F37" s="16"/>
      <c r="G37" s="18"/>
    </row>
    <row r="38" spans="1:7" ht="30.75" customHeight="1" thickBot="1" x14ac:dyDescent="0.3">
      <c r="A38" s="108" t="s">
        <v>38</v>
      </c>
      <c r="B38" s="109">
        <v>13</v>
      </c>
      <c r="C38" s="110" t="s">
        <v>69</v>
      </c>
      <c r="D38" s="93"/>
      <c r="E38" s="94">
        <f>SUM(B38*D38)</f>
        <v>0</v>
      </c>
      <c r="F38" s="16"/>
      <c r="G38" s="18"/>
    </row>
    <row r="39" spans="1:7" ht="15.75" customHeight="1" thickBot="1" x14ac:dyDescent="0.3">
      <c r="A39" s="115" t="s">
        <v>34</v>
      </c>
      <c r="B39" s="116"/>
      <c r="C39" s="119"/>
      <c r="D39" s="120"/>
      <c r="E39" s="70">
        <f>SUM(E37:E38)</f>
        <v>0</v>
      </c>
      <c r="F39" s="19"/>
      <c r="G39" s="20"/>
    </row>
    <row r="40" spans="1:7" ht="15.75" customHeight="1" x14ac:dyDescent="0.25">
      <c r="A40" t="s">
        <v>40</v>
      </c>
      <c r="F40" s="19"/>
      <c r="G40" s="20"/>
    </row>
    <row r="42" spans="1:7" ht="31.15" customHeight="1" x14ac:dyDescent="0.25">
      <c r="A42" s="117" t="s">
        <v>41</v>
      </c>
      <c r="B42" s="117"/>
      <c r="C42" s="117"/>
      <c r="D42" s="48"/>
      <c r="E42" s="48"/>
    </row>
    <row r="43" spans="1:7" ht="15.75" thickBot="1" x14ac:dyDescent="0.3">
      <c r="E43" s="58"/>
      <c r="F43" s="58"/>
    </row>
    <row r="44" spans="1:7" ht="15.75" thickBot="1" x14ac:dyDescent="0.3">
      <c r="A44" s="12" t="s">
        <v>21</v>
      </c>
      <c r="B44" s="17" t="s">
        <v>19</v>
      </c>
      <c r="C44" s="64" t="s">
        <v>20</v>
      </c>
      <c r="D44" s="2" t="s">
        <v>50</v>
      </c>
      <c r="E44" s="59"/>
      <c r="F44" s="59"/>
    </row>
    <row r="45" spans="1:7" ht="60" x14ac:dyDescent="0.25">
      <c r="A45" s="40" t="s">
        <v>22</v>
      </c>
      <c r="B45" s="54">
        <v>0.2</v>
      </c>
      <c r="C45" s="50"/>
      <c r="D45" s="65">
        <f>SUM(B45*C45)</f>
        <v>0</v>
      </c>
      <c r="E45" s="60"/>
      <c r="F45" s="61"/>
    </row>
    <row r="46" spans="1:7" ht="22.9" customHeight="1" x14ac:dyDescent="0.25">
      <c r="A46" s="40" t="s">
        <v>29</v>
      </c>
      <c r="B46" s="54" t="s">
        <v>49</v>
      </c>
      <c r="C46" s="50"/>
      <c r="D46" s="65">
        <f>SUM(C46*0.47)</f>
        <v>0</v>
      </c>
      <c r="E46" s="60"/>
      <c r="F46" s="61"/>
    </row>
    <row r="47" spans="1:7" ht="24" customHeight="1" x14ac:dyDescent="0.25">
      <c r="A47" s="40" t="s">
        <v>23</v>
      </c>
      <c r="B47" s="54">
        <v>1E-3</v>
      </c>
      <c r="C47" s="50"/>
      <c r="D47" s="65">
        <f>SUM(C47*0.001)</f>
        <v>0</v>
      </c>
      <c r="E47" s="60"/>
      <c r="F47" s="61"/>
    </row>
    <row r="48" spans="1:7" ht="36" x14ac:dyDescent="0.25">
      <c r="A48" s="40" t="s">
        <v>24</v>
      </c>
      <c r="B48" s="54">
        <v>0.19</v>
      </c>
      <c r="C48" s="50"/>
      <c r="D48" s="65">
        <f>SUM(C48*0.19)</f>
        <v>0</v>
      </c>
      <c r="E48" s="60"/>
      <c r="F48" s="61"/>
    </row>
    <row r="49" spans="1:6" ht="60" x14ac:dyDescent="0.25">
      <c r="A49" s="40" t="s">
        <v>25</v>
      </c>
      <c r="B49" s="54">
        <v>0.6</v>
      </c>
      <c r="C49" s="50"/>
      <c r="D49" s="65">
        <f>SUM(C49*0.6)</f>
        <v>0</v>
      </c>
      <c r="E49" s="60"/>
      <c r="F49" s="61"/>
    </row>
    <row r="50" spans="1:6" ht="48" x14ac:dyDescent="0.25">
      <c r="A50" s="40" t="s">
        <v>26</v>
      </c>
      <c r="B50" s="55">
        <v>1.2999999999999999E-2</v>
      </c>
      <c r="C50" s="51"/>
      <c r="D50" s="66">
        <f>SUM(C50*0.013)</f>
        <v>0</v>
      </c>
      <c r="E50" s="60"/>
      <c r="F50" s="61"/>
    </row>
    <row r="51" spans="1:6" ht="48" x14ac:dyDescent="0.25">
      <c r="A51" s="40" t="s">
        <v>28</v>
      </c>
      <c r="B51" s="55">
        <v>3.7999999999999999E-2</v>
      </c>
      <c r="C51" s="51"/>
      <c r="D51" s="66">
        <f>SUM(C51*0.038)</f>
        <v>0</v>
      </c>
      <c r="E51" s="60"/>
      <c r="F51" s="61"/>
    </row>
    <row r="52" spans="1:6" ht="24.75" thickBot="1" x14ac:dyDescent="0.3">
      <c r="A52" s="41" t="s">
        <v>42</v>
      </c>
      <c r="B52" s="56"/>
      <c r="C52" s="52"/>
      <c r="D52" s="67"/>
      <c r="E52" s="60"/>
      <c r="F52" s="61"/>
    </row>
    <row r="53" spans="1:6" ht="19.5" thickBot="1" x14ac:dyDescent="0.3">
      <c r="A53" s="115" t="s">
        <v>18</v>
      </c>
      <c r="B53" s="116"/>
      <c r="C53" s="116"/>
      <c r="D53" s="68">
        <f>SUM(D45:D52)</f>
        <v>0</v>
      </c>
      <c r="E53" s="62"/>
      <c r="F53" s="63"/>
    </row>
    <row r="54" spans="1:6" x14ac:dyDescent="0.25">
      <c r="E54" s="58"/>
      <c r="F54" s="58"/>
    </row>
    <row r="56" spans="1:6" ht="14.45" customHeight="1" x14ac:dyDescent="0.25">
      <c r="A56" s="114" t="s">
        <v>59</v>
      </c>
      <c r="B56" s="114"/>
      <c r="C56" s="114"/>
      <c r="D56" s="114"/>
      <c r="E56" s="114"/>
    </row>
    <row r="57" spans="1:6" ht="16.5" customHeight="1" thickBot="1" x14ac:dyDescent="0.3"/>
    <row r="58" spans="1:6" ht="17.25" customHeight="1" thickBot="1" x14ac:dyDescent="0.3">
      <c r="A58" s="12"/>
      <c r="B58" s="12" t="s">
        <v>61</v>
      </c>
      <c r="C58" s="12" t="s">
        <v>62</v>
      </c>
      <c r="D58" s="12" t="s">
        <v>63</v>
      </c>
      <c r="E58" s="113"/>
    </row>
    <row r="59" spans="1:6" ht="36" x14ac:dyDescent="0.25">
      <c r="A59" s="40" t="s">
        <v>64</v>
      </c>
      <c r="B59" s="134">
        <v>34</v>
      </c>
      <c r="C59" s="54"/>
      <c r="D59" s="135">
        <f>B59*C59</f>
        <v>0</v>
      </c>
    </row>
    <row r="60" spans="1:6" ht="36.75" thickBot="1" x14ac:dyDescent="0.3">
      <c r="A60" s="41" t="s">
        <v>65</v>
      </c>
      <c r="B60" s="136">
        <v>11</v>
      </c>
      <c r="C60" s="56"/>
      <c r="D60" s="67">
        <f>B60*C60</f>
        <v>0</v>
      </c>
    </row>
    <row r="61" spans="1:6" ht="15.75" thickBot="1" x14ac:dyDescent="0.3">
      <c r="A61" s="115" t="s">
        <v>60</v>
      </c>
      <c r="B61" s="116"/>
      <c r="C61" s="116"/>
      <c r="D61" s="68">
        <f>SUM(D59:D60)</f>
        <v>0</v>
      </c>
    </row>
  </sheetData>
  <mergeCells count="14">
    <mergeCell ref="A61:C61"/>
    <mergeCell ref="A5:C5"/>
    <mergeCell ref="A12:C12"/>
    <mergeCell ref="A20:C20"/>
    <mergeCell ref="A28:C28"/>
    <mergeCell ref="A10:D10"/>
    <mergeCell ref="A18:D18"/>
    <mergeCell ref="A26:D26"/>
    <mergeCell ref="A56:E56"/>
    <mergeCell ref="A53:C53"/>
    <mergeCell ref="A42:C42"/>
    <mergeCell ref="A35:C35"/>
    <mergeCell ref="A33:D33"/>
    <mergeCell ref="A39:D39"/>
  </mergeCells>
  <phoneticPr fontId="10" type="noConversion"/>
  <pageMargins left="0.23622047244094491" right="0.23622047244094491" top="0.19685039370078741" bottom="0.19685039370078741" header="0.31496062992125984" footer="0.31496062992125984"/>
  <pageSetup paperSize="9" scale="71" fitToHeight="0" orientation="portrait" horizontalDpi="4294967294" r:id="rId1"/>
  <headerFooter>
    <oddHeader>&amp;RPříloha č. 2 Smlouvy o poskytnutí služeb při nakládání s odpady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"/>
  <sheetViews>
    <sheetView tabSelected="1" workbookViewId="0">
      <selection activeCell="E24" sqref="E24"/>
    </sheetView>
  </sheetViews>
  <sheetFormatPr defaultColWidth="9.140625" defaultRowHeight="15" x14ac:dyDescent="0.25"/>
  <cols>
    <col min="1" max="1" width="6.42578125" style="1" customWidth="1"/>
    <col min="2" max="2" width="64.140625" style="6" customWidth="1"/>
    <col min="3" max="3" width="22.140625" style="1" customWidth="1"/>
    <col min="4" max="4" width="17.140625" style="1" customWidth="1"/>
    <col min="5" max="5" width="33.140625" style="1" customWidth="1"/>
    <col min="6" max="16384" width="9.140625" style="1"/>
  </cols>
  <sheetData>
    <row r="1" spans="1:5" ht="18.75" x14ac:dyDescent="0.25">
      <c r="A1" s="7" t="s">
        <v>51</v>
      </c>
      <c r="D1" s="24"/>
    </row>
    <row r="2" spans="1:5" ht="15.75" thickBot="1" x14ac:dyDescent="0.3"/>
    <row r="3" spans="1:5" s="5" customFormat="1" ht="42" customHeight="1" thickBot="1" x14ac:dyDescent="0.3">
      <c r="A3" s="132" t="s">
        <v>5</v>
      </c>
      <c r="B3" s="133"/>
      <c r="C3" s="23" t="s">
        <v>6</v>
      </c>
      <c r="D3" s="4" t="s">
        <v>7</v>
      </c>
      <c r="E3" s="4" t="s">
        <v>8</v>
      </c>
    </row>
    <row r="4" spans="1:5" ht="41.25" customHeight="1" x14ac:dyDescent="0.25">
      <c r="A4" s="25" t="s">
        <v>11</v>
      </c>
      <c r="B4" s="38" t="s">
        <v>43</v>
      </c>
      <c r="C4" s="26">
        <f>SUM(Položky!E10)</f>
        <v>0</v>
      </c>
      <c r="D4" s="34"/>
      <c r="E4" s="30">
        <f t="shared" ref="E4:E10" si="0">SUM(C4:D4)</f>
        <v>0</v>
      </c>
    </row>
    <row r="5" spans="1:5" ht="62.25" customHeight="1" x14ac:dyDescent="0.25">
      <c r="A5" s="25" t="s">
        <v>12</v>
      </c>
      <c r="B5" s="39" t="s">
        <v>46</v>
      </c>
      <c r="C5" s="28">
        <f>SUM(Položky!E18)</f>
        <v>0</v>
      </c>
      <c r="D5" s="36"/>
      <c r="E5" s="32">
        <f t="shared" si="0"/>
        <v>0</v>
      </c>
    </row>
    <row r="6" spans="1:5" ht="49.5" customHeight="1" x14ac:dyDescent="0.25">
      <c r="A6" s="25" t="s">
        <v>48</v>
      </c>
      <c r="B6" s="39" t="s">
        <v>45</v>
      </c>
      <c r="C6" s="27">
        <f>SUM(Položky!E26)</f>
        <v>0</v>
      </c>
      <c r="D6" s="35"/>
      <c r="E6" s="31">
        <f t="shared" si="0"/>
        <v>0</v>
      </c>
    </row>
    <row r="7" spans="1:5" ht="45.75" customHeight="1" x14ac:dyDescent="0.25">
      <c r="A7" s="25" t="s">
        <v>13</v>
      </c>
      <c r="B7" s="39" t="s">
        <v>44</v>
      </c>
      <c r="C7" s="27">
        <f>SUM(Položky!E33)</f>
        <v>0</v>
      </c>
      <c r="D7" s="35"/>
      <c r="E7" s="31">
        <f t="shared" si="0"/>
        <v>0</v>
      </c>
    </row>
    <row r="8" spans="1:5" ht="47.25" customHeight="1" x14ac:dyDescent="0.25">
      <c r="A8" s="25" t="s">
        <v>14</v>
      </c>
      <c r="B8" s="39" t="s">
        <v>47</v>
      </c>
      <c r="C8" s="27">
        <f>SUM(Položky!E39)</f>
        <v>0</v>
      </c>
      <c r="D8" s="35"/>
      <c r="E8" s="31">
        <f t="shared" si="0"/>
        <v>0</v>
      </c>
    </row>
    <row r="9" spans="1:5" ht="47.25" customHeight="1" thickBot="1" x14ac:dyDescent="0.3">
      <c r="A9" s="25" t="s">
        <v>15</v>
      </c>
      <c r="B9" s="57" t="s">
        <v>27</v>
      </c>
      <c r="C9" s="29">
        <f>SUM(Položky!D53)</f>
        <v>0</v>
      </c>
      <c r="D9" s="111"/>
      <c r="E9" s="31">
        <f t="shared" si="0"/>
        <v>0</v>
      </c>
    </row>
    <row r="10" spans="1:5" ht="36.75" customHeight="1" thickBot="1" x14ac:dyDescent="0.3">
      <c r="A10" s="25" t="s">
        <v>57</v>
      </c>
      <c r="B10" s="112" t="s">
        <v>58</v>
      </c>
      <c r="C10" s="29">
        <f>SUM(Položky!D61)</f>
        <v>0</v>
      </c>
      <c r="D10" s="37"/>
      <c r="E10" s="33">
        <f>SUM(C10:D10)</f>
        <v>0</v>
      </c>
    </row>
    <row r="11" spans="1:5" ht="40.5" customHeight="1" thickBot="1" x14ac:dyDescent="0.3">
      <c r="A11" s="130" t="s">
        <v>9</v>
      </c>
      <c r="B11" s="131"/>
      <c r="C11" s="8">
        <f>SUM(C4:C10)</f>
        <v>0</v>
      </c>
      <c r="D11" s="8">
        <f>SUM(D4:D10)</f>
        <v>0</v>
      </c>
      <c r="E11" s="8">
        <f>SUM(E4:E10)</f>
        <v>0</v>
      </c>
    </row>
    <row r="12" spans="1:5" ht="33.75" customHeight="1" thickBot="1" x14ac:dyDescent="0.3">
      <c r="A12" s="128" t="s">
        <v>10</v>
      </c>
      <c r="B12" s="129"/>
      <c r="C12" s="8">
        <f>SUM(C11*4)</f>
        <v>0</v>
      </c>
      <c r="D12" s="8">
        <f>D11*4</f>
        <v>0</v>
      </c>
      <c r="E12" s="8">
        <f>SUM(C12:D12)</f>
        <v>0</v>
      </c>
    </row>
  </sheetData>
  <mergeCells count="3">
    <mergeCell ref="A12:B12"/>
    <mergeCell ref="A11:B11"/>
    <mergeCell ref="A3:B3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Header>&amp;RPříloha č. 2 Smlouvy o poskytnutí služeb při nakládání s odpady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85E57374444AA21791CF455AC1D8" ma:contentTypeVersion="11" ma:contentTypeDescription="Vytvoří nový dokument" ma:contentTypeScope="" ma:versionID="653e9247051a1474149d1582f2a09872">
  <xsd:schema xmlns:xsd="http://www.w3.org/2001/XMLSchema" xmlns:xs="http://www.w3.org/2001/XMLSchema" xmlns:p="http://schemas.microsoft.com/office/2006/metadata/properties" xmlns:ns2="0aed8e61-5cee-4ad7-8402-808ebf8f80d5" targetNamespace="http://schemas.microsoft.com/office/2006/metadata/properties" ma:root="true" ma:fieldsID="4dd15f6452ad6d0f8ac3a0d328296d11" ns2:_="">
    <xsd:import namespace="0aed8e61-5cee-4ad7-8402-808ebf8f80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d8e61-5cee-4ad7-8402-808ebf8f8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9DB85E-D0E6-419E-B5C3-AC9ACD5D64B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8785B39-5222-446C-9F8C-A1E6DF281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ed8e61-5cee-4ad7-8402-808ebf8f8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2F45DF-0918-4AB2-9B97-821CB8823F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Položky</vt:lpstr>
      <vt:lpstr>Souhrnná 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2016-01-12T13:05:01Z</cp:lastPrinted>
  <dcterms:created xsi:type="dcterms:W3CDTF">2006-09-16T00:00:00Z</dcterms:created>
  <dcterms:modified xsi:type="dcterms:W3CDTF">2021-11-02T11:09:27Z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0x010100B48685E57374444AA21791CF455AC1D8</vt:lpwstr>
  </property>
</Properties>
</file>