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P:\2138_NemCL - Oprava a modernizace LDN - stanice B\06 DVZ\F Soupis prací\01 Soupis prací\"/>
    </mc:Choice>
  </mc:AlternateContent>
  <xr:revisionPtr revIDLastSave="0" documentId="13_ncr:1_{63F19E1F-829C-443A-8732-FB9CEDAC4D68}" xr6:coauthVersionLast="43" xr6:coauthVersionMax="43" xr10:uidLastSave="{00000000-0000-0000-0000-000000000000}"/>
  <bookViews>
    <workbookView xWindow="-120" yWindow="-120" windowWidth="38640" windowHeight="21240" xr2:uid="{00000000-000D-0000-FFFF-FFFF00000000}"/>
  </bookViews>
  <sheets>
    <sheet name="Rekapitulace stavby" sheetId="1" r:id="rId1"/>
    <sheet name="D1.01.100 - Oprava a mode..." sheetId="2" r:id="rId2"/>
    <sheet name="Pokyny pro vyplnění" sheetId="3" r:id="rId3"/>
  </sheets>
  <definedNames>
    <definedName name="_xlnm._FilterDatabase" localSheetId="1" hidden="1">'D1.01.100 - Oprava a mode...'!$C$100:$K$1321</definedName>
    <definedName name="_xlnm.Print_Titles" localSheetId="1">'D1.01.100 - Oprava a mode...'!$100:$100</definedName>
    <definedName name="_xlnm.Print_Titles" localSheetId="0">'Rekapitulace stavby'!$52:$52</definedName>
    <definedName name="_xlnm.Print_Area" localSheetId="1">'D1.01.100 - Oprava a mode...'!$C$4:$J$39,'D1.01.100 - Oprava a mode...'!$C$45:$J$82,'D1.01.100 - Oprava a mode...'!$C$88:$J$1321</definedName>
    <definedName name="_xlnm.Print_Area" localSheetId="2">'Pokyny pro vyplnění'!$B$2:$K$71,'Pokyny pro vyplnění'!$B$74:$K$118,'Pokyny pro vyplnění'!$B$121:$K$161,'Pokyny pro vyplnění'!$B$164:$K$218</definedName>
    <definedName name="_xlnm.Print_Area" localSheetId="0">'Rekapitulace stavby'!$D$4:$AO$36,'Rekapitulace stavby'!$C$42:$AQ$56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2" l="1"/>
  <c r="J36" i="2"/>
  <c r="AY55" i="1" s="1"/>
  <c r="J35" i="2"/>
  <c r="AX55" i="1" s="1"/>
  <c r="BI1321" i="2"/>
  <c r="BH1321" i="2"/>
  <c r="BG1321" i="2"/>
  <c r="BF1321" i="2"/>
  <c r="T1321" i="2"/>
  <c r="R1321" i="2"/>
  <c r="P1321" i="2"/>
  <c r="BI1320" i="2"/>
  <c r="BH1320" i="2"/>
  <c r="BG1320" i="2"/>
  <c r="BF1320" i="2"/>
  <c r="T1320" i="2"/>
  <c r="R1320" i="2"/>
  <c r="P1320" i="2"/>
  <c r="BI1319" i="2"/>
  <c r="BH1319" i="2"/>
  <c r="BG1319" i="2"/>
  <c r="BF1319" i="2"/>
  <c r="T1319" i="2"/>
  <c r="R1319" i="2"/>
  <c r="P1319" i="2"/>
  <c r="BI1318" i="2"/>
  <c r="BH1318" i="2"/>
  <c r="BG1318" i="2"/>
  <c r="BF1318" i="2"/>
  <c r="T1318" i="2"/>
  <c r="R1318" i="2"/>
  <c r="P1318" i="2"/>
  <c r="BI1317" i="2"/>
  <c r="BH1317" i="2"/>
  <c r="BG1317" i="2"/>
  <c r="BF1317" i="2"/>
  <c r="T1317" i="2"/>
  <c r="R1317" i="2"/>
  <c r="P1317" i="2"/>
  <c r="BI1316" i="2"/>
  <c r="BH1316" i="2"/>
  <c r="BG1316" i="2"/>
  <c r="BF1316" i="2"/>
  <c r="T1316" i="2"/>
  <c r="R1316" i="2"/>
  <c r="P1316" i="2"/>
  <c r="BI1312" i="2"/>
  <c r="BH1312" i="2"/>
  <c r="BG1312" i="2"/>
  <c r="BF1312" i="2"/>
  <c r="T1312" i="2"/>
  <c r="T1311" i="2" s="1"/>
  <c r="R1312" i="2"/>
  <c r="R1311" i="2"/>
  <c r="P1312" i="2"/>
  <c r="P1311" i="2" s="1"/>
  <c r="BI1265" i="2"/>
  <c r="BH1265" i="2"/>
  <c r="BG1265" i="2"/>
  <c r="BF1265" i="2"/>
  <c r="T1265" i="2"/>
  <c r="R1265" i="2"/>
  <c r="P1265" i="2"/>
  <c r="BI1252" i="2"/>
  <c r="BH1252" i="2"/>
  <c r="BG1252" i="2"/>
  <c r="BF1252" i="2"/>
  <c r="T1252" i="2"/>
  <c r="R1252" i="2"/>
  <c r="P1252" i="2"/>
  <c r="BI1249" i="2"/>
  <c r="BH1249" i="2"/>
  <c r="BG1249" i="2"/>
  <c r="BF1249" i="2"/>
  <c r="T1249" i="2"/>
  <c r="R1249" i="2"/>
  <c r="P1249" i="2"/>
  <c r="BI1233" i="2"/>
  <c r="BH1233" i="2"/>
  <c r="BG1233" i="2"/>
  <c r="BF1233" i="2"/>
  <c r="T1233" i="2"/>
  <c r="R1233" i="2"/>
  <c r="P1233" i="2"/>
  <c r="BI1231" i="2"/>
  <c r="BH1231" i="2"/>
  <c r="BG1231" i="2"/>
  <c r="BF1231" i="2"/>
  <c r="T1231" i="2"/>
  <c r="R1231" i="2"/>
  <c r="P1231" i="2"/>
  <c r="BI1229" i="2"/>
  <c r="BH1229" i="2"/>
  <c r="BG1229" i="2"/>
  <c r="BF1229" i="2"/>
  <c r="T1229" i="2"/>
  <c r="R1229" i="2"/>
  <c r="P1229" i="2"/>
  <c r="BI1223" i="2"/>
  <c r="BH1223" i="2"/>
  <c r="BG1223" i="2"/>
  <c r="BF1223" i="2"/>
  <c r="T1223" i="2"/>
  <c r="R1223" i="2"/>
  <c r="P1223" i="2"/>
  <c r="BI1220" i="2"/>
  <c r="BH1220" i="2"/>
  <c r="BG1220" i="2"/>
  <c r="BF1220" i="2"/>
  <c r="T1220" i="2"/>
  <c r="R1220" i="2"/>
  <c r="P1220" i="2"/>
  <c r="BI1218" i="2"/>
  <c r="BH1218" i="2"/>
  <c r="BG1218" i="2"/>
  <c r="BF1218" i="2"/>
  <c r="T1218" i="2"/>
  <c r="R1218" i="2"/>
  <c r="P1218" i="2"/>
  <c r="BI1213" i="2"/>
  <c r="BH1213" i="2"/>
  <c r="BG1213" i="2"/>
  <c r="BF1213" i="2"/>
  <c r="T1213" i="2"/>
  <c r="R1213" i="2"/>
  <c r="P1213" i="2"/>
  <c r="BI1197" i="2"/>
  <c r="BH1197" i="2"/>
  <c r="BG1197" i="2"/>
  <c r="BF1197" i="2"/>
  <c r="T1197" i="2"/>
  <c r="R1197" i="2"/>
  <c r="P1197" i="2"/>
  <c r="BI1194" i="2"/>
  <c r="BH1194" i="2"/>
  <c r="BG1194" i="2"/>
  <c r="BF1194" i="2"/>
  <c r="T1194" i="2"/>
  <c r="R1194" i="2"/>
  <c r="P1194" i="2"/>
  <c r="BI1172" i="2"/>
  <c r="BH1172" i="2"/>
  <c r="BG1172" i="2"/>
  <c r="BF1172" i="2"/>
  <c r="T1172" i="2"/>
  <c r="R1172" i="2"/>
  <c r="P1172" i="2"/>
  <c r="BI1149" i="2"/>
  <c r="BH1149" i="2"/>
  <c r="BG1149" i="2"/>
  <c r="BF1149" i="2"/>
  <c r="T1149" i="2"/>
  <c r="R1149" i="2"/>
  <c r="P1149" i="2"/>
  <c r="BI1147" i="2"/>
  <c r="BH1147" i="2"/>
  <c r="BG1147" i="2"/>
  <c r="BF1147" i="2"/>
  <c r="T1147" i="2"/>
  <c r="R1147" i="2"/>
  <c r="P1147" i="2"/>
  <c r="BI1145" i="2"/>
  <c r="BH1145" i="2"/>
  <c r="BG1145" i="2"/>
  <c r="BF1145" i="2"/>
  <c r="T1145" i="2"/>
  <c r="R1145" i="2"/>
  <c r="P1145" i="2"/>
  <c r="BI1142" i="2"/>
  <c r="BH1142" i="2"/>
  <c r="BG1142" i="2"/>
  <c r="BF1142" i="2"/>
  <c r="T1142" i="2"/>
  <c r="R1142" i="2"/>
  <c r="P1142" i="2"/>
  <c r="BI1140" i="2"/>
  <c r="BH1140" i="2"/>
  <c r="BG1140" i="2"/>
  <c r="BF1140" i="2"/>
  <c r="T1140" i="2"/>
  <c r="R1140" i="2"/>
  <c r="P1140" i="2"/>
  <c r="BI1138" i="2"/>
  <c r="BH1138" i="2"/>
  <c r="BG1138" i="2"/>
  <c r="BF1138" i="2"/>
  <c r="T1138" i="2"/>
  <c r="R1138" i="2"/>
  <c r="P1138" i="2"/>
  <c r="BI1106" i="2"/>
  <c r="BH1106" i="2"/>
  <c r="BG1106" i="2"/>
  <c r="BF1106" i="2"/>
  <c r="T1106" i="2"/>
  <c r="R1106" i="2"/>
  <c r="P1106" i="2"/>
  <c r="BI1104" i="2"/>
  <c r="BH1104" i="2"/>
  <c r="BG1104" i="2"/>
  <c r="BF1104" i="2"/>
  <c r="T1104" i="2"/>
  <c r="R1104" i="2"/>
  <c r="P1104" i="2"/>
  <c r="BI1074" i="2"/>
  <c r="BH1074" i="2"/>
  <c r="BG1074" i="2"/>
  <c r="BF1074" i="2"/>
  <c r="T1074" i="2"/>
  <c r="R1074" i="2"/>
  <c r="P1074" i="2"/>
  <c r="BI1047" i="2"/>
  <c r="BH1047" i="2"/>
  <c r="BG1047" i="2"/>
  <c r="BF1047" i="2"/>
  <c r="T1047" i="2"/>
  <c r="R1047" i="2"/>
  <c r="P1047" i="2"/>
  <c r="BI1045" i="2"/>
  <c r="BH1045" i="2"/>
  <c r="BG1045" i="2"/>
  <c r="BF1045" i="2"/>
  <c r="T1045" i="2"/>
  <c r="R1045" i="2"/>
  <c r="P1045" i="2"/>
  <c r="BI1042" i="2"/>
  <c r="BH1042" i="2"/>
  <c r="BG1042" i="2"/>
  <c r="BF1042" i="2"/>
  <c r="T1042" i="2"/>
  <c r="R1042" i="2"/>
  <c r="P1042" i="2"/>
  <c r="BI1040" i="2"/>
  <c r="BH1040" i="2"/>
  <c r="BG1040" i="2"/>
  <c r="BF1040" i="2"/>
  <c r="T1040" i="2"/>
  <c r="R1040" i="2"/>
  <c r="P1040" i="2"/>
  <c r="BI1038" i="2"/>
  <c r="BH1038" i="2"/>
  <c r="BG1038" i="2"/>
  <c r="BF1038" i="2"/>
  <c r="T1038" i="2"/>
  <c r="R1038" i="2"/>
  <c r="P1038" i="2"/>
  <c r="BI1035" i="2"/>
  <c r="BH1035" i="2"/>
  <c r="BG1035" i="2"/>
  <c r="BF1035" i="2"/>
  <c r="T1035" i="2"/>
  <c r="R1035" i="2"/>
  <c r="P1035" i="2"/>
  <c r="BI1033" i="2"/>
  <c r="BH1033" i="2"/>
  <c r="BG1033" i="2"/>
  <c r="BF1033" i="2"/>
  <c r="T1033" i="2"/>
  <c r="R1033" i="2"/>
  <c r="P1033" i="2"/>
  <c r="BI1013" i="2"/>
  <c r="BH1013" i="2"/>
  <c r="BG1013" i="2"/>
  <c r="BF1013" i="2"/>
  <c r="T1013" i="2"/>
  <c r="R1013" i="2"/>
  <c r="P1013" i="2"/>
  <c r="BI1011" i="2"/>
  <c r="BH1011" i="2"/>
  <c r="BG1011" i="2"/>
  <c r="BF1011" i="2"/>
  <c r="T1011" i="2"/>
  <c r="R1011" i="2"/>
  <c r="P1011" i="2"/>
  <c r="BI992" i="2"/>
  <c r="BH992" i="2"/>
  <c r="BG992" i="2"/>
  <c r="BF992" i="2"/>
  <c r="T992" i="2"/>
  <c r="R992" i="2"/>
  <c r="P992" i="2"/>
  <c r="BI989" i="2"/>
  <c r="BH989" i="2"/>
  <c r="BG989" i="2"/>
  <c r="BF989" i="2"/>
  <c r="T989" i="2"/>
  <c r="R989" i="2"/>
  <c r="P989" i="2"/>
  <c r="BI969" i="2"/>
  <c r="BH969" i="2"/>
  <c r="BG969" i="2"/>
  <c r="BF969" i="2"/>
  <c r="T969" i="2"/>
  <c r="R969" i="2"/>
  <c r="P969" i="2"/>
  <c r="BI940" i="2"/>
  <c r="BH940" i="2"/>
  <c r="BG940" i="2"/>
  <c r="BF940" i="2"/>
  <c r="T940" i="2"/>
  <c r="R940" i="2"/>
  <c r="P940" i="2"/>
  <c r="BI938" i="2"/>
  <c r="BH938" i="2"/>
  <c r="BG938" i="2"/>
  <c r="BF938" i="2"/>
  <c r="T938" i="2"/>
  <c r="R938" i="2"/>
  <c r="P938" i="2"/>
  <c r="BI936" i="2"/>
  <c r="BH936" i="2"/>
  <c r="BG936" i="2"/>
  <c r="BF936" i="2"/>
  <c r="T936" i="2"/>
  <c r="R936" i="2"/>
  <c r="P936" i="2"/>
  <c r="BI934" i="2"/>
  <c r="BH934" i="2"/>
  <c r="BG934" i="2"/>
  <c r="BF934" i="2"/>
  <c r="T934" i="2"/>
  <c r="R934" i="2"/>
  <c r="P934" i="2"/>
  <c r="BI909" i="2"/>
  <c r="BH909" i="2"/>
  <c r="BG909" i="2"/>
  <c r="BF909" i="2"/>
  <c r="T909" i="2"/>
  <c r="R909" i="2"/>
  <c r="P909" i="2"/>
  <c r="BI906" i="2"/>
  <c r="BH906" i="2"/>
  <c r="BG906" i="2"/>
  <c r="BF906" i="2"/>
  <c r="T906" i="2"/>
  <c r="R906" i="2"/>
  <c r="P906" i="2"/>
  <c r="BI903" i="2"/>
  <c r="BH903" i="2"/>
  <c r="BG903" i="2"/>
  <c r="BF903" i="2"/>
  <c r="T903" i="2"/>
  <c r="R903" i="2"/>
  <c r="P903" i="2"/>
  <c r="BI901" i="2"/>
  <c r="BH901" i="2"/>
  <c r="BG901" i="2"/>
  <c r="BF901" i="2"/>
  <c r="T901" i="2"/>
  <c r="R901" i="2"/>
  <c r="P901" i="2"/>
  <c r="BI899" i="2"/>
  <c r="BH899" i="2"/>
  <c r="BG899" i="2"/>
  <c r="BF899" i="2"/>
  <c r="T899" i="2"/>
  <c r="R899" i="2"/>
  <c r="P899" i="2"/>
  <c r="BI898" i="2"/>
  <c r="BH898" i="2"/>
  <c r="BG898" i="2"/>
  <c r="BF898" i="2"/>
  <c r="T898" i="2"/>
  <c r="R898" i="2"/>
  <c r="P898" i="2"/>
  <c r="BI897" i="2"/>
  <c r="BH897" i="2"/>
  <c r="BG897" i="2"/>
  <c r="BF897" i="2"/>
  <c r="T897" i="2"/>
  <c r="R897" i="2"/>
  <c r="P897" i="2"/>
  <c r="BI896" i="2"/>
  <c r="BH896" i="2"/>
  <c r="BG896" i="2"/>
  <c r="BF896" i="2"/>
  <c r="T896" i="2"/>
  <c r="R896" i="2"/>
  <c r="P896" i="2"/>
  <c r="BI895" i="2"/>
  <c r="BH895" i="2"/>
  <c r="BG895" i="2"/>
  <c r="BF895" i="2"/>
  <c r="T895" i="2"/>
  <c r="R895" i="2"/>
  <c r="P895" i="2"/>
  <c r="BI894" i="2"/>
  <c r="BH894" i="2"/>
  <c r="BG894" i="2"/>
  <c r="BF894" i="2"/>
  <c r="T894" i="2"/>
  <c r="R894" i="2"/>
  <c r="P894" i="2"/>
  <c r="BI893" i="2"/>
  <c r="BH893" i="2"/>
  <c r="BG893" i="2"/>
  <c r="BF893" i="2"/>
  <c r="T893" i="2"/>
  <c r="R893" i="2"/>
  <c r="P893" i="2"/>
  <c r="BI892" i="2"/>
  <c r="BH892" i="2"/>
  <c r="BG892" i="2"/>
  <c r="BF892" i="2"/>
  <c r="T892" i="2"/>
  <c r="R892" i="2"/>
  <c r="P892" i="2"/>
  <c r="BI891" i="2"/>
  <c r="BH891" i="2"/>
  <c r="BG891" i="2"/>
  <c r="BF891" i="2"/>
  <c r="T891" i="2"/>
  <c r="R891" i="2"/>
  <c r="P891" i="2"/>
  <c r="BI890" i="2"/>
  <c r="BH890" i="2"/>
  <c r="BG890" i="2"/>
  <c r="BF890" i="2"/>
  <c r="T890" i="2"/>
  <c r="R890" i="2"/>
  <c r="P890" i="2"/>
  <c r="BI889" i="2"/>
  <c r="BH889" i="2"/>
  <c r="BG889" i="2"/>
  <c r="BF889" i="2"/>
  <c r="T889" i="2"/>
  <c r="R889" i="2"/>
  <c r="P889" i="2"/>
  <c r="BI888" i="2"/>
  <c r="BH888" i="2"/>
  <c r="BG888" i="2"/>
  <c r="BF888" i="2"/>
  <c r="T888" i="2"/>
  <c r="R888" i="2"/>
  <c r="P888" i="2"/>
  <c r="BI887" i="2"/>
  <c r="BH887" i="2"/>
  <c r="BG887" i="2"/>
  <c r="BF887" i="2"/>
  <c r="T887" i="2"/>
  <c r="R887" i="2"/>
  <c r="P887" i="2"/>
  <c r="BI885" i="2"/>
  <c r="BH885" i="2"/>
  <c r="BG885" i="2"/>
  <c r="BF885" i="2"/>
  <c r="T885" i="2"/>
  <c r="R885" i="2"/>
  <c r="P885" i="2"/>
  <c r="BI883" i="2"/>
  <c r="BH883" i="2"/>
  <c r="BG883" i="2"/>
  <c r="BF883" i="2"/>
  <c r="T883" i="2"/>
  <c r="R883" i="2"/>
  <c r="P883" i="2"/>
  <c r="BI881" i="2"/>
  <c r="BH881" i="2"/>
  <c r="BG881" i="2"/>
  <c r="BF881" i="2"/>
  <c r="T881" i="2"/>
  <c r="R881" i="2"/>
  <c r="P881" i="2"/>
  <c r="BI877" i="2"/>
  <c r="BH877" i="2"/>
  <c r="BG877" i="2"/>
  <c r="BF877" i="2"/>
  <c r="T877" i="2"/>
  <c r="R877" i="2"/>
  <c r="P877" i="2"/>
  <c r="BI874" i="2"/>
  <c r="BH874" i="2"/>
  <c r="BG874" i="2"/>
  <c r="BF874" i="2"/>
  <c r="T874" i="2"/>
  <c r="R874" i="2"/>
  <c r="P874" i="2"/>
  <c r="BI869" i="2"/>
  <c r="BH869" i="2"/>
  <c r="BG869" i="2"/>
  <c r="BF869" i="2"/>
  <c r="T869" i="2"/>
  <c r="R869" i="2"/>
  <c r="P869" i="2"/>
  <c r="BI864" i="2"/>
  <c r="BH864" i="2"/>
  <c r="BG864" i="2"/>
  <c r="BF864" i="2"/>
  <c r="T864" i="2"/>
  <c r="R864" i="2"/>
  <c r="P864" i="2"/>
  <c r="BI861" i="2"/>
  <c r="BH861" i="2"/>
  <c r="BG861" i="2"/>
  <c r="BF861" i="2"/>
  <c r="T861" i="2"/>
  <c r="R861" i="2"/>
  <c r="P861" i="2"/>
  <c r="BI859" i="2"/>
  <c r="BH859" i="2"/>
  <c r="BG859" i="2"/>
  <c r="BF859" i="2"/>
  <c r="T859" i="2"/>
  <c r="R859" i="2"/>
  <c r="P859" i="2"/>
  <c r="BI856" i="2"/>
  <c r="BH856" i="2"/>
  <c r="BG856" i="2"/>
  <c r="BF856" i="2"/>
  <c r="T856" i="2"/>
  <c r="R856" i="2"/>
  <c r="P856" i="2"/>
  <c r="BI851" i="2"/>
  <c r="BH851" i="2"/>
  <c r="BG851" i="2"/>
  <c r="BF851" i="2"/>
  <c r="T851" i="2"/>
  <c r="R851" i="2"/>
  <c r="P851" i="2"/>
  <c r="BI834" i="2"/>
  <c r="BH834" i="2"/>
  <c r="BG834" i="2"/>
  <c r="BF834" i="2"/>
  <c r="T834" i="2"/>
  <c r="R834" i="2"/>
  <c r="P834" i="2"/>
  <c r="BI822" i="2"/>
  <c r="BH822" i="2"/>
  <c r="BG822" i="2"/>
  <c r="BF822" i="2"/>
  <c r="T822" i="2"/>
  <c r="R822" i="2"/>
  <c r="P822" i="2"/>
  <c r="BI798" i="2"/>
  <c r="BH798" i="2"/>
  <c r="BG798" i="2"/>
  <c r="BF798" i="2"/>
  <c r="T798" i="2"/>
  <c r="R798" i="2"/>
  <c r="P798" i="2"/>
  <c r="BI786" i="2"/>
  <c r="BH786" i="2"/>
  <c r="BG786" i="2"/>
  <c r="BF786" i="2"/>
  <c r="T786" i="2"/>
  <c r="R786" i="2"/>
  <c r="P786" i="2"/>
  <c r="BI784" i="2"/>
  <c r="BH784" i="2"/>
  <c r="BG784" i="2"/>
  <c r="BF784" i="2"/>
  <c r="T784" i="2"/>
  <c r="R784" i="2"/>
  <c r="P784" i="2"/>
  <c r="BI773" i="2"/>
  <c r="BH773" i="2"/>
  <c r="BG773" i="2"/>
  <c r="BF773" i="2"/>
  <c r="T773" i="2"/>
  <c r="R773" i="2"/>
  <c r="P773" i="2"/>
  <c r="BI770" i="2"/>
  <c r="BH770" i="2"/>
  <c r="BG770" i="2"/>
  <c r="BF770" i="2"/>
  <c r="T770" i="2"/>
  <c r="R770" i="2"/>
  <c r="P770" i="2"/>
  <c r="BI767" i="2"/>
  <c r="BH767" i="2"/>
  <c r="BG767" i="2"/>
  <c r="BF767" i="2"/>
  <c r="T767" i="2"/>
  <c r="R767" i="2"/>
  <c r="P767" i="2"/>
  <c r="BI749" i="2"/>
  <c r="BH749" i="2"/>
  <c r="BG749" i="2"/>
  <c r="BF749" i="2"/>
  <c r="T749" i="2"/>
  <c r="R749" i="2"/>
  <c r="P749" i="2"/>
  <c r="BI745" i="2"/>
  <c r="BH745" i="2"/>
  <c r="BG745" i="2"/>
  <c r="BF745" i="2"/>
  <c r="T745" i="2"/>
  <c r="T744" i="2" s="1"/>
  <c r="R745" i="2"/>
  <c r="R744" i="2"/>
  <c r="P745" i="2"/>
  <c r="P744" i="2"/>
  <c r="BI743" i="2"/>
  <c r="BH743" i="2"/>
  <c r="BG743" i="2"/>
  <c r="BF743" i="2"/>
  <c r="T743" i="2"/>
  <c r="R743" i="2"/>
  <c r="P743" i="2"/>
  <c r="BI735" i="2"/>
  <c r="BH735" i="2"/>
  <c r="BG735" i="2"/>
  <c r="BF735" i="2"/>
  <c r="T735" i="2"/>
  <c r="R735" i="2"/>
  <c r="P735" i="2"/>
  <c r="BI732" i="2"/>
  <c r="BH732" i="2"/>
  <c r="BG732" i="2"/>
  <c r="BF732" i="2"/>
  <c r="T732" i="2"/>
  <c r="R732" i="2"/>
  <c r="P732" i="2"/>
  <c r="BI731" i="2"/>
  <c r="BH731" i="2"/>
  <c r="BG731" i="2"/>
  <c r="BF731" i="2"/>
  <c r="T731" i="2"/>
  <c r="R731" i="2"/>
  <c r="P731" i="2"/>
  <c r="BI719" i="2"/>
  <c r="BH719" i="2"/>
  <c r="BG719" i="2"/>
  <c r="BF719" i="2"/>
  <c r="T719" i="2"/>
  <c r="R719" i="2"/>
  <c r="P719" i="2"/>
  <c r="BI709" i="2"/>
  <c r="BH709" i="2"/>
  <c r="BG709" i="2"/>
  <c r="BF709" i="2"/>
  <c r="T709" i="2"/>
  <c r="R709" i="2"/>
  <c r="P709" i="2"/>
  <c r="BI702" i="2"/>
  <c r="BH702" i="2"/>
  <c r="BG702" i="2"/>
  <c r="BF702" i="2"/>
  <c r="T702" i="2"/>
  <c r="R702" i="2"/>
  <c r="P702" i="2"/>
  <c r="BI693" i="2"/>
  <c r="BH693" i="2"/>
  <c r="BG693" i="2"/>
  <c r="BF693" i="2"/>
  <c r="T693" i="2"/>
  <c r="R693" i="2"/>
  <c r="P693" i="2"/>
  <c r="BI683" i="2"/>
  <c r="BH683" i="2"/>
  <c r="BG683" i="2"/>
  <c r="BF683" i="2"/>
  <c r="T683" i="2"/>
  <c r="R683" i="2"/>
  <c r="P683" i="2"/>
  <c r="BI681" i="2"/>
  <c r="BH681" i="2"/>
  <c r="BG681" i="2"/>
  <c r="BF681" i="2"/>
  <c r="T681" i="2"/>
  <c r="R681" i="2"/>
  <c r="P681" i="2"/>
  <c r="BI678" i="2"/>
  <c r="BH678" i="2"/>
  <c r="BG678" i="2"/>
  <c r="BF678" i="2"/>
  <c r="T678" i="2"/>
  <c r="R678" i="2"/>
  <c r="P678" i="2"/>
  <c r="BI676" i="2"/>
  <c r="BH676" i="2"/>
  <c r="BG676" i="2"/>
  <c r="BF676" i="2"/>
  <c r="T676" i="2"/>
  <c r="R676" i="2"/>
  <c r="P676" i="2"/>
  <c r="BI675" i="2"/>
  <c r="BH675" i="2"/>
  <c r="BG675" i="2"/>
  <c r="BF675" i="2"/>
  <c r="T675" i="2"/>
  <c r="R675" i="2"/>
  <c r="P675" i="2"/>
  <c r="BI674" i="2"/>
  <c r="BH674" i="2"/>
  <c r="BG674" i="2"/>
  <c r="BF674" i="2"/>
  <c r="T674" i="2"/>
  <c r="R674" i="2"/>
  <c r="P674" i="2"/>
  <c r="BI671" i="2"/>
  <c r="BH671" i="2"/>
  <c r="BG671" i="2"/>
  <c r="BF671" i="2"/>
  <c r="T671" i="2"/>
  <c r="R671" i="2"/>
  <c r="P671" i="2"/>
  <c r="BI655" i="2"/>
  <c r="BH655" i="2"/>
  <c r="BG655" i="2"/>
  <c r="BF655" i="2"/>
  <c r="T655" i="2"/>
  <c r="R655" i="2"/>
  <c r="P655" i="2"/>
  <c r="BI644" i="2"/>
  <c r="BH644" i="2"/>
  <c r="BG644" i="2"/>
  <c r="BF644" i="2"/>
  <c r="T644" i="2"/>
  <c r="R644" i="2"/>
  <c r="P644" i="2"/>
  <c r="BI639" i="2"/>
  <c r="BH639" i="2"/>
  <c r="BG639" i="2"/>
  <c r="BF639" i="2"/>
  <c r="T639" i="2"/>
  <c r="R639" i="2"/>
  <c r="P639" i="2"/>
  <c r="BI638" i="2"/>
  <c r="BH638" i="2"/>
  <c r="BG638" i="2"/>
  <c r="BF638" i="2"/>
  <c r="T638" i="2"/>
  <c r="R638" i="2"/>
  <c r="P638" i="2"/>
  <c r="BI635" i="2"/>
  <c r="BH635" i="2"/>
  <c r="BG635" i="2"/>
  <c r="BF635" i="2"/>
  <c r="T635" i="2"/>
  <c r="R635" i="2"/>
  <c r="P635" i="2"/>
  <c r="BI633" i="2"/>
  <c r="BH633" i="2"/>
  <c r="BG633" i="2"/>
  <c r="BF633" i="2"/>
  <c r="T633" i="2"/>
  <c r="R633" i="2"/>
  <c r="P633" i="2"/>
  <c r="BI630" i="2"/>
  <c r="BH630" i="2"/>
  <c r="BG630" i="2"/>
  <c r="BF630" i="2"/>
  <c r="T630" i="2"/>
  <c r="R630" i="2"/>
  <c r="P630" i="2"/>
  <c r="BI629" i="2"/>
  <c r="BH629" i="2"/>
  <c r="BG629" i="2"/>
  <c r="BF629" i="2"/>
  <c r="T629" i="2"/>
  <c r="R629" i="2"/>
  <c r="P629" i="2"/>
  <c r="BI627" i="2"/>
  <c r="BH627" i="2"/>
  <c r="BG627" i="2"/>
  <c r="BF627" i="2"/>
  <c r="T627" i="2"/>
  <c r="R627" i="2"/>
  <c r="P627" i="2"/>
  <c r="BI626" i="2"/>
  <c r="BH626" i="2"/>
  <c r="BG626" i="2"/>
  <c r="BF626" i="2"/>
  <c r="T626" i="2"/>
  <c r="R626" i="2"/>
  <c r="P626" i="2"/>
  <c r="BI614" i="2"/>
  <c r="BH614" i="2"/>
  <c r="BG614" i="2"/>
  <c r="BF614" i="2"/>
  <c r="T614" i="2"/>
  <c r="R614" i="2"/>
  <c r="P614" i="2"/>
  <c r="BI613" i="2"/>
  <c r="BH613" i="2"/>
  <c r="BG613" i="2"/>
  <c r="BF613" i="2"/>
  <c r="T613" i="2"/>
  <c r="R613" i="2"/>
  <c r="P613" i="2"/>
  <c r="BI600" i="2"/>
  <c r="BH600" i="2"/>
  <c r="BG600" i="2"/>
  <c r="BF600" i="2"/>
  <c r="T600" i="2"/>
  <c r="R600" i="2"/>
  <c r="P600" i="2"/>
  <c r="BI580" i="2"/>
  <c r="BH580" i="2"/>
  <c r="BG580" i="2"/>
  <c r="BF580" i="2"/>
  <c r="T580" i="2"/>
  <c r="R580" i="2"/>
  <c r="P580" i="2"/>
  <c r="BI578" i="2"/>
  <c r="BH578" i="2"/>
  <c r="BG578" i="2"/>
  <c r="BF578" i="2"/>
  <c r="T578" i="2"/>
  <c r="R578" i="2"/>
  <c r="P578" i="2"/>
  <c r="BI576" i="2"/>
  <c r="BH576" i="2"/>
  <c r="BG576" i="2"/>
  <c r="BF576" i="2"/>
  <c r="T576" i="2"/>
  <c r="R576" i="2"/>
  <c r="P576" i="2"/>
  <c r="BI571" i="2"/>
  <c r="BH571" i="2"/>
  <c r="BG571" i="2"/>
  <c r="BF571" i="2"/>
  <c r="T571" i="2"/>
  <c r="R571" i="2"/>
  <c r="P571" i="2"/>
  <c r="BI560" i="2"/>
  <c r="BH560" i="2"/>
  <c r="BG560" i="2"/>
  <c r="BF560" i="2"/>
  <c r="T560" i="2"/>
  <c r="R560" i="2"/>
  <c r="P560" i="2"/>
  <c r="BI545" i="2"/>
  <c r="BH545" i="2"/>
  <c r="BG545" i="2"/>
  <c r="BF545" i="2"/>
  <c r="T545" i="2"/>
  <c r="R545" i="2"/>
  <c r="P545" i="2"/>
  <c r="BI534" i="2"/>
  <c r="BH534" i="2"/>
  <c r="BG534" i="2"/>
  <c r="BF534" i="2"/>
  <c r="T534" i="2"/>
  <c r="R534" i="2"/>
  <c r="P534" i="2"/>
  <c r="BI528" i="2"/>
  <c r="BH528" i="2"/>
  <c r="BG528" i="2"/>
  <c r="BF528" i="2"/>
  <c r="T528" i="2"/>
  <c r="T527" i="2" s="1"/>
  <c r="R528" i="2"/>
  <c r="R527" i="2"/>
  <c r="P528" i="2"/>
  <c r="P527" i="2" s="1"/>
  <c r="BI524" i="2"/>
  <c r="BH524" i="2"/>
  <c r="BG524" i="2"/>
  <c r="BF524" i="2"/>
  <c r="T524" i="2"/>
  <c r="T523" i="2" s="1"/>
  <c r="R524" i="2"/>
  <c r="R523" i="2" s="1"/>
  <c r="P524" i="2"/>
  <c r="P523" i="2"/>
  <c r="BI521" i="2"/>
  <c r="BH521" i="2"/>
  <c r="BG521" i="2"/>
  <c r="BF521" i="2"/>
  <c r="T521" i="2"/>
  <c r="R521" i="2"/>
  <c r="P521" i="2"/>
  <c r="BI519" i="2"/>
  <c r="BH519" i="2"/>
  <c r="BG519" i="2"/>
  <c r="BF519" i="2"/>
  <c r="T519" i="2"/>
  <c r="R519" i="2"/>
  <c r="P519" i="2"/>
  <c r="BI517" i="2"/>
  <c r="BH517" i="2"/>
  <c r="BG517" i="2"/>
  <c r="BF517" i="2"/>
  <c r="T517" i="2"/>
  <c r="R517" i="2"/>
  <c r="P517" i="2"/>
  <c r="BI515" i="2"/>
  <c r="BH515" i="2"/>
  <c r="BG515" i="2"/>
  <c r="BF515" i="2"/>
  <c r="T515" i="2"/>
  <c r="R515" i="2"/>
  <c r="P515" i="2"/>
  <c r="BI497" i="2"/>
  <c r="BH497" i="2"/>
  <c r="BG497" i="2"/>
  <c r="BF497" i="2"/>
  <c r="T497" i="2"/>
  <c r="R497" i="2"/>
  <c r="P497" i="2"/>
  <c r="BI484" i="2"/>
  <c r="BH484" i="2"/>
  <c r="BG484" i="2"/>
  <c r="BF484" i="2"/>
  <c r="T484" i="2"/>
  <c r="R484" i="2"/>
  <c r="P484" i="2"/>
  <c r="BI482" i="2"/>
  <c r="BH482" i="2"/>
  <c r="BG482" i="2"/>
  <c r="BF482" i="2"/>
  <c r="T482" i="2"/>
  <c r="R482" i="2"/>
  <c r="P482" i="2"/>
  <c r="BI480" i="2"/>
  <c r="BH480" i="2"/>
  <c r="BG480" i="2"/>
  <c r="BF480" i="2"/>
  <c r="T480" i="2"/>
  <c r="R480" i="2"/>
  <c r="P480" i="2"/>
  <c r="BI472" i="2"/>
  <c r="BH472" i="2"/>
  <c r="BG472" i="2"/>
  <c r="BF472" i="2"/>
  <c r="T472" i="2"/>
  <c r="R472" i="2"/>
  <c r="P472" i="2"/>
  <c r="BI469" i="2"/>
  <c r="BH469" i="2"/>
  <c r="BG469" i="2"/>
  <c r="BF469" i="2"/>
  <c r="T469" i="2"/>
  <c r="R469" i="2"/>
  <c r="P469" i="2"/>
  <c r="BI451" i="2"/>
  <c r="BH451" i="2"/>
  <c r="BG451" i="2"/>
  <c r="BF451" i="2"/>
  <c r="T451" i="2"/>
  <c r="R451" i="2"/>
  <c r="P451" i="2"/>
  <c r="BI448" i="2"/>
  <c r="BH448" i="2"/>
  <c r="BG448" i="2"/>
  <c r="BF448" i="2"/>
  <c r="T448" i="2"/>
  <c r="R448" i="2"/>
  <c r="P448" i="2"/>
  <c r="BI439" i="2"/>
  <c r="BH439" i="2"/>
  <c r="BG439" i="2"/>
  <c r="BF439" i="2"/>
  <c r="T439" i="2"/>
  <c r="R439" i="2"/>
  <c r="P439" i="2"/>
  <c r="BI427" i="2"/>
  <c r="BH427" i="2"/>
  <c r="BG427" i="2"/>
  <c r="BF427" i="2"/>
  <c r="T427" i="2"/>
  <c r="R427" i="2"/>
  <c r="P427" i="2"/>
  <c r="BI424" i="2"/>
  <c r="BH424" i="2"/>
  <c r="BG424" i="2"/>
  <c r="BF424" i="2"/>
  <c r="T424" i="2"/>
  <c r="R424" i="2"/>
  <c r="P424" i="2"/>
  <c r="BI409" i="2"/>
  <c r="BH409" i="2"/>
  <c r="BG409" i="2"/>
  <c r="BF409" i="2"/>
  <c r="T409" i="2"/>
  <c r="R409" i="2"/>
  <c r="P409" i="2"/>
  <c r="BI395" i="2"/>
  <c r="BH395" i="2"/>
  <c r="BG395" i="2"/>
  <c r="BF395" i="2"/>
  <c r="T395" i="2"/>
  <c r="R395" i="2"/>
  <c r="P395" i="2"/>
  <c r="BI394" i="2"/>
  <c r="BH394" i="2"/>
  <c r="BG394" i="2"/>
  <c r="BF394" i="2"/>
  <c r="T394" i="2"/>
  <c r="R394" i="2"/>
  <c r="P394" i="2"/>
  <c r="BI391" i="2"/>
  <c r="BH391" i="2"/>
  <c r="BG391" i="2"/>
  <c r="BF391" i="2"/>
  <c r="T391" i="2"/>
  <c r="R391" i="2"/>
  <c r="P391" i="2"/>
  <c r="BI388" i="2"/>
  <c r="BH388" i="2"/>
  <c r="BG388" i="2"/>
  <c r="BF388" i="2"/>
  <c r="T388" i="2"/>
  <c r="R388" i="2"/>
  <c r="P388" i="2"/>
  <c r="BI384" i="2"/>
  <c r="BH384" i="2"/>
  <c r="BG384" i="2"/>
  <c r="BF384" i="2"/>
  <c r="T384" i="2"/>
  <c r="R384" i="2"/>
  <c r="P384" i="2"/>
  <c r="BI381" i="2"/>
  <c r="BH381" i="2"/>
  <c r="BG381" i="2"/>
  <c r="BF381" i="2"/>
  <c r="T381" i="2"/>
  <c r="R381" i="2"/>
  <c r="P381" i="2"/>
  <c r="BI368" i="2"/>
  <c r="BH368" i="2"/>
  <c r="BG368" i="2"/>
  <c r="BF368" i="2"/>
  <c r="T368" i="2"/>
  <c r="R368" i="2"/>
  <c r="P368" i="2"/>
  <c r="BI364" i="2"/>
  <c r="BH364" i="2"/>
  <c r="BG364" i="2"/>
  <c r="BF364" i="2"/>
  <c r="T364" i="2"/>
  <c r="R364" i="2"/>
  <c r="P364" i="2"/>
  <c r="BI357" i="2"/>
  <c r="BH357" i="2"/>
  <c r="BG357" i="2"/>
  <c r="BF357" i="2"/>
  <c r="T357" i="2"/>
  <c r="R357" i="2"/>
  <c r="P357" i="2"/>
  <c r="BI350" i="2"/>
  <c r="BH350" i="2"/>
  <c r="BG350" i="2"/>
  <c r="BF350" i="2"/>
  <c r="T350" i="2"/>
  <c r="R350" i="2"/>
  <c r="P350" i="2"/>
  <c r="BI343" i="2"/>
  <c r="BH343" i="2"/>
  <c r="BG343" i="2"/>
  <c r="BF343" i="2"/>
  <c r="T343" i="2"/>
  <c r="R343" i="2"/>
  <c r="P343" i="2"/>
  <c r="BI341" i="2"/>
  <c r="BH341" i="2"/>
  <c r="BG341" i="2"/>
  <c r="BF341" i="2"/>
  <c r="T341" i="2"/>
  <c r="R341" i="2"/>
  <c r="P341" i="2"/>
  <c r="BI336" i="2"/>
  <c r="BH336" i="2"/>
  <c r="BG336" i="2"/>
  <c r="BF336" i="2"/>
  <c r="T336" i="2"/>
  <c r="R336" i="2"/>
  <c r="P336" i="2"/>
  <c r="BI330" i="2"/>
  <c r="BH330" i="2"/>
  <c r="BG330" i="2"/>
  <c r="BF330" i="2"/>
  <c r="T330" i="2"/>
  <c r="R330" i="2"/>
  <c r="P330" i="2"/>
  <c r="BI315" i="2"/>
  <c r="BH315" i="2"/>
  <c r="BG315" i="2"/>
  <c r="BF315" i="2"/>
  <c r="T315" i="2"/>
  <c r="R315" i="2"/>
  <c r="P315" i="2"/>
  <c r="BI305" i="2"/>
  <c r="BH305" i="2"/>
  <c r="BG305" i="2"/>
  <c r="BF305" i="2"/>
  <c r="T305" i="2"/>
  <c r="R305" i="2"/>
  <c r="P305" i="2"/>
  <c r="BI291" i="2"/>
  <c r="BH291" i="2"/>
  <c r="BG291" i="2"/>
  <c r="BF291" i="2"/>
  <c r="T291" i="2"/>
  <c r="R291" i="2"/>
  <c r="P291" i="2"/>
  <c r="BI263" i="2"/>
  <c r="BH263" i="2"/>
  <c r="BG263" i="2"/>
  <c r="BF263" i="2"/>
  <c r="T263" i="2"/>
  <c r="R263" i="2"/>
  <c r="P263" i="2"/>
  <c r="BI248" i="2"/>
  <c r="BH248" i="2"/>
  <c r="BG248" i="2"/>
  <c r="BF248" i="2"/>
  <c r="T248" i="2"/>
  <c r="R248" i="2"/>
  <c r="P248" i="2"/>
  <c r="BI242" i="2"/>
  <c r="BH242" i="2"/>
  <c r="BG242" i="2"/>
  <c r="BF242" i="2"/>
  <c r="T242" i="2"/>
  <c r="R242" i="2"/>
  <c r="P242" i="2"/>
  <c r="BI225" i="2"/>
  <c r="BH225" i="2"/>
  <c r="BG225" i="2"/>
  <c r="BF225" i="2"/>
  <c r="T225" i="2"/>
  <c r="R225" i="2"/>
  <c r="P225" i="2"/>
  <c r="BI208" i="2"/>
  <c r="BH208" i="2"/>
  <c r="BG208" i="2"/>
  <c r="BF208" i="2"/>
  <c r="T208" i="2"/>
  <c r="R208" i="2"/>
  <c r="P208" i="2"/>
  <c r="BI202" i="2"/>
  <c r="BH202" i="2"/>
  <c r="BG202" i="2"/>
  <c r="BF202" i="2"/>
  <c r="T202" i="2"/>
  <c r="R202" i="2"/>
  <c r="P202" i="2"/>
  <c r="BI183" i="2"/>
  <c r="BH183" i="2"/>
  <c r="BG183" i="2"/>
  <c r="BF183" i="2"/>
  <c r="T183" i="2"/>
  <c r="R183" i="2"/>
  <c r="P183" i="2"/>
  <c r="BI166" i="2"/>
  <c r="BH166" i="2"/>
  <c r="BG166" i="2"/>
  <c r="BF166" i="2"/>
  <c r="T166" i="2"/>
  <c r="R166" i="2"/>
  <c r="P166" i="2"/>
  <c r="BI153" i="2"/>
  <c r="BH153" i="2"/>
  <c r="BG153" i="2"/>
  <c r="BF153" i="2"/>
  <c r="T153" i="2"/>
  <c r="R153" i="2"/>
  <c r="P153" i="2"/>
  <c r="BI135" i="2"/>
  <c r="BH135" i="2"/>
  <c r="BG135" i="2"/>
  <c r="BF135" i="2"/>
  <c r="T135" i="2"/>
  <c r="R135" i="2"/>
  <c r="P135" i="2"/>
  <c r="BI117" i="2"/>
  <c r="BH117" i="2"/>
  <c r="BG117" i="2"/>
  <c r="BF117" i="2"/>
  <c r="T117" i="2"/>
  <c r="R117" i="2"/>
  <c r="P117" i="2"/>
  <c r="BI111" i="2"/>
  <c r="BH111" i="2"/>
  <c r="BG111" i="2"/>
  <c r="BF111" i="2"/>
  <c r="T111" i="2"/>
  <c r="R111" i="2"/>
  <c r="P111" i="2"/>
  <c r="BI104" i="2"/>
  <c r="BH104" i="2"/>
  <c r="BG104" i="2"/>
  <c r="BF104" i="2"/>
  <c r="T104" i="2"/>
  <c r="R104" i="2"/>
  <c r="P104" i="2"/>
  <c r="J98" i="2"/>
  <c r="J97" i="2"/>
  <c r="F97" i="2"/>
  <c r="F95" i="2"/>
  <c r="E93" i="2"/>
  <c r="J55" i="2"/>
  <c r="J54" i="2"/>
  <c r="F54" i="2"/>
  <c r="F52" i="2"/>
  <c r="E50" i="2"/>
  <c r="J18" i="2"/>
  <c r="E18" i="2"/>
  <c r="F98" i="2" s="1"/>
  <c r="J17" i="2"/>
  <c r="J12" i="2"/>
  <c r="J95" i="2" s="1"/>
  <c r="E7" i="2"/>
  <c r="E91" i="2" s="1"/>
  <c r="L50" i="1"/>
  <c r="AM50" i="1"/>
  <c r="AM49" i="1"/>
  <c r="L49" i="1"/>
  <c r="AM47" i="1"/>
  <c r="L47" i="1"/>
  <c r="L45" i="1"/>
  <c r="L44" i="1"/>
  <c r="J897" i="2"/>
  <c r="J225" i="2"/>
  <c r="BK336" i="2"/>
  <c r="BK869" i="2"/>
  <c r="J655" i="2"/>
  <c r="BK439" i="2"/>
  <c r="J183" i="2"/>
  <c r="J1321" i="2"/>
  <c r="J1320" i="2"/>
  <c r="J938" i="2"/>
  <c r="J903" i="2"/>
  <c r="J1317" i="2"/>
  <c r="J869" i="2"/>
  <c r="J731" i="2"/>
  <c r="BK934" i="2"/>
  <c r="J409" i="2"/>
  <c r="BK1312" i="2"/>
  <c r="BK521" i="2"/>
  <c r="J683" i="2"/>
  <c r="BK683" i="2"/>
  <c r="J864" i="2"/>
  <c r="BK242" i="2"/>
  <c r="J1011" i="2"/>
  <c r="J519" i="2"/>
  <c r="J330" i="2"/>
  <c r="BK874" i="2"/>
  <c r="J639" i="2"/>
  <c r="BK864" i="2"/>
  <c r="BK1318" i="2"/>
  <c r="J381" i="2"/>
  <c r="J992" i="2"/>
  <c r="J1197" i="2"/>
  <c r="J343" i="2"/>
  <c r="BK773" i="2"/>
  <c r="BK883" i="2"/>
  <c r="J341" i="2"/>
  <c r="J248" i="2"/>
  <c r="BK117" i="2"/>
  <c r="BK1265" i="2"/>
  <c r="BK263" i="2"/>
  <c r="BK1033" i="2"/>
  <c r="J877" i="2"/>
  <c r="J906" i="2"/>
  <c r="J1231" i="2"/>
  <c r="J1104" i="2"/>
  <c r="BK936" i="2"/>
  <c r="BK534" i="2"/>
  <c r="BK888" i="2"/>
  <c r="BK1147" i="2"/>
  <c r="BK674" i="2"/>
  <c r="BK381" i="2"/>
  <c r="BK644" i="2"/>
  <c r="BK856" i="2"/>
  <c r="BK395" i="2"/>
  <c r="BK560" i="2"/>
  <c r="BK1194" i="2"/>
  <c r="BK576" i="2"/>
  <c r="BK749" i="2"/>
  <c r="J497" i="2"/>
  <c r="BK1149" i="2"/>
  <c r="BK1140" i="2"/>
  <c r="J901" i="2"/>
  <c r="BK893" i="2"/>
  <c r="J989" i="2"/>
  <c r="J874" i="2"/>
  <c r="BK909" i="2"/>
  <c r="BK1145" i="2"/>
  <c r="BK1038" i="2"/>
  <c r="BK719" i="2"/>
  <c r="J770" i="2"/>
  <c r="J153" i="2"/>
  <c r="J861" i="2"/>
  <c r="J315" i="2"/>
  <c r="BK1197" i="2"/>
  <c r="J439" i="2"/>
  <c r="BK678" i="2"/>
  <c r="BK638" i="2"/>
  <c r="BK472" i="2"/>
  <c r="BK614" i="2"/>
  <c r="BK639" i="2"/>
  <c r="BK626" i="2"/>
  <c r="J892" i="2"/>
  <c r="BK1223" i="2"/>
  <c r="J1149" i="2"/>
  <c r="BK613" i="2"/>
  <c r="J484" i="2"/>
  <c r="BK895" i="2"/>
  <c r="BK388" i="2"/>
  <c r="J675" i="2"/>
  <c r="J1074" i="2"/>
  <c r="J638" i="2"/>
  <c r="BK248" i="2"/>
  <c r="J208" i="2"/>
  <c r="J1265" i="2"/>
  <c r="BK291" i="2"/>
  <c r="BK480" i="2"/>
  <c r="J613" i="2"/>
  <c r="BK1231" i="2"/>
  <c r="J560" i="2"/>
  <c r="BK343" i="2"/>
  <c r="J1252" i="2"/>
  <c r="BK1040" i="2"/>
  <c r="J889" i="2"/>
  <c r="BK877" i="2"/>
  <c r="BK901" i="2"/>
  <c r="J202" i="2"/>
  <c r="BK770" i="2"/>
  <c r="J934" i="2"/>
  <c r="J1318" i="2"/>
  <c r="BK580" i="2"/>
  <c r="J350" i="2"/>
  <c r="BK671" i="2"/>
  <c r="J732" i="2"/>
  <c r="BK1045" i="2"/>
  <c r="BK1319" i="2"/>
  <c r="J242" i="2"/>
  <c r="J576" i="2"/>
  <c r="BK675" i="2"/>
  <c r="J885" i="2"/>
  <c r="J580" i="2"/>
  <c r="J719" i="2"/>
  <c r="BK448" i="2"/>
  <c r="J600" i="2"/>
  <c r="J888" i="2"/>
  <c r="J969" i="2"/>
  <c r="J1106" i="2"/>
  <c r="J1033" i="2"/>
  <c r="J111" i="2"/>
  <c r="J898" i="2"/>
  <c r="J1316" i="2"/>
  <c r="J135" i="2"/>
  <c r="BK515" i="2"/>
  <c r="BK906" i="2"/>
  <c r="BK1011" i="2"/>
  <c r="J364" i="2"/>
  <c r="J528" i="2"/>
  <c r="BK731" i="2"/>
  <c r="BK1252" i="2"/>
  <c r="BK305" i="2"/>
  <c r="BK600" i="2"/>
  <c r="J1249" i="2"/>
  <c r="BK528" i="2"/>
  <c r="BK1249" i="2"/>
  <c r="J571" i="2"/>
  <c r="J1140" i="2"/>
  <c r="BK1074" i="2"/>
  <c r="J940" i="2"/>
  <c r="J521" i="2"/>
  <c r="BK786" i="2"/>
  <c r="J1172" i="2"/>
  <c r="BK1106" i="2"/>
  <c r="BK357" i="2"/>
  <c r="J629" i="2"/>
  <c r="BK391" i="2"/>
  <c r="BK1104" i="2"/>
  <c r="J448" i="2"/>
  <c r="J798" i="2"/>
  <c r="BK517" i="2"/>
  <c r="BK1035" i="2"/>
  <c r="BK745" i="2"/>
  <c r="BK732" i="2"/>
  <c r="BK889" i="2"/>
  <c r="J388" i="2"/>
  <c r="BK894" i="2"/>
  <c r="J1319" i="2"/>
  <c r="BK384" i="2"/>
  <c r="J681" i="2"/>
  <c r="BK524" i="2"/>
  <c r="BK938" i="2"/>
  <c r="BK903" i="2"/>
  <c r="J1138" i="2"/>
  <c r="BK330" i="2"/>
  <c r="J896" i="2"/>
  <c r="BK1042" i="2"/>
  <c r="J427" i="2"/>
  <c r="J424" i="2"/>
  <c r="BK1172" i="2"/>
  <c r="BK153" i="2"/>
  <c r="J745" i="2"/>
  <c r="BK834" i="2"/>
  <c r="J545" i="2"/>
  <c r="BK315" i="2"/>
  <c r="J394" i="2"/>
  <c r="BK892" i="2"/>
  <c r="BK1320" i="2"/>
  <c r="J469" i="2"/>
  <c r="BK798" i="2"/>
  <c r="J676" i="2"/>
  <c r="BK859" i="2"/>
  <c r="BK571" i="2"/>
  <c r="BK427" i="2"/>
  <c r="J357" i="2"/>
  <c r="J909" i="2"/>
  <c r="J851" i="2"/>
  <c r="BK940" i="2"/>
  <c r="J1013" i="2"/>
  <c r="J482" i="2"/>
  <c r="BK633" i="2"/>
  <c r="BK451" i="2"/>
  <c r="BK1138" i="2"/>
  <c r="J1042" i="2"/>
  <c r="BK424" i="2"/>
  <c r="BK111" i="2"/>
  <c r="J384" i="2"/>
  <c r="BK969" i="2"/>
  <c r="J1145" i="2"/>
  <c r="BK881" i="2"/>
  <c r="J883" i="2"/>
  <c r="J859" i="2"/>
  <c r="BK767" i="2"/>
  <c r="BK898" i="2"/>
  <c r="J614" i="2"/>
  <c r="BK202" i="2"/>
  <c r="J1213" i="2"/>
  <c r="BK822" i="2"/>
  <c r="BK225" i="2"/>
  <c r="J515" i="2"/>
  <c r="BK497" i="2"/>
  <c r="J451" i="2"/>
  <c r="BK409" i="2"/>
  <c r="J891" i="2"/>
  <c r="J626" i="2"/>
  <c r="BK350" i="2"/>
  <c r="J391" i="2"/>
  <c r="BK364" i="2"/>
  <c r="BK861" i="2"/>
  <c r="BK992" i="2"/>
  <c r="BK676" i="2"/>
  <c r="BK897" i="2"/>
  <c r="J893" i="2"/>
  <c r="J743" i="2"/>
  <c r="J517" i="2"/>
  <c r="J887" i="2"/>
  <c r="J674" i="2"/>
  <c r="J1218" i="2"/>
  <c r="J524" i="2"/>
  <c r="BK709" i="2"/>
  <c r="J671" i="2"/>
  <c r="BK693" i="2"/>
  <c r="J472" i="2"/>
  <c r="BK1220" i="2"/>
  <c r="J735" i="2"/>
  <c r="BK545" i="2"/>
  <c r="BK887" i="2"/>
  <c r="BK368" i="2"/>
  <c r="J856" i="2"/>
  <c r="BK135" i="2"/>
  <c r="J291" i="2"/>
  <c r="J1147" i="2"/>
  <c r="BK851" i="2"/>
  <c r="BK183" i="2"/>
  <c r="BK1013" i="2"/>
  <c r="J480" i="2"/>
  <c r="J104" i="2"/>
  <c r="J773" i="2"/>
  <c r="BK743" i="2"/>
  <c r="J881" i="2"/>
  <c r="BK735" i="2"/>
  <c r="J1038" i="2"/>
  <c r="BK104" i="2"/>
  <c r="J786" i="2"/>
  <c r="J336" i="2"/>
  <c r="BK1218" i="2"/>
  <c r="J635" i="2"/>
  <c r="J895" i="2"/>
  <c r="J1045" i="2"/>
  <c r="J702" i="2"/>
  <c r="J534" i="2"/>
  <c r="J894" i="2"/>
  <c r="J305" i="2"/>
  <c r="J1035" i="2"/>
  <c r="J166" i="2"/>
  <c r="J117" i="2"/>
  <c r="J822" i="2"/>
  <c r="J1040" i="2"/>
  <c r="BK1229" i="2"/>
  <c r="BK630" i="2"/>
  <c r="BK1321" i="2"/>
  <c r="BK1213" i="2"/>
  <c r="BK890" i="2"/>
  <c r="J767" i="2"/>
  <c r="AS54" i="1"/>
  <c r="J263" i="2"/>
  <c r="J1312" i="2"/>
  <c r="J890" i="2"/>
  <c r="BK208" i="2"/>
  <c r="J627" i="2"/>
  <c r="J1233" i="2"/>
  <c r="BK469" i="2"/>
  <c r="BK1233" i="2"/>
  <c r="BK655" i="2"/>
  <c r="J630" i="2"/>
  <c r="J834" i="2"/>
  <c r="J1142" i="2"/>
  <c r="J1223" i="2"/>
  <c r="J693" i="2"/>
  <c r="BK635" i="2"/>
  <c r="J936" i="2"/>
  <c r="BK1317" i="2"/>
  <c r="J678" i="2"/>
  <c r="J1229" i="2"/>
  <c r="BK885" i="2"/>
  <c r="BK681" i="2"/>
  <c r="BK482" i="2"/>
  <c r="BK702" i="2"/>
  <c r="BK629" i="2"/>
  <c r="J709" i="2"/>
  <c r="BK1316" i="2"/>
  <c r="J644" i="2"/>
  <c r="BK394" i="2"/>
  <c r="J749" i="2"/>
  <c r="J899" i="2"/>
  <c r="BK341" i="2"/>
  <c r="BK1047" i="2"/>
  <c r="BK896" i="2"/>
  <c r="BK899" i="2"/>
  <c r="BK484" i="2"/>
  <c r="J1220" i="2"/>
  <c r="BK578" i="2"/>
  <c r="J368" i="2"/>
  <c r="J633" i="2"/>
  <c r="J784" i="2"/>
  <c r="BK891" i="2"/>
  <c r="BK627" i="2"/>
  <c r="J1194" i="2"/>
  <c r="J395" i="2"/>
  <c r="J1047" i="2"/>
  <c r="J578" i="2"/>
  <c r="BK519" i="2"/>
  <c r="BK1142" i="2"/>
  <c r="BK166" i="2"/>
  <c r="BK989" i="2"/>
  <c r="BK784" i="2"/>
  <c r="T103" i="2" l="1"/>
  <c r="T533" i="2"/>
  <c r="BK682" i="2"/>
  <c r="J682" i="2"/>
  <c r="J70" i="2"/>
  <c r="BK933" i="2"/>
  <c r="J933" i="2" s="1"/>
  <c r="J75" i="2" s="1"/>
  <c r="R182" i="2"/>
  <c r="BK514" i="2"/>
  <c r="J514" i="2"/>
  <c r="J64" i="2"/>
  <c r="P748" i="2"/>
  <c r="R933" i="2"/>
  <c r="T383" i="2"/>
  <c r="P634" i="2"/>
  <c r="T634" i="2"/>
  <c r="T863" i="2"/>
  <c r="T933" i="2"/>
  <c r="P182" i="2"/>
  <c r="P514" i="2"/>
  <c r="R634" i="2"/>
  <c r="BK1037" i="2"/>
  <c r="J1037" i="2"/>
  <c r="J76" i="2" s="1"/>
  <c r="BK1222" i="2"/>
  <c r="J1222" i="2" s="1"/>
  <c r="J78" i="2" s="1"/>
  <c r="T182" i="2"/>
  <c r="T514" i="2"/>
  <c r="P1144" i="2"/>
  <c r="P1222" i="2"/>
  <c r="BK103" i="2"/>
  <c r="P383" i="2"/>
  <c r="R748" i="2"/>
  <c r="T900" i="2"/>
  <c r="R1144" i="2"/>
  <c r="R1222" i="2"/>
  <c r="BK182" i="2"/>
  <c r="J182" i="2" s="1"/>
  <c r="J62" i="2" s="1"/>
  <c r="BK533" i="2"/>
  <c r="J533" i="2" s="1"/>
  <c r="J68" i="2" s="1"/>
  <c r="BK748" i="2"/>
  <c r="J748" i="2"/>
  <c r="J72" i="2"/>
  <c r="BK900" i="2"/>
  <c r="J900" i="2" s="1"/>
  <c r="J74" i="2" s="1"/>
  <c r="R1037" i="2"/>
  <c r="P1248" i="2"/>
  <c r="BK383" i="2"/>
  <c r="J383" i="2"/>
  <c r="J63" i="2" s="1"/>
  <c r="R514" i="2"/>
  <c r="T748" i="2"/>
  <c r="R900" i="2"/>
  <c r="P1037" i="2"/>
  <c r="T1248" i="2"/>
  <c r="R103" i="2"/>
  <c r="P533" i="2"/>
  <c r="P682" i="2"/>
  <c r="BK863" i="2"/>
  <c r="J863" i="2"/>
  <c r="J73" i="2"/>
  <c r="P900" i="2"/>
  <c r="T1037" i="2"/>
  <c r="R1248" i="2"/>
  <c r="P1315" i="2"/>
  <c r="P103" i="2"/>
  <c r="P102" i="2"/>
  <c r="R533" i="2"/>
  <c r="T682" i="2"/>
  <c r="P863" i="2"/>
  <c r="T1144" i="2"/>
  <c r="T1222" i="2"/>
  <c r="R1315" i="2"/>
  <c r="R383" i="2"/>
  <c r="BK634" i="2"/>
  <c r="J634" i="2"/>
  <c r="J69" i="2"/>
  <c r="R682" i="2"/>
  <c r="R863" i="2"/>
  <c r="P933" i="2"/>
  <c r="BK1144" i="2"/>
  <c r="J1144" i="2" s="1"/>
  <c r="J77" i="2" s="1"/>
  <c r="BK1248" i="2"/>
  <c r="J1248" i="2"/>
  <c r="J79" i="2" s="1"/>
  <c r="BK1315" i="2"/>
  <c r="J1315" i="2"/>
  <c r="J81" i="2"/>
  <c r="T1315" i="2"/>
  <c r="BK744" i="2"/>
  <c r="J744" i="2" s="1"/>
  <c r="J71" i="2" s="1"/>
  <c r="BK523" i="2"/>
  <c r="J523" i="2" s="1"/>
  <c r="J65" i="2" s="1"/>
  <c r="BK527" i="2"/>
  <c r="BK526" i="2" s="1"/>
  <c r="J526" i="2" s="1"/>
  <c r="J66" i="2" s="1"/>
  <c r="BK1311" i="2"/>
  <c r="J1311" i="2"/>
  <c r="J80" i="2"/>
  <c r="E48" i="2"/>
  <c r="BE135" i="2"/>
  <c r="BE305" i="2"/>
  <c r="BE341" i="2"/>
  <c r="BE451" i="2"/>
  <c r="BE480" i="2"/>
  <c r="BE534" i="2"/>
  <c r="BE683" i="2"/>
  <c r="BE743" i="2"/>
  <c r="BE773" i="2"/>
  <c r="BE861" i="2"/>
  <c r="BE881" i="2"/>
  <c r="F55" i="2"/>
  <c r="BE242" i="2"/>
  <c r="BE263" i="2"/>
  <c r="BE330" i="2"/>
  <c r="BE350" i="2"/>
  <c r="BE891" i="2"/>
  <c r="BE894" i="2"/>
  <c r="BE899" i="2"/>
  <c r="BE906" i="2"/>
  <c r="BE1013" i="2"/>
  <c r="BE1033" i="2"/>
  <c r="BE1038" i="2"/>
  <c r="BE1140" i="2"/>
  <c r="BE1142" i="2"/>
  <c r="BE1145" i="2"/>
  <c r="BE1172" i="2"/>
  <c r="BE1194" i="2"/>
  <c r="BE1197" i="2"/>
  <c r="BE1220" i="2"/>
  <c r="BE1249" i="2"/>
  <c r="BE1252" i="2"/>
  <c r="BE1316" i="2"/>
  <c r="BE1317" i="2"/>
  <c r="BE1319" i="2"/>
  <c r="BE1320" i="2"/>
  <c r="BE571" i="2"/>
  <c r="BE633" i="2"/>
  <c r="BE678" i="2"/>
  <c r="BE745" i="2"/>
  <c r="BE892" i="2"/>
  <c r="BE896" i="2"/>
  <c r="BE903" i="2"/>
  <c r="BE938" i="2"/>
  <c r="BE992" i="2"/>
  <c r="BE1035" i="2"/>
  <c r="BE1042" i="2"/>
  <c r="BE1047" i="2"/>
  <c r="BE1106" i="2"/>
  <c r="BE1138" i="2"/>
  <c r="BE1149" i="2"/>
  <c r="BE1213" i="2"/>
  <c r="BE1218" i="2"/>
  <c r="BE1223" i="2"/>
  <c r="BE1229" i="2"/>
  <c r="BE1233" i="2"/>
  <c r="BE1265" i="2"/>
  <c r="BE1318" i="2"/>
  <c r="BE1321" i="2"/>
  <c r="BE153" i="2"/>
  <c r="BE381" i="2"/>
  <c r="BE409" i="2"/>
  <c r="BE427" i="2"/>
  <c r="BE439" i="2"/>
  <c r="BE515" i="2"/>
  <c r="BE517" i="2"/>
  <c r="BE524" i="2"/>
  <c r="BE560" i="2"/>
  <c r="BE576" i="2"/>
  <c r="BE614" i="2"/>
  <c r="BE629" i="2"/>
  <c r="BE655" i="2"/>
  <c r="BE675" i="2"/>
  <c r="BE786" i="2"/>
  <c r="BE893" i="2"/>
  <c r="BE898" i="2"/>
  <c r="BE901" i="2"/>
  <c r="BE909" i="2"/>
  <c r="BE1011" i="2"/>
  <c r="BE1040" i="2"/>
  <c r="BE1045" i="2"/>
  <c r="BE1074" i="2"/>
  <c r="BE1104" i="2"/>
  <c r="BE1147" i="2"/>
  <c r="BE1231" i="2"/>
  <c r="BE1312" i="2"/>
  <c r="J52" i="2"/>
  <c r="BE183" i="2"/>
  <c r="BE248" i="2"/>
  <c r="BE528" i="2"/>
  <c r="BE626" i="2"/>
  <c r="BE627" i="2"/>
  <c r="BE834" i="2"/>
  <c r="BE856" i="2"/>
  <c r="BE166" i="2"/>
  <c r="BE388" i="2"/>
  <c r="BE482" i="2"/>
  <c r="BE497" i="2"/>
  <c r="BE521" i="2"/>
  <c r="BE545" i="2"/>
  <c r="BE639" i="2"/>
  <c r="BE749" i="2"/>
  <c r="BE798" i="2"/>
  <c r="BE851" i="2"/>
  <c r="BE869" i="2"/>
  <c r="BE887" i="2"/>
  <c r="BE897" i="2"/>
  <c r="BE934" i="2"/>
  <c r="BE111" i="2"/>
  <c r="BE202" i="2"/>
  <c r="BE208" i="2"/>
  <c r="BE357" i="2"/>
  <c r="BE424" i="2"/>
  <c r="BE578" i="2"/>
  <c r="BE600" i="2"/>
  <c r="BE644" i="2"/>
  <c r="BE770" i="2"/>
  <c r="BE890" i="2"/>
  <c r="BE225" i="2"/>
  <c r="BE448" i="2"/>
  <c r="BE484" i="2"/>
  <c r="BE580" i="2"/>
  <c r="BE638" i="2"/>
  <c r="BE732" i="2"/>
  <c r="BE735" i="2"/>
  <c r="BE767" i="2"/>
  <c r="BE822" i="2"/>
  <c r="BE859" i="2"/>
  <c r="BE874" i="2"/>
  <c r="BE885" i="2"/>
  <c r="BE936" i="2"/>
  <c r="BE940" i="2"/>
  <c r="BE104" i="2"/>
  <c r="BE291" i="2"/>
  <c r="BE368" i="2"/>
  <c r="BE469" i="2"/>
  <c r="BE613" i="2"/>
  <c r="BE671" i="2"/>
  <c r="BE681" i="2"/>
  <c r="BE719" i="2"/>
  <c r="BE731" i="2"/>
  <c r="BE784" i="2"/>
  <c r="BE877" i="2"/>
  <c r="BE889" i="2"/>
  <c r="BE895" i="2"/>
  <c r="BE969" i="2"/>
  <c r="BE989" i="2"/>
  <c r="BE117" i="2"/>
  <c r="BE336" i="2"/>
  <c r="BE395" i="2"/>
  <c r="BE472" i="2"/>
  <c r="BE519" i="2"/>
  <c r="BE674" i="2"/>
  <c r="BE702" i="2"/>
  <c r="BE864" i="2"/>
  <c r="BE315" i="2"/>
  <c r="BE343" i="2"/>
  <c r="BE364" i="2"/>
  <c r="BE384" i="2"/>
  <c r="BE391" i="2"/>
  <c r="BE394" i="2"/>
  <c r="BE630" i="2"/>
  <c r="BE635" i="2"/>
  <c r="BE676" i="2"/>
  <c r="BE693" i="2"/>
  <c r="BE709" i="2"/>
  <c r="BE883" i="2"/>
  <c r="BE888" i="2"/>
  <c r="F35" i="2"/>
  <c r="BB55" i="1" s="1"/>
  <c r="BB54" i="1" s="1"/>
  <c r="W31" i="1" s="1"/>
  <c r="F34" i="2"/>
  <c r="BA55" i="1" s="1"/>
  <c r="BA54" i="1" s="1"/>
  <c r="W30" i="1" s="1"/>
  <c r="F37" i="2"/>
  <c r="BD55" i="1" s="1"/>
  <c r="BD54" i="1" s="1"/>
  <c r="W33" i="1" s="1"/>
  <c r="J34" i="2"/>
  <c r="AW55" i="1" s="1"/>
  <c r="F36" i="2"/>
  <c r="BC55" i="1" s="1"/>
  <c r="BC54" i="1" s="1"/>
  <c r="W32" i="1" s="1"/>
  <c r="R526" i="2" l="1"/>
  <c r="P526" i="2"/>
  <c r="P101" i="2" s="1"/>
  <c r="AU55" i="1" s="1"/>
  <c r="AU54" i="1" s="1"/>
  <c r="T526" i="2"/>
  <c r="R102" i="2"/>
  <c r="R101" i="2" s="1"/>
  <c r="BK102" i="2"/>
  <c r="J102" i="2"/>
  <c r="J60" i="2"/>
  <c r="T102" i="2"/>
  <c r="T101" i="2" s="1"/>
  <c r="J103" i="2"/>
  <c r="J61" i="2"/>
  <c r="J527" i="2"/>
  <c r="J67" i="2"/>
  <c r="AX54" i="1"/>
  <c r="AY54" i="1"/>
  <c r="F33" i="2"/>
  <c r="AZ55" i="1" s="1"/>
  <c r="AZ54" i="1" s="1"/>
  <c r="W29" i="1" s="1"/>
  <c r="J33" i="2"/>
  <c r="AV55" i="1" s="1"/>
  <c r="AT55" i="1" s="1"/>
  <c r="AW54" i="1"/>
  <c r="AK30" i="1"/>
  <c r="BK101" i="2" l="1"/>
  <c r="J101" i="2" s="1"/>
  <c r="J59" i="2" s="1"/>
  <c r="AV54" i="1"/>
  <c r="AK29" i="1" s="1"/>
  <c r="J30" i="2" l="1"/>
  <c r="AG55" i="1"/>
  <c r="AG54" i="1"/>
  <c r="AK26" i="1" s="1"/>
  <c r="AK35" i="1" s="1"/>
  <c r="AT54" i="1"/>
  <c r="J39" i="2" l="1"/>
  <c r="AN54" i="1"/>
  <c r="AN55" i="1"/>
</calcChain>
</file>

<file path=xl/sharedStrings.xml><?xml version="1.0" encoding="utf-8"?>
<sst xmlns="http://schemas.openxmlformats.org/spreadsheetml/2006/main" count="12001" uniqueCount="1822">
  <si>
    <t>Export Komplet</t>
  </si>
  <si>
    <t>VZ</t>
  </si>
  <si>
    <t>2.0</t>
  </si>
  <si>
    <t>ZAMOK</t>
  </si>
  <si>
    <t>False</t>
  </si>
  <si>
    <t>{66fc489f-d5c8-429f-83b6-57330bebb106}</t>
  </si>
  <si>
    <t>0,01</t>
  </si>
  <si>
    <t>21</t>
  </si>
  <si>
    <t>15</t>
  </si>
  <si>
    <t>REKAPITULACE STAVBY</t>
  </si>
  <si>
    <t>v ---  níže se nacházejí doplnkové a pomocné údaje k sestavám  --- v</t>
  </si>
  <si>
    <t>Návod na vyplnění</t>
  </si>
  <si>
    <t>0,001</t>
  </si>
  <si>
    <t>Kód:</t>
  </si>
  <si>
    <t>2138_DVZ</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</si>
  <si>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</si>
  <si>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</si>
  <si>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Oprava a modernizace LDN - stanice B</t>
  </si>
  <si>
    <t>KSO:</t>
  </si>
  <si>
    <t>801 1</t>
  </si>
  <si>
    <t>CC-CZ:</t>
  </si>
  <si>
    <t>1264</t>
  </si>
  <si>
    <t>Místo:</t>
  </si>
  <si>
    <t>Česká Lípa</t>
  </si>
  <si>
    <t>Datum:</t>
  </si>
  <si>
    <t>30. 10. 2022</t>
  </si>
  <si>
    <t>CZ-CPV:</t>
  </si>
  <si>
    <t>45000000-7</t>
  </si>
  <si>
    <t>CZ-CPA:</t>
  </si>
  <si>
    <t>41.00.49</t>
  </si>
  <si>
    <t>Zadavatel:</t>
  </si>
  <si>
    <t>IČ:</t>
  </si>
  <si>
    <t>27283518</t>
  </si>
  <si>
    <t>Nemocnice s poliklinikou Česká Lípa,a.s.</t>
  </si>
  <si>
    <t>DIČ:</t>
  </si>
  <si>
    <t>CZ27283518</t>
  </si>
  <si>
    <t>Uchazeč:</t>
  </si>
  <si>
    <t>Vyplň údaj</t>
  </si>
  <si>
    <t>Projektant:</t>
  </si>
  <si>
    <t>25410482</t>
  </si>
  <si>
    <t>STORING spol. s r.o.</t>
  </si>
  <si>
    <t>CZ25410482</t>
  </si>
  <si>
    <t>True</t>
  </si>
  <si>
    <t>Zpracovatel:</t>
  </si>
  <si>
    <t/>
  </si>
  <si>
    <t>Miroslav Morávek</t>
  </si>
  <si>
    <t>Poznámka:</t>
  </si>
  <si>
    <t xml:space="preserve">-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https://podminky.urs.cz._x000D_
- Výkaz výměr je zpracován dle dokumentace pro výběr zhotovitele stavby. _x000D_
- Rozpočet/soupis prací je vypracován na základě projektové dokumentace v rozsahu a podrobnosti daného stupně dokumentace - jedná se o odhad nákladů._x000D_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_x000D_
- V případě, že má uchazeč (zhotovitel) pochyby ohledně plánovaných výměr, položek ve výkazech, výkresech a technických zprávách, má povinnost toto sdělit a nejasnosti si objasnit ještě před odevzdáním nabídkové ceny._x000D_
- Výkaz výměr neslouží jako podklad pro objednávky a nákup materiáluv rámci dodávky stavby. Veškeré rozměry a počty jsou informativní a je nutné je před případným objednáním ověřit na stavbě._x000D_
- Vzhledem k charakteru stavby byla řada výměr bez výpočtu ve výkazu výměr odečtena z digitálních souborů ve formátu dwg."._x000D_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</si>
  <si>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</si>
  <si>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</si>
  <si>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</si>
  <si>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</si>
  <si>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</si>
  <si>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</si>
  <si>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</si>
  <si>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</si>
  <si>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</si>
  <si>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</si>
  <si>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</si>
  <si>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</si>
  <si>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</si>
  <si>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</si>
  <si>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</si>
  <si>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</si>
  <si>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</si>
  <si>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</si>
  <si>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</si>
  <si>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</si>
  <si>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</si>
  <si>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</si>
  <si>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</si>
  <si>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</si>
  <si>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</si>
  <si>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</si>
  <si>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</si>
  <si>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</si>
  <si>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</si>
  <si>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</si>
  <si>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</si>
  <si>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</si>
  <si>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</si>
  <si>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</si>
  <si>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</si>
  <si>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</si>
  <si>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</si>
  <si>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</si>
  <si>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</si>
  <si>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D1.01.100</t>
  </si>
  <si>
    <t>Oprava a modernizace lůžkové stanice B</t>
  </si>
  <si>
    <t>STA</t>
  </si>
  <si>
    <t>1</t>
  </si>
  <si>
    <t>{b5066da8-5805-49fd-accc-f40fffcd4913}</t>
  </si>
  <si>
    <t>2</t>
  </si>
  <si>
    <t>KRYCÍ LIST SOUPISU PRACÍ</t>
  </si>
  <si>
    <t>Objekt:</t>
  </si>
  <si>
    <t>D1.01.100 - Oprava a modernizace lůžkové stanice B</t>
  </si>
  <si>
    <t xml:space="preserve">-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 - Výkaz výměr je zpracován dle dokumentace pro výběr zhotovitele stavby.  - Rozpočet/soupis prací je vypracován na základě projektové dokumentace v rozsahu a podrobnosti daného stupně dokumentace - jedná se o odhad nákladů.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 V případě, že má uchazeč (zhotovitel) pochyby ohledně plánovaných výměr, položek ve výkazech, výkresech a technických zprávách, má povinnost toto sdělit a nejasnosti si objasnit ještě před odevzdáním nabídkové ceny. - Výkaz výměr neslouží jako podklad pro objednávky a nákup materiáluv rámci dodávky stavby. Veškeré rozměry a počty jsou informativní a je nutné je před případným objednáním ověřit na stavbě. - Vzhledem k charakteru stavby byla řada výměr bez výpočtu ve výkazu výměr odečtena z digitálních souborů ve formátu dwg.". </t>
  </si>
  <si>
    <t>REKAPITULACE ČLENĚNÍ SOUPISU PRACÍ</t>
  </si>
  <si>
    <t>Kód dílu - Popis</t>
  </si>
  <si>
    <t>Cena celkem [CZK]</t>
  </si>
  <si>
    <t>-1</t>
  </si>
  <si>
    <t>HSV - HSV</t>
  </si>
  <si>
    <t xml:space="preserve">    3 - Svislé a kompletní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</si>
  <si>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</si>
  <si>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</si>
  <si>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</si>
  <si>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</si>
  <si>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</si>
  <si>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722 - Zdravotechnika - vnitřní vodovod</t>
  </si>
  <si>
    <t xml:space="preserve">    725 - Zdravotechnika - zařizovací předměty</t>
  </si>
  <si>
    <t xml:space="preserve">    741 - Elektroinstalace - silnoproud</t>
  </si>
  <si>
    <t xml:space="preserve">    742 - Elektroinstalace - slaboproud</t>
  </si>
  <si>
    <t xml:space="preserve">    751 - Vzduchotechnika</t>
  </si>
  <si>
    <t xml:space="preserve">    763 - Konstrukce suché výstavby</t>
  </si>
  <si>
    <t xml:space="preserve">    766 - Konstrukce truhlářské - včetně přesunu </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</si>
  <si>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</si>
  <si>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</si>
  <si>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</si>
  <si>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</si>
  <si>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</si>
  <si>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</si>
  <si>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 xml:space="preserve">    787 - Dokončovací práce - zasklívání</t>
  </si>
  <si>
    <t>VRN - Vedlejší a ostatní rozpočtové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</si>
  <si>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</si>
  <si>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</si>
  <si>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</si>
  <si>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</si>
  <si>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</si>
  <si>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</si>
  <si>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</si>
  <si>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</si>
  <si>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</si>
  <si>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</si>
  <si>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</si>
  <si>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</si>
  <si>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</si>
  <si>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</si>
  <si>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ROZPOCET</t>
  </si>
  <si>
    <t>3</t>
  </si>
  <si>
    <t>Svislé a kompletní konstrukce</t>
  </si>
  <si>
    <t>K</t>
  </si>
  <si>
    <t>317142432</t>
  </si>
  <si>
    <t>Překlady nenosné z pórobetonu osazené do tenkého maltového lože, výšky do 250 mm, šířky překladu 125 mm, délky překladu přes 1000 do 1250 mm</t>
  </si>
  <si>
    <t>kus</t>
  </si>
  <si>
    <t>4</t>
  </si>
  <si>
    <t>-156340720</t>
  </si>
  <si>
    <t>Online PSC</t>
  </si>
  <si>
    <t>https://podminky.urs.cz/item/CS_URS_2021_02/317142432</t>
  </si>
  <si>
    <t>VV</t>
  </si>
  <si>
    <t>" D02 koupelna + WC"    2,00*5</t>
  </si>
  <si>
    <t>" D05 I-962d WC "               1,00</t>
  </si>
  <si>
    <t>" D04 I-954, I-962"         1,00+1,00</t>
  </si>
  <si>
    <t>" D01 I-927, I-928,DK1 I-923"  3,00</t>
  </si>
  <si>
    <t>Součet</t>
  </si>
  <si>
    <t>317142442</t>
  </si>
  <si>
    <t>Překlady nenosné z pórobetonu osazené do tenkého maltového lože, výšky do 250 mm, šířky překladu 150 mm, délky překladu přes 1000 do 1250 mm</t>
  </si>
  <si>
    <t>1563163551</t>
  </si>
  <si>
    <t>https://podminky.urs.cz/item/CS_URS_2021_02/317142442</t>
  </si>
  <si>
    <t>"I-923b"            1,00</t>
  </si>
  <si>
    <t>"I-925, I-926 "  2,00</t>
  </si>
  <si>
    <t>"I-962d"            1,00</t>
  </si>
  <si>
    <t>169</t>
  </si>
  <si>
    <t>340238212</t>
  </si>
  <si>
    <t>Zazdívka otvorů v příčkách nebo stěnách cihlami plnými pálenými, tloušťky do 150 mm</t>
  </si>
  <si>
    <t>m2</t>
  </si>
  <si>
    <t>-1019234685</t>
  </si>
  <si>
    <t>https://podminky.urs.cz/item/CS_URS_2021_02/340238212</t>
  </si>
  <si>
    <t xml:space="preserve">"Zpřístupnění  přiopojovacích bodů v šachtách </t>
  </si>
  <si>
    <t>"I-923b" 0,40*0,60</t>
  </si>
  <si>
    <t>"I-925" 2*0,40*0,60</t>
  </si>
  <si>
    <t>"I-926" 2*0,40*0,60</t>
  </si>
  <si>
    <t>"I-929a+b" 4*0,40*0,60</t>
  </si>
  <si>
    <t>"I-930a+b" 4*0,40*0,60</t>
  </si>
  <si>
    <t>"I-931a+b" 4*0,40*0,60</t>
  </si>
  <si>
    <t>"I-932a+b" 4*0,40*0,60</t>
  </si>
  <si>
    <t>"I933a+b" 4*0,40*0,60</t>
  </si>
  <si>
    <t>"I-948" 0,40*0,60</t>
  </si>
  <si>
    <t>"I-959" 2*0,40*0,60</t>
  </si>
  <si>
    <t>"I-962d" 0,40*0,60</t>
  </si>
  <si>
    <t>"II-918" 0,40*0,60</t>
  </si>
  <si>
    <t>"II-919" 0,40*0,60</t>
  </si>
  <si>
    <t>"II-917" 0,40*0,60</t>
  </si>
  <si>
    <t>340236212</t>
  </si>
  <si>
    <t>Zazdívka otvorů v příčkách nebo stěnách cihlami plnými pálenými plochy do 0,09 m2, tloušťky do 150 mm</t>
  </si>
  <si>
    <t>-1775626735</t>
  </si>
  <si>
    <t>https://podminky.urs.cz/item/CS_URS_2021_02/340236212</t>
  </si>
  <si>
    <t>Otvory do šachet</t>
  </si>
  <si>
    <t>"I-923b" 1</t>
  </si>
  <si>
    <t>"I-925" 2</t>
  </si>
  <si>
    <t>"I-926" 2</t>
  </si>
  <si>
    <t>"I-929a+b" 2</t>
  </si>
  <si>
    <t>"I-930a+b" 2</t>
  </si>
  <si>
    <t>"I-931a+b" 2</t>
  </si>
  <si>
    <t>"I-932a+b" 2</t>
  </si>
  <si>
    <t>"I933a+b" 2</t>
  </si>
  <si>
    <t>"I-948" 1</t>
  </si>
  <si>
    <t>"I-959" 2</t>
  </si>
  <si>
    <t>"I-962d" 1</t>
  </si>
  <si>
    <t>"II-918" 1</t>
  </si>
  <si>
    <t>"II-919" 1</t>
  </si>
  <si>
    <t>"II-917" 1</t>
  </si>
  <si>
    <t>5</t>
  </si>
  <si>
    <t>342272245</t>
  </si>
  <si>
    <t>Příčky z pórobetonových tvárnic hladkých na tenké maltové lože objemová hmotnost do 500 kg/m3, tloušťka příčky 150 mm</t>
  </si>
  <si>
    <t>-1088746070</t>
  </si>
  <si>
    <t>https://podminky.urs.cz/item/CS_URS_2021_02/342272245</t>
  </si>
  <si>
    <t>"I-923"   (2,19*2+2,50+0,15*2)*3,10   -0,90*1,97</t>
  </si>
  <si>
    <t>"I-925"   (2,55+1,80)*3,10       -0,80*1,97</t>
  </si>
  <si>
    <t>"I-926"   (2,55+1,80)*3,10       -0,80*1,97</t>
  </si>
  <si>
    <t>"I-929a+b" 1,83*3,1*2-0,80*1,97*2</t>
  </si>
  <si>
    <t>"I-930 a+b" 1,83*3,1*2-0,80*1,97*2</t>
  </si>
  <si>
    <t>"I-931 a+b" 1,83*3,1*2-0,80*1,97*2</t>
  </si>
  <si>
    <t>"I-932 a+b" 1,83*3,1*2-0,80*1,97*2</t>
  </si>
  <si>
    <t>"I-933 a+b" 1,83*3,1*2-0,80*1,97*2</t>
  </si>
  <si>
    <t>"I-959" 0,75*3,10</t>
  </si>
  <si>
    <t>"I-962 d"   1,20*3,10-0,70*1,97+3,30*3,10</t>
  </si>
  <si>
    <t>168</t>
  </si>
  <si>
    <t>346272236</t>
  </si>
  <si>
    <t>Přizdívky z pórobetonových tvárnic objemová hmotnost do 500 kg/m3, na tenké maltové lože</t>
  </si>
  <si>
    <t>-486357751</t>
  </si>
  <si>
    <t>https://podminky.urs.cz/item/CS_URS_2021_02/346272236</t>
  </si>
  <si>
    <t>Přizdívky WC, umyvadel a pro instalace</t>
  </si>
  <si>
    <t>"I-923b" 0,90*1,25+2,50*1,25</t>
  </si>
  <si>
    <t>"I-925" 0,90*1,25</t>
  </si>
  <si>
    <t>"I-926" 0,90*1,25</t>
  </si>
  <si>
    <t>"I-929 b"0,90*1,25</t>
  </si>
  <si>
    <t>"I-930 b"0,90*1,25</t>
  </si>
  <si>
    <t>"I-931 b"0,90*1,25</t>
  </si>
  <si>
    <t>"I-932 b"0,90*1,25</t>
  </si>
  <si>
    <t>"I-933 b"0,90*1,25</t>
  </si>
  <si>
    <t>"I-948" 01,20*1,25</t>
  </si>
  <si>
    <t>"I-959" 0,90*1,25+1,30*1,25</t>
  </si>
  <si>
    <t>"I-962d" 1,20*1,25</t>
  </si>
  <si>
    <t>"II-918" 1,55*1,25</t>
  </si>
  <si>
    <t>6</t>
  </si>
  <si>
    <t>Úpravy povrchů, podlahy a osazování výplní</t>
  </si>
  <si>
    <t>611325421</t>
  </si>
  <si>
    <t>Oprava vnitřní vápenocementové štukové omítky stropů v rozsahu plochy do 30 %</t>
  </si>
  <si>
    <t>1793452378</t>
  </si>
  <si>
    <t>https://podminky.urs.cz/item/CS_URS_2021_02/611325421</t>
  </si>
  <si>
    <t>" Nový stav  D1.01.100 - 101"</t>
  </si>
  <si>
    <t>"I-923    pokoj 4L   "                    29,46</t>
  </si>
  <si>
    <t>"I-927   pokoj 1L  "                      15,42</t>
  </si>
  <si>
    <t>"I-928    pokoj 1L "                      16,35</t>
  </si>
  <si>
    <t>"I-934   pokoj 3L "                      24,05</t>
  </si>
  <si>
    <t>"I-935   pokoj 3L  "                      24,05</t>
  </si>
  <si>
    <t>"I-936  pokoj 3L "                       24,05</t>
  </si>
  <si>
    <t>"I-937  pokoj 3L  "                      24,05</t>
  </si>
  <si>
    <t>"I-938   pokoj 3L  "                      24,05</t>
  </si>
  <si>
    <t>"I-939   pokoj 3L  "                      24,05</t>
  </si>
  <si>
    <t>"I-940   pokoj 3L "                      24,05</t>
  </si>
  <si>
    <t>"I-941   pokoj 3L "                      24,05</t>
  </si>
  <si>
    <t>"I-942  pokoj 3L  "                      24,05</t>
  </si>
  <si>
    <t>"I-943   pokoj 3L "                      22,97</t>
  </si>
  <si>
    <t>"II-918   pokoj 1L  "                     22,78</t>
  </si>
  <si>
    <t>"II-919   sesterna  "                   26,59</t>
  </si>
  <si>
    <t>7</t>
  </si>
  <si>
    <t>612131101</t>
  </si>
  <si>
    <t>Podkladní a spojovací vrstva vnitřních omítaných ploch cementový postřik nanášený ručně celoplošně stěn</t>
  </si>
  <si>
    <t>-240581067</t>
  </si>
  <si>
    <t>https://podminky.urs.cz/item/CS_URS_2021_02/612131101</t>
  </si>
  <si>
    <t>"strop" 350,020</t>
  </si>
  <si>
    <t>"omítka vápenocementová" 318,385</t>
  </si>
  <si>
    <t>"Omítka cementová" 268,662</t>
  </si>
  <si>
    <t>8</t>
  </si>
  <si>
    <t>612321141</t>
  </si>
  <si>
    <t>Omítka vápenocementová vnitřních ploch nanášená ručně dvouvrstvá štuková svislých konstrukcí stěn</t>
  </si>
  <si>
    <t>1302259483</t>
  </si>
  <si>
    <t>https://podminky.urs.cz/item/CS_URS_2021_02/612321141</t>
  </si>
  <si>
    <t>"I-923" (3,45+0,60+0,20+4,15)*3,10-1,10-1,97</t>
  </si>
  <si>
    <t>"I-923b" 2,50*3,10</t>
  </si>
  <si>
    <t>"I-925" (2,55+1,65)*3,10</t>
  </si>
  <si>
    <t>"I-926" (2,55+1,65)*3,10</t>
  </si>
  <si>
    <t>"I-929 a+b" (1,75*2+1,85)*3,10*2-0,80*1,97*2</t>
  </si>
  <si>
    <t>"I-930 a+b" (1,75*2+1,85)*3,10*2-0,80*1,97*2</t>
  </si>
  <si>
    <t>"I-931 a+b" (1,75*2+1,85)*3,10*2-0,80*1,97*2</t>
  </si>
  <si>
    <t>"I-932 a+b" (1,75*2+1,85)*3,10*2-0,80*1,97*2</t>
  </si>
  <si>
    <t>"I-933 a+b" (1,75*2+1,85)*3,10*2-0,80*1,97*2</t>
  </si>
  <si>
    <t>"I-948" (1,65+1,20)*2*3,10-0,90*1,97</t>
  </si>
  <si>
    <t>"I-959" (5,73+0,25+3,68+5,73+3,68)*3,10-1,10*1,97</t>
  </si>
  <si>
    <t>"I-962" (2,35*2+3,30)*3,10-0,90*1,97</t>
  </si>
  <si>
    <t>"I-917" (3,25+0,60)*3,10</t>
  </si>
  <si>
    <t>"I-927 + 928" (1,30*3,10-1,10*1,97)*2</t>
  </si>
  <si>
    <t>170</t>
  </si>
  <si>
    <t>612322421</t>
  </si>
  <si>
    <t>Omítka vápenocementová lehčená vyztužená vlákny vnitřních ploch nanášená ručně jednovrstvá, hladká na porobeton</t>
  </si>
  <si>
    <t>58536957</t>
  </si>
  <si>
    <t>https://podminky.urs.cz/item/CS_URS_2021_02/612322421</t>
  </si>
  <si>
    <t>"I-923"     (1,50+2,35)*3,10</t>
  </si>
  <si>
    <t>"I-923b"   (2,20*2+2,50)*3,10-0,90*1,97</t>
  </si>
  <si>
    <t>"I-944" (2,35+0,45)*3,10-0,90*1,97</t>
  </si>
  <si>
    <t>"I-925" (2,55+1,65)*3,1-0,80*1,97</t>
  </si>
  <si>
    <t>"I-927" (2,70+2,00)*3,10-0,80*1,97</t>
  </si>
  <si>
    <t>"I-926" (2,55+1,65)*3,1-0,80*1,97</t>
  </si>
  <si>
    <t>"I-929 +a+b" (1,83*3,10-0,80*1,97)*4</t>
  </si>
  <si>
    <t>"I-930 +a+b" (1,83*3,10-0,80*1,97)*4</t>
  </si>
  <si>
    <t>"I-931 +a+b" (1,83*3,10-0,80*1,97)*4</t>
  </si>
  <si>
    <t>"I-932 +a+b" (1,83*3,10-0,80*1,97)*4</t>
  </si>
  <si>
    <t>"I-933 +a+b" (1,83*3,10-0,80*1,97)*4</t>
  </si>
  <si>
    <t xml:space="preserve">"I-962 +d" 3,30*3,1*2+1,20*3,1*2-0,70*1,97*2 </t>
  </si>
  <si>
    <t>9</t>
  </si>
  <si>
    <t>612325121</t>
  </si>
  <si>
    <t>Vápenocementová omítka rýh štuková ve stěnách, šířky rýhy do 150 mm</t>
  </si>
  <si>
    <t>-2092528650</t>
  </si>
  <si>
    <t>"Dle drážkování"</t>
  </si>
  <si>
    <t>"ZTI" 300*0,30</t>
  </si>
  <si>
    <t>"ESIL" 760*0,10</t>
  </si>
  <si>
    <t>"ESLB" 650*0,10</t>
  </si>
  <si>
    <t>10</t>
  </si>
  <si>
    <t>612325225</t>
  </si>
  <si>
    <t>Vápenocementová štuková omítka malých ploch přes 1 do 4 m2 na stěnách</t>
  </si>
  <si>
    <t>-1207210571</t>
  </si>
  <si>
    <t>https://podminky.urs.cz/item/CS_URS_2021_02/612325225</t>
  </si>
  <si>
    <t>"I-927    pokoj 1L "          2,00</t>
  </si>
  <si>
    <t>"I-928    pokoj 1L "          2,00</t>
  </si>
  <si>
    <t>"I-929    předsíň"            2,00</t>
  </si>
  <si>
    <t>"I-929a  koupelna "       1,00</t>
  </si>
  <si>
    <t>"I-929b  WC "                    1,00</t>
  </si>
  <si>
    <t>"I-930 + a + b"        2,00+1,00+1,00</t>
  </si>
  <si>
    <t>"I-931 + a + b "                  4,00</t>
  </si>
  <si>
    <t>"I-932 + a + b "                 4,00</t>
  </si>
  <si>
    <t>"I-933 + a + b"                 4,00</t>
  </si>
  <si>
    <t>"I-923 pokoj 4L "            2,00</t>
  </si>
  <si>
    <t>"I-954 sklad "                   2,00</t>
  </si>
  <si>
    <t xml:space="preserve">Součet   </t>
  </si>
  <si>
    <t>11</t>
  </si>
  <si>
    <t>612325421</t>
  </si>
  <si>
    <t>Oprava vnitřní vápenocementové štukové omítky stěn v rozsahu plochy do 30 %</t>
  </si>
  <si>
    <t>-1631888760</t>
  </si>
  <si>
    <t>https://podminky.urs.cz/item/CS_URS_2021_02/612325421</t>
  </si>
  <si>
    <t>"I-923   pokoj 4L" (4,15+6,25+3,42+1,00+0,20*2)*3,10+5,51*1,80 -1,10*1,97</t>
  </si>
  <si>
    <t>"I-927" (6,30+3,61)*3,10+3,30*1,80</t>
  </si>
  <si>
    <t>"I-928" (6,30+3,61+0,30*2)*3,10+3,45*1,8</t>
  </si>
  <si>
    <t>"I-929   předsíň" 2,91*2*3,10-1,10*1,97*3</t>
  </si>
  <si>
    <t>"I-934+935 pokoj" (7,10*2+3,45)*3,10+3,45*1,80-1,10*1,97</t>
  </si>
  <si>
    <t>"I-930   předsíň" 2,91*2*3,10-1,10*1,97*3</t>
  </si>
  <si>
    <t>"I-936+937 pokoj" (7,10*2+3,45)*3,10+3,45*1,80-1,10*1,97</t>
  </si>
  <si>
    <t>"I-931   předsíň" 2,91*2*3,10-1,10*1,97*3</t>
  </si>
  <si>
    <t>"I-938+939 pokoj" (7,10*2+3,45)*3,10+3,45*1,80-1,10*1,97</t>
  </si>
  <si>
    <t>"I-932   předsíň" 2,91*2*3,10-1,10*1,97*3</t>
  </si>
  <si>
    <t>"I-940+941 pokoj" (7,10*2+3,45)*3,10+3,45*1,80-1,10*1,97</t>
  </si>
  <si>
    <t>"I-933   předsíň" 2,91*2*3,10-1,10*1,97*3</t>
  </si>
  <si>
    <t>"I-942+943 pokoj" (7,10*2+3,45)*3,10+3,45*1,80-1,10*1,97</t>
  </si>
  <si>
    <t>"EPS" (1,00+0,40)*2*3,10-0,70*1,97</t>
  </si>
  <si>
    <t>"I-948" 1,20*3,10-0,90*1,97</t>
  </si>
  <si>
    <t>"I-954" (2,01+3,24)*2*3,10-0,90*1,97</t>
  </si>
  <si>
    <t>"I-962d" 1,20*3,10-0,80*1,97</t>
  </si>
  <si>
    <t>"I-963" (3,30+1,70)*2*3,10-1,10*1,97</t>
  </si>
  <si>
    <t>"II-917"(3,25+3,10+0,60*2)*2*3,10-0,90*1,97</t>
  </si>
  <si>
    <t>"II-918  pokoj 1L" (3,37+7,45*2)*3,10+3,37*1,80-1,10*1,97</t>
  </si>
  <si>
    <t>"II-919 sesterna" (7,60*2+3,51)*3,10+3,51*1,80-3,51*3,10</t>
  </si>
  <si>
    <t>"I-944 +II-930 chodba"</t>
  </si>
  <si>
    <t>(6,65+2,55+35,00+0,60*2+0,40*2+1,0*2+3,40*2+0,40+3,20+1,60+3,60+4,0)*3,10+2,55*1,80</t>
  </si>
  <si>
    <t>-1,10*1,97*8-3,45*3,10-2,35*2,10-(0,90*6+1,10*2+0,80+0,70)*1,97-1,10*1,97</t>
  </si>
  <si>
    <t>12</t>
  </si>
  <si>
    <t>612331121</t>
  </si>
  <si>
    <t>Cementová omítka hladká jednovrstvá vnitřních stěn nanášená ručně</t>
  </si>
  <si>
    <t>-1796391051</t>
  </si>
  <si>
    <t>https://podminky.urs.cz/item/CS_URS_2021_02/612331121</t>
  </si>
  <si>
    <t>"II-917" (3,25+0,60)*3,10</t>
  </si>
  <si>
    <t>13</t>
  </si>
  <si>
    <t>619991011</t>
  </si>
  <si>
    <t>Obalení konstrukcí a prvků fólií přilepenou lepící páskou</t>
  </si>
  <si>
    <t>100695695</t>
  </si>
  <si>
    <t>"Okna a balkonové dveře pokoje"</t>
  </si>
  <si>
    <t>(3,30*1,8+1,1*1,0)*14</t>
  </si>
  <si>
    <t>"Okna pokojů bez balkon dveří"</t>
  </si>
  <si>
    <t>1,50*2,20*2</t>
  </si>
  <si>
    <t>"Automatické dveře - oboustranně"</t>
  </si>
  <si>
    <t>2,50*3,10*2</t>
  </si>
  <si>
    <t>"Slaboporud, Mediplany, ostatní"</t>
  </si>
  <si>
    <t>50</t>
  </si>
  <si>
    <t>14</t>
  </si>
  <si>
    <t>631311224</t>
  </si>
  <si>
    <t>Mazanina z betonu prostého se zvýšenými nároky na prostředí tl. přes 80 do 120 mm tř. C 25/30</t>
  </si>
  <si>
    <t>m3</t>
  </si>
  <si>
    <t>16</t>
  </si>
  <si>
    <t>-694010135</t>
  </si>
  <si>
    <t>https://podminky.urs.cz/item/CS_URS_2021_02/631311224</t>
  </si>
  <si>
    <t>"Koupelny"</t>
  </si>
  <si>
    <t>"I-923b" (2,19+0,15)*(2,50+2*0,15)*0,10</t>
  </si>
  <si>
    <t>"I-925"   (1,65+0,15)*(2,55+0,15)*0,10</t>
  </si>
  <si>
    <t>"I-926"    (1,65+0,15)*(2,55+0,15)*0,10</t>
  </si>
  <si>
    <t>"I-929a+b" (1,72+0,13)*1,83*2*0,10</t>
  </si>
  <si>
    <t>"I-930a+b"    0,677</t>
  </si>
  <si>
    <t>"I-931a+b"    0,677</t>
  </si>
  <si>
    <t>"I-932a+b"    0,677</t>
  </si>
  <si>
    <t>"I-933a+b"    0,677</t>
  </si>
  <si>
    <t>"I-948"      1,20*1,63*0,10</t>
  </si>
  <si>
    <t>"I-959"     3,68*5,73*0,10</t>
  </si>
  <si>
    <t>"I-962d" 1,20*(3,275+0,15)*0,10</t>
  </si>
  <si>
    <t>171</t>
  </si>
  <si>
    <t>631312131</t>
  </si>
  <si>
    <t>Doplnění dosavadních mazanin prostým betonem s dodáním hmot, bez potěru, plochy jednotlivě přes 1 m2 do 4 m2 a tl. přes 80 mm</t>
  </si>
  <si>
    <t>-1791565383</t>
  </si>
  <si>
    <t>https://podminky.urs.cz/item/CS_URS_2021_02/631312131</t>
  </si>
  <si>
    <t>"dobetonávka po řezání  bourání"</t>
  </si>
  <si>
    <t>"řezání" 57,0*0,1*0,1</t>
  </si>
  <si>
    <t>"bourání" 3,0</t>
  </si>
  <si>
    <t>631362021</t>
  </si>
  <si>
    <t>Výztuž mazanin ze svařovaných sítí z drátů typu KARI</t>
  </si>
  <si>
    <t>t</t>
  </si>
  <si>
    <t>-944359393</t>
  </si>
  <si>
    <t>https://podminky.urs.cz/item/CS_URS_2021_02/631362021</t>
  </si>
  <si>
    <t>"Mazanina nová" 7,728/0,10*0,10</t>
  </si>
  <si>
    <t>"mazanina doplnění" 3,570/0,10*0,10</t>
  </si>
  <si>
    <t>642942111</t>
  </si>
  <si>
    <t>Osazování zárubní nebo rámů dveřních kovových do 2,5 m2 na MC</t>
  </si>
  <si>
    <t>480374313</t>
  </si>
  <si>
    <t>https://podminky.urs.cz/item/CS_URS_2021_02/642942111</t>
  </si>
  <si>
    <t>17</t>
  </si>
  <si>
    <t>M</t>
  </si>
  <si>
    <t>55331487</t>
  </si>
  <si>
    <t>zárubeň jednokřídlá ocelová pro zdění tl stěny 110-150mm rozměru 800/1970, 2100mm</t>
  </si>
  <si>
    <t>2051256205</t>
  </si>
  <si>
    <t>https://podminky.urs.cz/item/CS_URS_2021_02/55331487</t>
  </si>
  <si>
    <t>P</t>
  </si>
  <si>
    <t>Poznámka k položce:_x000D_
YH, YH s drážkou, YZP</t>
  </si>
  <si>
    <t>" D02 koupelny+WC"   10,00</t>
  </si>
  <si>
    <t>"I-925+926 "                      2,00</t>
  </si>
  <si>
    <t>" D05 I-962d WC "          1,00</t>
  </si>
  <si>
    <t>18</t>
  </si>
  <si>
    <t>55331489</t>
  </si>
  <si>
    <t>zárubeň jednokřídlá ocelová pro zdění tl stěny 110-150mm rozměru 1100/1970, 2100mm</t>
  </si>
  <si>
    <t>1695607108</t>
  </si>
  <si>
    <t>https://podminky.urs.cz/item/CS_URS_2021_02/55331489</t>
  </si>
  <si>
    <t>" D01/L I-927    pokoj 1L "     1,00</t>
  </si>
  <si>
    <t xml:space="preserve">" D01/P I-928    pokoj 1L "     1,00 </t>
  </si>
  <si>
    <t>" DK1/P I-923   pokoj 4L "     1,00</t>
  </si>
  <si>
    <t>19</t>
  </si>
  <si>
    <t>55331488</t>
  </si>
  <si>
    <t>zárubeň jednokřídlá ocelová pro zdění tl stěny 110-150mm rozměru 900/1970, 2100mm</t>
  </si>
  <si>
    <t>-1395346957</t>
  </si>
  <si>
    <t>https://podminky.urs.cz/item/CS_URS_2021_02/55331488</t>
  </si>
  <si>
    <t xml:space="preserve">"I-923b "              1,00    </t>
  </si>
  <si>
    <t>" D04/P  I-954"   1,00</t>
  </si>
  <si>
    <t>" D04/P  I-962"   1,00</t>
  </si>
  <si>
    <t>20</t>
  </si>
  <si>
    <t>55331486</t>
  </si>
  <si>
    <t>zárubeň jednokřídlá ocelová pro zdění tl stěny 110-150mm rozměru 700/1970, 2100mm</t>
  </si>
  <si>
    <t>946811818</t>
  </si>
  <si>
    <t>https://podminky.urs.cz/item/CS_URS_2021_02/55331486</t>
  </si>
  <si>
    <t>"I-962d+EPS "    2,00</t>
  </si>
  <si>
    <t>93</t>
  </si>
  <si>
    <t>763172413</t>
  </si>
  <si>
    <t>Montáž dvířek revizních protipožárních pro příčky a předsazené stěny velikost (šxv) 400 x 400 mm</t>
  </si>
  <si>
    <t>-1012565910</t>
  </si>
  <si>
    <t>https://podminky.urs.cz/item/CS_URS_2021_02/763172413</t>
  </si>
  <si>
    <t>"pokoj I-923" 1</t>
  </si>
  <si>
    <t>"pokoj I-927+928" 1*2</t>
  </si>
  <si>
    <t>"pokoje I-934-943" 1*10</t>
  </si>
  <si>
    <t>"pokoj II-918" 1</t>
  </si>
  <si>
    <t>"sesterna II-919" 1</t>
  </si>
  <si>
    <t>"čaj kuchyň II-927" 1</t>
  </si>
  <si>
    <t>"kuchyňka chodba" 1</t>
  </si>
  <si>
    <t>"centr koupelna I-959" 2</t>
  </si>
  <si>
    <t>"WC person I-962" 1</t>
  </si>
  <si>
    <t>"úklid I-948" 1</t>
  </si>
  <si>
    <t>94</t>
  </si>
  <si>
    <t>59030761</t>
  </si>
  <si>
    <t>dvířka revizní protipožární pro stěny a podhledy EI 60  400x400 mm</t>
  </si>
  <si>
    <t>32</t>
  </si>
  <si>
    <t>206681856</t>
  </si>
  <si>
    <t>https://podminky.urs.cz/item/CS_URS_2021_02/59030761</t>
  </si>
  <si>
    <t>Ostatní konstrukce a práce, bourání</t>
  </si>
  <si>
    <t>900-01</t>
  </si>
  <si>
    <t>PO ucpávky a objímky do šachet</t>
  </si>
  <si>
    <t>ks</t>
  </si>
  <si>
    <t>1579013</t>
  </si>
  <si>
    <t>"pokoje - 3 ucpávky / 1 soc zařízení" 3*14</t>
  </si>
  <si>
    <t>"zázemí - 3 ucpávky/šachta" 9*3</t>
  </si>
  <si>
    <t>22</t>
  </si>
  <si>
    <t>952901111</t>
  </si>
  <si>
    <t>Vyčištění budov bytové a občanské výstavby při výšce podlaží do 4 m</t>
  </si>
  <si>
    <t>675613215</t>
  </si>
  <si>
    <t>https://podminky.urs.cz/item/CS_URS_2021_02/952901111</t>
  </si>
  <si>
    <t>50,00*14,00</t>
  </si>
  <si>
    <t>23</t>
  </si>
  <si>
    <t>953942121</t>
  </si>
  <si>
    <t>Osazování ochranných úhelníků, kotvené lepením, materiál nerez</t>
  </si>
  <si>
    <t>2017566282</t>
  </si>
  <si>
    <t>https://podminky.urs.cz/item/CS_URS_2021_02/953942121</t>
  </si>
  <si>
    <t>"Chodba" 15</t>
  </si>
  <si>
    <t>24</t>
  </si>
  <si>
    <t>55301</t>
  </si>
  <si>
    <t>Ochranný úhelník hliníkový výšky L70/70 minimálně 2m</t>
  </si>
  <si>
    <t>-1299950985</t>
  </si>
  <si>
    <t>25</t>
  </si>
  <si>
    <t>962031133</t>
  </si>
  <si>
    <t>Bourání příček z cihel pálených na MVC tl do 150 mm</t>
  </si>
  <si>
    <t>2021239536</t>
  </si>
  <si>
    <t>https://podminky.urs.cz/item/CS_URS_2021_02/962031133</t>
  </si>
  <si>
    <t>"I-923    pokoj 3L "    (2,19+1,58)*3,10   -1,10*1,97</t>
  </si>
  <si>
    <t xml:space="preserve">"I-927    pokoj 1L "   (3,050+1,35+2,05+0,60*2+1,83)*3,10  </t>
  </si>
  <si>
    <t xml:space="preserve">                                       -(0,70+1,10)*1,97*2</t>
  </si>
  <si>
    <t xml:space="preserve">"I-928    pokoj 1L "   (3,225+1,35+2,05+0,60*2+1,83)*3,10  </t>
  </si>
  <si>
    <t xml:space="preserve">"I-934-943 pokoje"  0,60*3,10*10  </t>
  </si>
  <si>
    <t>"umyvárny"              ( 1,83*3,10   -0,70*1,97)*5</t>
  </si>
  <si>
    <t xml:space="preserve">"WC + sprcha"         ((1,72+1,83)*3,10   -0,70*1,97*2)*5              </t>
  </si>
  <si>
    <t>"I-954 WC"                1,35*3,10   -0,70*1,97</t>
  </si>
  <si>
    <t>"I-960 sprcha "         (2,04+0,87)*3,10   -0,70*1,97*2</t>
  </si>
  <si>
    <t>"I-962 sklad "           (0,90+0,150+1,75)*3,10  -1,10*1,97</t>
  </si>
  <si>
    <t>26</t>
  </si>
  <si>
    <t>965042231</t>
  </si>
  <si>
    <t>Bourání mazanin betonových</t>
  </si>
  <si>
    <t>1224084371</t>
  </si>
  <si>
    <t>https://podminky.urs.cz/item/CS_URS_2021_02/965042231</t>
  </si>
  <si>
    <t>27</t>
  </si>
  <si>
    <t>965046111</t>
  </si>
  <si>
    <t>Broušení stávajících betonových podlah pro pokládku nových krytin</t>
  </si>
  <si>
    <t>743738655</t>
  </si>
  <si>
    <t>https://podminky.urs.cz/item/CS_URS_2021_02/965046111</t>
  </si>
  <si>
    <t xml:space="preserve">"PVC"       561,25    </t>
  </si>
  <si>
    <t>28</t>
  </si>
  <si>
    <t>968072455</t>
  </si>
  <si>
    <t>Vybourání kovových dveřních zárubní pl do 2 m2</t>
  </si>
  <si>
    <t>-830303147</t>
  </si>
  <si>
    <t>https://podminky.urs.cz/item/CS_URS_2021_02/968072455</t>
  </si>
  <si>
    <t>"I-925" 0,70*1,97*2</t>
  </si>
  <si>
    <t>"I-926" 0,70*1,97*2</t>
  </si>
  <si>
    <t>"I-929" 0,70*1,97*3</t>
  </si>
  <si>
    <t>"I-930" 0,70*1,97*3</t>
  </si>
  <si>
    <t>"I-931" 0,70*1,97*3</t>
  </si>
  <si>
    <t>"I-932" 0,70*1,97*3</t>
  </si>
  <si>
    <t>"I-933" 0,70*1,97*3</t>
  </si>
  <si>
    <t>"I-954" 0,70*1,97</t>
  </si>
  <si>
    <t>"I-960" 0,70*1,97</t>
  </si>
  <si>
    <t>29</t>
  </si>
  <si>
    <t>968072456</t>
  </si>
  <si>
    <t>Vybourání kovových dveřních zárubní pl přes 2 m2</t>
  </si>
  <si>
    <t>1663975534</t>
  </si>
  <si>
    <t>https://podminky.urs.cz/item/CS_URS_2021_02/968072456</t>
  </si>
  <si>
    <t>"I-923"    1,10*1,97</t>
  </si>
  <si>
    <t>"I-925"    1,10*1,97</t>
  </si>
  <si>
    <t>"I-926"    1,10*1,97</t>
  </si>
  <si>
    <t>"I-927"    1,10*1,97</t>
  </si>
  <si>
    <t>"I-928"    1,10*1,97</t>
  </si>
  <si>
    <t>"I-962"    1,10*1,97</t>
  </si>
  <si>
    <t>30</t>
  </si>
  <si>
    <t>971033331</t>
  </si>
  <si>
    <t>Vybourání otvorů do šachet ve zdivu z cihel nebo příčkovek z cihel pálených na maltu vápenocementovou plochy do 0,09 m2, tl. do 150 mm</t>
  </si>
  <si>
    <t>-710317895</t>
  </si>
  <si>
    <t>https://podminky.urs.cz/item/CS_URS_2021_02/971033331</t>
  </si>
  <si>
    <t>"Otvory do šachet"  22</t>
  </si>
  <si>
    <t>174</t>
  </si>
  <si>
    <t>971033531</t>
  </si>
  <si>
    <t>Vybourání otvorů ve zdivu z cihel, příčkovek z cihel pálených na maltu vápennou nebo vápenocementovou, tl. do 150 mm</t>
  </si>
  <si>
    <t>-2109467377</t>
  </si>
  <si>
    <t>https://podminky.urs.cz/item/CS_URS_2021_02/971033531</t>
  </si>
  <si>
    <t>31</t>
  </si>
  <si>
    <t>974042533</t>
  </si>
  <si>
    <t>Vysekání rýh v betonové nebo jiné monolitické dlažbě s betonovým podkladem do hl. 50 mm a šířky do 100 mm</t>
  </si>
  <si>
    <t>m</t>
  </si>
  <si>
    <t>233314409</t>
  </si>
  <si>
    <t>https://podminky.urs.cz/item/CS_URS_2021_02/974042533</t>
  </si>
  <si>
    <t>5+5+5</t>
  </si>
  <si>
    <t>977312112</t>
  </si>
  <si>
    <t>Řezání stávajících betonových mazanin s vyztužením hloubky přes 50 do 100 mm</t>
  </si>
  <si>
    <t>1525646189</t>
  </si>
  <si>
    <t>https://podminky.urs.cz/item/CS_URS_2021_02/977312112</t>
  </si>
  <si>
    <t>"I-923b"       2,50+2,35*2</t>
  </si>
  <si>
    <t>"I-925"         1,80+2,70</t>
  </si>
  <si>
    <t>"I-926"         1,80+2,70</t>
  </si>
  <si>
    <t>"WC + koupelna" 1,83*10</t>
  </si>
  <si>
    <t>"I-962d"      1,35+3,275+0,15</t>
  </si>
  <si>
    <t>33</t>
  </si>
  <si>
    <t>978011121</t>
  </si>
  <si>
    <t>Otlučení (osekání) vnitřní vápenné nebo vápenocementové omítky stropů v rozsahu do 30%</t>
  </si>
  <si>
    <t>-1821745700</t>
  </si>
  <si>
    <t>https://podminky.urs.cz/item/CS_URS_2021_02/978011121</t>
  </si>
  <si>
    <t>34</t>
  </si>
  <si>
    <t>978013121</t>
  </si>
  <si>
    <t>Otlučení (osekání) vnitřní vápenné nebo vápenocementové omítky stěn v rozsahu 30%</t>
  </si>
  <si>
    <t>1916618905</t>
  </si>
  <si>
    <t>https://podminky.urs.cz/item/CS_URS_2021_02/978013121</t>
  </si>
  <si>
    <t>35</t>
  </si>
  <si>
    <t>978013191</t>
  </si>
  <si>
    <t>Otlučení vápenných nebo vápenocementových omítek vnitřních ploch stěn s vyškrabáním spar, s očištěním zdiva, v rozsahu přes 50 do 100 %</t>
  </si>
  <si>
    <t>52014305</t>
  </si>
  <si>
    <t>https://podminky.urs.cz/item/CS_URS_2021_02/978013191</t>
  </si>
  <si>
    <t>"I-923b koupelna "    (2,50+0,15*2+0,50)*2,60</t>
  </si>
  <si>
    <t>"I-925 koupelna "        (1,65+2,55)*2,60</t>
  </si>
  <si>
    <t>"I-926  koupelna "        (1,65+2,55)*2,60</t>
  </si>
  <si>
    <t>"WC + koupelny "        (1,72*2+1,83)*2,60*10</t>
  </si>
  <si>
    <t>"I-948 úklid "                 (1,20+1,63)*2*2,60   -0,90*1,97</t>
  </si>
  <si>
    <t>"I-954  sklad   "              (3,24+2,01)*2*2,60   -0,90*1,97</t>
  </si>
  <si>
    <t xml:space="preserve">"I-959 cent. koupel."  (3,68+5,73)*2*2,60   -1,10*1,97     </t>
  </si>
  <si>
    <t>"I-962d  WC  "                (1,20*1,70)*2*2,60 -0,70*1,97</t>
  </si>
  <si>
    <t xml:space="preserve">                                            (1,20+1,425)*2*2,60 -0,70*1,97*2</t>
  </si>
  <si>
    <t>36</t>
  </si>
  <si>
    <t>978021191</t>
  </si>
  <si>
    <t>Otlučení (osekání) cementových omítek vnitřních stěn v rozsahu do 100 %</t>
  </si>
  <si>
    <t>-712429171</t>
  </si>
  <si>
    <t>https://podminky.urs.cz/item/CS_URS_2021_02/978021191</t>
  </si>
  <si>
    <t>997</t>
  </si>
  <si>
    <t>Přesun sutě</t>
  </si>
  <si>
    <t>39</t>
  </si>
  <si>
    <t>997013158</t>
  </si>
  <si>
    <t>Vnitrostaveništní doprava suti a vybouraných hmot pro budovy v přes 24 do 27 m s omezením mechanizace</t>
  </si>
  <si>
    <t>22108411</t>
  </si>
  <si>
    <t>https://podminky.urs.cz/item/CS_URS_2021_02/997013158</t>
  </si>
  <si>
    <t>40</t>
  </si>
  <si>
    <t>997013501</t>
  </si>
  <si>
    <t>Odvoz suti a vybouraných hmot na skládku nebo meziskládku do 1 km se složením</t>
  </si>
  <si>
    <t>-345199132</t>
  </si>
  <si>
    <t>https://podminky.urs.cz/item/CS_URS_2021_02/997013501</t>
  </si>
  <si>
    <t>41</t>
  </si>
  <si>
    <t>997013509</t>
  </si>
  <si>
    <t>Příplatek k odvozu suti a vybouraných hmot na skládku ZKD 1 km přes 1 km</t>
  </si>
  <si>
    <t>1219677861</t>
  </si>
  <si>
    <t>https://podminky.urs.cz/item/CS_URS_2021_02/997013509</t>
  </si>
  <si>
    <t>42</t>
  </si>
  <si>
    <t>997013631</t>
  </si>
  <si>
    <t>Poplatek za uložení stavebního odpadu na skládce (skládkovné) směsného stavebního a demoličního zatříděného do Katalogu odpadů pod kódem 17 09 04</t>
  </si>
  <si>
    <t>-1535321270</t>
  </si>
  <si>
    <t>https://podminky.urs.cz/item/CS_URS_2021_02/997013631</t>
  </si>
  <si>
    <t>998</t>
  </si>
  <si>
    <t>Přesun hmot</t>
  </si>
  <si>
    <t>43</t>
  </si>
  <si>
    <t>998017004</t>
  </si>
  <si>
    <t>Přesun hmot s omezením mechanizace pro budovy v přes 24 do 36 m</t>
  </si>
  <si>
    <t>1997002704</t>
  </si>
  <si>
    <t>https://podminky.urs.cz/item/CS_URS_2021_02/998017004</t>
  </si>
  <si>
    <t>PSV</t>
  </si>
  <si>
    <t>Práce a dodávky PSV</t>
  </si>
  <si>
    <t>722</t>
  </si>
  <si>
    <t>Zdravotechnika - vnitřní vodovod</t>
  </si>
  <si>
    <t>172</t>
  </si>
  <si>
    <t>722254116.1</t>
  </si>
  <si>
    <t>Hydrantová skříň vnitřní s výzbrojí C 52 polyesterová hadice - kompletní výměna včetně demontáže stávající</t>
  </si>
  <si>
    <t>1080366216</t>
  </si>
  <si>
    <t>"oprava dvířek, kličky, rámu</t>
  </si>
  <si>
    <t>"oborušení, očištění, základní a finální nátěr</t>
  </si>
  <si>
    <t>"kpl" 1</t>
  </si>
  <si>
    <t>725</t>
  </si>
  <si>
    <t>Zdravotechnika - zařizovací předměty</t>
  </si>
  <si>
    <t>46</t>
  </si>
  <si>
    <t>725110811</t>
  </si>
  <si>
    <t>Demontáž klozetů splachovacích s nádrží</t>
  </si>
  <si>
    <t>174681030</t>
  </si>
  <si>
    <t>https://podminky.urs.cz/item/CS_URS_2021_02/725110811</t>
  </si>
  <si>
    <t>"I-925b  WC  "    1,00</t>
  </si>
  <si>
    <t>"I-926b  WC  "    1,00</t>
  </si>
  <si>
    <t xml:space="preserve">"I-929b  WC "     1,00  </t>
  </si>
  <si>
    <t>"I-930b  WC "     1,00</t>
  </si>
  <si>
    <t xml:space="preserve">"I-931b  WC "     1,00 </t>
  </si>
  <si>
    <t>"I-932b  WC "     1,00</t>
  </si>
  <si>
    <t>"I-933b  WC "     1,00</t>
  </si>
  <si>
    <t>"I-954  WC "       1,00</t>
  </si>
  <si>
    <t>55</t>
  </si>
  <si>
    <t>725210821</t>
  </si>
  <si>
    <t>Demontáž umyvadel bez výtokových armatur</t>
  </si>
  <si>
    <t>soubor</t>
  </si>
  <si>
    <t>1918628300</t>
  </si>
  <si>
    <t>https://podminky.urs.cz/item/CS_URS_2021_02/725210821</t>
  </si>
  <si>
    <t>"I-923    pokoj 3L "      1,00</t>
  </si>
  <si>
    <t>"I-927    pokoj 1L "      1,00</t>
  </si>
  <si>
    <t xml:space="preserve">"I-928    pokoj 1L "      1,00 </t>
  </si>
  <si>
    <t>"I-929a  umývár. "      2,00</t>
  </si>
  <si>
    <t>"I-930a  umývár. "      2,00</t>
  </si>
  <si>
    <t>"I-931a  umývár. "      2,00</t>
  </si>
  <si>
    <t>"I-932a  umývár. "      2,00</t>
  </si>
  <si>
    <t>"I-933a  umývár. "      2,00</t>
  </si>
  <si>
    <t>"I-954  WC   "                1,00</t>
  </si>
  <si>
    <t>"I-959 umývárna"      1,00</t>
  </si>
  <si>
    <t>"II-918  pokoj 1L "      1,00</t>
  </si>
  <si>
    <t>"II-919  sesterna "     1,00</t>
  </si>
  <si>
    <t>725240812</t>
  </si>
  <si>
    <t>Demontáž vaniček sprchových bez výtokových armatur</t>
  </si>
  <si>
    <t>-367872504</t>
  </si>
  <si>
    <t>https://podminky.urs.cz/item/CS_URS_2021_02/725240812</t>
  </si>
  <si>
    <t>"I-925a  sprcha"   1,00</t>
  </si>
  <si>
    <t>"I-926a  sprcha "   1,00</t>
  </si>
  <si>
    <t>"I-929c  sprcha"   1,00</t>
  </si>
  <si>
    <t>"I-930c  sprcha  "   1,00</t>
  </si>
  <si>
    <t>"I-931c  sprcha "   1,00</t>
  </si>
  <si>
    <t>"I-932c  sprcha"   1,00</t>
  </si>
  <si>
    <t>"I-933c  sprcha "   1,00</t>
  </si>
  <si>
    <t>"I-960   sprcha"   1,00</t>
  </si>
  <si>
    <t>57</t>
  </si>
  <si>
    <t>725310823</t>
  </si>
  <si>
    <t>Demontáž dřez jednoduchý vestavěný v kuchyňských sestavách bez výtokových armatur</t>
  </si>
  <si>
    <t>-779072499</t>
  </si>
  <si>
    <t>https://podminky.urs.cz/item/CS_URS_2021_02/725310823</t>
  </si>
  <si>
    <t>"II-917 kuchyňka"   1,00</t>
  </si>
  <si>
    <t>"II-919 sesterna "   1,00</t>
  </si>
  <si>
    <t>58</t>
  </si>
  <si>
    <t>725820801</t>
  </si>
  <si>
    <t>Demontáž baterie nástěnné do G 3 / 4 včetně odpojení a zaslepení od vnitřních rozvodů</t>
  </si>
  <si>
    <t>725373352</t>
  </si>
  <si>
    <t>https://podminky.urs.cz/item/CS_URS_2021_02/725820801</t>
  </si>
  <si>
    <t>59</t>
  </si>
  <si>
    <t>725840851</t>
  </si>
  <si>
    <t>Demontáž baterie sprch diferenciální přes G 3/4x1 do G 5/4x6/4</t>
  </si>
  <si>
    <t>1360538217</t>
  </si>
  <si>
    <t>https://podminky.urs.cz/item/CS_URS_2021_02/725840851</t>
  </si>
  <si>
    <t>47</t>
  </si>
  <si>
    <t>725-01</t>
  </si>
  <si>
    <t xml:space="preserve">D + M Umyvadel včetne zápachové uzávěry, baterie a napojení na stávavající rozvody vody a kanalizace </t>
  </si>
  <si>
    <t>1748714027</t>
  </si>
  <si>
    <t>"I-923b  koupelna "           1,00</t>
  </si>
  <si>
    <t>"I-925    koupelna "            1,00</t>
  </si>
  <si>
    <t>"I-926    koupelna  "           1,00</t>
  </si>
  <si>
    <t>"I-929a  koupelna "            1,00</t>
  </si>
  <si>
    <t>"I-929b WC "                         1,00</t>
  </si>
  <si>
    <t>"I-930b  WC "                        1,00</t>
  </si>
  <si>
    <t>"I-930a  koupelna"             1,00</t>
  </si>
  <si>
    <t>"I-930b  WC  "                      1,00</t>
  </si>
  <si>
    <t>"I-931a  koupelna  "          1,00</t>
  </si>
  <si>
    <t>"I-931b  WC   "                     1,00</t>
  </si>
  <si>
    <t>"I-932a  koupelna "           1,00</t>
  </si>
  <si>
    <t>"I-932b  WC  "                     1,00</t>
  </si>
  <si>
    <t>"I-933a  koupelna"           1,00</t>
  </si>
  <si>
    <t xml:space="preserve">"I-933b  WC  "                     1,00 </t>
  </si>
  <si>
    <t>"I-959  centrál. koup "     1,00</t>
  </si>
  <si>
    <t>"I-962d  WCpers. "            1,00</t>
  </si>
  <si>
    <t>"II-918   pokoj 1L  "           1,00</t>
  </si>
  <si>
    <t>48</t>
  </si>
  <si>
    <t>725-11</t>
  </si>
  <si>
    <t xml:space="preserve">D + M Klozetů včetne napojení na stávavající rozvody vody a kanalizace </t>
  </si>
  <si>
    <t>-986223283</t>
  </si>
  <si>
    <t>"I-923b koupelna  "         1,00</t>
  </si>
  <si>
    <t>"I-925   koupelna  "          1,00</t>
  </si>
  <si>
    <t>"I-926   koupelna  "          1,00</t>
  </si>
  <si>
    <t xml:space="preserve">"I-929b  WC "                     1,00 </t>
  </si>
  <si>
    <t>"I-930b  WC  "                    1,00</t>
  </si>
  <si>
    <t>"I-931b  WC   "                   1,00</t>
  </si>
  <si>
    <t>"I-932b  WC  "                    1,00</t>
  </si>
  <si>
    <t>"I-959  Centr. koup  "      1,00</t>
  </si>
  <si>
    <t>"I-962d WC M"                 1,00</t>
  </si>
  <si>
    <t>49</t>
  </si>
  <si>
    <t>725-12</t>
  </si>
  <si>
    <t>D + M Madel ke klozetům</t>
  </si>
  <si>
    <t>1492413514</t>
  </si>
  <si>
    <t>51</t>
  </si>
  <si>
    <t>725-21</t>
  </si>
  <si>
    <t xml:space="preserve">D + M Sprchové sestavy včetne baterie a napojení na stávající rozvody vody a kanalizace </t>
  </si>
  <si>
    <t>1389527747</t>
  </si>
  <si>
    <t>"I-923b koupelna  "           1,00</t>
  </si>
  <si>
    <t>"I-925    koupelna "           1,00</t>
  </si>
  <si>
    <t>"I-926   koupelna   "          1,00</t>
  </si>
  <si>
    <t>"I-929a  koupelna "          1,00</t>
  </si>
  <si>
    <t>"I-930a  koupelna "          1,00</t>
  </si>
  <si>
    <t>"I-931a  koupelna  "         1,00</t>
  </si>
  <si>
    <t>"I-932a  koupelna "          1,00</t>
  </si>
  <si>
    <t>"I-933a  koupelna "          1,00</t>
  </si>
  <si>
    <t>"I-959  Centr. koup"         1,00</t>
  </si>
  <si>
    <t>52</t>
  </si>
  <si>
    <t>725-21a</t>
  </si>
  <si>
    <t>D + M Podlahové štěrbiny (vpusti) včetně zápachové uzávěrky, připojení na stávající kanalizaci</t>
  </si>
  <si>
    <t>1890333421</t>
  </si>
  <si>
    <t>53</t>
  </si>
  <si>
    <t>725-22</t>
  </si>
  <si>
    <t>D + M Sprchové sestavy připojení na sprchovací lůžko</t>
  </si>
  <si>
    <t>-1617083780</t>
  </si>
  <si>
    <t>"I-959 centr. koupelna"     1,00</t>
  </si>
  <si>
    <t>54</t>
  </si>
  <si>
    <t>725-23</t>
  </si>
  <si>
    <t>D + M madel a sedátka do sprchových koutů</t>
  </si>
  <si>
    <t>161489517</t>
  </si>
  <si>
    <t>56</t>
  </si>
  <si>
    <t>725-31</t>
  </si>
  <si>
    <t xml:space="preserve">D + M Výlevky včetne zápachové uzávěry, baterie a napojení na stávavající rozvody vody a kanalizace </t>
  </si>
  <si>
    <t>774665547</t>
  </si>
  <si>
    <t>"I-948 úklid    "                   1</t>
  </si>
  <si>
    <t>60</t>
  </si>
  <si>
    <t>725-99</t>
  </si>
  <si>
    <t>Stavební přípomoce ZTI - sekání, drážky, prostupy, začištění</t>
  </si>
  <si>
    <t>1638070035</t>
  </si>
  <si>
    <t>741</t>
  </si>
  <si>
    <t>Elektroinstalace - silnoproud</t>
  </si>
  <si>
    <t>61</t>
  </si>
  <si>
    <t>741-01</t>
  </si>
  <si>
    <t>D+M nové kabeláže na lůžkových pokojích včetně sociálního zařízení, napojení na stávající rozvody</t>
  </si>
  <si>
    <t>2113913230</t>
  </si>
  <si>
    <t>"Lůžkové pokoje I-902 - I-922" 180*13</t>
  </si>
  <si>
    <t>62</t>
  </si>
  <si>
    <t>741-04</t>
  </si>
  <si>
    <t>Připojení rampy u lůžka pacienta vč ochranného pospojení</t>
  </si>
  <si>
    <t>kpl</t>
  </si>
  <si>
    <t>1418613433</t>
  </si>
  <si>
    <t>63</t>
  </si>
  <si>
    <t>741-05</t>
  </si>
  <si>
    <t>D+M přístrojů (zásuvky, vypínače, spínače) vč kompletace. Přístroje barevně rozlišeny, řada do zdravotnických zařízení.</t>
  </si>
  <si>
    <t>-576797646</t>
  </si>
  <si>
    <t>"pokoje I-902+923" (4*4+6+6)*2</t>
  </si>
  <si>
    <t>"pokoje I-906+907" (4*1+6+6)*2</t>
  </si>
  <si>
    <t>"pokoje I-913 - I-922" (4*3+8+6+3)*2</t>
  </si>
  <si>
    <t>64</t>
  </si>
  <si>
    <t>741-07</t>
  </si>
  <si>
    <t xml:space="preserve">D+M svítidel pokojů a běžných místností, LED svítidla dle standardu NemCL, atest pro zdravotnické stavby. </t>
  </si>
  <si>
    <t>1269873402</t>
  </si>
  <si>
    <t>Pokoje</t>
  </si>
  <si>
    <t>"I-923" 4*2</t>
  </si>
  <si>
    <t>"I-927+928"1*2*2</t>
  </si>
  <si>
    <t>"I-934-943" 3*2*10</t>
  </si>
  <si>
    <t>"II-918" 2*1</t>
  </si>
  <si>
    <t>"II-919" 4</t>
  </si>
  <si>
    <t>Koupelny + předsíně</t>
  </si>
  <si>
    <t>"I-923b - I-933" 2+2*2+3*5</t>
  </si>
  <si>
    <t>"chodba" 14</t>
  </si>
  <si>
    <t>65</t>
  </si>
  <si>
    <t>741-08</t>
  </si>
  <si>
    <t xml:space="preserve">D+M svítidel koupelny a soc zařízení, LED svítidla dle standardu NemCL, atest pro zdravotrnické stavby. </t>
  </si>
  <si>
    <t>250528879</t>
  </si>
  <si>
    <t>"koupelny pokojů" 2*14</t>
  </si>
  <si>
    <t>"předsíně pokojů" 5</t>
  </si>
  <si>
    <t>"kuchyňská linka" 3</t>
  </si>
  <si>
    <t>"WC, předsíně" (5+5)*2</t>
  </si>
  <si>
    <t>"čistící místnost" 2</t>
  </si>
  <si>
    <t>"sklad"1</t>
  </si>
  <si>
    <t>"úklid" 1</t>
  </si>
  <si>
    <t>"sklad I-952" 1</t>
  </si>
  <si>
    <t>"WC person I-955" 3</t>
  </si>
  <si>
    <t>"centr koupelna I-958" 3</t>
  </si>
  <si>
    <t>"WC imobilní I-962" 3</t>
  </si>
  <si>
    <t>"sklad prádla I-964" 1</t>
  </si>
  <si>
    <t>"čaj kuchyně II-907" 1+1</t>
  </si>
  <si>
    <t>"chodba" 2*40</t>
  </si>
  <si>
    <t>66</t>
  </si>
  <si>
    <t>741-09</t>
  </si>
  <si>
    <t>Připojení pro koupelnový ventilátor vč propojení se svítidlem</t>
  </si>
  <si>
    <t>1448987110</t>
  </si>
  <si>
    <t>67</t>
  </si>
  <si>
    <t>741-50</t>
  </si>
  <si>
    <t>Demontáž stávajících rozvodů elektro vč likvidace odpadu</t>
  </si>
  <si>
    <t>761543236</t>
  </si>
  <si>
    <t>68</t>
  </si>
  <si>
    <t>741-70</t>
  </si>
  <si>
    <t xml:space="preserve">D+M úprava stávajícícho rozvaděče vč překrytí PO dveřmi </t>
  </si>
  <si>
    <t>-261932854</t>
  </si>
  <si>
    <t>69</t>
  </si>
  <si>
    <t>741-80</t>
  </si>
  <si>
    <t>D+M pomocných lávek a roštů vč kotvení pro ESIL</t>
  </si>
  <si>
    <t>963584680</t>
  </si>
  <si>
    <t>"Chodba" 150</t>
  </si>
  <si>
    <t>70</t>
  </si>
  <si>
    <t>741-90</t>
  </si>
  <si>
    <t>Stavební přípomoce eSIL - sekání, drážky, prostupy, začištění</t>
  </si>
  <si>
    <t>-863649533</t>
  </si>
  <si>
    <t>"Pokoje - 40m/pokoj vč předsíně" 40*16</t>
  </si>
  <si>
    <t>71</t>
  </si>
  <si>
    <t>741810003</t>
  </si>
  <si>
    <t xml:space="preserve">Celková prohlídka a revize elektrického rozvodu a zařízení </t>
  </si>
  <si>
    <t>1330082413</t>
  </si>
  <si>
    <t>742</t>
  </si>
  <si>
    <t>Elektroinstalace - slaboproud</t>
  </si>
  <si>
    <t>72</t>
  </si>
  <si>
    <t>742-01</t>
  </si>
  <si>
    <t>D+M nové kabeláže DATA vč kompletace, napojení na stávající párteřní rozvod</t>
  </si>
  <si>
    <t>-1475924254</t>
  </si>
  <si>
    <t>"pokoj I-923" 40*2</t>
  </si>
  <si>
    <t>"pokoj I-927+928" 50*2</t>
  </si>
  <si>
    <t>"pokoj I-934+943" 70*10</t>
  </si>
  <si>
    <t>"pokoj II-918" 70*1</t>
  </si>
  <si>
    <t>"sesterna II-919" 90*1</t>
  </si>
  <si>
    <t>"centr kouplena I-959" 90*1</t>
  </si>
  <si>
    <t>"ostatní drobné prostory" 70*6</t>
  </si>
  <si>
    <t>"chodba" 80</t>
  </si>
  <si>
    <t>73</t>
  </si>
  <si>
    <t>742-02</t>
  </si>
  <si>
    <t>D+M zásuvek DATA vč kompletace, řada do zdravotnických zařízení, design provedení shodné se Silnoproud</t>
  </si>
  <si>
    <t>941781129</t>
  </si>
  <si>
    <t>"I-923"  8</t>
  </si>
  <si>
    <t>"I-927-928" 2*2</t>
  </si>
  <si>
    <t>"I-934-943" 6*10</t>
  </si>
  <si>
    <t>"II-919" 6*1</t>
  </si>
  <si>
    <t>"centr koupelna I-958" 4</t>
  </si>
  <si>
    <t>"ostatní drobné prostory" 8</t>
  </si>
  <si>
    <t>74</t>
  </si>
  <si>
    <t>742-03</t>
  </si>
  <si>
    <t>D+M nové kabeláže STA vč zásuvky, napojení na stávající páteřní rozvody</t>
  </si>
  <si>
    <t>2011926221</t>
  </si>
  <si>
    <t>"pokoj I-923" 1*40</t>
  </si>
  <si>
    <t>"pokoj I-927+928" 70*2</t>
  </si>
  <si>
    <t>"pokoj I-934-943" 70*10</t>
  </si>
  <si>
    <t>"pokoj II-918" 60</t>
  </si>
  <si>
    <t>"sesterna II-919" 70</t>
  </si>
  <si>
    <t>75</t>
  </si>
  <si>
    <t>742-04</t>
  </si>
  <si>
    <t>D+M nové kabeláže UTP pro systém SESTRA-PACIENT a SK vč zásuvky</t>
  </si>
  <si>
    <t>-763794139</t>
  </si>
  <si>
    <t>76</t>
  </si>
  <si>
    <t>742-10</t>
  </si>
  <si>
    <t>D+M kabeláže pro EPS</t>
  </si>
  <si>
    <t>-227910333</t>
  </si>
  <si>
    <t>"pokoj I-923+902" 90*2</t>
  </si>
  <si>
    <t>"pokoj I-906+907" 50*2</t>
  </si>
  <si>
    <t>"I-923" 50*1</t>
  </si>
  <si>
    <t>"I-927+928" 50*2</t>
  </si>
  <si>
    <t>"ostatní m" 150</t>
  </si>
  <si>
    <t>77</t>
  </si>
  <si>
    <t>742-20</t>
  </si>
  <si>
    <t>D + M Signalizace obsazeno do centrální koupelny , včetně napojení</t>
  </si>
  <si>
    <t>-663327686</t>
  </si>
  <si>
    <t>78</t>
  </si>
  <si>
    <t>742-80</t>
  </si>
  <si>
    <t>D+M pomocných lávek a roštů vč kotvení pro ESLB</t>
  </si>
  <si>
    <t>-773708163</t>
  </si>
  <si>
    <t>"chodba vč odboček"150</t>
  </si>
  <si>
    <t>79</t>
  </si>
  <si>
    <t>742-90</t>
  </si>
  <si>
    <t>Stavební přípomoce eSLB - sekání, drážky, prostupy, začištění</t>
  </si>
  <si>
    <t>239159024</t>
  </si>
  <si>
    <t>"pokoj I-923" 30</t>
  </si>
  <si>
    <t>"pokoj I-927+928" 20*2</t>
  </si>
  <si>
    <t>"pokoj I-934-943" 25*10</t>
  </si>
  <si>
    <t>"pokoj II-918"20</t>
  </si>
  <si>
    <t>"sesterna II-919" 35</t>
  </si>
  <si>
    <t>"ostatní" 150</t>
  </si>
  <si>
    <t>80</t>
  </si>
  <si>
    <t>742-99</t>
  </si>
  <si>
    <t>Kontrolní měření slaboproudých rozvodů, revize</t>
  </si>
  <si>
    <t>-364004775</t>
  </si>
  <si>
    <t>751</t>
  </si>
  <si>
    <t>Vzduchotechnika</t>
  </si>
  <si>
    <t>81</t>
  </si>
  <si>
    <t>751111011</t>
  </si>
  <si>
    <t>D+M ventilátoru do podhledu D do 100 mm včetně připojovacího potrubí</t>
  </si>
  <si>
    <t>1567756276</t>
  </si>
  <si>
    <t>763</t>
  </si>
  <si>
    <t>Konstrukce suché výstavby</t>
  </si>
  <si>
    <t>82</t>
  </si>
  <si>
    <t>763121426</t>
  </si>
  <si>
    <t>SDK stěna předsazená tl 112,5 mm profil CW+UW 100 deska 1xH2 12,5 bez izolace EI 15</t>
  </si>
  <si>
    <t>-2137201115</t>
  </si>
  <si>
    <t>https://podminky.urs.cz/item/CS_URS_2021_02/763121426</t>
  </si>
  <si>
    <t>"I-923b  koupelna "          1,20*2</t>
  </si>
  <si>
    <t>"I-925    koupelna "           1,20</t>
  </si>
  <si>
    <t>"I-926    koupelna  "          1,20</t>
  </si>
  <si>
    <t>"I-929b  WC "                      1,20</t>
  </si>
  <si>
    <t>"I-930b  WC "                      1,20</t>
  </si>
  <si>
    <t>"I-931b  WC "                      1,20</t>
  </si>
  <si>
    <t>"I-932b  WC "                      1,20</t>
  </si>
  <si>
    <t xml:space="preserve">"I-933b  WC "                      1,20 </t>
  </si>
  <si>
    <t>"I-948   úklid "                    1,20</t>
  </si>
  <si>
    <t>"I-959  Centr. koup  "      1,20 +1,30*1,20</t>
  </si>
  <si>
    <t xml:space="preserve">                                                0,75*3,10</t>
  </si>
  <si>
    <t>"I-962d  WC M  "                1,20</t>
  </si>
  <si>
    <t>"Il-918  pokoj 1L"              1,53*1,20</t>
  </si>
  <si>
    <t>" ll-919 nad stěnou "       3,51*0,50</t>
  </si>
  <si>
    <t>83</t>
  </si>
  <si>
    <t>763121714</t>
  </si>
  <si>
    <t>SDK stěna předsazená základní penetrační nátěr</t>
  </si>
  <si>
    <t>-1419081226</t>
  </si>
  <si>
    <t>https://podminky.urs.cz/item/CS_URS_2021_02/763121714</t>
  </si>
  <si>
    <t>21,875+10,85</t>
  </si>
  <si>
    <t>84</t>
  </si>
  <si>
    <t>763122551-P</t>
  </si>
  <si>
    <t>SDK stěna šachtová tl 95 mm s požární odolností EI 90: profiY 2xCW 50 sešroubované zády k sobě, minimální osová vz. 625mm, jednostraně 3x deska SDK RED ( protipožární ) tl.15mm</t>
  </si>
  <si>
    <t>-1529224638</t>
  </si>
  <si>
    <t>Poznámka k položce:_x000D_
Např KNAUF W629</t>
  </si>
  <si>
    <t>"II-944  chodba"   3,50*3,10</t>
  </si>
  <si>
    <t>85</t>
  </si>
  <si>
    <t>763131461</t>
  </si>
  <si>
    <t>SDK podhled desky 2xH2 12,5 bez izolace dvouvrstvá spodní kce profil CD+UD</t>
  </si>
  <si>
    <t>-1103334424</t>
  </si>
  <si>
    <t>https://podminky.urs.cz/item/CS_URS_2021_02/763131461</t>
  </si>
  <si>
    <t>"I-948   úklid"                                  1,88</t>
  </si>
  <si>
    <t>"I-954   sklad  "                                6,62</t>
  </si>
  <si>
    <t>"I-959 Centr. koup "                    19,77</t>
  </si>
  <si>
    <t>"I-962 sklad"                                   7,80</t>
  </si>
  <si>
    <t>"I-962d  WC M  "                            3,71</t>
  </si>
  <si>
    <t>"I-963   sklad prádl  "                    5,70</t>
  </si>
  <si>
    <t>"II-917 čaj. kuch. "                         9,86</t>
  </si>
  <si>
    <t>86</t>
  </si>
  <si>
    <t>763131714</t>
  </si>
  <si>
    <t>SDK podhled základní penetrační nátěr</t>
  </si>
  <si>
    <t>-1603015329</t>
  </si>
  <si>
    <t>https://podminky.urs.cz/item/CS_URS_2021_02/763131714</t>
  </si>
  <si>
    <t>87</t>
  </si>
  <si>
    <t>763131832</t>
  </si>
  <si>
    <t>Demontáž SDK podhledu s jednovrstvou nosnou kcí z ocelových profilů opláštění dvojité</t>
  </si>
  <si>
    <t>891042272</t>
  </si>
  <si>
    <t>https://podminky.urs.cz/item/CS_URS_2021_02/763131832</t>
  </si>
  <si>
    <t>"I-932a  umývár.  "                      3,23</t>
  </si>
  <si>
    <t xml:space="preserve">"I-932b  WC "                                1,56 </t>
  </si>
  <si>
    <t xml:space="preserve">"I-932c  sprcha "                          1,55                           </t>
  </si>
  <si>
    <t>"I-933a  umývár. "                       3,00</t>
  </si>
  <si>
    <t>"I-933b  WC "                                1,56</t>
  </si>
  <si>
    <t>"I-933c  sprcha "                           1,55</t>
  </si>
  <si>
    <t>"I-954  WC "                                   6,60</t>
  </si>
  <si>
    <t>"I-962  sklad "                              12,16</t>
  </si>
  <si>
    <t>"I-963 sklad "                               5,70</t>
  </si>
  <si>
    <t>88</t>
  </si>
  <si>
    <t>763135101</t>
  </si>
  <si>
    <t>Montáž minerálního kazetového podhledu z kazet 600x600 mm na zavěšenou viditelnou nosnou konstrukci</t>
  </si>
  <si>
    <t>-598099220</t>
  </si>
  <si>
    <t>https://podminky.urs.cz/item/CS_URS_2021_02/763135101</t>
  </si>
  <si>
    <t>"I-923b koupelna "                  5,14</t>
  </si>
  <si>
    <t>"I-925    koupelna "                  4,19</t>
  </si>
  <si>
    <t>"I-926    koupelna "                  4,19</t>
  </si>
  <si>
    <t>"I-929    předsíň "                      5,72</t>
  </si>
  <si>
    <t xml:space="preserve">"I-929a koupelna "                   3,25       </t>
  </si>
  <si>
    <t>"I-929b WC "                               3,07</t>
  </si>
  <si>
    <t>"I-930    předsíň "                      5,72</t>
  </si>
  <si>
    <t xml:space="preserve">"I-930a koupelna "                   3,25       </t>
  </si>
  <si>
    <t>"I-930b WC "                               3,07</t>
  </si>
  <si>
    <t>"I-931    předsíň "                      5,72</t>
  </si>
  <si>
    <t xml:space="preserve">"I-931a koupelna "                   3,25       </t>
  </si>
  <si>
    <t>"I-931b WC "                               3,07</t>
  </si>
  <si>
    <t>"I-932    předsíň "                      5,72</t>
  </si>
  <si>
    <t xml:space="preserve">"I-932a koupelna "                   3,25       </t>
  </si>
  <si>
    <t>"I-932b WC "                               3,07</t>
  </si>
  <si>
    <t>"I-933    předsíň "                      5,72</t>
  </si>
  <si>
    <t xml:space="preserve">"I-933a koupelna "                   3,25       </t>
  </si>
  <si>
    <t>"I-933b WC "                               3,07</t>
  </si>
  <si>
    <t>"I-944   chodba "                     95,09</t>
  </si>
  <si>
    <t>"lI-930  chodba "                     57,79</t>
  </si>
  <si>
    <t>89</t>
  </si>
  <si>
    <t>59030583</t>
  </si>
  <si>
    <t>podhled kazetový bez děrování, skrytá hrana tl 10 mm 600x600mm, atest pro zdravotnické stavby</t>
  </si>
  <si>
    <t>-1804483299</t>
  </si>
  <si>
    <t>https://podminky.urs.cz/item/CS_URS_2021_02/59030583</t>
  </si>
  <si>
    <t>181,48*1,05 'Přepočtené koeficientem množství</t>
  </si>
  <si>
    <t>90</t>
  </si>
  <si>
    <t>59030583-P</t>
  </si>
  <si>
    <t>podhled rastrový s výplní z minerálních desek  600x600mm - minerální desky s odolností proti vlhkosti a postříkání vodou</t>
  </si>
  <si>
    <t>1323252288</t>
  </si>
  <si>
    <t>45,12*1,05 'Přepočtené koeficientem množství</t>
  </si>
  <si>
    <t>91</t>
  </si>
  <si>
    <t>763135812</t>
  </si>
  <si>
    <t>Demontáž podhledu kazetového na roštu polozapuštěném</t>
  </si>
  <si>
    <t>-2113092390</t>
  </si>
  <si>
    <t>https://podminky.urs.cz/item/CS_URS_2021_02/763135812</t>
  </si>
  <si>
    <t>"I-944 chodba "                       85,69</t>
  </si>
  <si>
    <t>"II-930 chodba  "                    55,87</t>
  </si>
  <si>
    <t>92</t>
  </si>
  <si>
    <t>763164552</t>
  </si>
  <si>
    <t>SDK obklad kcí tvaru L š přes 0,8 m desky 1xA 15</t>
  </si>
  <si>
    <t>-342067597</t>
  </si>
  <si>
    <t>https://podminky.urs.cz/item/CS_URS_2021_02/763164552</t>
  </si>
  <si>
    <t>"pokoje I-934-943"    3,425*(0,70+0,30)*10</t>
  </si>
  <si>
    <t>96</t>
  </si>
  <si>
    <t>998763102</t>
  </si>
  <si>
    <t>Přesun hmot tonážní pro dřevostavby v objektech v přes 12 do 24 m</t>
  </si>
  <si>
    <t>-469709889</t>
  </si>
  <si>
    <t>https://podminky.urs.cz/item/CS_URS_2021_02/998763102</t>
  </si>
  <si>
    <t>97</t>
  </si>
  <si>
    <t>998763181</t>
  </si>
  <si>
    <t>Příplatek k přesunu hmot tonážní pro 763 dřevostavby prováděný bez použití mechanizace</t>
  </si>
  <si>
    <t>72301637</t>
  </si>
  <si>
    <t>https://podminky.urs.cz/item/CS_URS_2021_02/998763181</t>
  </si>
  <si>
    <t>766</t>
  </si>
  <si>
    <t xml:space="preserve">Konstrukce truhlářské - včetně přesunu </t>
  </si>
  <si>
    <t>98</t>
  </si>
  <si>
    <t>766-01</t>
  </si>
  <si>
    <t>D+M dveřních zarážek</t>
  </si>
  <si>
    <t>-1416172169</t>
  </si>
  <si>
    <t>"I-923" 1</t>
  </si>
  <si>
    <t>"I-927+928" 2*2</t>
  </si>
  <si>
    <t>"I-934-943" 2*10</t>
  </si>
  <si>
    <t>99</t>
  </si>
  <si>
    <t>766691914</t>
  </si>
  <si>
    <t>Vyvěšení nebo zavěšení dřevěných křídel dveří pl do 2 m2</t>
  </si>
  <si>
    <t>-1735797252</t>
  </si>
  <si>
    <t>https://podminky.urs.cz/item/CS_URS_2021_02/766691914</t>
  </si>
  <si>
    <t>"700"     21,00</t>
  </si>
  <si>
    <t>"900"       5,00</t>
  </si>
  <si>
    <t>100</t>
  </si>
  <si>
    <t>766691915</t>
  </si>
  <si>
    <t>Vyvěšení nebo zavěšení dřevěných křídel dveří pl přes 2 m2</t>
  </si>
  <si>
    <t>1062969657</t>
  </si>
  <si>
    <t>https://podminky.urs.cz/item/CS_URS_2021_02/766691915</t>
  </si>
  <si>
    <t>"1100"   24,00</t>
  </si>
  <si>
    <t>101</t>
  </si>
  <si>
    <t>7668128-99</t>
  </si>
  <si>
    <t xml:space="preserve">Demontáž kuchyňských linek dřevěných nebo kovových </t>
  </si>
  <si>
    <t>-1331308789</t>
  </si>
  <si>
    <t>"lI-917 kuchyňka"     2,20</t>
  </si>
  <si>
    <t>"lI-919 sesterna "     2,00</t>
  </si>
  <si>
    <t>103</t>
  </si>
  <si>
    <t>766-D01/L</t>
  </si>
  <si>
    <t>D + M DVEŘE JEDNOKŘÍDLOVÉ OTOČNÉ LEVÉ 1100x1970mm, plné, hladké, HPL laminát, podrobný popis dle výpis vnitřních dveří ozn. D01/L</t>
  </si>
  <si>
    <t>704196975</t>
  </si>
  <si>
    <t xml:space="preserve">Poznámka k položce:_x000D_
_x000D_
</t>
  </si>
  <si>
    <t>104</t>
  </si>
  <si>
    <t>766-D01/P</t>
  </si>
  <si>
    <t>D + M DVEŘE JEDNOKŘÍDLOVÉ OTOČNÉ PRAVÉ 1100x1970mm, plné, hladké, HPL laminát, podrobný popis dle výpis vnitřních dveří ozn. D01/P</t>
  </si>
  <si>
    <t>-834231062</t>
  </si>
  <si>
    <t>105</t>
  </si>
  <si>
    <t>766-D02/L</t>
  </si>
  <si>
    <t>D + M DVEŘE JEDNOKŘÍDLOVÉ OTOČNÉ LEVÉ 800x1970mm, plné, hladké, HPL laminát, podrobný popis dle výpis vnitřních dveří ozn. D02/L</t>
  </si>
  <si>
    <t>2009145580</t>
  </si>
  <si>
    <t>106</t>
  </si>
  <si>
    <t>766-D02/P</t>
  </si>
  <si>
    <t>D + M DVEŘE JEDNOKŘÍDLOVÉ OTOČNÉ PRAVÉ 800x1970mm, plné, hladké, HPL laminát, podrobný popis dle výpis vnitřních dveří ozn. D02/P</t>
  </si>
  <si>
    <t>479512138</t>
  </si>
  <si>
    <t>107</t>
  </si>
  <si>
    <t>766-D03/L</t>
  </si>
  <si>
    <t>D + M DVEŘE JEDNOKŘÍDLOVÉ OTOČNÉ LEVÉ 800x1970mm, plné, hladké, HPL laminát, podrobný popis dle výpis vnitřních dveří ozn. D03/L</t>
  </si>
  <si>
    <t>-1601599791</t>
  </si>
  <si>
    <t>108</t>
  </si>
  <si>
    <t>766-D03/P</t>
  </si>
  <si>
    <t>D + M DVEŘE JEDNOKŘÍDLOVÉ OTOČNÉ PRAVÉ 800x1970mm, plné, hladké, HPL laminát, podrobný popis dle výpis vnitřních dveří ozn. D03/P</t>
  </si>
  <si>
    <t>-1599237290</t>
  </si>
  <si>
    <t>109</t>
  </si>
  <si>
    <t>766-D04/P</t>
  </si>
  <si>
    <t>D + M DVEŘE JEDNOKŘÍDLOVÉ OTOČNÉ LEVÉ 900x1970mm, plné, hladké, HPL laminát, podrobný popis dle výpis vnitřních dveří ozn. D04/P</t>
  </si>
  <si>
    <t>-1051869851</t>
  </si>
  <si>
    <t>110</t>
  </si>
  <si>
    <t>766-D05/P</t>
  </si>
  <si>
    <t>D + M DVEŘE JEDNOKŘÍDLOVÉ OTOČNÉ LEVÉ 800x1970mm, plné, hladké, HPL laminát, podrobný popis dle výpis vnitřních dveří ozn. D05/P</t>
  </si>
  <si>
    <t>-1016650909</t>
  </si>
  <si>
    <t>111</t>
  </si>
  <si>
    <t>766-D06/P</t>
  </si>
  <si>
    <t>D + M DVEŘE JEDNOKŘÍDLOVÉ OTOČNÉ LEVÉ 700x1970mm, plné, hladké, HPL laminát, podrobný popis dle výpis vnitřních dveří ozn. D06/P</t>
  </si>
  <si>
    <t>1407793539</t>
  </si>
  <si>
    <t>112</t>
  </si>
  <si>
    <t>766-D07/P</t>
  </si>
  <si>
    <t>D + M DVEŘE JEDNOKŘÍDLOVÉ OTOČNÉ PRAVÉ 700x1970mm, plné, hladké, HPL laminát, podrobný popis dle výpis vnitřních dveří ozn. D07/P</t>
  </si>
  <si>
    <t>1352783969</t>
  </si>
  <si>
    <t>113</t>
  </si>
  <si>
    <t>766-D09/L</t>
  </si>
  <si>
    <t>D + M DVEŘE JEDNOKŘÍDLOVÉ OTOČNÉ LEVÉ 900x1970mm, plné, hladké, HPL laminát, podrobný popis dle výpis vnitřních dveří ozn. D09/L</t>
  </si>
  <si>
    <t>-259573066</t>
  </si>
  <si>
    <t>114</t>
  </si>
  <si>
    <t>766-DK1/L</t>
  </si>
  <si>
    <t>D + M DVEŘE JEDNOKŘÍDLOVÉ OTOČNÉ LEVÉ 1100x1970mm, plné, hladké,stávající ocelová zárubeň, výměna dveřního křídla, HPL laminát, podrobný popis dle výpis vnitřních dveří ozn. DK1/L</t>
  </si>
  <si>
    <t>-1206761913</t>
  </si>
  <si>
    <t>115</t>
  </si>
  <si>
    <t>766-DK1/P</t>
  </si>
  <si>
    <t>D + M DVEŘE JEDNOKŘÍDLOVÉ OTOČNÉ LEVÉ 1100x1970mm, plné, hladké,stávající ocelová zárubeň, výměna dveřního křídla, HPL laminát, podrobný popis dle výpis vnitřních dveří ozn. DK1/P</t>
  </si>
  <si>
    <t>-506939344</t>
  </si>
  <si>
    <t>116</t>
  </si>
  <si>
    <t>766-DK2/P</t>
  </si>
  <si>
    <t>D + M DVEŘE JEDNOKŘÍDLOVÉ OTOČNÉ PRAVÉ 900x1970mm, plné, hladké,stávající ocelová zárubeň, výměna dveřního křídla, podrobný popis dle výpis vnitřních dveří ozn. DK2/P</t>
  </si>
  <si>
    <t>547822277</t>
  </si>
  <si>
    <t>117</t>
  </si>
  <si>
    <t>766-DK3/L</t>
  </si>
  <si>
    <t>D + M DVEŘE JEDNOKŘÍDLOVÉ OTOČNÉ LEVÉ 1100x1970mm, plné, hladké,stávající ocelová zárubeň, výměna dveřního křídla, HPL laninát, podrobný popis dle výpis vnitřních dveří ozn. DK3/L</t>
  </si>
  <si>
    <t>1997870069</t>
  </si>
  <si>
    <t>118</t>
  </si>
  <si>
    <t>766-DK3/P</t>
  </si>
  <si>
    <t>D + M DVEŘE JEDNOKŘÍDLOVÉ OTOČNÉ PRAVÉ 1100x1970mm, plné, hladké,stávající ocelová zárubeń, výměna dveřního křídla, HPL laminát, podrobný popis dle výpis vnitřních dveří ozn. DK3/P</t>
  </si>
  <si>
    <t>-1689047875</t>
  </si>
  <si>
    <t>767</t>
  </si>
  <si>
    <t>Konstrukce zámečnické</t>
  </si>
  <si>
    <t>119</t>
  </si>
  <si>
    <t>767-DS1/P</t>
  </si>
  <si>
    <t xml:space="preserve">D + M Prosklená hliníková stěna DS1/P 3540x3100mm včetně dveří DS1/P 900x2000 mm, dveře prosklené s bezpečn. sklem, součástí dodávky proskl. stěny, podrobný popis dle výpis vnitřních dveří </t>
  </si>
  <si>
    <t>-152937915</t>
  </si>
  <si>
    <t>Poznámka k položce:_x000D_
rozměry prosklené stěny je nutno před zahájením výroby ověřit na místě</t>
  </si>
  <si>
    <t>120</t>
  </si>
  <si>
    <t>767112811</t>
  </si>
  <si>
    <t>Demontáž stěn pro zasklení šroubovaných včetně dveří</t>
  </si>
  <si>
    <t>-1572761253</t>
  </si>
  <si>
    <t>https://podminky.urs.cz/item/CS_URS_2021_02/767112811</t>
  </si>
  <si>
    <t>"II-919 sesterna"   3,54*3,10</t>
  </si>
  <si>
    <t>121</t>
  </si>
  <si>
    <t>767132811</t>
  </si>
  <si>
    <t>Demontáž stěn a příček z plechů šroubovaných do suti</t>
  </si>
  <si>
    <t>-1256350160</t>
  </si>
  <si>
    <t>https://podminky.urs.cz/item/CS_URS_2021_02/767132811</t>
  </si>
  <si>
    <t>" ll -930 chodba "      3,50*3,10</t>
  </si>
  <si>
    <t>122</t>
  </si>
  <si>
    <t>767581802</t>
  </si>
  <si>
    <t>Demontáž podhledu lamel</t>
  </si>
  <si>
    <t>-1965877436</t>
  </si>
  <si>
    <t>https://podminky.urs.cz/item/CS_URS_2021_02/767581802</t>
  </si>
  <si>
    <t>"I-925    předsíň "                 2,93</t>
  </si>
  <si>
    <t>"I-925a  sprcha "                  1,26</t>
  </si>
  <si>
    <t>"I-925b  WC"                         1,26</t>
  </si>
  <si>
    <t>"I-926   předsíň "                 3,18</t>
  </si>
  <si>
    <t>"I-926a  sprcha "                   1,26</t>
  </si>
  <si>
    <t>"I-926b  WC "                        1,26</t>
  </si>
  <si>
    <t>"I-929    předsíň"                  5,48</t>
  </si>
  <si>
    <t>"I-929a  umývár. "               3,23</t>
  </si>
  <si>
    <t>"I-929b  WC "                        1,56</t>
  </si>
  <si>
    <t>"I-929c  sprcha  "                 1,55</t>
  </si>
  <si>
    <t>"I-930   předsíň "                 5,48</t>
  </si>
  <si>
    <t>"I-930a  umývár.  "              3,23</t>
  </si>
  <si>
    <t>"I-930b  WC "                        1,56</t>
  </si>
  <si>
    <t>"I-930c  sprcha "                  1,55</t>
  </si>
  <si>
    <t xml:space="preserve">"I-931   předsíň "                 5,48  </t>
  </si>
  <si>
    <t>"I-931a  umývár.  "             3,23</t>
  </si>
  <si>
    <t>"I-931b  WC "                       1,56</t>
  </si>
  <si>
    <t>"I-931c  sprcha "                 1,55</t>
  </si>
  <si>
    <t>"I-948  úklid "                       2,06</t>
  </si>
  <si>
    <t>"I-959  umývárna "          20,60</t>
  </si>
  <si>
    <t>"I-960  sprcha"                     1,83</t>
  </si>
  <si>
    <t>771</t>
  </si>
  <si>
    <t>Podlahy z dlaždic</t>
  </si>
  <si>
    <t>123</t>
  </si>
  <si>
    <t>771111011</t>
  </si>
  <si>
    <t>Vysátí podkladu před pokládkou dlažby</t>
  </si>
  <si>
    <t>1603385065</t>
  </si>
  <si>
    <t>https://podminky.urs.cz/item/CS_URS_2021_02/771111011</t>
  </si>
  <si>
    <t>124</t>
  </si>
  <si>
    <t>771121011</t>
  </si>
  <si>
    <t>Nátěr penetrační na podlahu</t>
  </si>
  <si>
    <t>-1220253172</t>
  </si>
  <si>
    <t>https://podminky.urs.cz/item/CS_URS_2021_02/771121011</t>
  </si>
  <si>
    <t>125</t>
  </si>
  <si>
    <t>771151024</t>
  </si>
  <si>
    <t>Samonivelační stěrka podlah pevnosti 30 MPa tl přes 8 do 10 mm</t>
  </si>
  <si>
    <t>866136191</t>
  </si>
  <si>
    <t>https://podminky.urs.cz/item/CS_URS_2021_02/771151024</t>
  </si>
  <si>
    <t>126</t>
  </si>
  <si>
    <t>771571810</t>
  </si>
  <si>
    <t>Demontáž podlah z dlaždic keramických kladených do malty</t>
  </si>
  <si>
    <t>316440245</t>
  </si>
  <si>
    <t>https://podminky.urs.cz/item/CS_URS_2021_02/771571810</t>
  </si>
  <si>
    <t>"I-932a  umývár.  "             3,23</t>
  </si>
  <si>
    <t>"I-932b  WC "                       1,56</t>
  </si>
  <si>
    <t>"I-932c  sprcha "                 1,55</t>
  </si>
  <si>
    <t>"I-933a  umývár.  "             3,23</t>
  </si>
  <si>
    <t>"I-933b  WC "                       1,56</t>
  </si>
  <si>
    <t>"I-933c  sprcha "                 1,55</t>
  </si>
  <si>
    <t>"I-954  WC "                          6,60</t>
  </si>
  <si>
    <t>"I-960  sprcha "                    1,83</t>
  </si>
  <si>
    <t>"I-962  sklad "                     12,16</t>
  </si>
  <si>
    <t>"I-963  sklad "                       5,70</t>
  </si>
  <si>
    <t>"Il-917  kuchyňka "             9,86</t>
  </si>
  <si>
    <t>127</t>
  </si>
  <si>
    <t>771573116</t>
  </si>
  <si>
    <t>Montáž podlah keramických hladkých lepených standardním lepidlem přes 22 do 25 ks/m2</t>
  </si>
  <si>
    <t>570854452</t>
  </si>
  <si>
    <t>https://podminky.urs.cz/item/CS_URS_2021_02/771573116</t>
  </si>
  <si>
    <t>"I-948   úklid "                             1,88</t>
  </si>
  <si>
    <t>"l-959 centrál. koupel. "         19,77</t>
  </si>
  <si>
    <t>"I-962d WC "                               3,71</t>
  </si>
  <si>
    <t>128</t>
  </si>
  <si>
    <t>59761406</t>
  </si>
  <si>
    <t>dlažba keramická slinutá protiskluzná do interiéru i exteriéru pro vysoké mechanické namáhání přes 22 do 25ks/m2</t>
  </si>
  <si>
    <t>-495846885</t>
  </si>
  <si>
    <t>https://podminky.urs.cz/item/CS_URS_2021_02/59761406</t>
  </si>
  <si>
    <t>70,48*1,05 'Přepočtené koeficientem množství</t>
  </si>
  <si>
    <t>129</t>
  </si>
  <si>
    <t>771577131</t>
  </si>
  <si>
    <t>Příplatek k montáži podlah keramických lepených standardním lepidlem za plochu do 5 m2</t>
  </si>
  <si>
    <t>382353887</t>
  </si>
  <si>
    <t>https://podminky.urs.cz/item/CS_URS_2021_02/771577131</t>
  </si>
  <si>
    <t>130</t>
  </si>
  <si>
    <t>771591112</t>
  </si>
  <si>
    <t>Hydroizolace pod dlažbu nátěrem nebo stěrkou ve dvou vrstvách vyztužená tkaninou</t>
  </si>
  <si>
    <t>1172565746</t>
  </si>
  <si>
    <t>https://podminky.urs.cz/item/CS_URS_2021_02/771591112</t>
  </si>
  <si>
    <t>131</t>
  </si>
  <si>
    <t>771591264</t>
  </si>
  <si>
    <t>Izolace těsnícími pásy mezi podlahou a stěnou</t>
  </si>
  <si>
    <t>1081285454</t>
  </si>
  <si>
    <t>https://podminky.urs.cz/item/CS_URS_2021_02/771591264</t>
  </si>
  <si>
    <t>"I-923b koupelna "              (2,50+2,19)*2</t>
  </si>
  <si>
    <t>"I-925    koupelna "              (1,65+2,55)*2</t>
  </si>
  <si>
    <t xml:space="preserve">"I-926    koupelna "              (1,65+2,19)*2  </t>
  </si>
  <si>
    <t xml:space="preserve">"I-929a koupelna "               (1,72+1,83)*2  </t>
  </si>
  <si>
    <t>"I-929b WC "                              7,10</t>
  </si>
  <si>
    <t>"I-930a koupelna "                  7,10</t>
  </si>
  <si>
    <t>"I-930b WC "                              7,10</t>
  </si>
  <si>
    <t>"I-931a koupelna "                  7,10</t>
  </si>
  <si>
    <t>"I-931b WC "                             7,10</t>
  </si>
  <si>
    <t xml:space="preserve">"I-932a koupelna "                 7,10   </t>
  </si>
  <si>
    <t>"I-932b WC "                             7,10</t>
  </si>
  <si>
    <t>"I-933a koupelna "                 7,10</t>
  </si>
  <si>
    <t>"I-933b WC "                             7,10</t>
  </si>
  <si>
    <t>"I-948   úklid "                      (1,20+1,63)*2</t>
  </si>
  <si>
    <t>"l-959 centrál. koupel. "  (3,68+5,73)*2</t>
  </si>
  <si>
    <t>"I-962d WC "                        (1,20+3,275)*2</t>
  </si>
  <si>
    <t>132</t>
  </si>
  <si>
    <t>998771104</t>
  </si>
  <si>
    <t>Přesun hmot pro podlahy z dlaždic stanovený z hmotnosti přesunovaného materiálu vodorovná dopravní vzdálenost do 50 m v objektech výšky přes 24 do 36 m</t>
  </si>
  <si>
    <t>-1538969421</t>
  </si>
  <si>
    <t>https://podminky.urs.cz/item/CS_URS_2021_02/998771104</t>
  </si>
  <si>
    <t>133</t>
  </si>
  <si>
    <t>998771181</t>
  </si>
  <si>
    <t>Příplatek k přesunu hmot tonážní 771 prováděný bez použití mechanizace</t>
  </si>
  <si>
    <t>2101947685</t>
  </si>
  <si>
    <t>https://podminky.urs.cz/item/CS_URS_2021_01/998771181</t>
  </si>
  <si>
    <t>776</t>
  </si>
  <si>
    <t>Podlahy povlakové</t>
  </si>
  <si>
    <t>134</t>
  </si>
  <si>
    <t>776111116</t>
  </si>
  <si>
    <t>Odstranění zbytků lepidla z podkladu povlakových podlah broušením</t>
  </si>
  <si>
    <t>-1617978885</t>
  </si>
  <si>
    <t>https://podminky.urs.cz/item/CS_URS_2021_02/776111116</t>
  </si>
  <si>
    <t>135</t>
  </si>
  <si>
    <t>776111311</t>
  </si>
  <si>
    <t>Vysátí podkladu povlakových podlah</t>
  </si>
  <si>
    <t>1864027538</t>
  </si>
  <si>
    <t>https://podminky.urs.cz/item/CS_URS_2021_02/776111311</t>
  </si>
  <si>
    <t>136</t>
  </si>
  <si>
    <t>776121112</t>
  </si>
  <si>
    <t>Vodou ředitelná penetrace savého podkladu povlakových podlah</t>
  </si>
  <si>
    <t>-928194410</t>
  </si>
  <si>
    <t>https://podminky.urs.cz/item/CS_URS_2021_02/776121112</t>
  </si>
  <si>
    <t>561,25+468,48*0,10</t>
  </si>
  <si>
    <t>137</t>
  </si>
  <si>
    <t>776141112</t>
  </si>
  <si>
    <t>Vyrovnání podkladu povlakových podlah stěrkou pevnosti 20 MPa tl přes 3 do 5 mm</t>
  </si>
  <si>
    <t>9108112</t>
  </si>
  <si>
    <t>https://podminky.urs.cz/item/CS_URS_2021_02/776141112</t>
  </si>
  <si>
    <t>138</t>
  </si>
  <si>
    <t>776201811</t>
  </si>
  <si>
    <t>Demontáž lepených povlakových podlah bez podložky ručně</t>
  </si>
  <si>
    <t>2129933572</t>
  </si>
  <si>
    <t>https://podminky.urs.cz/item/CS_URS_2021_02/776201811</t>
  </si>
  <si>
    <t>"I-923    pokoj 3L "               34,26</t>
  </si>
  <si>
    <t>"I-925    předsíň  "                  2,93</t>
  </si>
  <si>
    <t>"I-926    předsíň  "                  3,18</t>
  </si>
  <si>
    <t>"I-927    pokoj 1L "               13,82</t>
  </si>
  <si>
    <t>"I-928    pokoj 1L  "              14,69</t>
  </si>
  <si>
    <t>"I-929    předsíň "                   5,48</t>
  </si>
  <si>
    <t>"I-930   předsíň"                     5,48</t>
  </si>
  <si>
    <t>"I-931   předsíň "                    5,48</t>
  </si>
  <si>
    <t xml:space="preserve">"I-932  předsíň  "                    5,48  </t>
  </si>
  <si>
    <t xml:space="preserve">"I-933  předsíň  "                    5,48  </t>
  </si>
  <si>
    <t>"I-934   pokoj 3L  "                24,13</t>
  </si>
  <si>
    <t>"I-935  pokoj 3L "                  24,15</t>
  </si>
  <si>
    <t>"I-936  pokoj 3L  "                 24,15</t>
  </si>
  <si>
    <t>"I-937  pokoj 3L "                  24,13</t>
  </si>
  <si>
    <t>"I-938  pokoj 3L"                   24,13</t>
  </si>
  <si>
    <t>"I-939  pokoj 3L  "                  24,15</t>
  </si>
  <si>
    <t>"I-940  pokoj 3L "                   24,15</t>
  </si>
  <si>
    <t>"I-941  pokoj 3L  "                  24,13</t>
  </si>
  <si>
    <t>"I-942  pokoj 3L  "                  23,82</t>
  </si>
  <si>
    <t>"I-943  pokoj 3L  "                  23,06</t>
  </si>
  <si>
    <t>"I-944  chodba "                     85,69</t>
  </si>
  <si>
    <t>"II-918  pokoj 1L  "                 22,78</t>
  </si>
  <si>
    <t>"II-919 sesterna "                  26,79</t>
  </si>
  <si>
    <t>"lI-930 chodba "                     55,87</t>
  </si>
  <si>
    <t>139</t>
  </si>
  <si>
    <t>776241111</t>
  </si>
  <si>
    <t>Montáž podlahovin z vinylu lepením pásů hladkých</t>
  </si>
  <si>
    <t>-760422377</t>
  </si>
  <si>
    <t>https://podminky.urs.cz/item/CS_URS_2021_02/776241111</t>
  </si>
  <si>
    <t>"I-923    pokoj 4L "               29,46</t>
  </si>
  <si>
    <t>"I-927    pokoj 1L "               15,30</t>
  </si>
  <si>
    <t>"I-928    pokoj 1L  "              16,24</t>
  </si>
  <si>
    <t>"I-929    předsíň "                   5,72</t>
  </si>
  <si>
    <t>"I-930   předsíň"                     5,72</t>
  </si>
  <si>
    <t>"I-931   předsíň "                    5,72</t>
  </si>
  <si>
    <t>"I-932  předsíň  "                    5,72</t>
  </si>
  <si>
    <t>"I-933  předsíň  "                    5,72</t>
  </si>
  <si>
    <t>"I-934   pokoj 3L  "                24,05</t>
  </si>
  <si>
    <t>"I-935  pokoj 3L "                  24,05</t>
  </si>
  <si>
    <t>"I-936  pokoj 3L  "                 24,05</t>
  </si>
  <si>
    <t>"I-937  pokoj 3L "                  24,05</t>
  </si>
  <si>
    <t>"I-938  pokoj 3L"                   24,05</t>
  </si>
  <si>
    <t>"I-939  pokoj 3L  "                  24,05</t>
  </si>
  <si>
    <t>"I-940  pokoj 3L "                   24,05</t>
  </si>
  <si>
    <t>"I-941  pokoj 3L  "                  24,05</t>
  </si>
  <si>
    <t>"I-942  pokoj 3L  "                  24,05</t>
  </si>
  <si>
    <t>"I-943  pokoj 3L  "                  22,97</t>
  </si>
  <si>
    <t>"I-944  chodba "                     95,09</t>
  </si>
  <si>
    <t>"I-954  sklad "                            6,62</t>
  </si>
  <si>
    <t>"I-962  sklad "                            7,80</t>
  </si>
  <si>
    <t>"I-963  sklad prádla "              5,70</t>
  </si>
  <si>
    <t>"II-917  čajová kuchyně"       9,86</t>
  </si>
  <si>
    <t>"II-919 sesterna "                  26,59</t>
  </si>
  <si>
    <t>"lI-930 chodba "                     57,79</t>
  </si>
  <si>
    <t>140</t>
  </si>
  <si>
    <t>28411021</t>
  </si>
  <si>
    <t>PVC vinyl homogenní zátěžová tl 2,00 mm, úprava PUR, třída zátěže 34/43, hmotnost 3550g/m2, hořlavost Bfl S1,</t>
  </si>
  <si>
    <t>1615714165</t>
  </si>
  <si>
    <t>561,25*1,1 'Přepočtené koeficientem množství</t>
  </si>
  <si>
    <t>141</t>
  </si>
  <si>
    <t>776411112</t>
  </si>
  <si>
    <t>Montáž obvodových soklíků výšky do 100 mm</t>
  </si>
  <si>
    <t>-1132751388</t>
  </si>
  <si>
    <t>https://podminky.urs.cz/item/CS_URS_2021_02/776411112</t>
  </si>
  <si>
    <t>"I-923    pokoj 4L "               (6,25+5,51+0,30+0,20)*2  -1,10</t>
  </si>
  <si>
    <t>"I-927    pokoj 1L "              (3,275+2,70+3,58)*2   -0,80 -1,10</t>
  </si>
  <si>
    <t>"I-928    pokoj 1L  "             (3,275+2,70+3,58)*2  -0,80  -1,10</t>
  </si>
  <si>
    <t>"I-929    předsíň "               (2,91+1,83)*2              -0,80*2-1,10*3</t>
  </si>
  <si>
    <t>"I-930   předsíň"                    4,58</t>
  </si>
  <si>
    <t>"I-931   předsíň "                   4,59</t>
  </si>
  <si>
    <t>"I-932  předsíň  "                   4,58</t>
  </si>
  <si>
    <t>"I-933  předsíň  "                   4,59</t>
  </si>
  <si>
    <t>"I-934   pokoj 3L  "               (3,425+7,10)*2     -1,10</t>
  </si>
  <si>
    <t>"I-935  pokoj 3L "                  19,95</t>
  </si>
  <si>
    <t>"I-936  pokoj 3L  "                 19,95</t>
  </si>
  <si>
    <t>"I-937  pokoj 3L "                  19,95</t>
  </si>
  <si>
    <t>"I-938  pokoj 3L"                   19,95</t>
  </si>
  <si>
    <t>"I-939  pokoj 3L  "                 19,95</t>
  </si>
  <si>
    <t>"I-940  pokoj 3L "                  19,95</t>
  </si>
  <si>
    <t>"I-941  pokoj 3L  "                 19,95</t>
  </si>
  <si>
    <t>"I-942  pokoj 3L  "                 19,95</t>
  </si>
  <si>
    <t>"I-943  pokoj 3L  "                (3,225+7,10)*2    -1,10</t>
  </si>
  <si>
    <t>"I-944  chodba "                  (28,50+8,50+3,42+0,99)*2</t>
  </si>
  <si>
    <t xml:space="preserve">                       -2,30               -1,10*6-0,90*5-0,70</t>
  </si>
  <si>
    <t>"I-954  sklad "                      (3,24+2,01)*2        -0,90</t>
  </si>
  <si>
    <t>"I-962  sklad "                      (2,35+3,275)*2    -0,90</t>
  </si>
  <si>
    <t>"I-963  sklad prádla "        (1,70+3,275)*2     -1,10</t>
  </si>
  <si>
    <t>"II-917  čajová kuchyně" (3,23+3,07+0,20)*2      -0,90</t>
  </si>
  <si>
    <t>"II-918  pokoj 1L  "             (3,37+7,45)*2       -1,10</t>
  </si>
  <si>
    <t>"II-919 sesterna "              (3,51+7,57)*2      -0,90</t>
  </si>
  <si>
    <t xml:space="preserve">"lI-930 chodba "                (22,70+0,20*2)*2    </t>
  </si>
  <si>
    <t xml:space="preserve">                                                -1,10*5-0,90*3-0,80</t>
  </si>
  <si>
    <t>142</t>
  </si>
  <si>
    <t>28411021.1</t>
  </si>
  <si>
    <t>-98962132</t>
  </si>
  <si>
    <t>468,48*0,15 'Přepočtené koeficientem množství</t>
  </si>
  <si>
    <t>143</t>
  </si>
  <si>
    <t>998776104</t>
  </si>
  <si>
    <t>Přesun hmot pro podlahy povlakové stanovený z hmotnosti přesunovaného materiálu vodorovná dopravní vzdálenost do 50 m v objektech výšky přes 24 do 36 m</t>
  </si>
  <si>
    <t>1336786466</t>
  </si>
  <si>
    <t>https://podminky.urs.cz/item/CS_URS_2021_02/998776104</t>
  </si>
  <si>
    <t>144</t>
  </si>
  <si>
    <t>998776181</t>
  </si>
  <si>
    <t>Příplatek k přesunu hmot tonážní 776 prováděný bez použití mechanizace</t>
  </si>
  <si>
    <t>367896399</t>
  </si>
  <si>
    <t>https://podminky.urs.cz/item/CS_URS_2021_02/998776181</t>
  </si>
  <si>
    <t>781</t>
  </si>
  <si>
    <t>Dokončovací práce - obklady</t>
  </si>
  <si>
    <t>145</t>
  </si>
  <si>
    <t>781121011</t>
  </si>
  <si>
    <t>Nátěr penetrační na stěnu</t>
  </si>
  <si>
    <t>1688851537</t>
  </si>
  <si>
    <t>https://podminky.urs.cz/item/CS_URS_2021_02/781121011</t>
  </si>
  <si>
    <t>146</t>
  </si>
  <si>
    <t>781131112</t>
  </si>
  <si>
    <t>Izolace pod obklad nátěrem nebo stěrkou ve dvou vrstvách</t>
  </si>
  <si>
    <t>-1134379693</t>
  </si>
  <si>
    <t>https://podminky.urs.cz/item/CS_URS_2021_02/781131112</t>
  </si>
  <si>
    <t>147</t>
  </si>
  <si>
    <t>781471810</t>
  </si>
  <si>
    <t>Demontáž obkladů z obkladaček keramických kladených do malty</t>
  </si>
  <si>
    <t>-1817344037</t>
  </si>
  <si>
    <t>https://podminky.urs.cz/item/CS_URS_2021_02/781471810</t>
  </si>
  <si>
    <t>"I-925a  sprcha "                   (1,35+0,85)*2,00</t>
  </si>
  <si>
    <t>"I-925b  WC"                          0,80*2,00</t>
  </si>
  <si>
    <t>"I-926a  sprcha "                   4,40</t>
  </si>
  <si>
    <t>"I-926b  WC "                         1,60</t>
  </si>
  <si>
    <t>"I-929a  umývár. "               (1,72*2+1,83)*2,00</t>
  </si>
  <si>
    <t>"I-929b+c  WC "                   10,54</t>
  </si>
  <si>
    <t>"I-930a  umývár. "              10,54</t>
  </si>
  <si>
    <t>"I-930b+c WC "                    10,54</t>
  </si>
  <si>
    <t>"I-931a  umývár.  "             10,54</t>
  </si>
  <si>
    <t>"I-931b+c  WC "                   10,54</t>
  </si>
  <si>
    <t>"I-932a  umývár.  "             10,54</t>
  </si>
  <si>
    <t>"I-932b+c  WC "                   10,54</t>
  </si>
  <si>
    <t>"I-933a  umývár.  "              10,54</t>
  </si>
  <si>
    <t>"I-933b+c  WC "                   10,54</t>
  </si>
  <si>
    <t>"I-948  úklid "                      (1,20+1,63)*2,00</t>
  </si>
  <si>
    <t>"I-954  WC "                         (3,24+2,01)*2*2,00   -1,35*2,00</t>
  </si>
  <si>
    <t>"I-959  umývárna "           (3,68+5,73+0,90)*2  -1,10*2,00</t>
  </si>
  <si>
    <t>"I-960  sprcha "                   (2,00+0,09*2)*2,00</t>
  </si>
  <si>
    <t>"I-962  sklad "                     0</t>
  </si>
  <si>
    <t>"I-963  sklad "                     (1,70+3,275)*2*2,00  -1,10*2,00</t>
  </si>
  <si>
    <t>148</t>
  </si>
  <si>
    <t>781474115</t>
  </si>
  <si>
    <t>Montáž obkladů vnitřních keramických hladkých přes 22 do 25 ks/m2 lepených flexibilním lepidlem</t>
  </si>
  <si>
    <t>-390597234</t>
  </si>
  <si>
    <t>https://podminky.urs.cz/item/CS_URS_2021_02/781474115</t>
  </si>
  <si>
    <t>"I-923b koupelna "                (2,50+2,19)*2*2,50    -0,90*1,97</t>
  </si>
  <si>
    <t>"I-925    koupelna "                (1,65+2,55)*2*2,50   -0,80*1,97</t>
  </si>
  <si>
    <t>"I-926    koupelna "                (1,65+2,55)*2*2,50   -0,80*1,97</t>
  </si>
  <si>
    <t>"I-929a koupelna "                 (1,72+1,83)*2*2,50  -0,80*1,97</t>
  </si>
  <si>
    <t>"I-929b WC "                               16,174</t>
  </si>
  <si>
    <t xml:space="preserve">"I-930a koupelna "                   16,174    </t>
  </si>
  <si>
    <t>"I-930b WC "                               16,174</t>
  </si>
  <si>
    <t>"I-931a koupelna "                   16,174</t>
  </si>
  <si>
    <t>"I-931b WC "                              16,174</t>
  </si>
  <si>
    <t>"I-932a koupelna "                   16,174</t>
  </si>
  <si>
    <t>"I-932b WC "                               16,174</t>
  </si>
  <si>
    <t>"I-933a koupelna "                   16,174</t>
  </si>
  <si>
    <t>"I-933b WC "                              16,174</t>
  </si>
  <si>
    <t>"I-948   úklid "                          (1,20+1,63)*2*2,50  -0,90*1,97</t>
  </si>
  <si>
    <t>"l-959 centrál. koupel. "       (3,68+5,73)*2*2,50  -1,10*1,97</t>
  </si>
  <si>
    <t>"I-962d WC "                             (1,20+1,70)*2*2,50 -0,70*1,97</t>
  </si>
  <si>
    <t xml:space="preserve">                                    (1,20+1,425)*2*2,50 -(0,70+0,80)*1,97</t>
  </si>
  <si>
    <t>" ll-918 pokoj 1L "          (1,53+0,15)*1,60</t>
  </si>
  <si>
    <t>149</t>
  </si>
  <si>
    <t>59761039</t>
  </si>
  <si>
    <t>obklad keramický hladký přes 22 do 25ks/m2</t>
  </si>
  <si>
    <t>726636651</t>
  </si>
  <si>
    <t>https://podminky.urs.cz/item/CS_URS_2021_02/59761039</t>
  </si>
  <si>
    <t>305,504*1,1 'Přepočtené koeficientem množství</t>
  </si>
  <si>
    <t>150</t>
  </si>
  <si>
    <t>781494111</t>
  </si>
  <si>
    <t>Plastové profily rohové lepené flexibilním lepidlem</t>
  </si>
  <si>
    <t>-601150431</t>
  </si>
  <si>
    <t>https://podminky.urs.cz/item/CS_URS_2021_02/781494111</t>
  </si>
  <si>
    <t>"I-923b koupelna "                1,20*3+2,50</t>
  </si>
  <si>
    <t>"I-925    koupelna "                1,20*2</t>
  </si>
  <si>
    <t>"I-926    koupelna "                1,20*2</t>
  </si>
  <si>
    <t>"I-929b WC "                             1,20*2</t>
  </si>
  <si>
    <t>"I-930b WC "                             1,20*2</t>
  </si>
  <si>
    <t>"I-931b WC "                             1,20*2</t>
  </si>
  <si>
    <t>"I-932b WC "                            1,20*2</t>
  </si>
  <si>
    <t>"I-933b WC "                            1,20*2</t>
  </si>
  <si>
    <t>"I-948   úklid "                          1,20</t>
  </si>
  <si>
    <t>"l-959 centrál. koupel. "      1,20*3+1,30  +2,50*3</t>
  </si>
  <si>
    <t>"I-962d WC "                             1,20</t>
  </si>
  <si>
    <t>" ll-918 pokoj 1L "                    1,20+1,53</t>
  </si>
  <si>
    <t>151</t>
  </si>
  <si>
    <t>781494511</t>
  </si>
  <si>
    <t>Plastové profily ukončovací lepené flexibilním lepidlem</t>
  </si>
  <si>
    <t>385550863</t>
  </si>
  <si>
    <t>https://podminky.urs.cz/item/CS_URS_2021_02/781494511</t>
  </si>
  <si>
    <t>" dveře "    (0,80+2,00*2)*20</t>
  </si>
  <si>
    <t>" ll-918 pokoj 1L "            1,53</t>
  </si>
  <si>
    <t>152</t>
  </si>
  <si>
    <t>998781104</t>
  </si>
  <si>
    <t>Přesun hmot pro obklady keramické stanovený z hmotnosti přesunovaného materiálu vodorovná dopravní vzdálenost do 50 m v objektech výšky přes 24 do 36 m</t>
  </si>
  <si>
    <t>1294845816</t>
  </si>
  <si>
    <t>https://podminky.urs.cz/item/CS_URS_2021_02/998781104</t>
  </si>
  <si>
    <t>153</t>
  </si>
  <si>
    <t>998781181</t>
  </si>
  <si>
    <t>Příplatek k přesunu hmot tonážní 781 prováděný bez použití mechanizace</t>
  </si>
  <si>
    <t>-2141553987</t>
  </si>
  <si>
    <t>https://podminky.urs.cz/item/CS_URS_2021_02/998781181</t>
  </si>
  <si>
    <t>783</t>
  </si>
  <si>
    <t>Dokončovací práce - nátěry</t>
  </si>
  <si>
    <t>154</t>
  </si>
  <si>
    <t>783301319</t>
  </si>
  <si>
    <t xml:space="preserve">Obroušení zámečnických konstrukcí </t>
  </si>
  <si>
    <t>1439410432</t>
  </si>
  <si>
    <t>"výpis vnitřních dveří"</t>
  </si>
  <si>
    <t>"DK1"   0,25*5,10*16</t>
  </si>
  <si>
    <t>"DK2"   0,25*4,90*4</t>
  </si>
  <si>
    <t>"DK3"   0,25*5,10*2</t>
  </si>
  <si>
    <t>155</t>
  </si>
  <si>
    <t>783314203</t>
  </si>
  <si>
    <t>Základní antikorozní jednonásobný syntetický samozákladující nátěr zámečnických konstrukcí</t>
  </si>
  <si>
    <t>-764567972</t>
  </si>
  <si>
    <t>https://podminky.urs.cz/item/CS_URS_2021_02/783314203</t>
  </si>
  <si>
    <t>156</t>
  </si>
  <si>
    <t>783315101</t>
  </si>
  <si>
    <t>Mezinátěr jednonásobný syntetický standardní zámečnických konstrukcí</t>
  </si>
  <si>
    <t>2136757065</t>
  </si>
  <si>
    <t>https://podminky.urs.cz/item/CS_URS_2021_02/783315101</t>
  </si>
  <si>
    <t>157</t>
  </si>
  <si>
    <t>783317101</t>
  </si>
  <si>
    <t>Krycí jednonásobný syntetický standardní nátěr zámečnických konstrukcí</t>
  </si>
  <si>
    <t>-927095020</t>
  </si>
  <si>
    <t>https://podminky.urs.cz/item/CS_URS_2021_02/783317101</t>
  </si>
  <si>
    <t>"D01"  0,22*5,10*3</t>
  </si>
  <si>
    <t>"D02"   0,25*4,80*10</t>
  </si>
  <si>
    <t>"D03"   0,25*4,80*2</t>
  </si>
  <si>
    <t>"D04"   0,22*4,80*2</t>
  </si>
  <si>
    <t>"D05"   0,20*4,70*1</t>
  </si>
  <si>
    <t>"D06"   0,22*4,90*1</t>
  </si>
  <si>
    <t>"D07"   0,25*4,70*1</t>
  </si>
  <si>
    <t>"D09"   0,25*4,90*1</t>
  </si>
  <si>
    <t>784</t>
  </si>
  <si>
    <t>Dokončovací práce - malby a tapety</t>
  </si>
  <si>
    <t>158</t>
  </si>
  <si>
    <t>784181101</t>
  </si>
  <si>
    <t>Penetrace podkladu jednonásobná základní akrylátová bezbarvá v místnostech výšky do 3,80 m</t>
  </si>
  <si>
    <t>970039734</t>
  </si>
  <si>
    <t>https://podminky.urs.cz/item/CS_URS_2021_01/784181101</t>
  </si>
  <si>
    <t>1411,458+292,207</t>
  </si>
  <si>
    <t>159</t>
  </si>
  <si>
    <t>784211101-P</t>
  </si>
  <si>
    <t>Dvojnásobná omyvatelná barva, odolnost proti oděru za mokra třídy1 velmi vysoká dle ČSN EN 13300</t>
  </si>
  <si>
    <t>1821385788</t>
  </si>
  <si>
    <t xml:space="preserve">"I-944     chodba  "            </t>
  </si>
  <si>
    <t xml:space="preserve">   (28,50+8,50+3,42)*2*1,60     -2,53*1,60</t>
  </si>
  <si>
    <t xml:space="preserve">   -(1,10*7+0,90*5+0,80+0,70)*1,60</t>
  </si>
  <si>
    <t>"I-954   sklad  "   (3,24+2,010)*2*2,50  -0,90*1,97</t>
  </si>
  <si>
    <t>"I-962   sklad  "   (2,35*3,275)*2*2,50 -0,90*1,97</t>
  </si>
  <si>
    <t>"I-963   sklad  "   (1,70*3,275)*2*2,50 -1,10*1,97</t>
  </si>
  <si>
    <t xml:space="preserve">"II-917 čaj. kuch.  "                </t>
  </si>
  <si>
    <t xml:space="preserve">   (3,23+3,07-0,20)*2*2,50    -0,90*1,97</t>
  </si>
  <si>
    <t>"II-930 chodba "   (22,50+0,99+0,20*2)*2*1,60</t>
  </si>
  <si>
    <t xml:space="preserve">                        -(1,10*5-0,90*3-0,80)*1,60</t>
  </si>
  <si>
    <t>160</t>
  </si>
  <si>
    <t>784221101</t>
  </si>
  <si>
    <t>Dvojnásobné bílé malby ze směsí za sucha dobře otěruvzdorných v místnostech do 3,80 m</t>
  </si>
  <si>
    <t>-528585717</t>
  </si>
  <si>
    <t>https://podminky.urs.cz/item/CS_URS_2021_01/784221101</t>
  </si>
  <si>
    <t xml:space="preserve">"I-923   pokoj 4L  "      29,46      </t>
  </si>
  <si>
    <t xml:space="preserve">     (6,25+5,51+0,30+0,20)*2*3,10   -1,10*1,97</t>
  </si>
  <si>
    <t xml:space="preserve">    -2,20*1,80*2</t>
  </si>
  <si>
    <t xml:space="preserve">"I-927    pokoj 1L   "     15,30        </t>
  </si>
  <si>
    <t xml:space="preserve">     (3,45+2,55+0,15+3,58)*2*3,10 -(0,8+1,1)*1,97</t>
  </si>
  <si>
    <t xml:space="preserve">    -2,65*1,80   -0,80*2,00</t>
  </si>
  <si>
    <t xml:space="preserve">"I-928  pokoj 1L  "       16,24          </t>
  </si>
  <si>
    <t xml:space="preserve">"I-929   předsíň  "         </t>
  </si>
  <si>
    <t xml:space="preserve">  (2,91+1,83)*2*2,70   -(1,10*3+0,80*2)*1,97</t>
  </si>
  <si>
    <t xml:space="preserve">"I-930    předsíň    "      </t>
  </si>
  <si>
    <t xml:space="preserve">   15,943</t>
  </si>
  <si>
    <t xml:space="preserve">"I-931    předsíň  "          </t>
  </si>
  <si>
    <t xml:space="preserve">  15,943</t>
  </si>
  <si>
    <t xml:space="preserve">"I-932    předsíň  "     </t>
  </si>
  <si>
    <t xml:space="preserve"> 15,943</t>
  </si>
  <si>
    <t xml:space="preserve">"I-933   předsíň       "    </t>
  </si>
  <si>
    <t xml:space="preserve">"I-934   pokoj 3L  "     24,05      </t>
  </si>
  <si>
    <t xml:space="preserve">   (3,425+7,10)*2*3,10   -1,10*1,97</t>
  </si>
  <si>
    <t xml:space="preserve">  -2,50*1,80  -0,80*2</t>
  </si>
  <si>
    <t>"I-935   pokoj 3L  "    24,05+63,88-6,10</t>
  </si>
  <si>
    <t>"I-936   pokoj 3L "           81,83</t>
  </si>
  <si>
    <t>"I-937   pokoj 3L"            81,83</t>
  </si>
  <si>
    <t>"I-938   pokoj 3L"            81,83</t>
  </si>
  <si>
    <t>"I-939   pokoj 3L"            81,83</t>
  </si>
  <si>
    <t>"I-940   pokoj 3L "           81,83</t>
  </si>
  <si>
    <t>"I-941   pokoj 3L  "          81,83</t>
  </si>
  <si>
    <t>"I-942   pokoj 3L "           81,83</t>
  </si>
  <si>
    <t>"I-943   pokoj 3L "        22,97</t>
  </si>
  <si>
    <t xml:space="preserve">  (3,225+7,15)*2*3,10   -1,10*1,97</t>
  </si>
  <si>
    <t xml:space="preserve">" 144 chodba "  </t>
  </si>
  <si>
    <t xml:space="preserve">   (28,50+8,50+3,402)*2*1,00</t>
  </si>
  <si>
    <t xml:space="preserve">"II-918  pokoj 1L"        22,78                 </t>
  </si>
  <si>
    <t xml:space="preserve">   (3,37+7,45)*2*3,10   -1,10*1,97</t>
  </si>
  <si>
    <t xml:space="preserve">   -3,00*1,80</t>
  </si>
  <si>
    <t>"II-919 sesterna"   26,59</t>
  </si>
  <si>
    <t xml:space="preserve">   (3,51+ 7,57*2)*3,10   -3,00*1,80</t>
  </si>
  <si>
    <t>"II-930 chodba"</t>
  </si>
  <si>
    <t xml:space="preserve"> (22,40+0,99+0,20*2)*2*1,00</t>
  </si>
  <si>
    <t>787</t>
  </si>
  <si>
    <t>Dokončovací práce - zasklívání</t>
  </si>
  <si>
    <t>161</t>
  </si>
  <si>
    <t>787100802</t>
  </si>
  <si>
    <t>Vysklívání stěn a příček, balkónového zábradlí, výtahových šachet skla plochého, plochy přes 1 do 3 m2</t>
  </si>
  <si>
    <t>765454711</t>
  </si>
  <si>
    <t>https://podminky.urs.cz/item/CS_URS_2021_02/787100802</t>
  </si>
  <si>
    <t>" ll- 919 sesterna "    3,54*3,10</t>
  </si>
  <si>
    <t>VRN</t>
  </si>
  <si>
    <t>Vedlejší a ostatní rozpočtové náklady</t>
  </si>
  <si>
    <t>162</t>
  </si>
  <si>
    <t>010001-01</t>
  </si>
  <si>
    <t>Dokumentace skutečného provedení (dále jen „DSkP“) ve 4 vyhotoveních (3x tisk + 1x dig. forma - PDF a zdrojový formát)</t>
  </si>
  <si>
    <t>1024</t>
  </si>
  <si>
    <t>1515096740</t>
  </si>
  <si>
    <t>163</t>
  </si>
  <si>
    <t>020001-01</t>
  </si>
  <si>
    <t xml:space="preserve">Ochrana vnitrostaveništní komunikace, uvedení do původního stavu. </t>
  </si>
  <si>
    <t>804904605</t>
  </si>
  <si>
    <t>164</t>
  </si>
  <si>
    <t>060001-03</t>
  </si>
  <si>
    <t>Zajištění čistoty staveniště a zejména navazujících prostorprůběžný úklid staveniště a transportních ploch</t>
  </si>
  <si>
    <t>-925801652</t>
  </si>
  <si>
    <t>165</t>
  </si>
  <si>
    <t>070001-02</t>
  </si>
  <si>
    <t>Omezení stavby s ohledem na provoz zdravotnického zařízení</t>
  </si>
  <si>
    <t>-182762574</t>
  </si>
  <si>
    <t>166</t>
  </si>
  <si>
    <t>090001-01</t>
  </si>
  <si>
    <t>Provedení všech provozních, tlakových a revizních zkoušek a dalších nutných úředních zkoušek a testů k prokázání kvality a bezpečné provozuschopnosti díla a jeho součástí včetně podrobných záznamů a zpráv o průběhu a výsledcích těchto zkoušek</t>
  </si>
  <si>
    <t>1294310471</t>
  </si>
  <si>
    <t>167</t>
  </si>
  <si>
    <t>090001-02</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</si>
  <si>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t>
  </si>
  <si>
    <t>-1567462566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</si>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</sst>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0">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8" fillId="0" borderId="0" applyNumberFormat="0" applyFill="0" applyBorder="0" applyAlignment="0" applyProtection="0"/>
  </cellStyleXfs>
  <cellXfs count="38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7"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1" fillId="4" borderId="9" xfId="0" applyFont="1" applyFill="1" applyBorder="1" applyAlignment="1" applyProtection="1">
      <alignment horizontal="center" vertical="center"/>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9" fillId="0" borderId="15"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6"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5" fillId="0" borderId="0" xfId="0" applyFont="1" applyAlignment="1">
      <alignment horizontal="left" vertical="center"/>
    </xf>
    <xf numFmtId="0" fontId="0" fillId="0" borderId="2" xfId="0" applyBorder="1"/>
    <xf numFmtId="0" fontId="0" fillId="0" borderId="3" xfId="0" applyBorder="1"/>
    <xf numFmtId="0" fontId="13"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7"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1" fillId="4" borderId="19" xfId="0" applyFont="1" applyFill="1" applyBorder="1" applyAlignment="1" applyProtection="1">
      <alignment horizontal="center" vertical="center" wrapText="1"/>
    </xf>
    <xf numFmtId="0" fontId="21" fillId="4" borderId="0" xfId="0" applyFont="1" applyFill="1" applyAlignment="1" applyProtection="1">
      <alignment horizontal="center" vertical="center" wrapText="1"/>
    </xf>
    <xf numFmtId="0" fontId="0" fillId="0" borderId="4" xfId="0" applyBorder="1" applyAlignment="1">
      <alignment horizontal="center" vertical="center" wrapText="1"/>
    </xf>
    <xf numFmtId="4" fontId="23" fillId="0" borderId="0" xfId="0" applyNumberFormat="1" applyFont="1" applyAlignment="1" applyProtection="1"/>
    <xf numFmtId="0" fontId="0" fillId="0" borderId="13" xfId="0" applyBorder="1" applyAlignment="1" applyProtection="1">
      <alignment vertical="center"/>
    </xf>
    <xf numFmtId="166" fontId="31" fillId="0" borderId="13" xfId="0" applyNumberFormat="1" applyFont="1" applyBorder="1" applyAlignment="1" applyProtection="1"/>
    <xf numFmtId="166" fontId="31" fillId="0" borderId="14" xfId="0" applyNumberFormat="1" applyFont="1" applyBorder="1" applyAlignment="1" applyProtection="1"/>
    <xf numFmtId="4" fontId="32"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3" xfId="0" applyFont="1" applyBorder="1" applyAlignment="1" applyProtection="1">
      <alignment horizontal="center" vertical="center"/>
    </xf>
    <xf numFmtId="49" fontId="21" fillId="0" borderId="23" xfId="0" applyNumberFormat="1"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23" xfId="0" applyFont="1" applyBorder="1" applyAlignment="1" applyProtection="1">
      <alignment horizontal="center" vertical="center" wrapText="1"/>
    </xf>
    <xf numFmtId="167" fontId="21" fillId="0" borderId="23" xfId="0" applyNumberFormat="1" applyFont="1" applyBorder="1" applyAlignment="1" applyProtection="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pplyProtection="1">
      <alignment vertical="center"/>
    </xf>
    <xf numFmtId="0" fontId="0" fillId="0" borderId="23" xfId="0" applyFont="1" applyBorder="1" applyAlignment="1" applyProtection="1">
      <alignment vertical="center"/>
    </xf>
    <xf numFmtId="0" fontId="22" fillId="2" borderId="15"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6"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5"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6" fillId="0" borderId="23" xfId="0" applyFont="1" applyBorder="1" applyAlignment="1" applyProtection="1">
      <alignment horizontal="center" vertical="center"/>
    </xf>
    <xf numFmtId="49" fontId="36" fillId="0" borderId="23" xfId="0" applyNumberFormat="1" applyFont="1" applyBorder="1" applyAlignment="1" applyProtection="1">
      <alignment horizontal="left" vertical="center" wrapText="1"/>
    </xf>
    <xf numFmtId="0" fontId="36" fillId="0" borderId="23" xfId="0" applyFont="1" applyBorder="1" applyAlignment="1" applyProtection="1">
      <alignment horizontal="left" vertical="center" wrapText="1"/>
    </xf>
    <xf numFmtId="0" fontId="36" fillId="0" borderId="23" xfId="0" applyFont="1" applyBorder="1" applyAlignment="1" applyProtection="1">
      <alignment horizontal="center" vertical="center" wrapText="1"/>
    </xf>
    <xf numFmtId="167" fontId="36" fillId="0" borderId="23" xfId="0" applyNumberFormat="1" applyFont="1" applyBorder="1" applyAlignment="1" applyProtection="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pplyProtection="1">
      <alignment vertical="center"/>
    </xf>
    <xf numFmtId="0" fontId="37" fillId="0" borderId="23" xfId="0" applyFont="1" applyBorder="1" applyAlignment="1" applyProtection="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38" fillId="0" borderId="0" xfId="0" applyFont="1" applyAlignment="1" applyProtection="1">
      <alignment vertical="center" wrapText="1"/>
    </xf>
    <xf numFmtId="0" fontId="22" fillId="2" borderId="20" xfId="0" applyFont="1" applyFill="1" applyBorder="1" applyAlignment="1" applyProtection="1">
      <alignment horizontal="left" vertical="center"/>
      <protection locked="0"/>
    </xf>
    <xf numFmtId="0" fontId="22"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2" fillId="0" borderId="21" xfId="0" applyNumberFormat="1" applyFont="1" applyBorder="1" applyAlignment="1" applyProtection="1">
      <alignment vertical="center"/>
    </xf>
    <xf numFmtId="166" fontId="22" fillId="0" borderId="22" xfId="0" applyNumberFormat="1" applyFont="1" applyBorder="1" applyAlignment="1" applyProtection="1">
      <alignment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3"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4"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5"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5" fillId="0" borderId="29" xfId="0" applyFont="1" applyBorder="1" applyAlignment="1">
      <alignment horizontal="left" vertical="center"/>
    </xf>
    <xf numFmtId="0" fontId="46" fillId="0" borderId="1" xfId="0" applyFont="1" applyBorder="1" applyAlignment="1">
      <alignment horizontal="left" vertical="center"/>
    </xf>
    <xf numFmtId="0" fontId="43" fillId="0" borderId="0" xfId="0" applyFont="1" applyAlignment="1">
      <alignment horizontal="left" vertical="center"/>
    </xf>
    <xf numFmtId="0" fontId="47" fillId="0" borderId="1" xfId="0" applyFont="1" applyBorder="1" applyAlignment="1">
      <alignment horizontal="left" vertical="center"/>
    </xf>
    <xf numFmtId="0" fontId="42" fillId="0" borderId="1" xfId="0" applyFont="1" applyBorder="1" applyAlignment="1">
      <alignment horizontal="center" vertical="center"/>
    </xf>
    <xf numFmtId="0" fontId="42" fillId="0" borderId="0" xfId="0" applyFont="1" applyAlignment="1">
      <alignment horizontal="left" vertical="center"/>
    </xf>
    <xf numFmtId="0" fontId="43" fillId="0" borderId="27" xfId="0" applyFont="1" applyBorder="1" applyAlignment="1">
      <alignment horizontal="left" vertical="center"/>
    </xf>
    <xf numFmtId="0" fontId="42" fillId="0" borderId="1" xfId="0" applyFont="1" applyFill="1" applyBorder="1" applyAlignment="1">
      <alignment horizontal="left" vertical="center"/>
    </xf>
    <xf numFmtId="0" fontId="42" fillId="0" borderId="1" xfId="0" applyFont="1" applyFill="1" applyBorder="1" applyAlignment="1">
      <alignment horizontal="center" vertical="center"/>
    </xf>
    <xf numFmtId="0" fontId="39" fillId="0" borderId="30" xfId="0" applyFont="1" applyBorder="1" applyAlignment="1">
      <alignment horizontal="left" vertical="center"/>
    </xf>
    <xf numFmtId="0" fontId="44"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4" fillId="0" borderId="1" xfId="0" applyFont="1" applyBorder="1" applyAlignment="1">
      <alignment horizontal="left" vertical="center"/>
    </xf>
    <xf numFmtId="0" fontId="45" fillId="0" borderId="1" xfId="0" applyFont="1" applyBorder="1" applyAlignment="1">
      <alignment horizontal="left" vertical="center"/>
    </xf>
    <xf numFmtId="0" fontId="43" fillId="0" borderId="29" xfId="0" applyFont="1" applyBorder="1" applyAlignment="1">
      <alignment horizontal="left" vertical="center"/>
    </xf>
    <xf numFmtId="0" fontId="39"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1" xfId="0" applyFont="1" applyBorder="1" applyAlignment="1">
      <alignment horizontal="left" vertical="center"/>
    </xf>
    <xf numFmtId="0" fontId="43" fillId="0" borderId="28" xfId="0" applyFont="1" applyBorder="1" applyAlignment="1">
      <alignment horizontal="left" vertical="center" wrapText="1"/>
    </xf>
    <xf numFmtId="0" fontId="43" fillId="0" borderId="28" xfId="0" applyFont="1" applyBorder="1" applyAlignment="1">
      <alignment horizontal="left" vertical="center"/>
    </xf>
    <xf numFmtId="0" fontId="43" fillId="0" borderId="30" xfId="0" applyFont="1" applyBorder="1" applyAlignment="1">
      <alignment horizontal="left" vertical="center" wrapText="1"/>
    </xf>
    <xf numFmtId="0" fontId="43" fillId="0" borderId="29" xfId="0" applyFont="1" applyBorder="1" applyAlignment="1">
      <alignment horizontal="left" vertical="center" wrapText="1"/>
    </xf>
    <xf numFmtId="0" fontId="43"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3" fillId="0" borderId="30" xfId="0" applyFont="1" applyBorder="1" applyAlignment="1">
      <alignment horizontal="left" vertical="center"/>
    </xf>
    <xf numFmtId="0" fontId="43" fillId="0" borderId="31" xfId="0" applyFont="1" applyBorder="1" applyAlignment="1">
      <alignment horizontal="left" vertical="center"/>
    </xf>
    <xf numFmtId="0" fontId="43" fillId="0" borderId="1" xfId="0" applyFont="1" applyBorder="1" applyAlignment="1">
      <alignment horizontal="center" vertical="center"/>
    </xf>
    <xf numFmtId="0" fontId="45" fillId="0" borderId="0" xfId="0" applyFont="1" applyAlignment="1">
      <alignment vertical="center"/>
    </xf>
    <xf numFmtId="0" fontId="41" fillId="0" borderId="1" xfId="0" applyFont="1" applyBorder="1" applyAlignment="1">
      <alignment vertical="center"/>
    </xf>
    <xf numFmtId="0" fontId="45" fillId="0" borderId="29" xfId="0" applyFont="1" applyBorder="1" applyAlignment="1">
      <alignment vertical="center"/>
    </xf>
    <xf numFmtId="0" fontId="41" fillId="0" borderId="29" xfId="0" applyFont="1" applyBorder="1" applyAlignment="1">
      <alignment vertical="center"/>
    </xf>
    <xf numFmtId="0" fontId="42" fillId="0" borderId="1" xfId="0" applyFont="1" applyBorder="1" applyAlignment="1">
      <alignment vertical="top"/>
    </xf>
    <xf numFmtId="49" fontId="42" fillId="0" borderId="1" xfId="0" applyNumberFormat="1" applyFont="1" applyBorder="1" applyAlignment="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5" fillId="0" borderId="29" xfId="0" applyFont="1" applyBorder="1" applyAlignment="1"/>
    <xf numFmtId="0" fontId="39" fillId="0" borderId="27" xfId="0" applyFont="1" applyBorder="1" applyAlignment="1">
      <alignment vertical="top"/>
    </xf>
    <xf numFmtId="0" fontId="39" fillId="0" borderId="28" xfId="0" applyFont="1" applyBorder="1" applyAlignment="1">
      <alignmen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7"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8"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20" fillId="0" borderId="15" xfId="0" applyFont="1" applyBorder="1" applyAlignment="1" applyProtection="1">
      <alignment horizontal="left" vertical="center"/>
    </xf>
    <xf numFmtId="0" fontId="20" fillId="0" borderId="0" xfId="0" applyFont="1" applyBorder="1" applyAlignment="1" applyProtection="1">
      <alignment horizontal="left"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left" vertical="center"/>
    </xf>
    <xf numFmtId="0" fontId="21" fillId="4" borderId="8" xfId="0" applyFont="1" applyFill="1" applyBorder="1" applyAlignment="1" applyProtection="1">
      <alignment horizontal="center" vertical="center"/>
    </xf>
    <xf numFmtId="0" fontId="21" fillId="4" borderId="8" xfId="0" applyFont="1" applyFill="1" applyBorder="1" applyAlignment="1" applyProtection="1">
      <alignment horizontal="right" vertical="center"/>
    </xf>
    <xf numFmtId="4" fontId="27" fillId="0" borderId="0" xfId="0" applyNumberFormat="1" applyFont="1" applyAlignment="1" applyProtection="1">
      <alignment vertical="center"/>
    </xf>
    <xf numFmtId="0" fontId="27" fillId="0" borderId="0" xfId="0" applyFont="1" applyAlignment="1" applyProtection="1">
      <alignment vertical="center"/>
    </xf>
    <xf numFmtId="0" fontId="26" fillId="0" borderId="0" xfId="0" applyFont="1" applyAlignment="1" applyProtection="1">
      <alignment horizontal="left" vertical="center" wrapText="1"/>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41" fillId="0" borderId="29" xfId="0" applyFont="1" applyBorder="1" applyAlignment="1">
      <alignment horizontal="left"/>
    </xf>
    <xf numFmtId="0" fontId="42" fillId="0" borderId="1" xfId="0" applyFont="1" applyBorder="1" applyAlignment="1">
      <alignment horizontal="left" vertical="center"/>
    </xf>
    <xf numFmtId="0" fontId="42" fillId="0" borderId="1" xfId="0" applyFont="1" applyBorder="1" applyAlignment="1">
      <alignment horizontal="left" vertical="top"/>
    </xf>
    <xf numFmtId="0" fontId="42" fillId="0" borderId="1" xfId="0" applyFont="1" applyBorder="1" applyAlignment="1">
      <alignment horizontal="left" vertical="center" wrapText="1"/>
    </xf>
    <xf numFmtId="0" fontId="41" fillId="0" borderId="29" xfId="0" applyFont="1" applyBorder="1" applyAlignment="1">
      <alignment horizontal="left" wrapText="1"/>
    </xf>
    <xf numFmtId="49" fontId="42"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1_02/962031133" TargetMode="External"/><Relationship Id="rId21" Type="http://schemas.openxmlformats.org/officeDocument/2006/relationships/hyperlink" Target="https://podminky.urs.cz/item/CS_URS_2021_02/55331486" TargetMode="External"/><Relationship Id="rId42" Type="http://schemas.openxmlformats.org/officeDocument/2006/relationships/hyperlink" Target="https://podminky.urs.cz/item/CS_URS_2021_02/997013631" TargetMode="External"/><Relationship Id="rId47" Type="http://schemas.openxmlformats.org/officeDocument/2006/relationships/hyperlink" Target="https://podminky.urs.cz/item/CS_URS_2021_02/725310823" TargetMode="External"/><Relationship Id="rId63" Type="http://schemas.openxmlformats.org/officeDocument/2006/relationships/hyperlink" Target="https://podminky.urs.cz/item/CS_URS_2021_02/767112811" TargetMode="External"/><Relationship Id="rId68" Type="http://schemas.openxmlformats.org/officeDocument/2006/relationships/hyperlink" Target="https://podminky.urs.cz/item/CS_URS_2021_02/771151024" TargetMode="External"/><Relationship Id="rId84" Type="http://schemas.openxmlformats.org/officeDocument/2006/relationships/hyperlink" Target="https://podminky.urs.cz/item/CS_URS_2021_02/998776104" TargetMode="External"/><Relationship Id="rId89" Type="http://schemas.openxmlformats.org/officeDocument/2006/relationships/hyperlink" Target="https://podminky.urs.cz/item/CS_URS_2021_02/781474115" TargetMode="External"/><Relationship Id="rId16" Type="http://schemas.openxmlformats.org/officeDocument/2006/relationships/hyperlink" Target="https://podminky.urs.cz/item/CS_URS_2021_02/631362021" TargetMode="External"/><Relationship Id="rId11" Type="http://schemas.openxmlformats.org/officeDocument/2006/relationships/hyperlink" Target="https://podminky.urs.cz/item/CS_URS_2021_02/612325225" TargetMode="External"/><Relationship Id="rId32" Type="http://schemas.openxmlformats.org/officeDocument/2006/relationships/hyperlink" Target="https://podminky.urs.cz/item/CS_URS_2021_02/971033531" TargetMode="External"/><Relationship Id="rId37" Type="http://schemas.openxmlformats.org/officeDocument/2006/relationships/hyperlink" Target="https://podminky.urs.cz/item/CS_URS_2021_02/978013191" TargetMode="External"/><Relationship Id="rId53" Type="http://schemas.openxmlformats.org/officeDocument/2006/relationships/hyperlink" Target="https://podminky.urs.cz/item/CS_URS_2021_02/763131714" TargetMode="External"/><Relationship Id="rId58" Type="http://schemas.openxmlformats.org/officeDocument/2006/relationships/hyperlink" Target="https://podminky.urs.cz/item/CS_URS_2021_02/763164552" TargetMode="External"/><Relationship Id="rId74" Type="http://schemas.openxmlformats.org/officeDocument/2006/relationships/hyperlink" Target="https://podminky.urs.cz/item/CS_URS_2021_02/771591264" TargetMode="External"/><Relationship Id="rId79" Type="http://schemas.openxmlformats.org/officeDocument/2006/relationships/hyperlink" Target="https://podminky.urs.cz/item/CS_URS_2021_02/776121112" TargetMode="External"/><Relationship Id="rId102" Type="http://schemas.openxmlformats.org/officeDocument/2006/relationships/drawing" Target="../drawings/drawing2.xml"/><Relationship Id="rId5" Type="http://schemas.openxmlformats.org/officeDocument/2006/relationships/hyperlink" Target="https://podminky.urs.cz/item/CS_URS_2021_02/342272245" TargetMode="External"/><Relationship Id="rId90" Type="http://schemas.openxmlformats.org/officeDocument/2006/relationships/hyperlink" Target="https://podminky.urs.cz/item/CS_URS_2021_02/59761039" TargetMode="External"/><Relationship Id="rId95" Type="http://schemas.openxmlformats.org/officeDocument/2006/relationships/hyperlink" Target="https://podminky.urs.cz/item/CS_URS_2021_02/783314203" TargetMode="External"/><Relationship Id="rId22" Type="http://schemas.openxmlformats.org/officeDocument/2006/relationships/hyperlink" Target="https://podminky.urs.cz/item/CS_URS_2021_02/763172413" TargetMode="External"/><Relationship Id="rId27" Type="http://schemas.openxmlformats.org/officeDocument/2006/relationships/hyperlink" Target="https://podminky.urs.cz/item/CS_URS_2021_02/965042231" TargetMode="External"/><Relationship Id="rId43" Type="http://schemas.openxmlformats.org/officeDocument/2006/relationships/hyperlink" Target="https://podminky.urs.cz/item/CS_URS_2021_02/998017004" TargetMode="External"/><Relationship Id="rId48" Type="http://schemas.openxmlformats.org/officeDocument/2006/relationships/hyperlink" Target="https://podminky.urs.cz/item/CS_URS_2021_02/725820801" TargetMode="External"/><Relationship Id="rId64" Type="http://schemas.openxmlformats.org/officeDocument/2006/relationships/hyperlink" Target="https://podminky.urs.cz/item/CS_URS_2021_02/767132811" TargetMode="External"/><Relationship Id="rId69" Type="http://schemas.openxmlformats.org/officeDocument/2006/relationships/hyperlink" Target="https://podminky.urs.cz/item/CS_URS_2021_02/771571810" TargetMode="External"/><Relationship Id="rId80" Type="http://schemas.openxmlformats.org/officeDocument/2006/relationships/hyperlink" Target="https://podminky.urs.cz/item/CS_URS_2021_02/776141112" TargetMode="External"/><Relationship Id="rId85" Type="http://schemas.openxmlformats.org/officeDocument/2006/relationships/hyperlink" Target="https://podminky.urs.cz/item/CS_URS_2021_02/998776181" TargetMode="External"/><Relationship Id="rId12" Type="http://schemas.openxmlformats.org/officeDocument/2006/relationships/hyperlink" Target="https://podminky.urs.cz/item/CS_URS_2021_02/612325421" TargetMode="External"/><Relationship Id="rId17" Type="http://schemas.openxmlformats.org/officeDocument/2006/relationships/hyperlink" Target="https://podminky.urs.cz/item/CS_URS_2021_02/642942111" TargetMode="External"/><Relationship Id="rId25" Type="http://schemas.openxmlformats.org/officeDocument/2006/relationships/hyperlink" Target="https://podminky.urs.cz/item/CS_URS_2021_02/953942121" TargetMode="External"/><Relationship Id="rId33" Type="http://schemas.openxmlformats.org/officeDocument/2006/relationships/hyperlink" Target="https://podminky.urs.cz/item/CS_URS_2021_02/974042533" TargetMode="External"/><Relationship Id="rId38" Type="http://schemas.openxmlformats.org/officeDocument/2006/relationships/hyperlink" Target="https://podminky.urs.cz/item/CS_URS_2021_02/978021191" TargetMode="External"/><Relationship Id="rId46" Type="http://schemas.openxmlformats.org/officeDocument/2006/relationships/hyperlink" Target="https://podminky.urs.cz/item/CS_URS_2021_02/725240812" TargetMode="External"/><Relationship Id="rId59" Type="http://schemas.openxmlformats.org/officeDocument/2006/relationships/hyperlink" Target="https://podminky.urs.cz/item/CS_URS_2021_02/998763102" TargetMode="External"/><Relationship Id="rId67" Type="http://schemas.openxmlformats.org/officeDocument/2006/relationships/hyperlink" Target="https://podminky.urs.cz/item/CS_URS_2021_02/771121011" TargetMode="External"/><Relationship Id="rId20" Type="http://schemas.openxmlformats.org/officeDocument/2006/relationships/hyperlink" Target="https://podminky.urs.cz/item/CS_URS_2021_02/55331488" TargetMode="External"/><Relationship Id="rId41" Type="http://schemas.openxmlformats.org/officeDocument/2006/relationships/hyperlink" Target="https://podminky.urs.cz/item/CS_URS_2021_02/997013509" TargetMode="External"/><Relationship Id="rId54" Type="http://schemas.openxmlformats.org/officeDocument/2006/relationships/hyperlink" Target="https://podminky.urs.cz/item/CS_URS_2021_02/763131832" TargetMode="External"/><Relationship Id="rId62" Type="http://schemas.openxmlformats.org/officeDocument/2006/relationships/hyperlink" Target="https://podminky.urs.cz/item/CS_URS_2021_02/766691915" TargetMode="External"/><Relationship Id="rId70" Type="http://schemas.openxmlformats.org/officeDocument/2006/relationships/hyperlink" Target="https://podminky.urs.cz/item/CS_URS_2021_02/771573116" TargetMode="External"/><Relationship Id="rId75" Type="http://schemas.openxmlformats.org/officeDocument/2006/relationships/hyperlink" Target="https://podminky.urs.cz/item/CS_URS_2021_02/998771104" TargetMode="External"/><Relationship Id="rId83" Type="http://schemas.openxmlformats.org/officeDocument/2006/relationships/hyperlink" Target="https://podminky.urs.cz/item/CS_URS_2021_02/776411112" TargetMode="External"/><Relationship Id="rId88" Type="http://schemas.openxmlformats.org/officeDocument/2006/relationships/hyperlink" Target="https://podminky.urs.cz/item/CS_URS_2021_02/781471810" TargetMode="External"/><Relationship Id="rId91" Type="http://schemas.openxmlformats.org/officeDocument/2006/relationships/hyperlink" Target="https://podminky.urs.cz/item/CS_URS_2021_02/781494111" TargetMode="External"/><Relationship Id="rId96" Type="http://schemas.openxmlformats.org/officeDocument/2006/relationships/hyperlink" Target="https://podminky.urs.cz/item/CS_URS_2021_02/783315101" TargetMode="External"/><Relationship Id="rId1" Type="http://schemas.openxmlformats.org/officeDocument/2006/relationships/hyperlink" Target="https://podminky.urs.cz/item/CS_URS_2021_02/317142432" TargetMode="External"/><Relationship Id="rId6" Type="http://schemas.openxmlformats.org/officeDocument/2006/relationships/hyperlink" Target="https://podminky.urs.cz/item/CS_URS_2021_02/346272236" TargetMode="External"/><Relationship Id="rId15" Type="http://schemas.openxmlformats.org/officeDocument/2006/relationships/hyperlink" Target="https://podminky.urs.cz/item/CS_URS_2021_02/631312131" TargetMode="External"/><Relationship Id="rId23" Type="http://schemas.openxmlformats.org/officeDocument/2006/relationships/hyperlink" Target="https://podminky.urs.cz/item/CS_URS_2021_02/59030761" TargetMode="External"/><Relationship Id="rId28" Type="http://schemas.openxmlformats.org/officeDocument/2006/relationships/hyperlink" Target="https://podminky.urs.cz/item/CS_URS_2021_02/965046111" TargetMode="External"/><Relationship Id="rId36" Type="http://schemas.openxmlformats.org/officeDocument/2006/relationships/hyperlink" Target="https://podminky.urs.cz/item/CS_URS_2021_02/978013121" TargetMode="External"/><Relationship Id="rId49" Type="http://schemas.openxmlformats.org/officeDocument/2006/relationships/hyperlink" Target="https://podminky.urs.cz/item/CS_URS_2021_02/725840851" TargetMode="External"/><Relationship Id="rId57" Type="http://schemas.openxmlformats.org/officeDocument/2006/relationships/hyperlink" Target="https://podminky.urs.cz/item/CS_URS_2021_02/763135812" TargetMode="External"/><Relationship Id="rId10" Type="http://schemas.openxmlformats.org/officeDocument/2006/relationships/hyperlink" Target="https://podminky.urs.cz/item/CS_URS_2021_02/612322421" TargetMode="External"/><Relationship Id="rId31" Type="http://schemas.openxmlformats.org/officeDocument/2006/relationships/hyperlink" Target="https://podminky.urs.cz/item/CS_URS_2021_02/971033331" TargetMode="External"/><Relationship Id="rId44" Type="http://schemas.openxmlformats.org/officeDocument/2006/relationships/hyperlink" Target="https://podminky.urs.cz/item/CS_URS_2021_02/725110811" TargetMode="External"/><Relationship Id="rId52" Type="http://schemas.openxmlformats.org/officeDocument/2006/relationships/hyperlink" Target="https://podminky.urs.cz/item/CS_URS_2021_02/763131461" TargetMode="External"/><Relationship Id="rId60" Type="http://schemas.openxmlformats.org/officeDocument/2006/relationships/hyperlink" Target="https://podminky.urs.cz/item/CS_URS_2021_02/998763181" TargetMode="External"/><Relationship Id="rId65" Type="http://schemas.openxmlformats.org/officeDocument/2006/relationships/hyperlink" Target="https://podminky.urs.cz/item/CS_URS_2021_02/767581802" TargetMode="External"/><Relationship Id="rId73" Type="http://schemas.openxmlformats.org/officeDocument/2006/relationships/hyperlink" Target="https://podminky.urs.cz/item/CS_URS_2021_02/771591112" TargetMode="External"/><Relationship Id="rId78" Type="http://schemas.openxmlformats.org/officeDocument/2006/relationships/hyperlink" Target="https://podminky.urs.cz/item/CS_URS_2021_02/776111311" TargetMode="External"/><Relationship Id="rId81" Type="http://schemas.openxmlformats.org/officeDocument/2006/relationships/hyperlink" Target="https://podminky.urs.cz/item/CS_URS_2021_02/776201811" TargetMode="External"/><Relationship Id="rId86" Type="http://schemas.openxmlformats.org/officeDocument/2006/relationships/hyperlink" Target="https://podminky.urs.cz/item/CS_URS_2021_02/781121011" TargetMode="External"/><Relationship Id="rId94" Type="http://schemas.openxmlformats.org/officeDocument/2006/relationships/hyperlink" Target="https://podminky.urs.cz/item/CS_URS_2021_02/998781181" TargetMode="External"/><Relationship Id="rId99" Type="http://schemas.openxmlformats.org/officeDocument/2006/relationships/hyperlink" Target="https://podminky.urs.cz/item/CS_URS_2021_01/784221101" TargetMode="External"/><Relationship Id="rId101" Type="http://schemas.openxmlformats.org/officeDocument/2006/relationships/printerSettings" Target="../printerSettings/printerSettings2.bin"/><Relationship Id="rId4" Type="http://schemas.openxmlformats.org/officeDocument/2006/relationships/hyperlink" Target="https://podminky.urs.cz/item/CS_URS_2021_02/340236212" TargetMode="External"/><Relationship Id="rId9" Type="http://schemas.openxmlformats.org/officeDocument/2006/relationships/hyperlink" Target="https://podminky.urs.cz/item/CS_URS_2021_02/612321141" TargetMode="External"/><Relationship Id="rId13" Type="http://schemas.openxmlformats.org/officeDocument/2006/relationships/hyperlink" Target="https://podminky.urs.cz/item/CS_URS_2021_02/612331121" TargetMode="External"/><Relationship Id="rId18" Type="http://schemas.openxmlformats.org/officeDocument/2006/relationships/hyperlink" Target="https://podminky.urs.cz/item/CS_URS_2021_02/55331487" TargetMode="External"/><Relationship Id="rId39" Type="http://schemas.openxmlformats.org/officeDocument/2006/relationships/hyperlink" Target="https://podminky.urs.cz/item/CS_URS_2021_02/997013158" TargetMode="External"/><Relationship Id="rId34" Type="http://schemas.openxmlformats.org/officeDocument/2006/relationships/hyperlink" Target="https://podminky.urs.cz/item/CS_URS_2021_02/977312112" TargetMode="External"/><Relationship Id="rId50" Type="http://schemas.openxmlformats.org/officeDocument/2006/relationships/hyperlink" Target="https://podminky.urs.cz/item/CS_URS_2021_02/763121426" TargetMode="External"/><Relationship Id="rId55" Type="http://schemas.openxmlformats.org/officeDocument/2006/relationships/hyperlink" Target="https://podminky.urs.cz/item/CS_URS_2021_02/763135101" TargetMode="External"/><Relationship Id="rId76" Type="http://schemas.openxmlformats.org/officeDocument/2006/relationships/hyperlink" Target="https://podminky.urs.cz/item/CS_URS_2021_01/998771181" TargetMode="External"/><Relationship Id="rId97" Type="http://schemas.openxmlformats.org/officeDocument/2006/relationships/hyperlink" Target="https://podminky.urs.cz/item/CS_URS_2021_02/783317101" TargetMode="External"/><Relationship Id="rId7" Type="http://schemas.openxmlformats.org/officeDocument/2006/relationships/hyperlink" Target="https://podminky.urs.cz/item/CS_URS_2021_02/611325421" TargetMode="External"/><Relationship Id="rId71" Type="http://schemas.openxmlformats.org/officeDocument/2006/relationships/hyperlink" Target="https://podminky.urs.cz/item/CS_URS_2021_02/59761406" TargetMode="External"/><Relationship Id="rId92" Type="http://schemas.openxmlformats.org/officeDocument/2006/relationships/hyperlink" Target="https://podminky.urs.cz/item/CS_URS_2021_02/781494511" TargetMode="External"/><Relationship Id="rId2" Type="http://schemas.openxmlformats.org/officeDocument/2006/relationships/hyperlink" Target="https://podminky.urs.cz/item/CS_URS_2021_02/317142442" TargetMode="External"/><Relationship Id="rId29" Type="http://schemas.openxmlformats.org/officeDocument/2006/relationships/hyperlink" Target="https://podminky.urs.cz/item/CS_URS_2021_02/968072455" TargetMode="External"/><Relationship Id="rId24" Type="http://schemas.openxmlformats.org/officeDocument/2006/relationships/hyperlink" Target="https://podminky.urs.cz/item/CS_URS_2021_02/952901111" TargetMode="External"/><Relationship Id="rId40" Type="http://schemas.openxmlformats.org/officeDocument/2006/relationships/hyperlink" Target="https://podminky.urs.cz/item/CS_URS_2021_02/997013501" TargetMode="External"/><Relationship Id="rId45" Type="http://schemas.openxmlformats.org/officeDocument/2006/relationships/hyperlink" Target="https://podminky.urs.cz/item/CS_URS_2021_02/725210821" TargetMode="External"/><Relationship Id="rId66" Type="http://schemas.openxmlformats.org/officeDocument/2006/relationships/hyperlink" Target="https://podminky.urs.cz/item/CS_URS_2021_02/771111011" TargetMode="External"/><Relationship Id="rId87" Type="http://schemas.openxmlformats.org/officeDocument/2006/relationships/hyperlink" Target="https://podminky.urs.cz/item/CS_URS_2021_02/781131112" TargetMode="External"/><Relationship Id="rId61" Type="http://schemas.openxmlformats.org/officeDocument/2006/relationships/hyperlink" Target="https://podminky.urs.cz/item/CS_URS_2021_02/766691914" TargetMode="External"/><Relationship Id="rId82" Type="http://schemas.openxmlformats.org/officeDocument/2006/relationships/hyperlink" Target="https://podminky.urs.cz/item/CS_URS_2021_02/776241111" TargetMode="External"/><Relationship Id="rId19" Type="http://schemas.openxmlformats.org/officeDocument/2006/relationships/hyperlink" Target="https://podminky.urs.cz/item/CS_URS_2021_02/55331489" TargetMode="External"/><Relationship Id="rId14" Type="http://schemas.openxmlformats.org/officeDocument/2006/relationships/hyperlink" Target="https://podminky.urs.cz/item/CS_URS_2021_02/631311224" TargetMode="External"/><Relationship Id="rId30" Type="http://schemas.openxmlformats.org/officeDocument/2006/relationships/hyperlink" Target="https://podminky.urs.cz/item/CS_URS_2021_02/968072456" TargetMode="External"/><Relationship Id="rId35" Type="http://schemas.openxmlformats.org/officeDocument/2006/relationships/hyperlink" Target="https://podminky.urs.cz/item/CS_URS_2021_02/978011121" TargetMode="External"/><Relationship Id="rId56" Type="http://schemas.openxmlformats.org/officeDocument/2006/relationships/hyperlink" Target="https://podminky.urs.cz/item/CS_URS_2021_02/59030583" TargetMode="External"/><Relationship Id="rId77" Type="http://schemas.openxmlformats.org/officeDocument/2006/relationships/hyperlink" Target="https://podminky.urs.cz/item/CS_URS_2021_02/776111116" TargetMode="External"/><Relationship Id="rId100" Type="http://schemas.openxmlformats.org/officeDocument/2006/relationships/hyperlink" Target="https://podminky.urs.cz/item/CS_URS_2021_02/787100802" TargetMode="External"/><Relationship Id="rId8" Type="http://schemas.openxmlformats.org/officeDocument/2006/relationships/hyperlink" Target="https://podminky.urs.cz/item/CS_URS_2021_02/612131101" TargetMode="External"/><Relationship Id="rId51" Type="http://schemas.openxmlformats.org/officeDocument/2006/relationships/hyperlink" Target="https://podminky.urs.cz/item/CS_URS_2021_02/763121714" TargetMode="External"/><Relationship Id="rId72" Type="http://schemas.openxmlformats.org/officeDocument/2006/relationships/hyperlink" Target="https://podminky.urs.cz/item/CS_URS_2021_02/771577131" TargetMode="External"/><Relationship Id="rId93" Type="http://schemas.openxmlformats.org/officeDocument/2006/relationships/hyperlink" Target="https://podminky.urs.cz/item/CS_URS_2021_02/998781104" TargetMode="External"/><Relationship Id="rId98" Type="http://schemas.openxmlformats.org/officeDocument/2006/relationships/hyperlink" Target="https://podminky.urs.cz/item/CS_URS_2021_01/784181101" TargetMode="External"/><Relationship Id="rId3" Type="http://schemas.openxmlformats.org/officeDocument/2006/relationships/hyperlink" Target="https://podminky.urs.cz/item/CS_URS_2021_02/34023821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7"/>
  <sheetViews>
    <sheetView showGridLines="0" tabSelected="1" workbookViewId="0"/>
  </sheetViews>
  <sheetFormatPr defaultRowHeight="16.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61"/>
      <c r="AS2" s="361"/>
      <c r="AT2" s="361"/>
      <c r="AU2" s="361"/>
      <c r="AV2" s="361"/>
      <c r="AW2" s="361"/>
      <c r="AX2" s="361"/>
      <c r="AY2" s="361"/>
      <c r="AZ2" s="361"/>
      <c r="BA2" s="361"/>
      <c r="BB2" s="361"/>
      <c r="BC2" s="361"/>
      <c r="BD2" s="361"/>
      <c r="BE2" s="361"/>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325" t="s">
        <v>14</v>
      </c>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6"/>
      <c r="AN5" s="326"/>
      <c r="AO5" s="326"/>
      <c r="AP5" s="23"/>
      <c r="AQ5" s="23"/>
      <c r="AR5" s="21"/>
      <c r="BE5" s="322" t="s">
        <v>15</v>
      </c>
      <c r="BS5" s="18" t="s">
        <v>6</v>
      </c>
    </row>
    <row r="6" spans="1:74" s="1" customFormat="1" ht="36.950000000000003" customHeight="1">
      <c r="B6" s="22"/>
      <c r="C6" s="23"/>
      <c r="D6" s="29" t="s">
        <v>16</v>
      </c>
      <c r="E6" s="23"/>
      <c r="F6" s="23"/>
      <c r="G6" s="23"/>
      <c r="H6" s="23"/>
      <c r="I6" s="23"/>
      <c r="J6" s="23"/>
      <c r="K6" s="327" t="s">
        <v>17</v>
      </c>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23"/>
      <c r="AQ6" s="23"/>
      <c r="AR6" s="21"/>
      <c r="BE6" s="323"/>
      <c r="BS6" s="18" t="s">
        <v>6</v>
      </c>
    </row>
    <row r="7" spans="1:74" s="1" customFormat="1" ht="12" customHeight="1">
      <c r="B7" s="22"/>
      <c r="C7" s="23"/>
      <c r="D7" s="30"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0" t="s">
        <v>20</v>
      </c>
      <c r="AL7" s="23"/>
      <c r="AM7" s="23"/>
      <c r="AN7" s="28" t="s">
        <v>21</v>
      </c>
      <c r="AO7" s="23"/>
      <c r="AP7" s="23"/>
      <c r="AQ7" s="23"/>
      <c r="AR7" s="21"/>
      <c r="BE7" s="323"/>
      <c r="BS7" s="18" t="s">
        <v>6</v>
      </c>
    </row>
    <row r="8" spans="1:74" s="1" customFormat="1" ht="12" customHeight="1">
      <c r="B8" s="22"/>
      <c r="C8" s="23"/>
      <c r="D8" s="30"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24</v>
      </c>
      <c r="AL8" s="23"/>
      <c r="AM8" s="23"/>
      <c r="AN8" s="31" t="s">
        <v>25</v>
      </c>
      <c r="AO8" s="23"/>
      <c r="AP8" s="23"/>
      <c r="AQ8" s="23"/>
      <c r="AR8" s="21"/>
      <c r="BE8" s="323"/>
      <c r="BS8" s="18" t="s">
        <v>6</v>
      </c>
    </row>
    <row r="9" spans="1:74" s="1" customFormat="1" ht="29.25" customHeight="1">
      <c r="B9" s="22"/>
      <c r="C9" s="23"/>
      <c r="D9" s="27" t="s">
        <v>26</v>
      </c>
      <c r="E9" s="23"/>
      <c r="F9" s="23"/>
      <c r="G9" s="23"/>
      <c r="H9" s="23"/>
      <c r="I9" s="23"/>
      <c r="J9" s="23"/>
      <c r="K9" s="32"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2" t="s">
        <v>29</v>
      </c>
      <c r="AO9" s="23"/>
      <c r="AP9" s="23"/>
      <c r="AQ9" s="23"/>
      <c r="AR9" s="21"/>
      <c r="BE9" s="323"/>
      <c r="BS9" s="18" t="s">
        <v>6</v>
      </c>
    </row>
    <row r="10" spans="1:74" s="1" customFormat="1" ht="12" customHeight="1">
      <c r="B10" s="22"/>
      <c r="C10" s="23"/>
      <c r="D10" s="30"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31</v>
      </c>
      <c r="AL10" s="23"/>
      <c r="AM10" s="23"/>
      <c r="AN10" s="28" t="s">
        <v>32</v>
      </c>
      <c r="AO10" s="23"/>
      <c r="AP10" s="23"/>
      <c r="AQ10" s="23"/>
      <c r="AR10" s="21"/>
      <c r="BE10" s="323"/>
      <c r="BS10" s="18" t="s">
        <v>6</v>
      </c>
    </row>
    <row r="11" spans="1:74" s="1" customFormat="1" ht="18.399999999999999" customHeight="1">
      <c r="B11" s="22"/>
      <c r="C11" s="23"/>
      <c r="D11" s="23"/>
      <c r="E11" s="28" t="s">
        <v>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34</v>
      </c>
      <c r="AL11" s="23"/>
      <c r="AM11" s="23"/>
      <c r="AN11" s="28" t="s">
        <v>35</v>
      </c>
      <c r="AO11" s="23"/>
      <c r="AP11" s="23"/>
      <c r="AQ11" s="23"/>
      <c r="AR11" s="21"/>
      <c r="BE11" s="323"/>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3"/>
      <c r="BS12" s="18" t="s">
        <v>6</v>
      </c>
    </row>
    <row r="13" spans="1:74" s="1" customFormat="1" ht="12" customHeight="1">
      <c r="B13" s="22"/>
      <c r="C13" s="23"/>
      <c r="D13" s="30" t="s">
        <v>36</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31</v>
      </c>
      <c r="AL13" s="23"/>
      <c r="AM13" s="23"/>
      <c r="AN13" s="33" t="s">
        <v>37</v>
      </c>
      <c r="AO13" s="23"/>
      <c r="AP13" s="23"/>
      <c r="AQ13" s="23"/>
      <c r="AR13" s="21"/>
      <c r="BE13" s="323"/>
      <c r="BS13" s="18" t="s">
        <v>6</v>
      </c>
    </row>
    <row r="14" spans="1:74" ht="12.75">
      <c r="B14" s="22"/>
      <c r="C14" s="23"/>
      <c r="D14" s="23"/>
      <c r="E14" s="328" t="s">
        <v>37</v>
      </c>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0" t="s">
        <v>34</v>
      </c>
      <c r="AL14" s="23"/>
      <c r="AM14" s="23"/>
      <c r="AN14" s="33" t="s">
        <v>37</v>
      </c>
      <c r="AO14" s="23"/>
      <c r="AP14" s="23"/>
      <c r="AQ14" s="23"/>
      <c r="AR14" s="21"/>
      <c r="BE14" s="323"/>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3"/>
      <c r="BS15" s="18" t="s">
        <v>4</v>
      </c>
    </row>
    <row r="16" spans="1:74" s="1" customFormat="1" ht="12" customHeight="1">
      <c r="B16" s="22"/>
      <c r="C16" s="23"/>
      <c r="D16" s="30" t="s">
        <v>38</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31</v>
      </c>
      <c r="AL16" s="23"/>
      <c r="AM16" s="23"/>
      <c r="AN16" s="28" t="s">
        <v>39</v>
      </c>
      <c r="AO16" s="23"/>
      <c r="AP16" s="23"/>
      <c r="AQ16" s="23"/>
      <c r="AR16" s="21"/>
      <c r="BE16" s="323"/>
      <c r="BS16" s="18" t="s">
        <v>4</v>
      </c>
    </row>
    <row r="17" spans="1:71" s="1" customFormat="1" ht="18.399999999999999" customHeight="1">
      <c r="B17" s="22"/>
      <c r="C17" s="23"/>
      <c r="D17" s="23"/>
      <c r="E17" s="28" t="s">
        <v>40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34</v>
      </c>
      <c r="AL17" s="23"/>
      <c r="AM17" s="23"/>
      <c r="AN17" s="28" t="s">
        <v>41</v>
      </c>
      <c r="AO17" s="23"/>
      <c r="AP17" s="23"/>
      <c r="AQ17" s="23"/>
      <c r="AR17" s="21"/>
      <c r="BE17" s="323"/>
      <c r="BS17" s="18" t="s">
        <v>42</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3"/>
      <c r="BS18" s="18" t="s">
        <v>6</v>
      </c>
    </row>
    <row r="19" spans="1:71" s="1" customFormat="1" ht="12" customHeight="1">
      <c r="B19" s="22"/>
      <c r="C19" s="23"/>
      <c r="D19" s="30" t="s">
        <v>43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31</v>
      </c>
      <c r="AL19" s="23"/>
      <c r="AM19" s="23"/>
      <c r="AN19" s="28" t="s">
        <v>44</v>
      </c>
      <c r="AO19" s="23"/>
      <c r="AP19" s="23"/>
      <c r="AQ19" s="23"/>
      <c r="AR19" s="21"/>
      <c r="BE19" s="323"/>
      <c r="BS19" s="18" t="s">
        <v>6</v>
      </c>
    </row>
    <row r="20" spans="1:71" s="1" customFormat="1" ht="18.399999999999999" customHeight="1">
      <c r="B20" s="22"/>
      <c r="C20" s="23"/>
      <c r="D20" s="23"/>
      <c r="E20" s="28" t="s">
        <v>45</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34</v>
      </c>
      <c r="AL20" s="23"/>
      <c r="AM20" s="23"/>
      <c r="AN20" s="28" t="s">
        <v>44</v>
      </c>
      <c r="AO20" s="23"/>
      <c r="AP20" s="23"/>
      <c r="AQ20" s="23"/>
      <c r="AR20" s="21"/>
      <c r="BE20" s="323"/>
      <c r="BS20" s="18" t="s">
        <v>4</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3"/>
    </row>
    <row r="22" spans="1:71" s="1" customFormat="1" ht="12" customHeight="1">
      <c r="B22" s="22"/>
      <c r="C22" s="23"/>
      <c r="D22" s="30" t="s">
        <v>46</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3"/>
    </row>
    <row r="23" spans="1:71" s="1" customFormat="1" ht="263.25" customHeight="1">
      <c r="B23" s="22"/>
      <c r="C23" s="23"/>
      <c r="D23" s="23"/>
      <c r="E23" s="330" t="s">
        <v>47</v>
      </c>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23"/>
      <c r="AP23" s="23"/>
      <c r="AQ23" s="23"/>
      <c r="AR23" s="21"/>
      <c r="BE23" s="323"/>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3"/>
    </row>
    <row r="25" spans="1:71" s="1" customFormat="1" ht="6.95" customHeight="1">
      <c r="B25" s="22"/>
      <c r="C25" s="23"/>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3"/>
      <c r="AQ25" s="23"/>
      <c r="AR25" s="21"/>
      <c r="BE25" s="323"/>
    </row>
    <row r="26" spans="1:71" s="2" customFormat="1" ht="25.9" customHeight="1">
      <c r="A26" s="36"/>
      <c r="B26" s="37"/>
      <c r="C26" s="38"/>
      <c r="D26" s="39" t="s">
        <v>48</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331">
        <f>ROUND(AG54,2)</f>
        <v>0</v>
      </c>
      <c r="AL26" s="332"/>
      <c r="AM26" s="332"/>
      <c r="AN26" s="332"/>
      <c r="AO26" s="332"/>
      <c r="AP26" s="38"/>
      <c r="AQ26" s="38"/>
      <c r="AR26" s="41"/>
      <c r="BE26" s="323"/>
    </row>
    <row r="27" spans="1:71" s="2" customFormat="1" ht="6.95" customHeight="1">
      <c r="A27" s="36"/>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1"/>
      <c r="BE27" s="323"/>
    </row>
    <row r="28" spans="1:71" s="2" customFormat="1" ht="12.75">
      <c r="A28" s="36"/>
      <c r="B28" s="37"/>
      <c r="C28" s="38"/>
      <c r="D28" s="38"/>
      <c r="E28" s="38"/>
      <c r="F28" s="38"/>
      <c r="G28" s="38"/>
      <c r="H28" s="38"/>
      <c r="I28" s="38"/>
      <c r="J28" s="38"/>
      <c r="K28" s="38"/>
      <c r="L28" s="333" t="s">
        <v>49</v>
      </c>
      <c r="M28" s="333"/>
      <c r="N28" s="333"/>
      <c r="O28" s="333"/>
      <c r="P28" s="333"/>
      <c r="Q28" s="38"/>
      <c r="R28" s="38"/>
      <c r="S28" s="38"/>
      <c r="T28" s="38"/>
      <c r="U28" s="38"/>
      <c r="V28" s="38"/>
      <c r="W28" s="333" t="s">
        <v>50</v>
      </c>
      <c r="X28" s="333"/>
      <c r="Y28" s="333"/>
      <c r="Z28" s="333"/>
      <c r="AA28" s="333"/>
      <c r="AB28" s="333"/>
      <c r="AC28" s="333"/>
      <c r="AD28" s="333"/>
      <c r="AE28" s="333"/>
      <c r="AF28" s="38"/>
      <c r="AG28" s="38"/>
      <c r="AH28" s="38"/>
      <c r="AI28" s="38"/>
      <c r="AJ28" s="38"/>
      <c r="AK28" s="333" t="s">
        <v>51</v>
      </c>
      <c r="AL28" s="333"/>
      <c r="AM28" s="333"/>
      <c r="AN28" s="333"/>
      <c r="AO28" s="333"/>
      <c r="AP28" s="38"/>
      <c r="AQ28" s="38"/>
      <c r="AR28" s="41"/>
      <c r="BE28" s="323"/>
    </row>
    <row r="29" spans="1:71" s="3" customFormat="1" ht="14.45" customHeight="1">
      <c r="B29" s="42"/>
      <c r="C29" s="43"/>
      <c r="D29" s="30" t="s">
        <v>52</v>
      </c>
      <c r="E29" s="43"/>
      <c r="F29" s="30" t="s">
        <v>53</v>
      </c>
      <c r="G29" s="43"/>
      <c r="H29" s="43"/>
      <c r="I29" s="43"/>
      <c r="J29" s="43"/>
      <c r="K29" s="43"/>
      <c r="L29" s="336">
        <v>0.21</v>
      </c>
      <c r="M29" s="335"/>
      <c r="N29" s="335"/>
      <c r="O29" s="335"/>
      <c r="P29" s="335"/>
      <c r="Q29" s="43"/>
      <c r="R29" s="43"/>
      <c r="S29" s="43"/>
      <c r="T29" s="43"/>
      <c r="U29" s="43"/>
      <c r="V29" s="43"/>
      <c r="W29" s="334">
        <f>ROUND(AZ54, 2)</f>
        <v>0</v>
      </c>
      <c r="X29" s="335"/>
      <c r="Y29" s="335"/>
      <c r="Z29" s="335"/>
      <c r="AA29" s="335"/>
      <c r="AB29" s="335"/>
      <c r="AC29" s="335"/>
      <c r="AD29" s="335"/>
      <c r="AE29" s="335"/>
      <c r="AF29" s="43"/>
      <c r="AG29" s="43"/>
      <c r="AH29" s="43"/>
      <c r="AI29" s="43"/>
      <c r="AJ29" s="43"/>
      <c r="AK29" s="334">
        <f>ROUND(AV54, 2)</f>
        <v>0</v>
      </c>
      <c r="AL29" s="335"/>
      <c r="AM29" s="335"/>
      <c r="AN29" s="335"/>
      <c r="AO29" s="335"/>
      <c r="AP29" s="43"/>
      <c r="AQ29" s="43"/>
      <c r="AR29" s="44"/>
      <c r="BE29" s="324"/>
    </row>
    <row r="30" spans="1:71" s="3" customFormat="1" ht="14.45" customHeight="1">
      <c r="B30" s="42"/>
      <c r="C30" s="43"/>
      <c r="D30" s="43"/>
      <c r="E30" s="43"/>
      <c r="F30" s="30" t="s">
        <v>54</v>
      </c>
      <c r="G30" s="43"/>
      <c r="H30" s="43"/>
      <c r="I30" s="43"/>
      <c r="J30" s="43"/>
      <c r="K30" s="43"/>
      <c r="L30" s="336">
        <v>0.15</v>
      </c>
      <c r="M30" s="335"/>
      <c r="N30" s="335"/>
      <c r="O30" s="335"/>
      <c r="P30" s="335"/>
      <c r="Q30" s="43"/>
      <c r="R30" s="43"/>
      <c r="S30" s="43"/>
      <c r="T30" s="43"/>
      <c r="U30" s="43"/>
      <c r="V30" s="43"/>
      <c r="W30" s="334">
        <f>ROUND(BA54, 2)</f>
        <v>0</v>
      </c>
      <c r="X30" s="335"/>
      <c r="Y30" s="335"/>
      <c r="Z30" s="335"/>
      <c r="AA30" s="335"/>
      <c r="AB30" s="335"/>
      <c r="AC30" s="335"/>
      <c r="AD30" s="335"/>
      <c r="AE30" s="335"/>
      <c r="AF30" s="43"/>
      <c r="AG30" s="43"/>
      <c r="AH30" s="43"/>
      <c r="AI30" s="43"/>
      <c r="AJ30" s="43"/>
      <c r="AK30" s="334">
        <f>ROUND(AW54, 2)</f>
        <v>0</v>
      </c>
      <c r="AL30" s="335"/>
      <c r="AM30" s="335"/>
      <c r="AN30" s="335"/>
      <c r="AO30" s="335"/>
      <c r="AP30" s="43"/>
      <c r="AQ30" s="43"/>
      <c r="AR30" s="44"/>
      <c r="BE30" s="324"/>
    </row>
    <row r="31" spans="1:71" s="3" customFormat="1" ht="14.45" hidden="1" customHeight="1">
      <c r="B31" s="42"/>
      <c r="C31" s="43"/>
      <c r="D31" s="43"/>
      <c r="E31" s="43"/>
      <c r="F31" s="30" t="s">
        <v>55</v>
      </c>
      <c r="G31" s="43"/>
      <c r="H31" s="43"/>
      <c r="I31" s="43"/>
      <c r="J31" s="43"/>
      <c r="K31" s="43"/>
      <c r="L31" s="336">
        <v>0.21</v>
      </c>
      <c r="M31" s="335"/>
      <c r="N31" s="335"/>
      <c r="O31" s="335"/>
      <c r="P31" s="335"/>
      <c r="Q31" s="43"/>
      <c r="R31" s="43"/>
      <c r="S31" s="43"/>
      <c r="T31" s="43"/>
      <c r="U31" s="43"/>
      <c r="V31" s="43"/>
      <c r="W31" s="334">
        <f>ROUND(BB54, 2)</f>
        <v>0</v>
      </c>
      <c r="X31" s="335"/>
      <c r="Y31" s="335"/>
      <c r="Z31" s="335"/>
      <c r="AA31" s="335"/>
      <c r="AB31" s="335"/>
      <c r="AC31" s="335"/>
      <c r="AD31" s="335"/>
      <c r="AE31" s="335"/>
      <c r="AF31" s="43"/>
      <c r="AG31" s="43"/>
      <c r="AH31" s="43"/>
      <c r="AI31" s="43"/>
      <c r="AJ31" s="43"/>
      <c r="AK31" s="334">
        <v>0</v>
      </c>
      <c r="AL31" s="335"/>
      <c r="AM31" s="335"/>
      <c r="AN31" s="335"/>
      <c r="AO31" s="335"/>
      <c r="AP31" s="43"/>
      <c r="AQ31" s="43"/>
      <c r="AR31" s="44"/>
      <c r="BE31" s="324"/>
    </row>
    <row r="32" spans="1:71" s="3" customFormat="1" ht="14.45" hidden="1" customHeight="1">
      <c r="B32" s="42"/>
      <c r="C32" s="43"/>
      <c r="D32" s="43"/>
      <c r="E32" s="43"/>
      <c r="F32" s="30" t="s">
        <v>56</v>
      </c>
      <c r="G32" s="43"/>
      <c r="H32" s="43"/>
      <c r="I32" s="43"/>
      <c r="J32" s="43"/>
      <c r="K32" s="43"/>
      <c r="L32" s="336">
        <v>0.15</v>
      </c>
      <c r="M32" s="335"/>
      <c r="N32" s="335"/>
      <c r="O32" s="335"/>
      <c r="P32" s="335"/>
      <c r="Q32" s="43"/>
      <c r="R32" s="43"/>
      <c r="S32" s="43"/>
      <c r="T32" s="43"/>
      <c r="U32" s="43"/>
      <c r="V32" s="43"/>
      <c r="W32" s="334">
        <f>ROUND(BC54, 2)</f>
        <v>0</v>
      </c>
      <c r="X32" s="335"/>
      <c r="Y32" s="335"/>
      <c r="Z32" s="335"/>
      <c r="AA32" s="335"/>
      <c r="AB32" s="335"/>
      <c r="AC32" s="335"/>
      <c r="AD32" s="335"/>
      <c r="AE32" s="335"/>
      <c r="AF32" s="43"/>
      <c r="AG32" s="43"/>
      <c r="AH32" s="43"/>
      <c r="AI32" s="43"/>
      <c r="AJ32" s="43"/>
      <c r="AK32" s="334">
        <v>0</v>
      </c>
      <c r="AL32" s="335"/>
      <c r="AM32" s="335"/>
      <c r="AN32" s="335"/>
      <c r="AO32" s="335"/>
      <c r="AP32" s="43"/>
      <c r="AQ32" s="43"/>
      <c r="AR32" s="44"/>
      <c r="BE32" s="324"/>
    </row>
    <row r="33" spans="1:57" s="3" customFormat="1" ht="14.45" hidden="1" customHeight="1">
      <c r="B33" s="42"/>
      <c r="C33" s="43"/>
      <c r="D33" s="43"/>
      <c r="E33" s="43"/>
      <c r="F33" s="30" t="s">
        <v>57</v>
      </c>
      <c r="G33" s="43"/>
      <c r="H33" s="43"/>
      <c r="I33" s="43"/>
      <c r="J33" s="43"/>
      <c r="K33" s="43"/>
      <c r="L33" s="336">
        <v>0</v>
      </c>
      <c r="M33" s="335"/>
      <c r="N33" s="335"/>
      <c r="O33" s="335"/>
      <c r="P33" s="335"/>
      <c r="Q33" s="43"/>
      <c r="R33" s="43"/>
      <c r="S33" s="43"/>
      <c r="T33" s="43"/>
      <c r="U33" s="43"/>
      <c r="V33" s="43"/>
      <c r="W33" s="334">
        <f>ROUND(BD54, 2)</f>
        <v>0</v>
      </c>
      <c r="X33" s="335"/>
      <c r="Y33" s="335"/>
      <c r="Z33" s="335"/>
      <c r="AA33" s="335"/>
      <c r="AB33" s="335"/>
      <c r="AC33" s="335"/>
      <c r="AD33" s="335"/>
      <c r="AE33" s="335"/>
      <c r="AF33" s="43"/>
      <c r="AG33" s="43"/>
      <c r="AH33" s="43"/>
      <c r="AI33" s="43"/>
      <c r="AJ33" s="43"/>
      <c r="AK33" s="334">
        <v>0</v>
      </c>
      <c r="AL33" s="335"/>
      <c r="AM33" s="335"/>
      <c r="AN33" s="335"/>
      <c r="AO33" s="335"/>
      <c r="AP33" s="43"/>
      <c r="AQ33" s="43"/>
      <c r="AR33" s="44"/>
    </row>
    <row r="34" spans="1:57" s="2" customFormat="1" ht="6.95" customHeight="1">
      <c r="A34" s="36"/>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1"/>
      <c r="BE34" s="36"/>
    </row>
    <row r="35" spans="1:57" s="2" customFormat="1" ht="25.9" customHeight="1">
      <c r="A35" s="36"/>
      <c r="B35" s="37"/>
      <c r="C35" s="45"/>
      <c r="D35" s="46" t="s">
        <v>58</v>
      </c>
      <c r="E35" s="47"/>
      <c r="F35" s="47"/>
      <c r="G35" s="47"/>
      <c r="H35" s="47"/>
      <c r="I35" s="47"/>
      <c r="J35" s="47"/>
      <c r="K35" s="47"/>
      <c r="L35" s="47"/>
      <c r="M35" s="47"/>
      <c r="N35" s="47"/>
      <c r="O35" s="47"/>
      <c r="P35" s="47"/>
      <c r="Q35" s="47"/>
      <c r="R35" s="47"/>
      <c r="S35" s="47"/>
      <c r="T35" s="48" t="s">
        <v>59</v>
      </c>
      <c r="U35" s="47"/>
      <c r="V35" s="47"/>
      <c r="W35" s="47"/>
      <c r="X35" s="337" t="s">
        <v>60</v>
      </c>
      <c r="Y35" s="338"/>
      <c r="Z35" s="338"/>
      <c r="AA35" s="338"/>
      <c r="AB35" s="338"/>
      <c r="AC35" s="47"/>
      <c r="AD35" s="47"/>
      <c r="AE35" s="47"/>
      <c r="AF35" s="47"/>
      <c r="AG35" s="47"/>
      <c r="AH35" s="47"/>
      <c r="AI35" s="47"/>
      <c r="AJ35" s="47"/>
      <c r="AK35" s="339">
        <f>SUM(AK26:AK33)</f>
        <v>0</v>
      </c>
      <c r="AL35" s="338"/>
      <c r="AM35" s="338"/>
      <c r="AN35" s="338"/>
      <c r="AO35" s="340"/>
      <c r="AP35" s="45"/>
      <c r="AQ35" s="45"/>
      <c r="AR35" s="41"/>
      <c r="BE35" s="36"/>
    </row>
    <row r="36" spans="1:57" s="2" customFormat="1" ht="6.95" customHeight="1">
      <c r="A36" s="36"/>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1"/>
      <c r="BE36" s="36"/>
    </row>
    <row r="37" spans="1:57" s="2" customFormat="1" ht="6.95" customHeight="1">
      <c r="A37" s="36"/>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41"/>
      <c r="BE37" s="36"/>
    </row>
    <row r="41" spans="1:57" s="2" customFormat="1" ht="6.95" customHeight="1">
      <c r="A41" s="36"/>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41"/>
      <c r="BE41" s="36"/>
    </row>
    <row r="42" spans="1:57" s="2" customFormat="1" ht="24.95" customHeight="1">
      <c r="A42" s="36"/>
      <c r="B42" s="37"/>
      <c r="C42" s="24" t="s">
        <v>61</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41"/>
      <c r="BE42" s="36"/>
    </row>
    <row r="43" spans="1:57" s="2" customFormat="1" ht="6.95" customHeight="1">
      <c r="A43" s="36"/>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41"/>
      <c r="BE43" s="36"/>
    </row>
    <row r="44" spans="1:57" s="4" customFormat="1" ht="12" customHeight="1">
      <c r="B44" s="53"/>
      <c r="C44" s="30" t="s">
        <v>13</v>
      </c>
      <c r="D44" s="54"/>
      <c r="E44" s="54"/>
      <c r="F44" s="54"/>
      <c r="G44" s="54"/>
      <c r="H44" s="54"/>
      <c r="I44" s="54"/>
      <c r="J44" s="54"/>
      <c r="K44" s="54"/>
      <c r="L44" s="54" t="str">
        <f>K5</f>
        <v>2138_DVZ</v>
      </c>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5"/>
    </row>
    <row r="45" spans="1:57" s="5" customFormat="1" ht="36.950000000000003" customHeight="1">
      <c r="B45" s="56"/>
      <c r="C45" s="57" t="s">
        <v>16</v>
      </c>
      <c r="D45" s="58"/>
      <c r="E45" s="58"/>
      <c r="F45" s="58"/>
      <c r="G45" s="58"/>
      <c r="H45" s="58"/>
      <c r="I45" s="58"/>
      <c r="J45" s="58"/>
      <c r="K45" s="58"/>
      <c r="L45" s="341" t="str">
        <f>K6</f>
        <v>Oprava a modernizace LDN - stanice B</v>
      </c>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58"/>
      <c r="AQ45" s="58"/>
      <c r="AR45" s="59"/>
    </row>
    <row r="46" spans="1:57" s="2" customFormat="1" ht="6.95" customHeight="1">
      <c r="A46" s="36"/>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41"/>
      <c r="BE46" s="36"/>
    </row>
    <row r="47" spans="1:57" s="2" customFormat="1" ht="12" customHeight="1">
      <c r="A47" s="36"/>
      <c r="B47" s="37"/>
      <c r="C47" s="30" t="s">
        <v>22</v>
      </c>
      <c r="D47" s="38"/>
      <c r="E47" s="38"/>
      <c r="F47" s="38"/>
      <c r="G47" s="38"/>
      <c r="H47" s="38"/>
      <c r="I47" s="38"/>
      <c r="J47" s="38"/>
      <c r="K47" s="38"/>
      <c r="L47" s="60" t="str">
        <f>IF(K8="","",K8)</f>
        <v>Česká Lípa</v>
      </c>
      <c r="M47" s="38"/>
      <c r="N47" s="38"/>
      <c r="O47" s="38"/>
      <c r="P47" s="38"/>
      <c r="Q47" s="38"/>
      <c r="R47" s="38"/>
      <c r="S47" s="38"/>
      <c r="T47" s="38"/>
      <c r="U47" s="38"/>
      <c r="V47" s="38"/>
      <c r="W47" s="38"/>
      <c r="X47" s="38"/>
      <c r="Y47" s="38"/>
      <c r="Z47" s="38"/>
      <c r="AA47" s="38"/>
      <c r="AB47" s="38"/>
      <c r="AC47" s="38"/>
      <c r="AD47" s="38"/>
      <c r="AE47" s="38"/>
      <c r="AF47" s="38"/>
      <c r="AG47" s="38"/>
      <c r="AH47" s="38"/>
      <c r="AI47" s="30" t="s">
        <v>24</v>
      </c>
      <c r="AJ47" s="38"/>
      <c r="AK47" s="38"/>
      <c r="AL47" s="38"/>
      <c r="AM47" s="343" t="str">
        <f>IF(AN8= "","",AN8)</f>
        <v>30. 10. 2022</v>
      </c>
      <c r="AN47" s="343"/>
      <c r="AO47" s="38"/>
      <c r="AP47" s="38"/>
      <c r="AQ47" s="38"/>
      <c r="AR47" s="41"/>
      <c r="BE47" s="36"/>
    </row>
    <row r="48" spans="1:57" s="2" customFormat="1" ht="6.95" customHeight="1">
      <c r="A48" s="36"/>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41"/>
      <c r="BE48" s="36"/>
    </row>
    <row r="49" spans="1:91" s="2" customFormat="1" ht="15.2" customHeight="1">
      <c r="A49" s="36"/>
      <c r="B49" s="37"/>
      <c r="C49" s="30" t="s">
        <v>30</v>
      </c>
      <c r="D49" s="38"/>
      <c r="E49" s="38"/>
      <c r="F49" s="38"/>
      <c r="G49" s="38"/>
      <c r="H49" s="38"/>
      <c r="I49" s="38"/>
      <c r="J49" s="38"/>
      <c r="K49" s="38"/>
      <c r="L49" s="54" t="str">
        <f>IF(E11= "","",E11)</f>
        <v>Nemocnice s poliklinikou Česká Lípa,a.s.</v>
      </c>
      <c r="M49" s="38"/>
      <c r="N49" s="38"/>
      <c r="O49" s="38"/>
      <c r="P49" s="38"/>
      <c r="Q49" s="38"/>
      <c r="R49" s="38"/>
      <c r="S49" s="38"/>
      <c r="T49" s="38"/>
      <c r="U49" s="38"/>
      <c r="V49" s="38"/>
      <c r="W49" s="38"/>
      <c r="X49" s="38"/>
      <c r="Y49" s="38"/>
      <c r="Z49" s="38"/>
      <c r="AA49" s="38"/>
      <c r="AB49" s="38"/>
      <c r="AC49" s="38"/>
      <c r="AD49" s="38"/>
      <c r="AE49" s="38"/>
      <c r="AF49" s="38"/>
      <c r="AG49" s="38"/>
      <c r="AH49" s="38"/>
      <c r="AI49" s="30" t="s">
        <v>38</v>
      </c>
      <c r="AJ49" s="38"/>
      <c r="AK49" s="38"/>
      <c r="AL49" s="38"/>
      <c r="AM49" s="344" t="str">
        <f>IF(E17="","",E17)</f>
        <v>STORING spol. s r.o.</v>
      </c>
      <c r="AN49" s="345"/>
      <c r="AO49" s="345"/>
      <c r="AP49" s="345"/>
      <c r="AQ49" s="38"/>
      <c r="AR49" s="41"/>
      <c r="AS49" s="346" t="s">
        <v>62</v>
      </c>
      <c r="AT49" s="347"/>
      <c r="AU49" s="62"/>
      <c r="AV49" s="62"/>
      <c r="AW49" s="62"/>
      <c r="AX49" s="62"/>
      <c r="AY49" s="62"/>
      <c r="AZ49" s="62"/>
      <c r="BA49" s="62"/>
      <c r="BB49" s="62"/>
      <c r="BC49" s="62"/>
      <c r="BD49" s="63"/>
      <c r="BE49" s="36"/>
    </row>
    <row r="50" spans="1:91" s="2" customFormat="1" ht="15.2" customHeight="1">
      <c r="A50" s="36"/>
      <c r="B50" s="37"/>
      <c r="C50" s="30" t="s">
        <v>36</v>
      </c>
      <c r="D50" s="38"/>
      <c r="E50" s="38"/>
      <c r="F50" s="38"/>
      <c r="G50" s="38"/>
      <c r="H50" s="38"/>
      <c r="I50" s="38"/>
      <c r="J50" s="38"/>
      <c r="K50" s="38"/>
      <c r="L50" s="54" t="str">
        <f>IF(E14= "Vyplň údaj","",E14)</f>
        <v/>
      </c>
      <c r="M50" s="38"/>
      <c r="N50" s="38"/>
      <c r="O50" s="38"/>
      <c r="P50" s="38"/>
      <c r="Q50" s="38"/>
      <c r="R50" s="38"/>
      <c r="S50" s="38"/>
      <c r="T50" s="38"/>
      <c r="U50" s="38"/>
      <c r="V50" s="38"/>
      <c r="W50" s="38"/>
      <c r="X50" s="38"/>
      <c r="Y50" s="38"/>
      <c r="Z50" s="38"/>
      <c r="AA50" s="38"/>
      <c r="AB50" s="38"/>
      <c r="AC50" s="38"/>
      <c r="AD50" s="38"/>
      <c r="AE50" s="38"/>
      <c r="AF50" s="38"/>
      <c r="AG50" s="38"/>
      <c r="AH50" s="38"/>
      <c r="AI50" s="30" t="s">
        <v>43</v>
      </c>
      <c r="AJ50" s="38"/>
      <c r="AK50" s="38"/>
      <c r="AL50" s="38"/>
      <c r="AM50" s="344" t="str">
        <f>IF(E20="","",E20)</f>
        <v>Miroslav Morávek</v>
      </c>
      <c r="AN50" s="345"/>
      <c r="AO50" s="345"/>
      <c r="AP50" s="345"/>
      <c r="AQ50" s="38"/>
      <c r="AR50" s="41"/>
      <c r="AS50" s="348"/>
      <c r="AT50" s="349"/>
      <c r="AU50" s="64"/>
      <c r="AV50" s="64"/>
      <c r="AW50" s="64"/>
      <c r="AX50" s="64"/>
      <c r="AY50" s="64"/>
      <c r="AZ50" s="64"/>
      <c r="BA50" s="64"/>
      <c r="BB50" s="64"/>
      <c r="BC50" s="64"/>
      <c r="BD50" s="65"/>
      <c r="BE50" s="36"/>
    </row>
    <row r="51" spans="1:91" s="2" customFormat="1" ht="10.9" customHeight="1">
      <c r="A51" s="36"/>
      <c r="B51" s="3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41"/>
      <c r="AS51" s="350"/>
      <c r="AT51" s="351"/>
      <c r="AU51" s="66"/>
      <c r="AV51" s="66"/>
      <c r="AW51" s="66"/>
      <c r="AX51" s="66"/>
      <c r="AY51" s="66"/>
      <c r="AZ51" s="66"/>
      <c r="BA51" s="66"/>
      <c r="BB51" s="66"/>
      <c r="BC51" s="66"/>
      <c r="BD51" s="67"/>
      <c r="BE51" s="36"/>
    </row>
    <row r="52" spans="1:91" s="2" customFormat="1" ht="29.25" customHeight="1">
      <c r="A52" s="36"/>
      <c r="B52" s="37"/>
      <c r="C52" s="352" t="s">
        <v>63</v>
      </c>
      <c r="D52" s="353"/>
      <c r="E52" s="353"/>
      <c r="F52" s="353"/>
      <c r="G52" s="353"/>
      <c r="H52" s="68"/>
      <c r="I52" s="354" t="s">
        <v>64</v>
      </c>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5" t="s">
        <v>65</v>
      </c>
      <c r="AH52" s="353"/>
      <c r="AI52" s="353"/>
      <c r="AJ52" s="353"/>
      <c r="AK52" s="353"/>
      <c r="AL52" s="353"/>
      <c r="AM52" s="353"/>
      <c r="AN52" s="354" t="s">
        <v>66</v>
      </c>
      <c r="AO52" s="353"/>
      <c r="AP52" s="353"/>
      <c r="AQ52" s="69" t="s">
        <v>67</v>
      </c>
      <c r="AR52" s="41"/>
      <c r="AS52" s="70" t="s">
        <v>68</v>
      </c>
      <c r="AT52" s="71" t="s">
        <v>69</v>
      </c>
      <c r="AU52" s="71" t="s">
        <v>70</v>
      </c>
      <c r="AV52" s="71" t="s">
        <v>71</v>
      </c>
      <c r="AW52" s="71" t="s">
        <v>72</v>
      </c>
      <c r="AX52" s="71" t="s">
        <v>73</v>
      </c>
      <c r="AY52" s="71" t="s">
        <v>74</v>
      </c>
      <c r="AZ52" s="71" t="s">
        <v>75</v>
      </c>
      <c r="BA52" s="71" t="s">
        <v>76</v>
      </c>
      <c r="BB52" s="71" t="s">
        <v>77</v>
      </c>
      <c r="BC52" s="71" t="s">
        <v>78</v>
      </c>
      <c r="BD52" s="72" t="s">
        <v>79</v>
      </c>
      <c r="BE52" s="36"/>
    </row>
    <row r="53" spans="1:91" s="2" customFormat="1" ht="10.9" customHeight="1">
      <c r="A53" s="36"/>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41"/>
      <c r="AS53" s="73"/>
      <c r="AT53" s="74"/>
      <c r="AU53" s="74"/>
      <c r="AV53" s="74"/>
      <c r="AW53" s="74"/>
      <c r="AX53" s="74"/>
      <c r="AY53" s="74"/>
      <c r="AZ53" s="74"/>
      <c r="BA53" s="74"/>
      <c r="BB53" s="74"/>
      <c r="BC53" s="74"/>
      <c r="BD53" s="75"/>
      <c r="BE53" s="36"/>
    </row>
    <row r="54" spans="1:91" s="6" customFormat="1" ht="32.450000000000003" customHeight="1">
      <c r="B54" s="76"/>
      <c r="C54" s="77" t="s">
        <v>80</v>
      </c>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359">
        <f>ROUND(AG55,2)</f>
        <v>0</v>
      </c>
      <c r="AH54" s="359"/>
      <c r="AI54" s="359"/>
      <c r="AJ54" s="359"/>
      <c r="AK54" s="359"/>
      <c r="AL54" s="359"/>
      <c r="AM54" s="359"/>
      <c r="AN54" s="360">
        <f>SUM(AG54,AT54)</f>
        <v>0</v>
      </c>
      <c r="AO54" s="360"/>
      <c r="AP54" s="360"/>
      <c r="AQ54" s="80" t="s">
        <v>44</v>
      </c>
      <c r="AR54" s="81"/>
      <c r="AS54" s="82">
        <f>ROUND(AS55,2)</f>
        <v>0</v>
      </c>
      <c r="AT54" s="83">
        <f>ROUND(SUM(AV54:AW54),2)</f>
        <v>0</v>
      </c>
      <c r="AU54" s="84">
        <f>ROUND(AU55,5)</f>
        <v>0</v>
      </c>
      <c r="AV54" s="83">
        <f>ROUND(AZ54*L29,2)</f>
        <v>0</v>
      </c>
      <c r="AW54" s="83">
        <f>ROUND(BA54*L30,2)</f>
        <v>0</v>
      </c>
      <c r="AX54" s="83">
        <f>ROUND(BB54*L29,2)</f>
        <v>0</v>
      </c>
      <c r="AY54" s="83">
        <f>ROUND(BC54*L30,2)</f>
        <v>0</v>
      </c>
      <c r="AZ54" s="83">
        <f>ROUND(AZ55,2)</f>
        <v>0</v>
      </c>
      <c r="BA54" s="83">
        <f>ROUND(BA55,2)</f>
        <v>0</v>
      </c>
      <c r="BB54" s="83">
        <f>ROUND(BB55,2)</f>
        <v>0</v>
      </c>
      <c r="BC54" s="83">
        <f>ROUND(BC55,2)</f>
        <v>0</v>
      </c>
      <c r="BD54" s="85">
        <f>ROUND(BD55,2)</f>
        <v>0</v>
      </c>
      <c r="BS54" s="86" t="s">
        <v>81</v>
      </c>
      <c r="BT54" s="86" t="s">
        <v>82</v>
      </c>
      <c r="BU54" s="87" t="s">
        <v>83</v>
      </c>
      <c r="BV54" s="86" t="s">
        <v>84</v>
      </c>
      <c r="BW54" s="86" t="s">
        <v>5</v>
      </c>
      <c r="BX54" s="86" t="s">
        <v>85</v>
      </c>
      <c r="CL54" s="86" t="s">
        <v>19</v>
      </c>
    </row>
    <row r="55" spans="1:91" s="7" customFormat="1" ht="24.75" customHeight="1">
      <c r="A55" s="88" t="s">
        <v>86</v>
      </c>
      <c r="B55" s="89"/>
      <c r="C55" s="90"/>
      <c r="D55" s="358" t="s">
        <v>87</v>
      </c>
      <c r="E55" s="358"/>
      <c r="F55" s="358"/>
      <c r="G55" s="358"/>
      <c r="H55" s="358"/>
      <c r="I55" s="91"/>
      <c r="J55" s="358" t="s">
        <v>88</v>
      </c>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6">
        <f>'D1.01.100 - Oprava a mode...'!J30</f>
        <v>0</v>
      </c>
      <c r="AH55" s="357"/>
      <c r="AI55" s="357"/>
      <c r="AJ55" s="357"/>
      <c r="AK55" s="357"/>
      <c r="AL55" s="357"/>
      <c r="AM55" s="357"/>
      <c r="AN55" s="356">
        <f>SUM(AG55,AT55)</f>
        <v>0</v>
      </c>
      <c r="AO55" s="357"/>
      <c r="AP55" s="357"/>
      <c r="AQ55" s="92" t="s">
        <v>89</v>
      </c>
      <c r="AR55" s="93"/>
      <c r="AS55" s="94">
        <v>0</v>
      </c>
      <c r="AT55" s="95">
        <f>ROUND(SUM(AV55:AW55),2)</f>
        <v>0</v>
      </c>
      <c r="AU55" s="96">
        <f>'D1.01.100 - Oprava a mode...'!P101</f>
        <v>0</v>
      </c>
      <c r="AV55" s="95">
        <f>'D1.01.100 - Oprava a mode...'!J33</f>
        <v>0</v>
      </c>
      <c r="AW55" s="95">
        <f>'D1.01.100 - Oprava a mode...'!J34</f>
        <v>0</v>
      </c>
      <c r="AX55" s="95">
        <f>'D1.01.100 - Oprava a mode...'!J35</f>
        <v>0</v>
      </c>
      <c r="AY55" s="95">
        <f>'D1.01.100 - Oprava a mode...'!J36</f>
        <v>0</v>
      </c>
      <c r="AZ55" s="95">
        <f>'D1.01.100 - Oprava a mode...'!F33</f>
        <v>0</v>
      </c>
      <c r="BA55" s="95">
        <f>'D1.01.100 - Oprava a mode...'!F34</f>
        <v>0</v>
      </c>
      <c r="BB55" s="95">
        <f>'D1.01.100 - Oprava a mode...'!F35</f>
        <v>0</v>
      </c>
      <c r="BC55" s="95">
        <f>'D1.01.100 - Oprava a mode...'!F36</f>
        <v>0</v>
      </c>
      <c r="BD55" s="97">
        <f>'D1.01.100 - Oprava a mode...'!F37</f>
        <v>0</v>
      </c>
      <c r="BT55" s="98" t="s">
        <v>90</v>
      </c>
      <c r="BV55" s="98" t="s">
        <v>84</v>
      </c>
      <c r="BW55" s="98" t="s">
        <v>91</v>
      </c>
      <c r="BX55" s="98" t="s">
        <v>5</v>
      </c>
      <c r="CL55" s="98" t="s">
        <v>44</v>
      </c>
      <c r="CM55" s="98" t="s">
        <v>92</v>
      </c>
    </row>
    <row r="56" spans="1:91" s="2" customFormat="1" ht="30" customHeight="1">
      <c r="A56" s="36"/>
      <c r="B56" s="3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41"/>
      <c r="AS56" s="36"/>
      <c r="AT56" s="36"/>
      <c r="AU56" s="36"/>
      <c r="AV56" s="36"/>
      <c r="AW56" s="36"/>
      <c r="AX56" s="36"/>
      <c r="AY56" s="36"/>
      <c r="AZ56" s="36"/>
      <c r="BA56" s="36"/>
      <c r="BB56" s="36"/>
      <c r="BC56" s="36"/>
      <c r="BD56" s="36"/>
      <c r="BE56" s="36"/>
    </row>
    <row r="57" spans="1:91" s="2" customFormat="1" ht="6.95" customHeight="1">
      <c r="A57" s="36"/>
      <c r="B57" s="49"/>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41"/>
      <c r="AS57" s="36"/>
      <c r="AT57" s="36"/>
      <c r="AU57" s="36"/>
      <c r="AV57" s="36"/>
      <c r="AW57" s="36"/>
      <c r="AX57" s="36"/>
      <c r="AY57" s="36"/>
      <c r="AZ57" s="36"/>
      <c r="BA57" s="36"/>
      <c r="BB57" s="36"/>
      <c r="BC57" s="36"/>
      <c r="BD57" s="36"/>
      <c r="BE57" s="36"/>
    </row>
  </sheetData>
  <sheetProtection algorithmName="SHA-512" hashValue="9qVJpNg/xUZKs/rcPfpC+0Ckj/ymMFvUkeWfe37NMvqxrXf1RWHFvU+BPCSvW5HMmZ9S/qgUEQahtOs6hMziuQ==" saltValue="597s4rEbdUeSbvp1B3d4Y8UJuxyB5dM1qKeJRWp2z35A+xBjzbbMsNRmvfFEU8TAN71qnQxC+8I83ZbtfBPpSA==" spinCount="100000" sheet="1" objects="1" scenarios="1" formatColumns="0" formatRows="0"/>
  <mergeCells count="42">
    <mergeCell ref="AR2:BE2"/>
    <mergeCell ref="C52:G52"/>
    <mergeCell ref="I52:AF52"/>
    <mergeCell ref="AG52:AM52"/>
    <mergeCell ref="AN52:AP52"/>
    <mergeCell ref="AN55:AP55"/>
    <mergeCell ref="AG55:AM55"/>
    <mergeCell ref="D55:H55"/>
    <mergeCell ref="J55:AF55"/>
    <mergeCell ref="AG54:AM54"/>
    <mergeCell ref="AN54:AP54"/>
    <mergeCell ref="L45:AO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D1.01.100 - Oprava a mode...'!C2" display="/" xr:uid="{00000000-0004-0000-0000-000000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322"/>
  <sheetViews>
    <sheetView showGridLines="0" workbookViewId="0"/>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61"/>
      <c r="M2" s="361"/>
      <c r="N2" s="361"/>
      <c r="O2" s="361"/>
      <c r="P2" s="361"/>
      <c r="Q2" s="361"/>
      <c r="R2" s="361"/>
      <c r="S2" s="361"/>
      <c r="T2" s="361"/>
      <c r="U2" s="361"/>
      <c r="V2" s="361"/>
      <c r="AT2" s="18" t="s">
        <v>91</v>
      </c>
    </row>
    <row r="3" spans="1:46" s="1" customFormat="1" ht="6.95" customHeight="1">
      <c r="B3" s="99"/>
      <c r="C3" s="100"/>
      <c r="D3" s="100"/>
      <c r="E3" s="100"/>
      <c r="F3" s="100"/>
      <c r="G3" s="100"/>
      <c r="H3" s="100"/>
      <c r="I3" s="100"/>
      <c r="J3" s="100"/>
      <c r="K3" s="100"/>
      <c r="L3" s="21"/>
      <c r="AT3" s="18" t="s">
        <v>92</v>
      </c>
    </row>
    <row r="4" spans="1:46" s="1" customFormat="1" ht="24.95" customHeight="1">
      <c r="B4" s="21"/>
      <c r="D4" s="101" t="s">
        <v>93</v>
      </c>
      <c r="L4" s="21"/>
      <c r="M4" s="102" t="s">
        <v>10</v>
      </c>
      <c r="AT4" s="18" t="s">
        <v>4</v>
      </c>
    </row>
    <row r="5" spans="1:46" s="1" customFormat="1" ht="6.95" customHeight="1">
      <c r="B5" s="21"/>
      <c r="L5" s="21"/>
    </row>
    <row r="6" spans="1:46" s="1" customFormat="1" ht="12" customHeight="1">
      <c r="B6" s="21"/>
      <c r="D6" s="103" t="s">
        <v>16</v>
      </c>
      <c r="L6" s="21"/>
    </row>
    <row r="7" spans="1:46" s="1" customFormat="1" ht="16.5" customHeight="1">
      <c r="B7" s="21"/>
      <c r="E7" s="362" t="str">
        <f>'Rekapitulace stavby'!K6</f>
        <v>Oprava a modernizace LDN - stanice B</v>
      </c>
      <c r="F7" s="363"/>
      <c r="G7" s="363"/>
      <c r="H7" s="363"/>
      <c r="L7" s="21"/>
    </row>
    <row r="8" spans="1:46" s="2" customFormat="1" ht="12" customHeight="1">
      <c r="A8" s="36"/>
      <c r="B8" s="41"/>
      <c r="C8" s="36"/>
      <c r="D8" s="103" t="s">
        <v>94</v>
      </c>
      <c r="E8" s="36"/>
      <c r="F8" s="36"/>
      <c r="G8" s="36"/>
      <c r="H8" s="36"/>
      <c r="I8" s="36"/>
      <c r="J8" s="36"/>
      <c r="K8" s="36"/>
      <c r="L8" s="104"/>
      <c r="S8" s="36"/>
      <c r="T8" s="36"/>
      <c r="U8" s="36"/>
      <c r="V8" s="36"/>
      <c r="W8" s="36"/>
      <c r="X8" s="36"/>
      <c r="Y8" s="36"/>
      <c r="Z8" s="36"/>
      <c r="AA8" s="36"/>
      <c r="AB8" s="36"/>
      <c r="AC8" s="36"/>
      <c r="AD8" s="36"/>
      <c r="AE8" s="36"/>
    </row>
    <row r="9" spans="1:46" s="2" customFormat="1" ht="16.5" customHeight="1">
      <c r="A9" s="36"/>
      <c r="B9" s="41"/>
      <c r="C9" s="36"/>
      <c r="D9" s="36"/>
      <c r="E9" s="364" t="s">
        <v>95</v>
      </c>
      <c r="F9" s="365"/>
      <c r="G9" s="365"/>
      <c r="H9" s="365"/>
      <c r="I9" s="36"/>
      <c r="J9" s="36"/>
      <c r="K9" s="36"/>
      <c r="L9" s="104"/>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4"/>
      <c r="S10" s="36"/>
      <c r="T10" s="36"/>
      <c r="U10" s="36"/>
      <c r="V10" s="36"/>
      <c r="W10" s="36"/>
      <c r="X10" s="36"/>
      <c r="Y10" s="36"/>
      <c r="Z10" s="36"/>
      <c r="AA10" s="36"/>
      <c r="AB10" s="36"/>
      <c r="AC10" s="36"/>
      <c r="AD10" s="36"/>
      <c r="AE10" s="36"/>
    </row>
    <row r="11" spans="1:46" s="2" customFormat="1" ht="12" customHeight="1">
      <c r="A11" s="36"/>
      <c r="B11" s="41"/>
      <c r="C11" s="36"/>
      <c r="D11" s="103" t="s">
        <v>18</v>
      </c>
      <c r="E11" s="36"/>
      <c r="F11" s="105" t="s">
        <v>44</v>
      </c>
      <c r="G11" s="36"/>
      <c r="H11" s="36"/>
      <c r="I11" s="103" t="s">
        <v>20</v>
      </c>
      <c r="J11" s="105" t="s">
        <v>44</v>
      </c>
      <c r="K11" s="36"/>
      <c r="L11" s="104"/>
      <c r="S11" s="36"/>
      <c r="T11" s="36"/>
      <c r="U11" s="36"/>
      <c r="V11" s="36"/>
      <c r="W11" s="36"/>
      <c r="X11" s="36"/>
      <c r="Y11" s="36"/>
      <c r="Z11" s="36"/>
      <c r="AA11" s="36"/>
      <c r="AB11" s="36"/>
      <c r="AC11" s="36"/>
      <c r="AD11" s="36"/>
      <c r="AE11" s="36"/>
    </row>
    <row r="12" spans="1:46" s="2" customFormat="1" ht="12" customHeight="1">
      <c r="A12" s="36"/>
      <c r="B12" s="41"/>
      <c r="C12" s="36"/>
      <c r="D12" s="103" t="s">
        <v>22</v>
      </c>
      <c r="E12" s="36"/>
      <c r="F12" s="105" t="s">
        <v>23</v>
      </c>
      <c r="G12" s="36"/>
      <c r="H12" s="36"/>
      <c r="I12" s="103" t="s">
        <v>24</v>
      </c>
      <c r="J12" s="106" t="str">
        <f>'Rekapitulace stavby'!AN8</f>
        <v>30. 10. 2022</v>
      </c>
      <c r="K12" s="36"/>
      <c r="L12" s="104"/>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4"/>
      <c r="S13" s="36"/>
      <c r="T13" s="36"/>
      <c r="U13" s="36"/>
      <c r="V13" s="36"/>
      <c r="W13" s="36"/>
      <c r="X13" s="36"/>
      <c r="Y13" s="36"/>
      <c r="Z13" s="36"/>
      <c r="AA13" s="36"/>
      <c r="AB13" s="36"/>
      <c r="AC13" s="36"/>
      <c r="AD13" s="36"/>
      <c r="AE13" s="36"/>
    </row>
    <row r="14" spans="1:46" s="2" customFormat="1" ht="12" customHeight="1">
      <c r="A14" s="36"/>
      <c r="B14" s="41"/>
      <c r="C14" s="36"/>
      <c r="D14" s="103" t="s">
        <v>30</v>
      </c>
      <c r="E14" s="36"/>
      <c r="F14" s="36"/>
      <c r="G14" s="36"/>
      <c r="H14" s="36"/>
      <c r="I14" s="103" t="s">
        <v>31</v>
      </c>
      <c r="J14" s="105" t="s">
        <v>32</v>
      </c>
      <c r="K14" s="36"/>
      <c r="L14" s="104"/>
      <c r="S14" s="36"/>
      <c r="T14" s="36"/>
      <c r="U14" s="36"/>
      <c r="V14" s="36"/>
      <c r="W14" s="36"/>
      <c r="X14" s="36"/>
      <c r="Y14" s="36"/>
      <c r="Z14" s="36"/>
      <c r="AA14" s="36"/>
      <c r="AB14" s="36"/>
      <c r="AC14" s="36"/>
      <c r="AD14" s="36"/>
      <c r="AE14" s="36"/>
    </row>
    <row r="15" spans="1:46" s="2" customFormat="1" ht="18" customHeight="1">
      <c r="A15" s="36"/>
      <c r="B15" s="41"/>
      <c r="C15" s="36"/>
      <c r="D15" s="36"/>
      <c r="E15" s="105" t="s">
        <v>33</v>
      </c>
      <c r="F15" s="36"/>
      <c r="G15" s="36"/>
      <c r="H15" s="36"/>
      <c r="I15" s="103" t="s">
        <v>34</v>
      </c>
      <c r="J15" s="105" t="s">
        <v>35</v>
      </c>
      <c r="K15" s="36"/>
      <c r="L15" s="104"/>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4"/>
      <c r="S16" s="36"/>
      <c r="T16" s="36"/>
      <c r="U16" s="36"/>
      <c r="V16" s="36"/>
      <c r="W16" s="36"/>
      <c r="X16" s="36"/>
      <c r="Y16" s="36"/>
      <c r="Z16" s="36"/>
      <c r="AA16" s="36"/>
      <c r="AB16" s="36"/>
      <c r="AC16" s="36"/>
      <c r="AD16" s="36"/>
      <c r="AE16" s="36"/>
    </row>
    <row r="17" spans="1:31" s="2" customFormat="1" ht="12" customHeight="1">
      <c r="A17" s="36"/>
      <c r="B17" s="41"/>
      <c r="C17" s="36"/>
      <c r="D17" s="103" t="s">
        <v>36</v>
      </c>
      <c r="E17" s="36"/>
      <c r="F17" s="36"/>
      <c r="G17" s="36"/>
      <c r="H17" s="36"/>
      <c r="I17" s="103" t="s">
        <v>31</v>
      </c>
      <c r="J17" s="31" t="str">
        <f>'Rekapitulace stavby'!AN13</f>
        <v>Vyplň údaj</v>
      </c>
      <c r="K17" s="36"/>
      <c r="L17" s="104"/>
      <c r="S17" s="36"/>
      <c r="T17" s="36"/>
      <c r="U17" s="36"/>
      <c r="V17" s="36"/>
      <c r="W17" s="36"/>
      <c r="X17" s="36"/>
      <c r="Y17" s="36"/>
      <c r="Z17" s="36"/>
      <c r="AA17" s="36"/>
      <c r="AB17" s="36"/>
      <c r="AC17" s="36"/>
      <c r="AD17" s="36"/>
      <c r="AE17" s="36"/>
    </row>
    <row r="18" spans="1:31" s="2" customFormat="1" ht="18" customHeight="1">
      <c r="A18" s="36"/>
      <c r="B18" s="41"/>
      <c r="C18" s="36"/>
      <c r="D18" s="36"/>
      <c r="E18" s="366" t="str">
        <f>'Rekapitulace stavby'!E14</f>
        <v>Vyplň údaj</v>
      </c>
      <c r="F18" s="367"/>
      <c r="G18" s="367"/>
      <c r="H18" s="367"/>
      <c r="I18" s="103" t="s">
        <v>34</v>
      </c>
      <c r="J18" s="31" t="str">
        <f>'Rekapitulace stavby'!AN14</f>
        <v>Vyplň údaj</v>
      </c>
      <c r="K18" s="36"/>
      <c r="L18" s="104"/>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4"/>
      <c r="S19" s="36"/>
      <c r="T19" s="36"/>
      <c r="U19" s="36"/>
      <c r="V19" s="36"/>
      <c r="W19" s="36"/>
      <c r="X19" s="36"/>
      <c r="Y19" s="36"/>
      <c r="Z19" s="36"/>
      <c r="AA19" s="36"/>
      <c r="AB19" s="36"/>
      <c r="AC19" s="36"/>
      <c r="AD19" s="36"/>
      <c r="AE19" s="36"/>
    </row>
    <row r="20" spans="1:31" s="2" customFormat="1" ht="12" customHeight="1">
      <c r="A20" s="36"/>
      <c r="B20" s="41"/>
      <c r="C20" s="36"/>
      <c r="D20" s="103" t="s">
        <v>38</v>
      </c>
      <c r="E20" s="36"/>
      <c r="F20" s="36"/>
      <c r="G20" s="36"/>
      <c r="H20" s="36"/>
      <c r="I20" s="103" t="s">
        <v>31</v>
      </c>
      <c r="J20" s="105" t="s">
        <v>39</v>
      </c>
      <c r="K20" s="36"/>
      <c r="L20" s="104"/>
      <c r="S20" s="36"/>
      <c r="T20" s="36"/>
      <c r="U20" s="36"/>
      <c r="V20" s="36"/>
      <c r="W20" s="36"/>
      <c r="X20" s="36"/>
      <c r="Y20" s="36"/>
      <c r="Z20" s="36"/>
      <c r="AA20" s="36"/>
      <c r="AB20" s="36"/>
      <c r="AC20" s="36"/>
      <c r="AD20" s="36"/>
      <c r="AE20" s="36"/>
    </row>
    <row r="21" spans="1:31" s="2" customFormat="1" ht="18" customHeight="1">
      <c r="A21" s="36"/>
      <c r="B21" s="41"/>
      <c r="C21" s="36"/>
      <c r="D21" s="36"/>
      <c r="E21" s="105" t="s">
        <v>40</v>
      </c>
      <c r="F21" s="36"/>
      <c r="G21" s="36"/>
      <c r="H21" s="36"/>
      <c r="I21" s="103" t="s">
        <v>34</v>
      </c>
      <c r="J21" s="105" t="s">
        <v>41</v>
      </c>
      <c r="K21" s="36"/>
      <c r="L21" s="104"/>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4"/>
      <c r="S22" s="36"/>
      <c r="T22" s="36"/>
      <c r="U22" s="36"/>
      <c r="V22" s="36"/>
      <c r="W22" s="36"/>
      <c r="X22" s="36"/>
      <c r="Y22" s="36"/>
      <c r="Z22" s="36"/>
      <c r="AA22" s="36"/>
      <c r="AB22" s="36"/>
      <c r="AC22" s="36"/>
      <c r="AD22" s="36"/>
      <c r="AE22" s="36"/>
    </row>
    <row r="23" spans="1:31" s="2" customFormat="1" ht="12" customHeight="1">
      <c r="A23" s="36"/>
      <c r="B23" s="41"/>
      <c r="C23" s="36"/>
      <c r="D23" s="103" t="s">
        <v>43</v>
      </c>
      <c r="E23" s="36"/>
      <c r="F23" s="36"/>
      <c r="G23" s="36"/>
      <c r="H23" s="36"/>
      <c r="I23" s="103" t="s">
        <v>31</v>
      </c>
      <c r="J23" s="105" t="s">
        <v>44</v>
      </c>
      <c r="K23" s="36"/>
      <c r="L23" s="104"/>
      <c r="S23" s="36"/>
      <c r="T23" s="36"/>
      <c r="U23" s="36"/>
      <c r="V23" s="36"/>
      <c r="W23" s="36"/>
      <c r="X23" s="36"/>
      <c r="Y23" s="36"/>
      <c r="Z23" s="36"/>
      <c r="AA23" s="36"/>
      <c r="AB23" s="36"/>
      <c r="AC23" s="36"/>
      <c r="AD23" s="36"/>
      <c r="AE23" s="36"/>
    </row>
    <row r="24" spans="1:31" s="2" customFormat="1" ht="18" customHeight="1">
      <c r="A24" s="36"/>
      <c r="B24" s="41"/>
      <c r="C24" s="36"/>
      <c r="D24" s="36"/>
      <c r="E24" s="105" t="s">
        <v>45</v>
      </c>
      <c r="F24" s="36"/>
      <c r="G24" s="36"/>
      <c r="H24" s="36"/>
      <c r="I24" s="103" t="s">
        <v>34</v>
      </c>
      <c r="J24" s="105" t="s">
        <v>44</v>
      </c>
      <c r="K24" s="36"/>
      <c r="L24" s="104"/>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4"/>
      <c r="S25" s="36"/>
      <c r="T25" s="36"/>
      <c r="U25" s="36"/>
      <c r="V25" s="36"/>
      <c r="W25" s="36"/>
      <c r="X25" s="36"/>
      <c r="Y25" s="36"/>
      <c r="Z25" s="36"/>
      <c r="AA25" s="36"/>
      <c r="AB25" s="36"/>
      <c r="AC25" s="36"/>
      <c r="AD25" s="36"/>
      <c r="AE25" s="36"/>
    </row>
    <row r="26" spans="1:31" s="2" customFormat="1" ht="12" customHeight="1">
      <c r="A26" s="36"/>
      <c r="B26" s="41"/>
      <c r="C26" s="36"/>
      <c r="D26" s="103" t="s">
        <v>46</v>
      </c>
      <c r="E26" s="36"/>
      <c r="F26" s="36"/>
      <c r="G26" s="36"/>
      <c r="H26" s="36"/>
      <c r="I26" s="36"/>
      <c r="J26" s="36"/>
      <c r="K26" s="36"/>
      <c r="L26" s="104"/>
      <c r="S26" s="36"/>
      <c r="T26" s="36"/>
      <c r="U26" s="36"/>
      <c r="V26" s="36"/>
      <c r="W26" s="36"/>
      <c r="X26" s="36"/>
      <c r="Y26" s="36"/>
      <c r="Z26" s="36"/>
      <c r="AA26" s="36"/>
      <c r="AB26" s="36"/>
      <c r="AC26" s="36"/>
      <c r="AD26" s="36"/>
      <c r="AE26" s="36"/>
    </row>
    <row r="27" spans="1:31" s="8" customFormat="1" ht="322.5" customHeight="1">
      <c r="A27" s="107"/>
      <c r="B27" s="108"/>
      <c r="C27" s="107"/>
      <c r="D27" s="107"/>
      <c r="E27" s="368" t="s">
        <v>96</v>
      </c>
      <c r="F27" s="368"/>
      <c r="G27" s="368"/>
      <c r="H27" s="368"/>
      <c r="I27" s="107"/>
      <c r="J27" s="107"/>
      <c r="K27" s="107"/>
      <c r="L27" s="109"/>
      <c r="S27" s="107"/>
      <c r="T27" s="107"/>
      <c r="U27" s="107"/>
      <c r="V27" s="107"/>
      <c r="W27" s="107"/>
      <c r="X27" s="107"/>
      <c r="Y27" s="107"/>
      <c r="Z27" s="107"/>
      <c r="AA27" s="107"/>
      <c r="AB27" s="107"/>
      <c r="AC27" s="107"/>
      <c r="AD27" s="107"/>
      <c r="AE27" s="107"/>
    </row>
    <row r="28" spans="1:31" s="2" customFormat="1" ht="6.95" customHeight="1">
      <c r="A28" s="36"/>
      <c r="B28" s="41"/>
      <c r="C28" s="36"/>
      <c r="D28" s="36"/>
      <c r="E28" s="36"/>
      <c r="F28" s="36"/>
      <c r="G28" s="36"/>
      <c r="H28" s="36"/>
      <c r="I28" s="36"/>
      <c r="J28" s="36"/>
      <c r="K28" s="36"/>
      <c r="L28" s="104"/>
      <c r="S28" s="36"/>
      <c r="T28" s="36"/>
      <c r="U28" s="36"/>
      <c r="V28" s="36"/>
      <c r="W28" s="36"/>
      <c r="X28" s="36"/>
      <c r="Y28" s="36"/>
      <c r="Z28" s="36"/>
      <c r="AA28" s="36"/>
      <c r="AB28" s="36"/>
      <c r="AC28" s="36"/>
      <c r="AD28" s="36"/>
      <c r="AE28" s="36"/>
    </row>
    <row r="29" spans="1:31" s="2" customFormat="1" ht="6.95" customHeight="1">
      <c r="A29" s="36"/>
      <c r="B29" s="41"/>
      <c r="C29" s="36"/>
      <c r="D29" s="110"/>
      <c r="E29" s="110"/>
      <c r="F29" s="110"/>
      <c r="G29" s="110"/>
      <c r="H29" s="110"/>
      <c r="I29" s="110"/>
      <c r="J29" s="110"/>
      <c r="K29" s="110"/>
      <c r="L29" s="104"/>
      <c r="S29" s="36"/>
      <c r="T29" s="36"/>
      <c r="U29" s="36"/>
      <c r="V29" s="36"/>
      <c r="W29" s="36"/>
      <c r="X29" s="36"/>
      <c r="Y29" s="36"/>
      <c r="Z29" s="36"/>
      <c r="AA29" s="36"/>
      <c r="AB29" s="36"/>
      <c r="AC29" s="36"/>
      <c r="AD29" s="36"/>
      <c r="AE29" s="36"/>
    </row>
    <row r="30" spans="1:31" s="2" customFormat="1" ht="25.35" customHeight="1">
      <c r="A30" s="36"/>
      <c r="B30" s="41"/>
      <c r="C30" s="36"/>
      <c r="D30" s="111" t="s">
        <v>48</v>
      </c>
      <c r="E30" s="36"/>
      <c r="F30" s="36"/>
      <c r="G30" s="36"/>
      <c r="H30" s="36"/>
      <c r="I30" s="36"/>
      <c r="J30" s="112">
        <f>ROUND(J101, 2)</f>
        <v>0</v>
      </c>
      <c r="K30" s="36"/>
      <c r="L30" s="104"/>
      <c r="S30" s="36"/>
      <c r="T30" s="36"/>
      <c r="U30" s="36"/>
      <c r="V30" s="36"/>
      <c r="W30" s="36"/>
      <c r="X30" s="36"/>
      <c r="Y30" s="36"/>
      <c r="Z30" s="36"/>
      <c r="AA30" s="36"/>
      <c r="AB30" s="36"/>
      <c r="AC30" s="36"/>
      <c r="AD30" s="36"/>
      <c r="AE30" s="36"/>
    </row>
    <row r="31" spans="1:31" s="2" customFormat="1" ht="6.95" customHeight="1">
      <c r="A31" s="36"/>
      <c r="B31" s="41"/>
      <c r="C31" s="36"/>
      <c r="D31" s="110"/>
      <c r="E31" s="110"/>
      <c r="F31" s="110"/>
      <c r="G31" s="110"/>
      <c r="H31" s="110"/>
      <c r="I31" s="110"/>
      <c r="J31" s="110"/>
      <c r="K31" s="110"/>
      <c r="L31" s="104"/>
      <c r="S31" s="36"/>
      <c r="T31" s="36"/>
      <c r="U31" s="36"/>
      <c r="V31" s="36"/>
      <c r="W31" s="36"/>
      <c r="X31" s="36"/>
      <c r="Y31" s="36"/>
      <c r="Z31" s="36"/>
      <c r="AA31" s="36"/>
      <c r="AB31" s="36"/>
      <c r="AC31" s="36"/>
      <c r="AD31" s="36"/>
      <c r="AE31" s="36"/>
    </row>
    <row r="32" spans="1:31" s="2" customFormat="1" ht="14.45" customHeight="1">
      <c r="A32" s="36"/>
      <c r="B32" s="41"/>
      <c r="C32" s="36"/>
      <c r="D32" s="36"/>
      <c r="E32" s="36"/>
      <c r="F32" s="113" t="s">
        <v>50</v>
      </c>
      <c r="G32" s="36"/>
      <c r="H32" s="36"/>
      <c r="I32" s="113" t="s">
        <v>49</v>
      </c>
      <c r="J32" s="113" t="s">
        <v>51</v>
      </c>
      <c r="K32" s="36"/>
      <c r="L32" s="104"/>
      <c r="S32" s="36"/>
      <c r="T32" s="36"/>
      <c r="U32" s="36"/>
      <c r="V32" s="36"/>
      <c r="W32" s="36"/>
      <c r="X32" s="36"/>
      <c r="Y32" s="36"/>
      <c r="Z32" s="36"/>
      <c r="AA32" s="36"/>
      <c r="AB32" s="36"/>
      <c r="AC32" s="36"/>
      <c r="AD32" s="36"/>
      <c r="AE32" s="36"/>
    </row>
    <row r="33" spans="1:31" s="2" customFormat="1" ht="14.45" customHeight="1">
      <c r="A33" s="36"/>
      <c r="B33" s="41"/>
      <c r="C33" s="36"/>
      <c r="D33" s="114" t="s">
        <v>52</v>
      </c>
      <c r="E33" s="103" t="s">
        <v>53</v>
      </c>
      <c r="F33" s="115">
        <f>ROUND((SUM(BE101:BE1321)),  2)</f>
        <v>0</v>
      </c>
      <c r="G33" s="36"/>
      <c r="H33" s="36"/>
      <c r="I33" s="116">
        <v>0.21</v>
      </c>
      <c r="J33" s="115">
        <f>ROUND(((SUM(BE101:BE1321))*I33),  2)</f>
        <v>0</v>
      </c>
      <c r="K33" s="36"/>
      <c r="L33" s="104"/>
      <c r="S33" s="36"/>
      <c r="T33" s="36"/>
      <c r="U33" s="36"/>
      <c r="V33" s="36"/>
      <c r="W33" s="36"/>
      <c r="X33" s="36"/>
      <c r="Y33" s="36"/>
      <c r="Z33" s="36"/>
      <c r="AA33" s="36"/>
      <c r="AB33" s="36"/>
      <c r="AC33" s="36"/>
      <c r="AD33" s="36"/>
      <c r="AE33" s="36"/>
    </row>
    <row r="34" spans="1:31" s="2" customFormat="1" ht="14.45" customHeight="1">
      <c r="A34" s="36"/>
      <c r="B34" s="41"/>
      <c r="C34" s="36"/>
      <c r="D34" s="36"/>
      <c r="E34" s="103" t="s">
        <v>54</v>
      </c>
      <c r="F34" s="115">
        <f>ROUND((SUM(BF101:BF1321)),  2)</f>
        <v>0</v>
      </c>
      <c r="G34" s="36"/>
      <c r="H34" s="36"/>
      <c r="I34" s="116">
        <v>0.15</v>
      </c>
      <c r="J34" s="115">
        <f>ROUND(((SUM(BF101:BF1321))*I34),  2)</f>
        <v>0</v>
      </c>
      <c r="K34" s="36"/>
      <c r="L34" s="104"/>
      <c r="S34" s="36"/>
      <c r="T34" s="36"/>
      <c r="U34" s="36"/>
      <c r="V34" s="36"/>
      <c r="W34" s="36"/>
      <c r="X34" s="36"/>
      <c r="Y34" s="36"/>
      <c r="Z34" s="36"/>
      <c r="AA34" s="36"/>
      <c r="AB34" s="36"/>
      <c r="AC34" s="36"/>
      <c r="AD34" s="36"/>
      <c r="AE34" s="36"/>
    </row>
    <row r="35" spans="1:31" s="2" customFormat="1" ht="14.45" hidden="1" customHeight="1">
      <c r="A35" s="36"/>
      <c r="B35" s="41"/>
      <c r="C35" s="36"/>
      <c r="D35" s="36"/>
      <c r="E35" s="103" t="s">
        <v>55</v>
      </c>
      <c r="F35" s="115">
        <f>ROUND((SUM(BG101:BG1321)),  2)</f>
        <v>0</v>
      </c>
      <c r="G35" s="36"/>
      <c r="H35" s="36"/>
      <c r="I35" s="116">
        <v>0.21</v>
      </c>
      <c r="J35" s="115">
        <f>0</f>
        <v>0</v>
      </c>
      <c r="K35" s="36"/>
      <c r="L35" s="104"/>
      <c r="S35" s="36"/>
      <c r="T35" s="36"/>
      <c r="U35" s="36"/>
      <c r="V35" s="36"/>
      <c r="W35" s="36"/>
      <c r="X35" s="36"/>
      <c r="Y35" s="36"/>
      <c r="Z35" s="36"/>
      <c r="AA35" s="36"/>
      <c r="AB35" s="36"/>
      <c r="AC35" s="36"/>
      <c r="AD35" s="36"/>
      <c r="AE35" s="36"/>
    </row>
    <row r="36" spans="1:31" s="2" customFormat="1" ht="14.45" hidden="1" customHeight="1">
      <c r="A36" s="36"/>
      <c r="B36" s="41"/>
      <c r="C36" s="36"/>
      <c r="D36" s="36"/>
      <c r="E36" s="103" t="s">
        <v>56</v>
      </c>
      <c r="F36" s="115">
        <f>ROUND((SUM(BH101:BH1321)),  2)</f>
        <v>0</v>
      </c>
      <c r="G36" s="36"/>
      <c r="H36" s="36"/>
      <c r="I36" s="116">
        <v>0.15</v>
      </c>
      <c r="J36" s="115">
        <f>0</f>
        <v>0</v>
      </c>
      <c r="K36" s="36"/>
      <c r="L36" s="104"/>
      <c r="S36" s="36"/>
      <c r="T36" s="36"/>
      <c r="U36" s="36"/>
      <c r="V36" s="36"/>
      <c r="W36" s="36"/>
      <c r="X36" s="36"/>
      <c r="Y36" s="36"/>
      <c r="Z36" s="36"/>
      <c r="AA36" s="36"/>
      <c r="AB36" s="36"/>
      <c r="AC36" s="36"/>
      <c r="AD36" s="36"/>
      <c r="AE36" s="36"/>
    </row>
    <row r="37" spans="1:31" s="2" customFormat="1" ht="14.45" hidden="1" customHeight="1">
      <c r="A37" s="36"/>
      <c r="B37" s="41"/>
      <c r="C37" s="36"/>
      <c r="D37" s="36"/>
      <c r="E37" s="103" t="s">
        <v>57</v>
      </c>
      <c r="F37" s="115">
        <f>ROUND((SUM(BI101:BI1321)),  2)</f>
        <v>0</v>
      </c>
      <c r="G37" s="36"/>
      <c r="H37" s="36"/>
      <c r="I37" s="116">
        <v>0</v>
      </c>
      <c r="J37" s="115">
        <f>0</f>
        <v>0</v>
      </c>
      <c r="K37" s="36"/>
      <c r="L37" s="104"/>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4"/>
      <c r="S38" s="36"/>
      <c r="T38" s="36"/>
      <c r="U38" s="36"/>
      <c r="V38" s="36"/>
      <c r="W38" s="36"/>
      <c r="X38" s="36"/>
      <c r="Y38" s="36"/>
      <c r="Z38" s="36"/>
      <c r="AA38" s="36"/>
      <c r="AB38" s="36"/>
      <c r="AC38" s="36"/>
      <c r="AD38" s="36"/>
      <c r="AE38" s="36"/>
    </row>
    <row r="39" spans="1:31" s="2" customFormat="1" ht="25.35" customHeight="1">
      <c r="A39" s="36"/>
      <c r="B39" s="41"/>
      <c r="C39" s="117"/>
      <c r="D39" s="118" t="s">
        <v>58</v>
      </c>
      <c r="E39" s="119"/>
      <c r="F39" s="119"/>
      <c r="G39" s="120" t="s">
        <v>59</v>
      </c>
      <c r="H39" s="121" t="s">
        <v>60</v>
      </c>
      <c r="I39" s="119"/>
      <c r="J39" s="122">
        <f>SUM(J30:J37)</f>
        <v>0</v>
      </c>
      <c r="K39" s="123"/>
      <c r="L39" s="104"/>
      <c r="S39" s="36"/>
      <c r="T39" s="36"/>
      <c r="U39" s="36"/>
      <c r="V39" s="36"/>
      <c r="W39" s="36"/>
      <c r="X39" s="36"/>
      <c r="Y39" s="36"/>
      <c r="Z39" s="36"/>
      <c r="AA39" s="36"/>
      <c r="AB39" s="36"/>
      <c r="AC39" s="36"/>
      <c r="AD39" s="36"/>
      <c r="AE39" s="36"/>
    </row>
    <row r="40" spans="1:31" s="2" customFormat="1" ht="14.45" customHeight="1">
      <c r="A40" s="36"/>
      <c r="B40" s="124"/>
      <c r="C40" s="125"/>
      <c r="D40" s="125"/>
      <c r="E40" s="125"/>
      <c r="F40" s="125"/>
      <c r="G40" s="125"/>
      <c r="H40" s="125"/>
      <c r="I40" s="125"/>
      <c r="J40" s="125"/>
      <c r="K40" s="125"/>
      <c r="L40" s="104"/>
      <c r="S40" s="36"/>
      <c r="T40" s="36"/>
      <c r="U40" s="36"/>
      <c r="V40" s="36"/>
      <c r="W40" s="36"/>
      <c r="X40" s="36"/>
      <c r="Y40" s="36"/>
      <c r="Z40" s="36"/>
      <c r="AA40" s="36"/>
      <c r="AB40" s="36"/>
      <c r="AC40" s="36"/>
      <c r="AD40" s="36"/>
      <c r="AE40" s="36"/>
    </row>
    <row r="44" spans="1:31" s="2" customFormat="1" ht="6.95" customHeight="1">
      <c r="A44" s="36"/>
      <c r="B44" s="126"/>
      <c r="C44" s="127"/>
      <c r="D44" s="127"/>
      <c r="E44" s="127"/>
      <c r="F44" s="127"/>
      <c r="G44" s="127"/>
      <c r="H44" s="127"/>
      <c r="I44" s="127"/>
      <c r="J44" s="127"/>
      <c r="K44" s="127"/>
      <c r="L44" s="104"/>
      <c r="S44" s="36"/>
      <c r="T44" s="36"/>
      <c r="U44" s="36"/>
      <c r="V44" s="36"/>
      <c r="W44" s="36"/>
      <c r="X44" s="36"/>
      <c r="Y44" s="36"/>
      <c r="Z44" s="36"/>
      <c r="AA44" s="36"/>
      <c r="AB44" s="36"/>
      <c r="AC44" s="36"/>
      <c r="AD44" s="36"/>
      <c r="AE44" s="36"/>
    </row>
    <row r="45" spans="1:31" s="2" customFormat="1" ht="24.95" customHeight="1">
      <c r="A45" s="36"/>
      <c r="B45" s="37"/>
      <c r="C45" s="24" t="s">
        <v>97</v>
      </c>
      <c r="D45" s="38"/>
      <c r="E45" s="38"/>
      <c r="F45" s="38"/>
      <c r="G45" s="38"/>
      <c r="H45" s="38"/>
      <c r="I45" s="38"/>
      <c r="J45" s="38"/>
      <c r="K45" s="38"/>
      <c r="L45" s="104"/>
      <c r="S45" s="36"/>
      <c r="T45" s="36"/>
      <c r="U45" s="36"/>
      <c r="V45" s="36"/>
      <c r="W45" s="36"/>
      <c r="X45" s="36"/>
      <c r="Y45" s="36"/>
      <c r="Z45" s="36"/>
      <c r="AA45" s="36"/>
      <c r="AB45" s="36"/>
      <c r="AC45" s="36"/>
      <c r="AD45" s="36"/>
      <c r="AE45" s="36"/>
    </row>
    <row r="46" spans="1:31" s="2" customFormat="1" ht="6.95" customHeight="1">
      <c r="A46" s="36"/>
      <c r="B46" s="37"/>
      <c r="C46" s="38"/>
      <c r="D46" s="38"/>
      <c r="E46" s="38"/>
      <c r="F46" s="38"/>
      <c r="G46" s="38"/>
      <c r="H46" s="38"/>
      <c r="I46" s="38"/>
      <c r="J46" s="38"/>
      <c r="K46" s="38"/>
      <c r="L46" s="104"/>
      <c r="S46" s="36"/>
      <c r="T46" s="36"/>
      <c r="U46" s="36"/>
      <c r="V46" s="36"/>
      <c r="W46" s="36"/>
      <c r="X46" s="36"/>
      <c r="Y46" s="36"/>
      <c r="Z46" s="36"/>
      <c r="AA46" s="36"/>
      <c r="AB46" s="36"/>
      <c r="AC46" s="36"/>
      <c r="AD46" s="36"/>
      <c r="AE46" s="36"/>
    </row>
    <row r="47" spans="1:31" s="2" customFormat="1" ht="12" customHeight="1">
      <c r="A47" s="36"/>
      <c r="B47" s="37"/>
      <c r="C47" s="30" t="s">
        <v>16</v>
      </c>
      <c r="D47" s="38"/>
      <c r="E47" s="38"/>
      <c r="F47" s="38"/>
      <c r="G47" s="38"/>
      <c r="H47" s="38"/>
      <c r="I47" s="38"/>
      <c r="J47" s="38"/>
      <c r="K47" s="38"/>
      <c r="L47" s="104"/>
      <c r="S47" s="36"/>
      <c r="T47" s="36"/>
      <c r="U47" s="36"/>
      <c r="V47" s="36"/>
      <c r="W47" s="36"/>
      <c r="X47" s="36"/>
      <c r="Y47" s="36"/>
      <c r="Z47" s="36"/>
      <c r="AA47" s="36"/>
      <c r="AB47" s="36"/>
      <c r="AC47" s="36"/>
      <c r="AD47" s="36"/>
      <c r="AE47" s="36"/>
    </row>
    <row r="48" spans="1:31" s="2" customFormat="1" ht="16.5" customHeight="1">
      <c r="A48" s="36"/>
      <c r="B48" s="37"/>
      <c r="C48" s="38"/>
      <c r="D48" s="38"/>
      <c r="E48" s="369" t="str">
        <f>E7</f>
        <v>Oprava a modernizace LDN - stanice B</v>
      </c>
      <c r="F48" s="370"/>
      <c r="G48" s="370"/>
      <c r="H48" s="370"/>
      <c r="I48" s="38"/>
      <c r="J48" s="38"/>
      <c r="K48" s="38"/>
      <c r="L48" s="104"/>
      <c r="S48" s="36"/>
      <c r="T48" s="36"/>
      <c r="U48" s="36"/>
      <c r="V48" s="36"/>
      <c r="W48" s="36"/>
      <c r="X48" s="36"/>
      <c r="Y48" s="36"/>
      <c r="Z48" s="36"/>
      <c r="AA48" s="36"/>
      <c r="AB48" s="36"/>
      <c r="AC48" s="36"/>
      <c r="AD48" s="36"/>
      <c r="AE48" s="36"/>
    </row>
    <row r="49" spans="1:47" s="2" customFormat="1" ht="12" customHeight="1">
      <c r="A49" s="36"/>
      <c r="B49" s="37"/>
      <c r="C49" s="30" t="s">
        <v>94</v>
      </c>
      <c r="D49" s="38"/>
      <c r="E49" s="38"/>
      <c r="F49" s="38"/>
      <c r="G49" s="38"/>
      <c r="H49" s="38"/>
      <c r="I49" s="38"/>
      <c r="J49" s="38"/>
      <c r="K49" s="38"/>
      <c r="L49" s="104"/>
      <c r="S49" s="36"/>
      <c r="T49" s="36"/>
      <c r="U49" s="36"/>
      <c r="V49" s="36"/>
      <c r="W49" s="36"/>
      <c r="X49" s="36"/>
      <c r="Y49" s="36"/>
      <c r="Z49" s="36"/>
      <c r="AA49" s="36"/>
      <c r="AB49" s="36"/>
      <c r="AC49" s="36"/>
      <c r="AD49" s="36"/>
      <c r="AE49" s="36"/>
    </row>
    <row r="50" spans="1:47" s="2" customFormat="1" ht="16.5" customHeight="1">
      <c r="A50" s="36"/>
      <c r="B50" s="37"/>
      <c r="C50" s="38"/>
      <c r="D50" s="38"/>
      <c r="E50" s="341" t="str">
        <f>E9</f>
        <v>D1.01.100 - Oprava a modernizace lůžkové stanice B</v>
      </c>
      <c r="F50" s="371"/>
      <c r="G50" s="371"/>
      <c r="H50" s="371"/>
      <c r="I50" s="38"/>
      <c r="J50" s="38"/>
      <c r="K50" s="38"/>
      <c r="L50" s="104"/>
      <c r="S50" s="36"/>
      <c r="T50" s="36"/>
      <c r="U50" s="36"/>
      <c r="V50" s="36"/>
      <c r="W50" s="36"/>
      <c r="X50" s="36"/>
      <c r="Y50" s="36"/>
      <c r="Z50" s="36"/>
      <c r="AA50" s="36"/>
      <c r="AB50" s="36"/>
      <c r="AC50" s="36"/>
      <c r="AD50" s="36"/>
      <c r="AE50" s="36"/>
    </row>
    <row r="51" spans="1:47" s="2" customFormat="1" ht="6.95" customHeight="1">
      <c r="A51" s="36"/>
      <c r="B51" s="37"/>
      <c r="C51" s="38"/>
      <c r="D51" s="38"/>
      <c r="E51" s="38"/>
      <c r="F51" s="38"/>
      <c r="G51" s="38"/>
      <c r="H51" s="38"/>
      <c r="I51" s="38"/>
      <c r="J51" s="38"/>
      <c r="K51" s="38"/>
      <c r="L51" s="104"/>
      <c r="S51" s="36"/>
      <c r="T51" s="36"/>
      <c r="U51" s="36"/>
      <c r="V51" s="36"/>
      <c r="W51" s="36"/>
      <c r="X51" s="36"/>
      <c r="Y51" s="36"/>
      <c r="Z51" s="36"/>
      <c r="AA51" s="36"/>
      <c r="AB51" s="36"/>
      <c r="AC51" s="36"/>
      <c r="AD51" s="36"/>
      <c r="AE51" s="36"/>
    </row>
    <row r="52" spans="1:47" s="2" customFormat="1" ht="12" customHeight="1">
      <c r="A52" s="36"/>
      <c r="B52" s="37"/>
      <c r="C52" s="30" t="s">
        <v>22</v>
      </c>
      <c r="D52" s="38"/>
      <c r="E52" s="38"/>
      <c r="F52" s="28" t="str">
        <f>F12</f>
        <v>Česká Lípa</v>
      </c>
      <c r="G52" s="38"/>
      <c r="H52" s="38"/>
      <c r="I52" s="30" t="s">
        <v>24</v>
      </c>
      <c r="J52" s="61" t="str">
        <f>IF(J12="","",J12)</f>
        <v>30. 10. 2022</v>
      </c>
      <c r="K52" s="38"/>
      <c r="L52" s="104"/>
      <c r="S52" s="36"/>
      <c r="T52" s="36"/>
      <c r="U52" s="36"/>
      <c r="V52" s="36"/>
      <c r="W52" s="36"/>
      <c r="X52" s="36"/>
      <c r="Y52" s="36"/>
      <c r="Z52" s="36"/>
      <c r="AA52" s="36"/>
      <c r="AB52" s="36"/>
      <c r="AC52" s="36"/>
      <c r="AD52" s="36"/>
      <c r="AE52" s="36"/>
    </row>
    <row r="53" spans="1:47" s="2" customFormat="1" ht="6.95" customHeight="1">
      <c r="A53" s="36"/>
      <c r="B53" s="37"/>
      <c r="C53" s="38"/>
      <c r="D53" s="38"/>
      <c r="E53" s="38"/>
      <c r="F53" s="38"/>
      <c r="G53" s="38"/>
      <c r="H53" s="38"/>
      <c r="I53" s="38"/>
      <c r="J53" s="38"/>
      <c r="K53" s="38"/>
      <c r="L53" s="104"/>
      <c r="S53" s="36"/>
      <c r="T53" s="36"/>
      <c r="U53" s="36"/>
      <c r="V53" s="36"/>
      <c r="W53" s="36"/>
      <c r="X53" s="36"/>
      <c r="Y53" s="36"/>
      <c r="Z53" s="36"/>
      <c r="AA53" s="36"/>
      <c r="AB53" s="36"/>
      <c r="AC53" s="36"/>
      <c r="AD53" s="36"/>
      <c r="AE53" s="36"/>
    </row>
    <row r="54" spans="1:47" s="2" customFormat="1" ht="15.2" customHeight="1">
      <c r="A54" s="36"/>
      <c r="B54" s="37"/>
      <c r="C54" s="30" t="s">
        <v>30</v>
      </c>
      <c r="D54" s="38"/>
      <c r="E54" s="38"/>
      <c r="F54" s="28" t="str">
        <f>E15</f>
        <v>Nemocnice s poliklinikou Česká Lípa,a.s.</v>
      </c>
      <c r="G54" s="38"/>
      <c r="H54" s="38"/>
      <c r="I54" s="30" t="s">
        <v>38</v>
      </c>
      <c r="J54" s="34" t="str">
        <f>E21</f>
        <v>STORING spol. s r.o.</v>
      </c>
      <c r="K54" s="38"/>
      <c r="L54" s="104"/>
      <c r="S54" s="36"/>
      <c r="T54" s="36"/>
      <c r="U54" s="36"/>
      <c r="V54" s="36"/>
      <c r="W54" s="36"/>
      <c r="X54" s="36"/>
      <c r="Y54" s="36"/>
      <c r="Z54" s="36"/>
      <c r="AA54" s="36"/>
      <c r="AB54" s="36"/>
      <c r="AC54" s="36"/>
      <c r="AD54" s="36"/>
      <c r="AE54" s="36"/>
    </row>
    <row r="55" spans="1:47" s="2" customFormat="1" ht="15.2" customHeight="1">
      <c r="A55" s="36"/>
      <c r="B55" s="37"/>
      <c r="C55" s="30" t="s">
        <v>36</v>
      </c>
      <c r="D55" s="38"/>
      <c r="E55" s="38"/>
      <c r="F55" s="28" t="str">
        <f>IF(E18="","",E18)</f>
        <v>Vyplň údaj</v>
      </c>
      <c r="G55" s="38"/>
      <c r="H55" s="38"/>
      <c r="I55" s="30" t="s">
        <v>43</v>
      </c>
      <c r="J55" s="34" t="str">
        <f>E24</f>
        <v>Miroslav Morávek</v>
      </c>
      <c r="K55" s="38"/>
      <c r="L55" s="104"/>
      <c r="S55" s="36"/>
      <c r="T55" s="36"/>
      <c r="U55" s="36"/>
      <c r="V55" s="36"/>
      <c r="W55" s="36"/>
      <c r="X55" s="36"/>
      <c r="Y55" s="36"/>
      <c r="Z55" s="36"/>
      <c r="AA55" s="36"/>
      <c r="AB55" s="36"/>
      <c r="AC55" s="36"/>
      <c r="AD55" s="36"/>
      <c r="AE55" s="36"/>
    </row>
    <row r="56" spans="1:47" s="2" customFormat="1" ht="10.35" customHeight="1">
      <c r="A56" s="36"/>
      <c r="B56" s="37"/>
      <c r="C56" s="38"/>
      <c r="D56" s="38"/>
      <c r="E56" s="38"/>
      <c r="F56" s="38"/>
      <c r="G56" s="38"/>
      <c r="H56" s="38"/>
      <c r="I56" s="38"/>
      <c r="J56" s="38"/>
      <c r="K56" s="38"/>
      <c r="L56" s="104"/>
      <c r="S56" s="36"/>
      <c r="T56" s="36"/>
      <c r="U56" s="36"/>
      <c r="V56" s="36"/>
      <c r="W56" s="36"/>
      <c r="X56" s="36"/>
      <c r="Y56" s="36"/>
      <c r="Z56" s="36"/>
      <c r="AA56" s="36"/>
      <c r="AB56" s="36"/>
      <c r="AC56" s="36"/>
      <c r="AD56" s="36"/>
      <c r="AE56" s="36"/>
    </row>
    <row r="57" spans="1:47" s="2" customFormat="1" ht="29.25" customHeight="1">
      <c r="A57" s="36"/>
      <c r="B57" s="37"/>
      <c r="C57" s="128" t="s">
        <v>98</v>
      </c>
      <c r="D57" s="129"/>
      <c r="E57" s="129"/>
      <c r="F57" s="129"/>
      <c r="G57" s="129"/>
      <c r="H57" s="129"/>
      <c r="I57" s="129"/>
      <c r="J57" s="130" t="s">
        <v>99</v>
      </c>
      <c r="K57" s="129"/>
      <c r="L57" s="104"/>
      <c r="S57" s="36"/>
      <c r="T57" s="36"/>
      <c r="U57" s="36"/>
      <c r="V57" s="36"/>
      <c r="W57" s="36"/>
      <c r="X57" s="36"/>
      <c r="Y57" s="36"/>
      <c r="Z57" s="36"/>
      <c r="AA57" s="36"/>
      <c r="AB57" s="36"/>
      <c r="AC57" s="36"/>
      <c r="AD57" s="36"/>
      <c r="AE57" s="36"/>
    </row>
    <row r="58" spans="1:47" s="2" customFormat="1" ht="10.35" customHeight="1">
      <c r="A58" s="36"/>
      <c r="B58" s="37"/>
      <c r="C58" s="38"/>
      <c r="D58" s="38"/>
      <c r="E58" s="38"/>
      <c r="F58" s="38"/>
      <c r="G58" s="38"/>
      <c r="H58" s="38"/>
      <c r="I58" s="38"/>
      <c r="J58" s="38"/>
      <c r="K58" s="38"/>
      <c r="L58" s="104"/>
      <c r="S58" s="36"/>
      <c r="T58" s="36"/>
      <c r="U58" s="36"/>
      <c r="V58" s="36"/>
      <c r="W58" s="36"/>
      <c r="X58" s="36"/>
      <c r="Y58" s="36"/>
      <c r="Z58" s="36"/>
      <c r="AA58" s="36"/>
      <c r="AB58" s="36"/>
      <c r="AC58" s="36"/>
      <c r="AD58" s="36"/>
      <c r="AE58" s="36"/>
    </row>
    <row r="59" spans="1:47" s="2" customFormat="1" ht="22.9" customHeight="1">
      <c r="A59" s="36"/>
      <c r="B59" s="37"/>
      <c r="C59" s="131" t="s">
        <v>80</v>
      </c>
      <c r="D59" s="38"/>
      <c r="E59" s="38"/>
      <c r="F59" s="38"/>
      <c r="G59" s="38"/>
      <c r="H59" s="38"/>
      <c r="I59" s="38"/>
      <c r="J59" s="79">
        <f>J101</f>
        <v>0</v>
      </c>
      <c r="K59" s="38"/>
      <c r="L59" s="104"/>
      <c r="S59" s="36"/>
      <c r="T59" s="36"/>
      <c r="U59" s="36"/>
      <c r="V59" s="36"/>
      <c r="W59" s="36"/>
      <c r="X59" s="36"/>
      <c r="Y59" s="36"/>
      <c r="Z59" s="36"/>
      <c r="AA59" s="36"/>
      <c r="AB59" s="36"/>
      <c r="AC59" s="36"/>
      <c r="AD59" s="36"/>
      <c r="AE59" s="36"/>
      <c r="AU59" s="18" t="s">
        <v>100</v>
      </c>
    </row>
    <row r="60" spans="1:47" s="9" customFormat="1" ht="24.95" customHeight="1">
      <c r="B60" s="132"/>
      <c r="C60" s="133"/>
      <c r="D60" s="134" t="s">
        <v>101</v>
      </c>
      <c r="E60" s="135"/>
      <c r="F60" s="135"/>
      <c r="G60" s="135"/>
      <c r="H60" s="135"/>
      <c r="I60" s="135"/>
      <c r="J60" s="136">
        <f>J102</f>
        <v>0</v>
      </c>
      <c r="K60" s="133"/>
      <c r="L60" s="137"/>
    </row>
    <row r="61" spans="1:47" s="10" customFormat="1" ht="19.899999999999999" customHeight="1">
      <c r="B61" s="138"/>
      <c r="C61" s="139"/>
      <c r="D61" s="140" t="s">
        <v>102</v>
      </c>
      <c r="E61" s="141"/>
      <c r="F61" s="141"/>
      <c r="G61" s="141"/>
      <c r="H61" s="141"/>
      <c r="I61" s="141"/>
      <c r="J61" s="142">
        <f>J103</f>
        <v>0</v>
      </c>
      <c r="K61" s="139"/>
      <c r="L61" s="143"/>
    </row>
    <row r="62" spans="1:47" s="10" customFormat="1" ht="19.899999999999999" customHeight="1">
      <c r="B62" s="138"/>
      <c r="C62" s="139"/>
      <c r="D62" s="140" t="s">
        <v>103</v>
      </c>
      <c r="E62" s="141"/>
      <c r="F62" s="141"/>
      <c r="G62" s="141"/>
      <c r="H62" s="141"/>
      <c r="I62" s="141"/>
      <c r="J62" s="142">
        <f>J182</f>
        <v>0</v>
      </c>
      <c r="K62" s="139"/>
      <c r="L62" s="143"/>
    </row>
    <row r="63" spans="1:47" s="10" customFormat="1" ht="19.899999999999999" customHeight="1">
      <c r="B63" s="138"/>
      <c r="C63" s="139"/>
      <c r="D63" s="140" t="s">
        <v>104</v>
      </c>
      <c r="E63" s="141"/>
      <c r="F63" s="141"/>
      <c r="G63" s="141"/>
      <c r="H63" s="141"/>
      <c r="I63" s="141"/>
      <c r="J63" s="142">
        <f>J383</f>
        <v>0</v>
      </c>
      <c r="K63" s="139"/>
      <c r="L63" s="143"/>
    </row>
    <row r="64" spans="1:47" s="10" customFormat="1" ht="19.899999999999999" customHeight="1">
      <c r="B64" s="138"/>
      <c r="C64" s="139"/>
      <c r="D64" s="140" t="s">
        <v>105</v>
      </c>
      <c r="E64" s="141"/>
      <c r="F64" s="141"/>
      <c r="G64" s="141"/>
      <c r="H64" s="141"/>
      <c r="I64" s="141"/>
      <c r="J64" s="142">
        <f>J514</f>
        <v>0</v>
      </c>
      <c r="K64" s="139"/>
      <c r="L64" s="143"/>
    </row>
    <row r="65" spans="2:12" s="10" customFormat="1" ht="19.899999999999999" customHeight="1">
      <c r="B65" s="138"/>
      <c r="C65" s="139"/>
      <c r="D65" s="140" t="s">
        <v>106</v>
      </c>
      <c r="E65" s="141"/>
      <c r="F65" s="141"/>
      <c r="G65" s="141"/>
      <c r="H65" s="141"/>
      <c r="I65" s="141"/>
      <c r="J65" s="142">
        <f>J523</f>
        <v>0</v>
      </c>
      <c r="K65" s="139"/>
      <c r="L65" s="143"/>
    </row>
    <row r="66" spans="2:12" s="9" customFormat="1" ht="24.95" customHeight="1">
      <c r="B66" s="132"/>
      <c r="C66" s="133"/>
      <c r="D66" s="134" t="s">
        <v>107</v>
      </c>
      <c r="E66" s="135"/>
      <c r="F66" s="135"/>
      <c r="G66" s="135"/>
      <c r="H66" s="135"/>
      <c r="I66" s="135"/>
      <c r="J66" s="136">
        <f>J526</f>
        <v>0</v>
      </c>
      <c r="K66" s="133"/>
      <c r="L66" s="137"/>
    </row>
    <row r="67" spans="2:12" s="10" customFormat="1" ht="19.899999999999999" customHeight="1">
      <c r="B67" s="138"/>
      <c r="C67" s="139"/>
      <c r="D67" s="140" t="s">
        <v>108</v>
      </c>
      <c r="E67" s="141"/>
      <c r="F67" s="141"/>
      <c r="G67" s="141"/>
      <c r="H67" s="141"/>
      <c r="I67" s="141"/>
      <c r="J67" s="142">
        <f>J527</f>
        <v>0</v>
      </c>
      <c r="K67" s="139"/>
      <c r="L67" s="143"/>
    </row>
    <row r="68" spans="2:12" s="10" customFormat="1" ht="19.899999999999999" customHeight="1">
      <c r="B68" s="138"/>
      <c r="C68" s="139"/>
      <c r="D68" s="140" t="s">
        <v>109</v>
      </c>
      <c r="E68" s="141"/>
      <c r="F68" s="141"/>
      <c r="G68" s="141"/>
      <c r="H68" s="141"/>
      <c r="I68" s="141"/>
      <c r="J68" s="142">
        <f>J533</f>
        <v>0</v>
      </c>
      <c r="K68" s="139"/>
      <c r="L68" s="143"/>
    </row>
    <row r="69" spans="2:12" s="10" customFormat="1" ht="19.899999999999999" customHeight="1">
      <c r="B69" s="138"/>
      <c r="C69" s="139"/>
      <c r="D69" s="140" t="s">
        <v>110</v>
      </c>
      <c r="E69" s="141"/>
      <c r="F69" s="141"/>
      <c r="G69" s="141"/>
      <c r="H69" s="141"/>
      <c r="I69" s="141"/>
      <c r="J69" s="142">
        <f>J634</f>
        <v>0</v>
      </c>
      <c r="K69" s="139"/>
      <c r="L69" s="143"/>
    </row>
    <row r="70" spans="2:12" s="10" customFormat="1" ht="19.899999999999999" customHeight="1">
      <c r="B70" s="138"/>
      <c r="C70" s="139"/>
      <c r="D70" s="140" t="s">
        <v>111</v>
      </c>
      <c r="E70" s="141"/>
      <c r="F70" s="141"/>
      <c r="G70" s="141"/>
      <c r="H70" s="141"/>
      <c r="I70" s="141"/>
      <c r="J70" s="142">
        <f>J682</f>
        <v>0</v>
      </c>
      <c r="K70" s="139"/>
      <c r="L70" s="143"/>
    </row>
    <row r="71" spans="2:12" s="10" customFormat="1" ht="19.899999999999999" customHeight="1">
      <c r="B71" s="138"/>
      <c r="C71" s="139"/>
      <c r="D71" s="140" t="s">
        <v>112</v>
      </c>
      <c r="E71" s="141"/>
      <c r="F71" s="141"/>
      <c r="G71" s="141"/>
      <c r="H71" s="141"/>
      <c r="I71" s="141"/>
      <c r="J71" s="142">
        <f>J744</f>
        <v>0</v>
      </c>
      <c r="K71" s="139"/>
      <c r="L71" s="143"/>
    </row>
    <row r="72" spans="2:12" s="10" customFormat="1" ht="19.899999999999999" customHeight="1">
      <c r="B72" s="138"/>
      <c r="C72" s="139"/>
      <c r="D72" s="140" t="s">
        <v>113</v>
      </c>
      <c r="E72" s="141"/>
      <c r="F72" s="141"/>
      <c r="G72" s="141"/>
      <c r="H72" s="141"/>
      <c r="I72" s="141"/>
      <c r="J72" s="142">
        <f>J748</f>
        <v>0</v>
      </c>
      <c r="K72" s="139"/>
      <c r="L72" s="143"/>
    </row>
    <row r="73" spans="2:12" s="10" customFormat="1" ht="19.899999999999999" customHeight="1">
      <c r="B73" s="138"/>
      <c r="C73" s="139"/>
      <c r="D73" s="140" t="s">
        <v>114</v>
      </c>
      <c r="E73" s="141"/>
      <c r="F73" s="141"/>
      <c r="G73" s="141"/>
      <c r="H73" s="141"/>
      <c r="I73" s="141"/>
      <c r="J73" s="142">
        <f>J863</f>
        <v>0</v>
      </c>
      <c r="K73" s="139"/>
      <c r="L73" s="143"/>
    </row>
    <row r="74" spans="2:12" s="10" customFormat="1" ht="19.899999999999999" customHeight="1">
      <c r="B74" s="138"/>
      <c r="C74" s="139"/>
      <c r="D74" s="140" t="s">
        <v>115</v>
      </c>
      <c r="E74" s="141"/>
      <c r="F74" s="141"/>
      <c r="G74" s="141"/>
      <c r="H74" s="141"/>
      <c r="I74" s="141"/>
      <c r="J74" s="142">
        <f>J900</f>
        <v>0</v>
      </c>
      <c r="K74" s="139"/>
      <c r="L74" s="143"/>
    </row>
    <row r="75" spans="2:12" s="10" customFormat="1" ht="19.899999999999999" customHeight="1">
      <c r="B75" s="138"/>
      <c r="C75" s="139"/>
      <c r="D75" s="140" t="s">
        <v>116</v>
      </c>
      <c r="E75" s="141"/>
      <c r="F75" s="141"/>
      <c r="G75" s="141"/>
      <c r="H75" s="141"/>
      <c r="I75" s="141"/>
      <c r="J75" s="142">
        <f>J933</f>
        <v>0</v>
      </c>
      <c r="K75" s="139"/>
      <c r="L75" s="143"/>
    </row>
    <row r="76" spans="2:12" s="10" customFormat="1" ht="19.899999999999999" customHeight="1">
      <c r="B76" s="138"/>
      <c r="C76" s="139"/>
      <c r="D76" s="140" t="s">
        <v>117</v>
      </c>
      <c r="E76" s="141"/>
      <c r="F76" s="141"/>
      <c r="G76" s="141"/>
      <c r="H76" s="141"/>
      <c r="I76" s="141"/>
      <c r="J76" s="142">
        <f>J1037</f>
        <v>0</v>
      </c>
      <c r="K76" s="139"/>
      <c r="L76" s="143"/>
    </row>
    <row r="77" spans="2:12" s="10" customFormat="1" ht="19.899999999999999" customHeight="1">
      <c r="B77" s="138"/>
      <c r="C77" s="139"/>
      <c r="D77" s="140" t="s">
        <v>118</v>
      </c>
      <c r="E77" s="141"/>
      <c r="F77" s="141"/>
      <c r="G77" s="141"/>
      <c r="H77" s="141"/>
      <c r="I77" s="141"/>
      <c r="J77" s="142">
        <f>J1144</f>
        <v>0</v>
      </c>
      <c r="K77" s="139"/>
      <c r="L77" s="143"/>
    </row>
    <row r="78" spans="2:12" s="10" customFormat="1" ht="19.899999999999999" customHeight="1">
      <c r="B78" s="138"/>
      <c r="C78" s="139"/>
      <c r="D78" s="140" t="s">
        <v>119</v>
      </c>
      <c r="E78" s="141"/>
      <c r="F78" s="141"/>
      <c r="G78" s="141"/>
      <c r="H78" s="141"/>
      <c r="I78" s="141"/>
      <c r="J78" s="142">
        <f>J1222</f>
        <v>0</v>
      </c>
      <c r="K78" s="139"/>
      <c r="L78" s="143"/>
    </row>
    <row r="79" spans="2:12" s="10" customFormat="1" ht="19.899999999999999" customHeight="1">
      <c r="B79" s="138"/>
      <c r="C79" s="139"/>
      <c r="D79" s="140" t="s">
        <v>120</v>
      </c>
      <c r="E79" s="141"/>
      <c r="F79" s="141"/>
      <c r="G79" s="141"/>
      <c r="H79" s="141"/>
      <c r="I79" s="141"/>
      <c r="J79" s="142">
        <f>J1248</f>
        <v>0</v>
      </c>
      <c r="K79" s="139"/>
      <c r="L79" s="143"/>
    </row>
    <row r="80" spans="2:12" s="10" customFormat="1" ht="19.899999999999999" customHeight="1">
      <c r="B80" s="138"/>
      <c r="C80" s="139"/>
      <c r="D80" s="140" t="s">
        <v>121</v>
      </c>
      <c r="E80" s="141"/>
      <c r="F80" s="141"/>
      <c r="G80" s="141"/>
      <c r="H80" s="141"/>
      <c r="I80" s="141"/>
      <c r="J80" s="142">
        <f>J1311</f>
        <v>0</v>
      </c>
      <c r="K80" s="139"/>
      <c r="L80" s="143"/>
    </row>
    <row r="81" spans="1:31" s="9" customFormat="1" ht="24.95" customHeight="1">
      <c r="B81" s="132"/>
      <c r="C81" s="133"/>
      <c r="D81" s="134" t="s">
        <v>122</v>
      </c>
      <c r="E81" s="135"/>
      <c r="F81" s="135"/>
      <c r="G81" s="135"/>
      <c r="H81" s="135"/>
      <c r="I81" s="135"/>
      <c r="J81" s="136">
        <f>J1315</f>
        <v>0</v>
      </c>
      <c r="K81" s="133"/>
      <c r="L81" s="137"/>
    </row>
    <row r="82" spans="1:31" s="2" customFormat="1" ht="21.75" customHeight="1">
      <c r="A82" s="36"/>
      <c r="B82" s="37"/>
      <c r="C82" s="38"/>
      <c r="D82" s="38"/>
      <c r="E82" s="38"/>
      <c r="F82" s="38"/>
      <c r="G82" s="38"/>
      <c r="H82" s="38"/>
      <c r="I82" s="38"/>
      <c r="J82" s="38"/>
      <c r="K82" s="38"/>
      <c r="L82" s="104"/>
      <c r="S82" s="36"/>
      <c r="T82" s="36"/>
      <c r="U82" s="36"/>
      <c r="V82" s="36"/>
      <c r="W82" s="36"/>
      <c r="X82" s="36"/>
      <c r="Y82" s="36"/>
      <c r="Z82" s="36"/>
      <c r="AA82" s="36"/>
      <c r="AB82" s="36"/>
      <c r="AC82" s="36"/>
      <c r="AD82" s="36"/>
      <c r="AE82" s="36"/>
    </row>
    <row r="83" spans="1:31" s="2" customFormat="1" ht="6.95" customHeight="1">
      <c r="A83" s="36"/>
      <c r="B83" s="49"/>
      <c r="C83" s="50"/>
      <c r="D83" s="50"/>
      <c r="E83" s="50"/>
      <c r="F83" s="50"/>
      <c r="G83" s="50"/>
      <c r="H83" s="50"/>
      <c r="I83" s="50"/>
      <c r="J83" s="50"/>
      <c r="K83" s="50"/>
      <c r="L83" s="104"/>
      <c r="S83" s="36"/>
      <c r="T83" s="36"/>
      <c r="U83" s="36"/>
      <c r="V83" s="36"/>
      <c r="W83" s="36"/>
      <c r="X83" s="36"/>
      <c r="Y83" s="36"/>
      <c r="Z83" s="36"/>
      <c r="AA83" s="36"/>
      <c r="AB83" s="36"/>
      <c r="AC83" s="36"/>
      <c r="AD83" s="36"/>
      <c r="AE83" s="36"/>
    </row>
    <row r="87" spans="1:31" s="2" customFormat="1" ht="6.95" customHeight="1">
      <c r="A87" s="36"/>
      <c r="B87" s="51"/>
      <c r="C87" s="52"/>
      <c r="D87" s="52"/>
      <c r="E87" s="52"/>
      <c r="F87" s="52"/>
      <c r="G87" s="52"/>
      <c r="H87" s="52"/>
      <c r="I87" s="52"/>
      <c r="J87" s="52"/>
      <c r="K87" s="52"/>
      <c r="L87" s="104"/>
      <c r="S87" s="36"/>
      <c r="T87" s="36"/>
      <c r="U87" s="36"/>
      <c r="V87" s="36"/>
      <c r="W87" s="36"/>
      <c r="X87" s="36"/>
      <c r="Y87" s="36"/>
      <c r="Z87" s="36"/>
      <c r="AA87" s="36"/>
      <c r="AB87" s="36"/>
      <c r="AC87" s="36"/>
      <c r="AD87" s="36"/>
      <c r="AE87" s="36"/>
    </row>
    <row r="88" spans="1:31" s="2" customFormat="1" ht="24.95" customHeight="1">
      <c r="A88" s="36"/>
      <c r="B88" s="37"/>
      <c r="C88" s="24" t="s">
        <v>123</v>
      </c>
      <c r="D88" s="38"/>
      <c r="E88" s="38"/>
      <c r="F88" s="38"/>
      <c r="G88" s="38"/>
      <c r="H88" s="38"/>
      <c r="I88" s="38"/>
      <c r="J88" s="38"/>
      <c r="K88" s="38"/>
      <c r="L88" s="104"/>
      <c r="S88" s="36"/>
      <c r="T88" s="36"/>
      <c r="U88" s="36"/>
      <c r="V88" s="36"/>
      <c r="W88" s="36"/>
      <c r="X88" s="36"/>
      <c r="Y88" s="36"/>
      <c r="Z88" s="36"/>
      <c r="AA88" s="36"/>
      <c r="AB88" s="36"/>
      <c r="AC88" s="36"/>
      <c r="AD88" s="36"/>
      <c r="AE88" s="36"/>
    </row>
    <row r="89" spans="1:31" s="2" customFormat="1" ht="6.95" customHeight="1">
      <c r="A89" s="36"/>
      <c r="B89" s="37"/>
      <c r="C89" s="38"/>
      <c r="D89" s="38"/>
      <c r="E89" s="38"/>
      <c r="F89" s="38"/>
      <c r="G89" s="38"/>
      <c r="H89" s="38"/>
      <c r="I89" s="38"/>
      <c r="J89" s="38"/>
      <c r="K89" s="38"/>
      <c r="L89" s="104"/>
      <c r="S89" s="36"/>
      <c r="T89" s="36"/>
      <c r="U89" s="36"/>
      <c r="V89" s="36"/>
      <c r="W89" s="36"/>
      <c r="X89" s="36"/>
      <c r="Y89" s="36"/>
      <c r="Z89" s="36"/>
      <c r="AA89" s="36"/>
      <c r="AB89" s="36"/>
      <c r="AC89" s="36"/>
      <c r="AD89" s="36"/>
      <c r="AE89" s="36"/>
    </row>
    <row r="90" spans="1:31" s="2" customFormat="1" ht="12" customHeight="1">
      <c r="A90" s="36"/>
      <c r="B90" s="37"/>
      <c r="C90" s="30" t="s">
        <v>16</v>
      </c>
      <c r="D90" s="38"/>
      <c r="E90" s="38"/>
      <c r="F90" s="38"/>
      <c r="G90" s="38"/>
      <c r="H90" s="38"/>
      <c r="I90" s="38"/>
      <c r="J90" s="38"/>
      <c r="K90" s="38"/>
      <c r="L90" s="104"/>
      <c r="S90" s="36"/>
      <c r="T90" s="36"/>
      <c r="U90" s="36"/>
      <c r="V90" s="36"/>
      <c r="W90" s="36"/>
      <c r="X90" s="36"/>
      <c r="Y90" s="36"/>
      <c r="Z90" s="36"/>
      <c r="AA90" s="36"/>
      <c r="AB90" s="36"/>
      <c r="AC90" s="36"/>
      <c r="AD90" s="36"/>
      <c r="AE90" s="36"/>
    </row>
    <row r="91" spans="1:31" s="2" customFormat="1" ht="16.5" customHeight="1">
      <c r="A91" s="36"/>
      <c r="B91" s="37"/>
      <c r="C91" s="38"/>
      <c r="D91" s="38"/>
      <c r="E91" s="369" t="str">
        <f>E7</f>
        <v>Oprava a modernizace LDN - stanice B</v>
      </c>
      <c r="F91" s="370"/>
      <c r="G91" s="370"/>
      <c r="H91" s="370"/>
      <c r="I91" s="38"/>
      <c r="J91" s="38"/>
      <c r="K91" s="38"/>
      <c r="L91" s="104"/>
      <c r="S91" s="36"/>
      <c r="T91" s="36"/>
      <c r="U91" s="36"/>
      <c r="V91" s="36"/>
      <c r="W91" s="36"/>
      <c r="X91" s="36"/>
      <c r="Y91" s="36"/>
      <c r="Z91" s="36"/>
      <c r="AA91" s="36"/>
      <c r="AB91" s="36"/>
      <c r="AC91" s="36"/>
      <c r="AD91" s="36"/>
      <c r="AE91" s="36"/>
    </row>
    <row r="92" spans="1:31" s="2" customFormat="1" ht="12" customHeight="1">
      <c r="A92" s="36"/>
      <c r="B92" s="37"/>
      <c r="C92" s="30" t="s">
        <v>94</v>
      </c>
      <c r="D92" s="38"/>
      <c r="E92" s="38"/>
      <c r="F92" s="38"/>
      <c r="G92" s="38"/>
      <c r="H92" s="38"/>
      <c r="I92" s="38"/>
      <c r="J92" s="38"/>
      <c r="K92" s="38"/>
      <c r="L92" s="104"/>
      <c r="S92" s="36"/>
      <c r="T92" s="36"/>
      <c r="U92" s="36"/>
      <c r="V92" s="36"/>
      <c r="W92" s="36"/>
      <c r="X92" s="36"/>
      <c r="Y92" s="36"/>
      <c r="Z92" s="36"/>
      <c r="AA92" s="36"/>
      <c r="AB92" s="36"/>
      <c r="AC92" s="36"/>
      <c r="AD92" s="36"/>
      <c r="AE92" s="36"/>
    </row>
    <row r="93" spans="1:31" s="2" customFormat="1" ht="16.5" customHeight="1">
      <c r="A93" s="36"/>
      <c r="B93" s="37"/>
      <c r="C93" s="38"/>
      <c r="D93" s="38"/>
      <c r="E93" s="341" t="str">
        <f>E9</f>
        <v>D1.01.100 - Oprava a modernizace lůžkové stanice B</v>
      </c>
      <c r="F93" s="371"/>
      <c r="G93" s="371"/>
      <c r="H93" s="371"/>
      <c r="I93" s="38"/>
      <c r="J93" s="38"/>
      <c r="K93" s="38"/>
      <c r="L93" s="104"/>
      <c r="S93" s="36"/>
      <c r="T93" s="36"/>
      <c r="U93" s="36"/>
      <c r="V93" s="36"/>
      <c r="W93" s="36"/>
      <c r="X93" s="36"/>
      <c r="Y93" s="36"/>
      <c r="Z93" s="36"/>
      <c r="AA93" s="36"/>
      <c r="AB93" s="36"/>
      <c r="AC93" s="36"/>
      <c r="AD93" s="36"/>
      <c r="AE93" s="36"/>
    </row>
    <row r="94" spans="1:31" s="2" customFormat="1" ht="6.95" customHeight="1">
      <c r="A94" s="36"/>
      <c r="B94" s="37"/>
      <c r="C94" s="38"/>
      <c r="D94" s="38"/>
      <c r="E94" s="38"/>
      <c r="F94" s="38"/>
      <c r="G94" s="38"/>
      <c r="H94" s="38"/>
      <c r="I94" s="38"/>
      <c r="J94" s="38"/>
      <c r="K94" s="38"/>
      <c r="L94" s="104"/>
      <c r="S94" s="36"/>
      <c r="T94" s="36"/>
      <c r="U94" s="36"/>
      <c r="V94" s="36"/>
      <c r="W94" s="36"/>
      <c r="X94" s="36"/>
      <c r="Y94" s="36"/>
      <c r="Z94" s="36"/>
      <c r="AA94" s="36"/>
      <c r="AB94" s="36"/>
      <c r="AC94" s="36"/>
      <c r="AD94" s="36"/>
      <c r="AE94" s="36"/>
    </row>
    <row r="95" spans="1:31" s="2" customFormat="1" ht="12" customHeight="1">
      <c r="A95" s="36"/>
      <c r="B95" s="37"/>
      <c r="C95" s="30" t="s">
        <v>22</v>
      </c>
      <c r="D95" s="38"/>
      <c r="E95" s="38"/>
      <c r="F95" s="28" t="str">
        <f>F12</f>
        <v>Česká Lípa</v>
      </c>
      <c r="G95" s="38"/>
      <c r="H95" s="38"/>
      <c r="I95" s="30" t="s">
        <v>24</v>
      </c>
      <c r="J95" s="61" t="str">
        <f>IF(J12="","",J12)</f>
        <v>30. 10. 2022</v>
      </c>
      <c r="K95" s="38"/>
      <c r="L95" s="104"/>
      <c r="S95" s="36"/>
      <c r="T95" s="36"/>
      <c r="U95" s="36"/>
      <c r="V95" s="36"/>
      <c r="W95" s="36"/>
      <c r="X95" s="36"/>
      <c r="Y95" s="36"/>
      <c r="Z95" s="36"/>
      <c r="AA95" s="36"/>
      <c r="AB95" s="36"/>
      <c r="AC95" s="36"/>
      <c r="AD95" s="36"/>
      <c r="AE95" s="36"/>
    </row>
    <row r="96" spans="1:31" s="2" customFormat="1" ht="6.95" customHeight="1">
      <c r="A96" s="36"/>
      <c r="B96" s="37"/>
      <c r="C96" s="38"/>
      <c r="D96" s="38"/>
      <c r="E96" s="38"/>
      <c r="F96" s="38"/>
      <c r="G96" s="38"/>
      <c r="H96" s="38"/>
      <c r="I96" s="38"/>
      <c r="J96" s="38"/>
      <c r="K96" s="38"/>
      <c r="L96" s="104"/>
      <c r="S96" s="36"/>
      <c r="T96" s="36"/>
      <c r="U96" s="36"/>
      <c r="V96" s="36"/>
      <c r="W96" s="36"/>
      <c r="X96" s="36"/>
      <c r="Y96" s="36"/>
      <c r="Z96" s="36"/>
      <c r="AA96" s="36"/>
      <c r="AB96" s="36"/>
      <c r="AC96" s="36"/>
      <c r="AD96" s="36"/>
      <c r="AE96" s="36"/>
    </row>
    <row r="97" spans="1:65" s="2" customFormat="1" ht="15.2" customHeight="1">
      <c r="A97" s="36"/>
      <c r="B97" s="37"/>
      <c r="C97" s="30" t="s">
        <v>30</v>
      </c>
      <c r="D97" s="38"/>
      <c r="E97" s="38"/>
      <c r="F97" s="28" t="str">
        <f>E15</f>
        <v>Nemocnice s poliklinikou Česká Lípa,a.s.</v>
      </c>
      <c r="G97" s="38"/>
      <c r="H97" s="38"/>
      <c r="I97" s="30" t="s">
        <v>38</v>
      </c>
      <c r="J97" s="34" t="str">
        <f>E21</f>
        <v>STORING spol. s r.o.</v>
      </c>
      <c r="K97" s="38"/>
      <c r="L97" s="104"/>
      <c r="S97" s="36"/>
      <c r="T97" s="36"/>
      <c r="U97" s="36"/>
      <c r="V97" s="36"/>
      <c r="W97" s="36"/>
      <c r="X97" s="36"/>
      <c r="Y97" s="36"/>
      <c r="Z97" s="36"/>
      <c r="AA97" s="36"/>
      <c r="AB97" s="36"/>
      <c r="AC97" s="36"/>
      <c r="AD97" s="36"/>
      <c r="AE97" s="36"/>
    </row>
    <row r="98" spans="1:65" s="2" customFormat="1" ht="15.2" customHeight="1">
      <c r="A98" s="36"/>
      <c r="B98" s="37"/>
      <c r="C98" s="30" t="s">
        <v>36</v>
      </c>
      <c r="D98" s="38"/>
      <c r="E98" s="38"/>
      <c r="F98" s="28" t="str">
        <f>IF(E18="","",E18)</f>
        <v>Vyplň údaj</v>
      </c>
      <c r="G98" s="38"/>
      <c r="H98" s="38"/>
      <c r="I98" s="30" t="s">
        <v>43</v>
      </c>
      <c r="J98" s="34" t="str">
        <f>E24</f>
        <v>Miroslav Morávek</v>
      </c>
      <c r="K98" s="38"/>
      <c r="L98" s="104"/>
      <c r="S98" s="36"/>
      <c r="T98" s="36"/>
      <c r="U98" s="36"/>
      <c r="V98" s="36"/>
      <c r="W98" s="36"/>
      <c r="X98" s="36"/>
      <c r="Y98" s="36"/>
      <c r="Z98" s="36"/>
      <c r="AA98" s="36"/>
      <c r="AB98" s="36"/>
      <c r="AC98" s="36"/>
      <c r="AD98" s="36"/>
      <c r="AE98" s="36"/>
    </row>
    <row r="99" spans="1:65" s="2" customFormat="1" ht="10.35" customHeight="1">
      <c r="A99" s="36"/>
      <c r="B99" s="37"/>
      <c r="C99" s="38"/>
      <c r="D99" s="38"/>
      <c r="E99" s="38"/>
      <c r="F99" s="38"/>
      <c r="G99" s="38"/>
      <c r="H99" s="38"/>
      <c r="I99" s="38"/>
      <c r="J99" s="38"/>
      <c r="K99" s="38"/>
      <c r="L99" s="104"/>
      <c r="S99" s="36"/>
      <c r="T99" s="36"/>
      <c r="U99" s="36"/>
      <c r="V99" s="36"/>
      <c r="W99" s="36"/>
      <c r="X99" s="36"/>
      <c r="Y99" s="36"/>
      <c r="Z99" s="36"/>
      <c r="AA99" s="36"/>
      <c r="AB99" s="36"/>
      <c r="AC99" s="36"/>
      <c r="AD99" s="36"/>
      <c r="AE99" s="36"/>
    </row>
    <row r="100" spans="1:65" s="11" customFormat="1" ht="29.25" customHeight="1">
      <c r="A100" s="144"/>
      <c r="B100" s="145"/>
      <c r="C100" s="146" t="s">
        <v>124</v>
      </c>
      <c r="D100" s="147" t="s">
        <v>67</v>
      </c>
      <c r="E100" s="147" t="s">
        <v>63</v>
      </c>
      <c r="F100" s="147" t="s">
        <v>64</v>
      </c>
      <c r="G100" s="147" t="s">
        <v>125</v>
      </c>
      <c r="H100" s="147" t="s">
        <v>126</v>
      </c>
      <c r="I100" s="147" t="s">
        <v>127</v>
      </c>
      <c r="J100" s="148" t="s">
        <v>99</v>
      </c>
      <c r="K100" s="149" t="s">
        <v>128</v>
      </c>
      <c r="L100" s="150"/>
      <c r="M100" s="70" t="s">
        <v>44</v>
      </c>
      <c r="N100" s="71" t="s">
        <v>52</v>
      </c>
      <c r="O100" s="71" t="s">
        <v>129</v>
      </c>
      <c r="P100" s="71" t="s">
        <v>130</v>
      </c>
      <c r="Q100" s="71" t="s">
        <v>131</v>
      </c>
      <c r="R100" s="71" t="s">
        <v>132</v>
      </c>
      <c r="S100" s="71" t="s">
        <v>133</v>
      </c>
      <c r="T100" s="72" t="s">
        <v>134</v>
      </c>
      <c r="U100" s="144"/>
      <c r="V100" s="144"/>
      <c r="W100" s="144"/>
      <c r="X100" s="144"/>
      <c r="Y100" s="144"/>
      <c r="Z100" s="144"/>
      <c r="AA100" s="144"/>
      <c r="AB100" s="144"/>
      <c r="AC100" s="144"/>
      <c r="AD100" s="144"/>
      <c r="AE100" s="144"/>
    </row>
    <row r="101" spans="1:65" s="2" customFormat="1" ht="22.9" customHeight="1">
      <c r="A101" s="36"/>
      <c r="B101" s="37"/>
      <c r="C101" s="77" t="s">
        <v>135</v>
      </c>
      <c r="D101" s="38"/>
      <c r="E101" s="38"/>
      <c r="F101" s="38"/>
      <c r="G101" s="38"/>
      <c r="H101" s="38"/>
      <c r="I101" s="38"/>
      <c r="J101" s="151">
        <f>BK101</f>
        <v>0</v>
      </c>
      <c r="K101" s="38"/>
      <c r="L101" s="41"/>
      <c r="M101" s="73"/>
      <c r="N101" s="152"/>
      <c r="O101" s="74"/>
      <c r="P101" s="153">
        <f>P102+P526+P1315</f>
        <v>0</v>
      </c>
      <c r="Q101" s="74"/>
      <c r="R101" s="153">
        <f>R102+R526+R1315</f>
        <v>116.09490284</v>
      </c>
      <c r="S101" s="74"/>
      <c r="T101" s="154">
        <f>T102+T526+T1315</f>
        <v>130.71996039999999</v>
      </c>
      <c r="U101" s="36"/>
      <c r="V101" s="36"/>
      <c r="W101" s="36"/>
      <c r="X101" s="36"/>
      <c r="Y101" s="36"/>
      <c r="Z101" s="36"/>
      <c r="AA101" s="36"/>
      <c r="AB101" s="36"/>
      <c r="AC101" s="36"/>
      <c r="AD101" s="36"/>
      <c r="AE101" s="36"/>
      <c r="AT101" s="18" t="s">
        <v>81</v>
      </c>
      <c r="AU101" s="18" t="s">
        <v>100</v>
      </c>
      <c r="BK101" s="155">
        <f>BK102+BK526+BK1315</f>
        <v>0</v>
      </c>
    </row>
    <row r="102" spans="1:65" s="12" customFormat="1" ht="25.9" customHeight="1">
      <c r="B102" s="156"/>
      <c r="C102" s="157"/>
      <c r="D102" s="158" t="s">
        <v>81</v>
      </c>
      <c r="E102" s="159" t="s">
        <v>136</v>
      </c>
      <c r="F102" s="159" t="s">
        <v>136</v>
      </c>
      <c r="G102" s="157"/>
      <c r="H102" s="157"/>
      <c r="I102" s="160"/>
      <c r="J102" s="161">
        <f>BK102</f>
        <v>0</v>
      </c>
      <c r="K102" s="157"/>
      <c r="L102" s="162"/>
      <c r="M102" s="163"/>
      <c r="N102" s="164"/>
      <c r="O102" s="164"/>
      <c r="P102" s="165">
        <f>P103+P182+P383+P514+P523</f>
        <v>0</v>
      </c>
      <c r="Q102" s="164"/>
      <c r="R102" s="165">
        <f>R103+R182+R383+R514+R523</f>
        <v>94.086510230000002</v>
      </c>
      <c r="S102" s="164"/>
      <c r="T102" s="166">
        <f>T103+T182+T383+T514+T523</f>
        <v>100.278361</v>
      </c>
      <c r="AR102" s="167" t="s">
        <v>90</v>
      </c>
      <c r="AT102" s="168" t="s">
        <v>81</v>
      </c>
      <c r="AU102" s="168" t="s">
        <v>82</v>
      </c>
      <c r="AY102" s="167" t="s">
        <v>137</v>
      </c>
      <c r="BK102" s="169">
        <f>BK103+BK182+BK383+BK514+BK523</f>
        <v>0</v>
      </c>
    </row>
    <row r="103" spans="1:65" s="12" customFormat="1" ht="22.9" customHeight="1">
      <c r="B103" s="156"/>
      <c r="C103" s="157"/>
      <c r="D103" s="158" t="s">
        <v>81</v>
      </c>
      <c r="E103" s="170" t="s">
        <v>138</v>
      </c>
      <c r="F103" s="170" t="s">
        <v>139</v>
      </c>
      <c r="G103" s="157"/>
      <c r="H103" s="157"/>
      <c r="I103" s="160"/>
      <c r="J103" s="171">
        <f>BK103</f>
        <v>0</v>
      </c>
      <c r="K103" s="157"/>
      <c r="L103" s="162"/>
      <c r="M103" s="163"/>
      <c r="N103" s="164"/>
      <c r="O103" s="164"/>
      <c r="P103" s="165">
        <f>SUM(P104:P181)</f>
        <v>0</v>
      </c>
      <c r="Q103" s="164"/>
      <c r="R103" s="165">
        <f>SUM(R104:R181)</f>
        <v>11.957815999999999</v>
      </c>
      <c r="S103" s="164"/>
      <c r="T103" s="166">
        <f>SUM(T104:T181)</f>
        <v>0</v>
      </c>
      <c r="AR103" s="167" t="s">
        <v>90</v>
      </c>
      <c r="AT103" s="168" t="s">
        <v>81</v>
      </c>
      <c r="AU103" s="168" t="s">
        <v>90</v>
      </c>
      <c r="AY103" s="167" t="s">
        <v>137</v>
      </c>
      <c r="BK103" s="169">
        <f>SUM(BK104:BK181)</f>
        <v>0</v>
      </c>
    </row>
    <row r="104" spans="1:65" s="2" customFormat="1" ht="44.25" customHeight="1">
      <c r="A104" s="36"/>
      <c r="B104" s="37"/>
      <c r="C104" s="172" t="s">
        <v>90</v>
      </c>
      <c r="D104" s="172" t="s">
        <v>140</v>
      </c>
      <c r="E104" s="173" t="s">
        <v>141</v>
      </c>
      <c r="F104" s="174" t="s">
        <v>142</v>
      </c>
      <c r="G104" s="175" t="s">
        <v>143</v>
      </c>
      <c r="H104" s="176">
        <v>16</v>
      </c>
      <c r="I104" s="177"/>
      <c r="J104" s="178">
        <f>ROUND(I104*H104,2)</f>
        <v>0</v>
      </c>
      <c r="K104" s="179"/>
      <c r="L104" s="41"/>
      <c r="M104" s="180" t="s">
        <v>44</v>
      </c>
      <c r="N104" s="181" t="s">
        <v>53</v>
      </c>
      <c r="O104" s="66"/>
      <c r="P104" s="182">
        <f>O104*H104</f>
        <v>0</v>
      </c>
      <c r="Q104" s="182">
        <v>3.2349999999999997E-2</v>
      </c>
      <c r="R104" s="182">
        <f>Q104*H104</f>
        <v>0.51759999999999995</v>
      </c>
      <c r="S104" s="182">
        <v>0</v>
      </c>
      <c r="T104" s="183">
        <f>S104*H104</f>
        <v>0</v>
      </c>
      <c r="U104" s="36"/>
      <c r="V104" s="36"/>
      <c r="W104" s="36"/>
      <c r="X104" s="36"/>
      <c r="Y104" s="36"/>
      <c r="Z104" s="36"/>
      <c r="AA104" s="36"/>
      <c r="AB104" s="36"/>
      <c r="AC104" s="36"/>
      <c r="AD104" s="36"/>
      <c r="AE104" s="36"/>
      <c r="AR104" s="184" t="s">
        <v>144</v>
      </c>
      <c r="AT104" s="184" t="s">
        <v>140</v>
      </c>
      <c r="AU104" s="184" t="s">
        <v>92</v>
      </c>
      <c r="AY104" s="18" t="s">
        <v>137</v>
      </c>
      <c r="BE104" s="185">
        <f>IF(N104="základní",J104,0)</f>
        <v>0</v>
      </c>
      <c r="BF104" s="185">
        <f>IF(N104="snížená",J104,0)</f>
        <v>0</v>
      </c>
      <c r="BG104" s="185">
        <f>IF(N104="zákl. přenesená",J104,0)</f>
        <v>0</v>
      </c>
      <c r="BH104" s="185">
        <f>IF(N104="sníž. přenesená",J104,0)</f>
        <v>0</v>
      </c>
      <c r="BI104" s="185">
        <f>IF(N104="nulová",J104,0)</f>
        <v>0</v>
      </c>
      <c r="BJ104" s="18" t="s">
        <v>90</v>
      </c>
      <c r="BK104" s="185">
        <f>ROUND(I104*H104,2)</f>
        <v>0</v>
      </c>
      <c r="BL104" s="18" t="s">
        <v>144</v>
      </c>
      <c r="BM104" s="184" t="s">
        <v>145</v>
      </c>
    </row>
    <row r="105" spans="1:65" s="2" customFormat="1" ht="11.25">
      <c r="A105" s="36"/>
      <c r="B105" s="37"/>
      <c r="C105" s="38"/>
      <c r="D105" s="186" t="s">
        <v>146</v>
      </c>
      <c r="E105" s="38"/>
      <c r="F105" s="187" t="s">
        <v>147</v>
      </c>
      <c r="G105" s="38"/>
      <c r="H105" s="38"/>
      <c r="I105" s="188"/>
      <c r="J105" s="38"/>
      <c r="K105" s="38"/>
      <c r="L105" s="41"/>
      <c r="M105" s="189"/>
      <c r="N105" s="190"/>
      <c r="O105" s="66"/>
      <c r="P105" s="66"/>
      <c r="Q105" s="66"/>
      <c r="R105" s="66"/>
      <c r="S105" s="66"/>
      <c r="T105" s="67"/>
      <c r="U105" s="36"/>
      <c r="V105" s="36"/>
      <c r="W105" s="36"/>
      <c r="X105" s="36"/>
      <c r="Y105" s="36"/>
      <c r="Z105" s="36"/>
      <c r="AA105" s="36"/>
      <c r="AB105" s="36"/>
      <c r="AC105" s="36"/>
      <c r="AD105" s="36"/>
      <c r="AE105" s="36"/>
      <c r="AT105" s="18" t="s">
        <v>146</v>
      </c>
      <c r="AU105" s="18" t="s">
        <v>92</v>
      </c>
    </row>
    <row r="106" spans="1:65" s="13" customFormat="1" ht="11.25">
      <c r="B106" s="191"/>
      <c r="C106" s="192"/>
      <c r="D106" s="193" t="s">
        <v>148</v>
      </c>
      <c r="E106" s="194" t="s">
        <v>44</v>
      </c>
      <c r="F106" s="195" t="s">
        <v>149</v>
      </c>
      <c r="G106" s="192"/>
      <c r="H106" s="196">
        <v>10</v>
      </c>
      <c r="I106" s="197"/>
      <c r="J106" s="192"/>
      <c r="K106" s="192"/>
      <c r="L106" s="198"/>
      <c r="M106" s="199"/>
      <c r="N106" s="200"/>
      <c r="O106" s="200"/>
      <c r="P106" s="200"/>
      <c r="Q106" s="200"/>
      <c r="R106" s="200"/>
      <c r="S106" s="200"/>
      <c r="T106" s="201"/>
      <c r="AT106" s="202" t="s">
        <v>148</v>
      </c>
      <c r="AU106" s="202" t="s">
        <v>92</v>
      </c>
      <c r="AV106" s="13" t="s">
        <v>92</v>
      </c>
      <c r="AW106" s="13" t="s">
        <v>42</v>
      </c>
      <c r="AX106" s="13" t="s">
        <v>82</v>
      </c>
      <c r="AY106" s="202" t="s">
        <v>137</v>
      </c>
    </row>
    <row r="107" spans="1:65" s="13" customFormat="1" ht="11.25">
      <c r="B107" s="191"/>
      <c r="C107" s="192"/>
      <c r="D107" s="193" t="s">
        <v>148</v>
      </c>
      <c r="E107" s="194" t="s">
        <v>44</v>
      </c>
      <c r="F107" s="195" t="s">
        <v>150</v>
      </c>
      <c r="G107" s="192"/>
      <c r="H107" s="196">
        <v>1</v>
      </c>
      <c r="I107" s="197"/>
      <c r="J107" s="192"/>
      <c r="K107" s="192"/>
      <c r="L107" s="198"/>
      <c r="M107" s="199"/>
      <c r="N107" s="200"/>
      <c r="O107" s="200"/>
      <c r="P107" s="200"/>
      <c r="Q107" s="200"/>
      <c r="R107" s="200"/>
      <c r="S107" s="200"/>
      <c r="T107" s="201"/>
      <c r="AT107" s="202" t="s">
        <v>148</v>
      </c>
      <c r="AU107" s="202" t="s">
        <v>92</v>
      </c>
      <c r="AV107" s="13" t="s">
        <v>92</v>
      </c>
      <c r="AW107" s="13" t="s">
        <v>42</v>
      </c>
      <c r="AX107" s="13" t="s">
        <v>82</v>
      </c>
      <c r="AY107" s="202" t="s">
        <v>137</v>
      </c>
    </row>
    <row r="108" spans="1:65" s="13" customFormat="1" ht="11.25">
      <c r="B108" s="191"/>
      <c r="C108" s="192"/>
      <c r="D108" s="193" t="s">
        <v>148</v>
      </c>
      <c r="E108" s="194" t="s">
        <v>44</v>
      </c>
      <c r="F108" s="195" t="s">
        <v>151</v>
      </c>
      <c r="G108" s="192"/>
      <c r="H108" s="196">
        <v>2</v>
      </c>
      <c r="I108" s="197"/>
      <c r="J108" s="192"/>
      <c r="K108" s="192"/>
      <c r="L108" s="198"/>
      <c r="M108" s="199"/>
      <c r="N108" s="200"/>
      <c r="O108" s="200"/>
      <c r="P108" s="200"/>
      <c r="Q108" s="200"/>
      <c r="R108" s="200"/>
      <c r="S108" s="200"/>
      <c r="T108" s="201"/>
      <c r="AT108" s="202" t="s">
        <v>148</v>
      </c>
      <c r="AU108" s="202" t="s">
        <v>92</v>
      </c>
      <c r="AV108" s="13" t="s">
        <v>92</v>
      </c>
      <c r="AW108" s="13" t="s">
        <v>42</v>
      </c>
      <c r="AX108" s="13" t="s">
        <v>82</v>
      </c>
      <c r="AY108" s="202" t="s">
        <v>137</v>
      </c>
    </row>
    <row r="109" spans="1:65" s="13" customFormat="1" ht="11.25">
      <c r="B109" s="191"/>
      <c r="C109" s="192"/>
      <c r="D109" s="193" t="s">
        <v>148</v>
      </c>
      <c r="E109" s="194" t="s">
        <v>44</v>
      </c>
      <c r="F109" s="195" t="s">
        <v>152</v>
      </c>
      <c r="G109" s="192"/>
      <c r="H109" s="196">
        <v>3</v>
      </c>
      <c r="I109" s="197"/>
      <c r="J109" s="192"/>
      <c r="K109" s="192"/>
      <c r="L109" s="198"/>
      <c r="M109" s="199"/>
      <c r="N109" s="200"/>
      <c r="O109" s="200"/>
      <c r="P109" s="200"/>
      <c r="Q109" s="200"/>
      <c r="R109" s="200"/>
      <c r="S109" s="200"/>
      <c r="T109" s="201"/>
      <c r="AT109" s="202" t="s">
        <v>148</v>
      </c>
      <c r="AU109" s="202" t="s">
        <v>92</v>
      </c>
      <c r="AV109" s="13" t="s">
        <v>92</v>
      </c>
      <c r="AW109" s="13" t="s">
        <v>42</v>
      </c>
      <c r="AX109" s="13" t="s">
        <v>82</v>
      </c>
      <c r="AY109" s="202" t="s">
        <v>137</v>
      </c>
    </row>
    <row r="110" spans="1:65" s="14" customFormat="1" ht="11.25">
      <c r="B110" s="203"/>
      <c r="C110" s="204"/>
      <c r="D110" s="193" t="s">
        <v>148</v>
      </c>
      <c r="E110" s="205" t="s">
        <v>44</v>
      </c>
      <c r="F110" s="206" t="s">
        <v>153</v>
      </c>
      <c r="G110" s="204"/>
      <c r="H110" s="207">
        <v>16</v>
      </c>
      <c r="I110" s="208"/>
      <c r="J110" s="204"/>
      <c r="K110" s="204"/>
      <c r="L110" s="209"/>
      <c r="M110" s="210"/>
      <c r="N110" s="211"/>
      <c r="O110" s="211"/>
      <c r="P110" s="211"/>
      <c r="Q110" s="211"/>
      <c r="R110" s="211"/>
      <c r="S110" s="211"/>
      <c r="T110" s="212"/>
      <c r="AT110" s="213" t="s">
        <v>148</v>
      </c>
      <c r="AU110" s="213" t="s">
        <v>92</v>
      </c>
      <c r="AV110" s="14" t="s">
        <v>144</v>
      </c>
      <c r="AW110" s="14" t="s">
        <v>42</v>
      </c>
      <c r="AX110" s="14" t="s">
        <v>90</v>
      </c>
      <c r="AY110" s="213" t="s">
        <v>137</v>
      </c>
    </row>
    <row r="111" spans="1:65" s="2" customFormat="1" ht="44.25" customHeight="1">
      <c r="A111" s="36"/>
      <c r="B111" s="37"/>
      <c r="C111" s="172" t="s">
        <v>92</v>
      </c>
      <c r="D111" s="172" t="s">
        <v>140</v>
      </c>
      <c r="E111" s="173" t="s">
        <v>154</v>
      </c>
      <c r="F111" s="174" t="s">
        <v>155</v>
      </c>
      <c r="G111" s="175" t="s">
        <v>143</v>
      </c>
      <c r="H111" s="176">
        <v>4</v>
      </c>
      <c r="I111" s="177"/>
      <c r="J111" s="178">
        <f>ROUND(I111*H111,2)</f>
        <v>0</v>
      </c>
      <c r="K111" s="179"/>
      <c r="L111" s="41"/>
      <c r="M111" s="180" t="s">
        <v>44</v>
      </c>
      <c r="N111" s="181" t="s">
        <v>53</v>
      </c>
      <c r="O111" s="66"/>
      <c r="P111" s="182">
        <f>O111*H111</f>
        <v>0</v>
      </c>
      <c r="Q111" s="182">
        <v>3.9629999999999999E-2</v>
      </c>
      <c r="R111" s="182">
        <f>Q111*H111</f>
        <v>0.15851999999999999</v>
      </c>
      <c r="S111" s="182">
        <v>0</v>
      </c>
      <c r="T111" s="183">
        <f>S111*H111</f>
        <v>0</v>
      </c>
      <c r="U111" s="36"/>
      <c r="V111" s="36"/>
      <c r="W111" s="36"/>
      <c r="X111" s="36"/>
      <c r="Y111" s="36"/>
      <c r="Z111" s="36"/>
      <c r="AA111" s="36"/>
      <c r="AB111" s="36"/>
      <c r="AC111" s="36"/>
      <c r="AD111" s="36"/>
      <c r="AE111" s="36"/>
      <c r="AR111" s="184" t="s">
        <v>144</v>
      </c>
      <c r="AT111" s="184" t="s">
        <v>140</v>
      </c>
      <c r="AU111" s="184" t="s">
        <v>92</v>
      </c>
      <c r="AY111" s="18" t="s">
        <v>137</v>
      </c>
      <c r="BE111" s="185">
        <f>IF(N111="základní",J111,0)</f>
        <v>0</v>
      </c>
      <c r="BF111" s="185">
        <f>IF(N111="snížená",J111,0)</f>
        <v>0</v>
      </c>
      <c r="BG111" s="185">
        <f>IF(N111="zákl. přenesená",J111,0)</f>
        <v>0</v>
      </c>
      <c r="BH111" s="185">
        <f>IF(N111="sníž. přenesená",J111,0)</f>
        <v>0</v>
      </c>
      <c r="BI111" s="185">
        <f>IF(N111="nulová",J111,0)</f>
        <v>0</v>
      </c>
      <c r="BJ111" s="18" t="s">
        <v>90</v>
      </c>
      <c r="BK111" s="185">
        <f>ROUND(I111*H111,2)</f>
        <v>0</v>
      </c>
      <c r="BL111" s="18" t="s">
        <v>144</v>
      </c>
      <c r="BM111" s="184" t="s">
        <v>156</v>
      </c>
    </row>
    <row r="112" spans="1:65" s="2" customFormat="1" ht="11.25">
      <c r="A112" s="36"/>
      <c r="B112" s="37"/>
      <c r="C112" s="38"/>
      <c r="D112" s="186" t="s">
        <v>146</v>
      </c>
      <c r="E112" s="38"/>
      <c r="F112" s="187" t="s">
        <v>157</v>
      </c>
      <c r="G112" s="38"/>
      <c r="H112" s="38"/>
      <c r="I112" s="188"/>
      <c r="J112" s="38"/>
      <c r="K112" s="38"/>
      <c r="L112" s="41"/>
      <c r="M112" s="189"/>
      <c r="N112" s="190"/>
      <c r="O112" s="66"/>
      <c r="P112" s="66"/>
      <c r="Q112" s="66"/>
      <c r="R112" s="66"/>
      <c r="S112" s="66"/>
      <c r="T112" s="67"/>
      <c r="U112" s="36"/>
      <c r="V112" s="36"/>
      <c r="W112" s="36"/>
      <c r="X112" s="36"/>
      <c r="Y112" s="36"/>
      <c r="Z112" s="36"/>
      <c r="AA112" s="36"/>
      <c r="AB112" s="36"/>
      <c r="AC112" s="36"/>
      <c r="AD112" s="36"/>
      <c r="AE112" s="36"/>
      <c r="AT112" s="18" t="s">
        <v>146</v>
      </c>
      <c r="AU112" s="18" t="s">
        <v>92</v>
      </c>
    </row>
    <row r="113" spans="1:65" s="13" customFormat="1" ht="11.25">
      <c r="B113" s="191"/>
      <c r="C113" s="192"/>
      <c r="D113" s="193" t="s">
        <v>148</v>
      </c>
      <c r="E113" s="194" t="s">
        <v>44</v>
      </c>
      <c r="F113" s="195" t="s">
        <v>158</v>
      </c>
      <c r="G113" s="192"/>
      <c r="H113" s="196">
        <v>1</v>
      </c>
      <c r="I113" s="197"/>
      <c r="J113" s="192"/>
      <c r="K113" s="192"/>
      <c r="L113" s="198"/>
      <c r="M113" s="199"/>
      <c r="N113" s="200"/>
      <c r="O113" s="200"/>
      <c r="P113" s="200"/>
      <c r="Q113" s="200"/>
      <c r="R113" s="200"/>
      <c r="S113" s="200"/>
      <c r="T113" s="201"/>
      <c r="AT113" s="202" t="s">
        <v>148</v>
      </c>
      <c r="AU113" s="202" t="s">
        <v>92</v>
      </c>
      <c r="AV113" s="13" t="s">
        <v>92</v>
      </c>
      <c r="AW113" s="13" t="s">
        <v>42</v>
      </c>
      <c r="AX113" s="13" t="s">
        <v>82</v>
      </c>
      <c r="AY113" s="202" t="s">
        <v>137</v>
      </c>
    </row>
    <row r="114" spans="1:65" s="13" customFormat="1" ht="11.25">
      <c r="B114" s="191"/>
      <c r="C114" s="192"/>
      <c r="D114" s="193" t="s">
        <v>148</v>
      </c>
      <c r="E114" s="194" t="s">
        <v>44</v>
      </c>
      <c r="F114" s="195" t="s">
        <v>159</v>
      </c>
      <c r="G114" s="192"/>
      <c r="H114" s="196">
        <v>2</v>
      </c>
      <c r="I114" s="197"/>
      <c r="J114" s="192"/>
      <c r="K114" s="192"/>
      <c r="L114" s="198"/>
      <c r="M114" s="199"/>
      <c r="N114" s="200"/>
      <c r="O114" s="200"/>
      <c r="P114" s="200"/>
      <c r="Q114" s="200"/>
      <c r="R114" s="200"/>
      <c r="S114" s="200"/>
      <c r="T114" s="201"/>
      <c r="AT114" s="202" t="s">
        <v>148</v>
      </c>
      <c r="AU114" s="202" t="s">
        <v>92</v>
      </c>
      <c r="AV114" s="13" t="s">
        <v>92</v>
      </c>
      <c r="AW114" s="13" t="s">
        <v>42</v>
      </c>
      <c r="AX114" s="13" t="s">
        <v>82</v>
      </c>
      <c r="AY114" s="202" t="s">
        <v>137</v>
      </c>
    </row>
    <row r="115" spans="1:65" s="13" customFormat="1" ht="11.25">
      <c r="B115" s="191"/>
      <c r="C115" s="192"/>
      <c r="D115" s="193" t="s">
        <v>148</v>
      </c>
      <c r="E115" s="194" t="s">
        <v>44</v>
      </c>
      <c r="F115" s="195" t="s">
        <v>160</v>
      </c>
      <c r="G115" s="192"/>
      <c r="H115" s="196">
        <v>1</v>
      </c>
      <c r="I115" s="197"/>
      <c r="J115" s="192"/>
      <c r="K115" s="192"/>
      <c r="L115" s="198"/>
      <c r="M115" s="199"/>
      <c r="N115" s="200"/>
      <c r="O115" s="200"/>
      <c r="P115" s="200"/>
      <c r="Q115" s="200"/>
      <c r="R115" s="200"/>
      <c r="S115" s="200"/>
      <c r="T115" s="201"/>
      <c r="AT115" s="202" t="s">
        <v>148</v>
      </c>
      <c r="AU115" s="202" t="s">
        <v>92</v>
      </c>
      <c r="AV115" s="13" t="s">
        <v>92</v>
      </c>
      <c r="AW115" s="13" t="s">
        <v>42</v>
      </c>
      <c r="AX115" s="13" t="s">
        <v>82</v>
      </c>
      <c r="AY115" s="202" t="s">
        <v>137</v>
      </c>
    </row>
    <row r="116" spans="1:65" s="14" customFormat="1" ht="11.25">
      <c r="B116" s="203"/>
      <c r="C116" s="204"/>
      <c r="D116" s="193" t="s">
        <v>148</v>
      </c>
      <c r="E116" s="205" t="s">
        <v>44</v>
      </c>
      <c r="F116" s="206" t="s">
        <v>153</v>
      </c>
      <c r="G116" s="204"/>
      <c r="H116" s="207">
        <v>4</v>
      </c>
      <c r="I116" s="208"/>
      <c r="J116" s="204"/>
      <c r="K116" s="204"/>
      <c r="L116" s="209"/>
      <c r="M116" s="210"/>
      <c r="N116" s="211"/>
      <c r="O116" s="211"/>
      <c r="P116" s="211"/>
      <c r="Q116" s="211"/>
      <c r="R116" s="211"/>
      <c r="S116" s="211"/>
      <c r="T116" s="212"/>
      <c r="AT116" s="213" t="s">
        <v>148</v>
      </c>
      <c r="AU116" s="213" t="s">
        <v>92</v>
      </c>
      <c r="AV116" s="14" t="s">
        <v>144</v>
      </c>
      <c r="AW116" s="14" t="s">
        <v>42</v>
      </c>
      <c r="AX116" s="14" t="s">
        <v>90</v>
      </c>
      <c r="AY116" s="213" t="s">
        <v>137</v>
      </c>
    </row>
    <row r="117" spans="1:65" s="2" customFormat="1" ht="24.2" customHeight="1">
      <c r="A117" s="36"/>
      <c r="B117" s="37"/>
      <c r="C117" s="172" t="s">
        <v>161</v>
      </c>
      <c r="D117" s="172" t="s">
        <v>140</v>
      </c>
      <c r="E117" s="173" t="s">
        <v>162</v>
      </c>
      <c r="F117" s="174" t="s">
        <v>163</v>
      </c>
      <c r="G117" s="175" t="s">
        <v>164</v>
      </c>
      <c r="H117" s="176">
        <v>7.68</v>
      </c>
      <c r="I117" s="177"/>
      <c r="J117" s="178">
        <f>ROUND(I117*H117,2)</f>
        <v>0</v>
      </c>
      <c r="K117" s="179"/>
      <c r="L117" s="41"/>
      <c r="M117" s="180" t="s">
        <v>44</v>
      </c>
      <c r="N117" s="181" t="s">
        <v>53</v>
      </c>
      <c r="O117" s="66"/>
      <c r="P117" s="182">
        <f>O117*H117</f>
        <v>0</v>
      </c>
      <c r="Q117" s="182">
        <v>0.25364999999999999</v>
      </c>
      <c r="R117" s="182">
        <f>Q117*H117</f>
        <v>1.9480319999999998</v>
      </c>
      <c r="S117" s="182">
        <v>0</v>
      </c>
      <c r="T117" s="183">
        <f>S117*H117</f>
        <v>0</v>
      </c>
      <c r="U117" s="36"/>
      <c r="V117" s="36"/>
      <c r="W117" s="36"/>
      <c r="X117" s="36"/>
      <c r="Y117" s="36"/>
      <c r="Z117" s="36"/>
      <c r="AA117" s="36"/>
      <c r="AB117" s="36"/>
      <c r="AC117" s="36"/>
      <c r="AD117" s="36"/>
      <c r="AE117" s="36"/>
      <c r="AR117" s="184" t="s">
        <v>144</v>
      </c>
      <c r="AT117" s="184" t="s">
        <v>140</v>
      </c>
      <c r="AU117" s="184" t="s">
        <v>92</v>
      </c>
      <c r="AY117" s="18" t="s">
        <v>137</v>
      </c>
      <c r="BE117" s="185">
        <f>IF(N117="základní",J117,0)</f>
        <v>0</v>
      </c>
      <c r="BF117" s="185">
        <f>IF(N117="snížená",J117,0)</f>
        <v>0</v>
      </c>
      <c r="BG117" s="185">
        <f>IF(N117="zákl. přenesená",J117,0)</f>
        <v>0</v>
      </c>
      <c r="BH117" s="185">
        <f>IF(N117="sníž. přenesená",J117,0)</f>
        <v>0</v>
      </c>
      <c r="BI117" s="185">
        <f>IF(N117="nulová",J117,0)</f>
        <v>0</v>
      </c>
      <c r="BJ117" s="18" t="s">
        <v>90</v>
      </c>
      <c r="BK117" s="185">
        <f>ROUND(I117*H117,2)</f>
        <v>0</v>
      </c>
      <c r="BL117" s="18" t="s">
        <v>144</v>
      </c>
      <c r="BM117" s="184" t="s">
        <v>165</v>
      </c>
    </row>
    <row r="118" spans="1:65" s="2" customFormat="1" ht="11.25">
      <c r="A118" s="36"/>
      <c r="B118" s="37"/>
      <c r="C118" s="38"/>
      <c r="D118" s="186" t="s">
        <v>146</v>
      </c>
      <c r="E118" s="38"/>
      <c r="F118" s="187" t="s">
        <v>166</v>
      </c>
      <c r="G118" s="38"/>
      <c r="H118" s="38"/>
      <c r="I118" s="188"/>
      <c r="J118" s="38"/>
      <c r="K118" s="38"/>
      <c r="L118" s="41"/>
      <c r="M118" s="189"/>
      <c r="N118" s="190"/>
      <c r="O118" s="66"/>
      <c r="P118" s="66"/>
      <c r="Q118" s="66"/>
      <c r="R118" s="66"/>
      <c r="S118" s="66"/>
      <c r="T118" s="67"/>
      <c r="U118" s="36"/>
      <c r="V118" s="36"/>
      <c r="W118" s="36"/>
      <c r="X118" s="36"/>
      <c r="Y118" s="36"/>
      <c r="Z118" s="36"/>
      <c r="AA118" s="36"/>
      <c r="AB118" s="36"/>
      <c r="AC118" s="36"/>
      <c r="AD118" s="36"/>
      <c r="AE118" s="36"/>
      <c r="AT118" s="18" t="s">
        <v>146</v>
      </c>
      <c r="AU118" s="18" t="s">
        <v>92</v>
      </c>
    </row>
    <row r="119" spans="1:65" s="15" customFormat="1" ht="11.25">
      <c r="B119" s="214"/>
      <c r="C119" s="215"/>
      <c r="D119" s="193" t="s">
        <v>148</v>
      </c>
      <c r="E119" s="216" t="s">
        <v>44</v>
      </c>
      <c r="F119" s="217" t="s">
        <v>167</v>
      </c>
      <c r="G119" s="215"/>
      <c r="H119" s="216" t="s">
        <v>44</v>
      </c>
      <c r="I119" s="218"/>
      <c r="J119" s="215"/>
      <c r="K119" s="215"/>
      <c r="L119" s="219"/>
      <c r="M119" s="220"/>
      <c r="N119" s="221"/>
      <c r="O119" s="221"/>
      <c r="P119" s="221"/>
      <c r="Q119" s="221"/>
      <c r="R119" s="221"/>
      <c r="S119" s="221"/>
      <c r="T119" s="222"/>
      <c r="AT119" s="223" t="s">
        <v>148</v>
      </c>
      <c r="AU119" s="223" t="s">
        <v>92</v>
      </c>
      <c r="AV119" s="15" t="s">
        <v>90</v>
      </c>
      <c r="AW119" s="15" t="s">
        <v>42</v>
      </c>
      <c r="AX119" s="15" t="s">
        <v>82</v>
      </c>
      <c r="AY119" s="223" t="s">
        <v>137</v>
      </c>
    </row>
    <row r="120" spans="1:65" s="13" customFormat="1" ht="11.25">
      <c r="B120" s="191"/>
      <c r="C120" s="192"/>
      <c r="D120" s="193" t="s">
        <v>148</v>
      </c>
      <c r="E120" s="194" t="s">
        <v>44</v>
      </c>
      <c r="F120" s="195" t="s">
        <v>168</v>
      </c>
      <c r="G120" s="192"/>
      <c r="H120" s="196">
        <v>0.24</v>
      </c>
      <c r="I120" s="197"/>
      <c r="J120" s="192"/>
      <c r="K120" s="192"/>
      <c r="L120" s="198"/>
      <c r="M120" s="199"/>
      <c r="N120" s="200"/>
      <c r="O120" s="200"/>
      <c r="P120" s="200"/>
      <c r="Q120" s="200"/>
      <c r="R120" s="200"/>
      <c r="S120" s="200"/>
      <c r="T120" s="201"/>
      <c r="AT120" s="202" t="s">
        <v>148</v>
      </c>
      <c r="AU120" s="202" t="s">
        <v>92</v>
      </c>
      <c r="AV120" s="13" t="s">
        <v>92</v>
      </c>
      <c r="AW120" s="13" t="s">
        <v>42</v>
      </c>
      <c r="AX120" s="13" t="s">
        <v>82</v>
      </c>
      <c r="AY120" s="202" t="s">
        <v>137</v>
      </c>
    </row>
    <row r="121" spans="1:65" s="13" customFormat="1" ht="11.25">
      <c r="B121" s="191"/>
      <c r="C121" s="192"/>
      <c r="D121" s="193" t="s">
        <v>148</v>
      </c>
      <c r="E121" s="194" t="s">
        <v>44</v>
      </c>
      <c r="F121" s="195" t="s">
        <v>169</v>
      </c>
      <c r="G121" s="192"/>
      <c r="H121" s="196">
        <v>0.48</v>
      </c>
      <c r="I121" s="197"/>
      <c r="J121" s="192"/>
      <c r="K121" s="192"/>
      <c r="L121" s="198"/>
      <c r="M121" s="199"/>
      <c r="N121" s="200"/>
      <c r="O121" s="200"/>
      <c r="P121" s="200"/>
      <c r="Q121" s="200"/>
      <c r="R121" s="200"/>
      <c r="S121" s="200"/>
      <c r="T121" s="201"/>
      <c r="AT121" s="202" t="s">
        <v>148</v>
      </c>
      <c r="AU121" s="202" t="s">
        <v>92</v>
      </c>
      <c r="AV121" s="13" t="s">
        <v>92</v>
      </c>
      <c r="AW121" s="13" t="s">
        <v>42</v>
      </c>
      <c r="AX121" s="13" t="s">
        <v>82</v>
      </c>
      <c r="AY121" s="202" t="s">
        <v>137</v>
      </c>
    </row>
    <row r="122" spans="1:65" s="13" customFormat="1" ht="11.25">
      <c r="B122" s="191"/>
      <c r="C122" s="192"/>
      <c r="D122" s="193" t="s">
        <v>148</v>
      </c>
      <c r="E122" s="194" t="s">
        <v>44</v>
      </c>
      <c r="F122" s="195" t="s">
        <v>170</v>
      </c>
      <c r="G122" s="192"/>
      <c r="H122" s="196">
        <v>0.48</v>
      </c>
      <c r="I122" s="197"/>
      <c r="J122" s="192"/>
      <c r="K122" s="192"/>
      <c r="L122" s="198"/>
      <c r="M122" s="199"/>
      <c r="N122" s="200"/>
      <c r="O122" s="200"/>
      <c r="P122" s="200"/>
      <c r="Q122" s="200"/>
      <c r="R122" s="200"/>
      <c r="S122" s="200"/>
      <c r="T122" s="201"/>
      <c r="AT122" s="202" t="s">
        <v>148</v>
      </c>
      <c r="AU122" s="202" t="s">
        <v>92</v>
      </c>
      <c r="AV122" s="13" t="s">
        <v>92</v>
      </c>
      <c r="AW122" s="13" t="s">
        <v>42</v>
      </c>
      <c r="AX122" s="13" t="s">
        <v>82</v>
      </c>
      <c r="AY122" s="202" t="s">
        <v>137</v>
      </c>
    </row>
    <row r="123" spans="1:65" s="13" customFormat="1" ht="11.25">
      <c r="B123" s="191"/>
      <c r="C123" s="192"/>
      <c r="D123" s="193" t="s">
        <v>148</v>
      </c>
      <c r="E123" s="194" t="s">
        <v>44</v>
      </c>
      <c r="F123" s="195" t="s">
        <v>171</v>
      </c>
      <c r="G123" s="192"/>
      <c r="H123" s="196">
        <v>0.96</v>
      </c>
      <c r="I123" s="197"/>
      <c r="J123" s="192"/>
      <c r="K123" s="192"/>
      <c r="L123" s="198"/>
      <c r="M123" s="199"/>
      <c r="N123" s="200"/>
      <c r="O123" s="200"/>
      <c r="P123" s="200"/>
      <c r="Q123" s="200"/>
      <c r="R123" s="200"/>
      <c r="S123" s="200"/>
      <c r="T123" s="201"/>
      <c r="AT123" s="202" t="s">
        <v>148</v>
      </c>
      <c r="AU123" s="202" t="s">
        <v>92</v>
      </c>
      <c r="AV123" s="13" t="s">
        <v>92</v>
      </c>
      <c r="AW123" s="13" t="s">
        <v>42</v>
      </c>
      <c r="AX123" s="13" t="s">
        <v>82</v>
      </c>
      <c r="AY123" s="202" t="s">
        <v>137</v>
      </c>
    </row>
    <row r="124" spans="1:65" s="13" customFormat="1" ht="11.25">
      <c r="B124" s="191"/>
      <c r="C124" s="192"/>
      <c r="D124" s="193" t="s">
        <v>148</v>
      </c>
      <c r="E124" s="194" t="s">
        <v>44</v>
      </c>
      <c r="F124" s="195" t="s">
        <v>172</v>
      </c>
      <c r="G124" s="192"/>
      <c r="H124" s="196">
        <v>0.96</v>
      </c>
      <c r="I124" s="197"/>
      <c r="J124" s="192"/>
      <c r="K124" s="192"/>
      <c r="L124" s="198"/>
      <c r="M124" s="199"/>
      <c r="N124" s="200"/>
      <c r="O124" s="200"/>
      <c r="P124" s="200"/>
      <c r="Q124" s="200"/>
      <c r="R124" s="200"/>
      <c r="S124" s="200"/>
      <c r="T124" s="201"/>
      <c r="AT124" s="202" t="s">
        <v>148</v>
      </c>
      <c r="AU124" s="202" t="s">
        <v>92</v>
      </c>
      <c r="AV124" s="13" t="s">
        <v>92</v>
      </c>
      <c r="AW124" s="13" t="s">
        <v>42</v>
      </c>
      <c r="AX124" s="13" t="s">
        <v>82</v>
      </c>
      <c r="AY124" s="202" t="s">
        <v>137</v>
      </c>
    </row>
    <row r="125" spans="1:65" s="13" customFormat="1" ht="11.25">
      <c r="B125" s="191"/>
      <c r="C125" s="192"/>
      <c r="D125" s="193" t="s">
        <v>148</v>
      </c>
      <c r="E125" s="194" t="s">
        <v>44</v>
      </c>
      <c r="F125" s="195" t="s">
        <v>173</v>
      </c>
      <c r="G125" s="192"/>
      <c r="H125" s="196">
        <v>0.96</v>
      </c>
      <c r="I125" s="197"/>
      <c r="J125" s="192"/>
      <c r="K125" s="192"/>
      <c r="L125" s="198"/>
      <c r="M125" s="199"/>
      <c r="N125" s="200"/>
      <c r="O125" s="200"/>
      <c r="P125" s="200"/>
      <c r="Q125" s="200"/>
      <c r="R125" s="200"/>
      <c r="S125" s="200"/>
      <c r="T125" s="201"/>
      <c r="AT125" s="202" t="s">
        <v>148</v>
      </c>
      <c r="AU125" s="202" t="s">
        <v>92</v>
      </c>
      <c r="AV125" s="13" t="s">
        <v>92</v>
      </c>
      <c r="AW125" s="13" t="s">
        <v>42</v>
      </c>
      <c r="AX125" s="13" t="s">
        <v>82</v>
      </c>
      <c r="AY125" s="202" t="s">
        <v>137</v>
      </c>
    </row>
    <row r="126" spans="1:65" s="13" customFormat="1" ht="11.25">
      <c r="B126" s="191"/>
      <c r="C126" s="192"/>
      <c r="D126" s="193" t="s">
        <v>148</v>
      </c>
      <c r="E126" s="194" t="s">
        <v>44</v>
      </c>
      <c r="F126" s="195" t="s">
        <v>174</v>
      </c>
      <c r="G126" s="192"/>
      <c r="H126" s="196">
        <v>0.96</v>
      </c>
      <c r="I126" s="197"/>
      <c r="J126" s="192"/>
      <c r="K126" s="192"/>
      <c r="L126" s="198"/>
      <c r="M126" s="199"/>
      <c r="N126" s="200"/>
      <c r="O126" s="200"/>
      <c r="P126" s="200"/>
      <c r="Q126" s="200"/>
      <c r="R126" s="200"/>
      <c r="S126" s="200"/>
      <c r="T126" s="201"/>
      <c r="AT126" s="202" t="s">
        <v>148</v>
      </c>
      <c r="AU126" s="202" t="s">
        <v>92</v>
      </c>
      <c r="AV126" s="13" t="s">
        <v>92</v>
      </c>
      <c r="AW126" s="13" t="s">
        <v>42</v>
      </c>
      <c r="AX126" s="13" t="s">
        <v>82</v>
      </c>
      <c r="AY126" s="202" t="s">
        <v>137</v>
      </c>
    </row>
    <row r="127" spans="1:65" s="13" customFormat="1" ht="11.25">
      <c r="B127" s="191"/>
      <c r="C127" s="192"/>
      <c r="D127" s="193" t="s">
        <v>148</v>
      </c>
      <c r="E127" s="194" t="s">
        <v>44</v>
      </c>
      <c r="F127" s="195" t="s">
        <v>175</v>
      </c>
      <c r="G127" s="192"/>
      <c r="H127" s="196">
        <v>0.96</v>
      </c>
      <c r="I127" s="197"/>
      <c r="J127" s="192"/>
      <c r="K127" s="192"/>
      <c r="L127" s="198"/>
      <c r="M127" s="199"/>
      <c r="N127" s="200"/>
      <c r="O127" s="200"/>
      <c r="P127" s="200"/>
      <c r="Q127" s="200"/>
      <c r="R127" s="200"/>
      <c r="S127" s="200"/>
      <c r="T127" s="201"/>
      <c r="AT127" s="202" t="s">
        <v>148</v>
      </c>
      <c r="AU127" s="202" t="s">
        <v>92</v>
      </c>
      <c r="AV127" s="13" t="s">
        <v>92</v>
      </c>
      <c r="AW127" s="13" t="s">
        <v>42</v>
      </c>
      <c r="AX127" s="13" t="s">
        <v>82</v>
      </c>
      <c r="AY127" s="202" t="s">
        <v>137</v>
      </c>
    </row>
    <row r="128" spans="1:65" s="13" customFormat="1" ht="11.25">
      <c r="B128" s="191"/>
      <c r="C128" s="192"/>
      <c r="D128" s="193" t="s">
        <v>148</v>
      </c>
      <c r="E128" s="194" t="s">
        <v>44</v>
      </c>
      <c r="F128" s="195" t="s">
        <v>176</v>
      </c>
      <c r="G128" s="192"/>
      <c r="H128" s="196">
        <v>0.24</v>
      </c>
      <c r="I128" s="197"/>
      <c r="J128" s="192"/>
      <c r="K128" s="192"/>
      <c r="L128" s="198"/>
      <c r="M128" s="199"/>
      <c r="N128" s="200"/>
      <c r="O128" s="200"/>
      <c r="P128" s="200"/>
      <c r="Q128" s="200"/>
      <c r="R128" s="200"/>
      <c r="S128" s="200"/>
      <c r="T128" s="201"/>
      <c r="AT128" s="202" t="s">
        <v>148</v>
      </c>
      <c r="AU128" s="202" t="s">
        <v>92</v>
      </c>
      <c r="AV128" s="13" t="s">
        <v>92</v>
      </c>
      <c r="AW128" s="13" t="s">
        <v>42</v>
      </c>
      <c r="AX128" s="13" t="s">
        <v>82</v>
      </c>
      <c r="AY128" s="202" t="s">
        <v>137</v>
      </c>
    </row>
    <row r="129" spans="1:65" s="13" customFormat="1" ht="11.25">
      <c r="B129" s="191"/>
      <c r="C129" s="192"/>
      <c r="D129" s="193" t="s">
        <v>148</v>
      </c>
      <c r="E129" s="194" t="s">
        <v>44</v>
      </c>
      <c r="F129" s="195" t="s">
        <v>177</v>
      </c>
      <c r="G129" s="192"/>
      <c r="H129" s="196">
        <v>0.48</v>
      </c>
      <c r="I129" s="197"/>
      <c r="J129" s="192"/>
      <c r="K129" s="192"/>
      <c r="L129" s="198"/>
      <c r="M129" s="199"/>
      <c r="N129" s="200"/>
      <c r="O129" s="200"/>
      <c r="P129" s="200"/>
      <c r="Q129" s="200"/>
      <c r="R129" s="200"/>
      <c r="S129" s="200"/>
      <c r="T129" s="201"/>
      <c r="AT129" s="202" t="s">
        <v>148</v>
      </c>
      <c r="AU129" s="202" t="s">
        <v>92</v>
      </c>
      <c r="AV129" s="13" t="s">
        <v>92</v>
      </c>
      <c r="AW129" s="13" t="s">
        <v>42</v>
      </c>
      <c r="AX129" s="13" t="s">
        <v>82</v>
      </c>
      <c r="AY129" s="202" t="s">
        <v>137</v>
      </c>
    </row>
    <row r="130" spans="1:65" s="13" customFormat="1" ht="11.25">
      <c r="B130" s="191"/>
      <c r="C130" s="192"/>
      <c r="D130" s="193" t="s">
        <v>148</v>
      </c>
      <c r="E130" s="194" t="s">
        <v>44</v>
      </c>
      <c r="F130" s="195" t="s">
        <v>178</v>
      </c>
      <c r="G130" s="192"/>
      <c r="H130" s="196">
        <v>0.24</v>
      </c>
      <c r="I130" s="197"/>
      <c r="J130" s="192"/>
      <c r="K130" s="192"/>
      <c r="L130" s="198"/>
      <c r="M130" s="199"/>
      <c r="N130" s="200"/>
      <c r="O130" s="200"/>
      <c r="P130" s="200"/>
      <c r="Q130" s="200"/>
      <c r="R130" s="200"/>
      <c r="S130" s="200"/>
      <c r="T130" s="201"/>
      <c r="AT130" s="202" t="s">
        <v>148</v>
      </c>
      <c r="AU130" s="202" t="s">
        <v>92</v>
      </c>
      <c r="AV130" s="13" t="s">
        <v>92</v>
      </c>
      <c r="AW130" s="13" t="s">
        <v>42</v>
      </c>
      <c r="AX130" s="13" t="s">
        <v>82</v>
      </c>
      <c r="AY130" s="202" t="s">
        <v>137</v>
      </c>
    </row>
    <row r="131" spans="1:65" s="13" customFormat="1" ht="11.25">
      <c r="B131" s="191"/>
      <c r="C131" s="192"/>
      <c r="D131" s="193" t="s">
        <v>148</v>
      </c>
      <c r="E131" s="194" t="s">
        <v>44</v>
      </c>
      <c r="F131" s="195" t="s">
        <v>179</v>
      </c>
      <c r="G131" s="192"/>
      <c r="H131" s="196">
        <v>0.24</v>
      </c>
      <c r="I131" s="197"/>
      <c r="J131" s="192"/>
      <c r="K131" s="192"/>
      <c r="L131" s="198"/>
      <c r="M131" s="199"/>
      <c r="N131" s="200"/>
      <c r="O131" s="200"/>
      <c r="P131" s="200"/>
      <c r="Q131" s="200"/>
      <c r="R131" s="200"/>
      <c r="S131" s="200"/>
      <c r="T131" s="201"/>
      <c r="AT131" s="202" t="s">
        <v>148</v>
      </c>
      <c r="AU131" s="202" t="s">
        <v>92</v>
      </c>
      <c r="AV131" s="13" t="s">
        <v>92</v>
      </c>
      <c r="AW131" s="13" t="s">
        <v>42</v>
      </c>
      <c r="AX131" s="13" t="s">
        <v>82</v>
      </c>
      <c r="AY131" s="202" t="s">
        <v>137</v>
      </c>
    </row>
    <row r="132" spans="1:65" s="13" customFormat="1" ht="11.25">
      <c r="B132" s="191"/>
      <c r="C132" s="192"/>
      <c r="D132" s="193" t="s">
        <v>148</v>
      </c>
      <c r="E132" s="194" t="s">
        <v>44</v>
      </c>
      <c r="F132" s="195" t="s">
        <v>180</v>
      </c>
      <c r="G132" s="192"/>
      <c r="H132" s="196">
        <v>0.24</v>
      </c>
      <c r="I132" s="197"/>
      <c r="J132" s="192"/>
      <c r="K132" s="192"/>
      <c r="L132" s="198"/>
      <c r="M132" s="199"/>
      <c r="N132" s="200"/>
      <c r="O132" s="200"/>
      <c r="P132" s="200"/>
      <c r="Q132" s="200"/>
      <c r="R132" s="200"/>
      <c r="S132" s="200"/>
      <c r="T132" s="201"/>
      <c r="AT132" s="202" t="s">
        <v>148</v>
      </c>
      <c r="AU132" s="202" t="s">
        <v>92</v>
      </c>
      <c r="AV132" s="13" t="s">
        <v>92</v>
      </c>
      <c r="AW132" s="13" t="s">
        <v>42</v>
      </c>
      <c r="AX132" s="13" t="s">
        <v>82</v>
      </c>
      <c r="AY132" s="202" t="s">
        <v>137</v>
      </c>
    </row>
    <row r="133" spans="1:65" s="13" customFormat="1" ht="11.25">
      <c r="B133" s="191"/>
      <c r="C133" s="192"/>
      <c r="D133" s="193" t="s">
        <v>148</v>
      </c>
      <c r="E133" s="194" t="s">
        <v>44</v>
      </c>
      <c r="F133" s="195" t="s">
        <v>181</v>
      </c>
      <c r="G133" s="192"/>
      <c r="H133" s="196">
        <v>0.24</v>
      </c>
      <c r="I133" s="197"/>
      <c r="J133" s="192"/>
      <c r="K133" s="192"/>
      <c r="L133" s="198"/>
      <c r="M133" s="199"/>
      <c r="N133" s="200"/>
      <c r="O133" s="200"/>
      <c r="P133" s="200"/>
      <c r="Q133" s="200"/>
      <c r="R133" s="200"/>
      <c r="S133" s="200"/>
      <c r="T133" s="201"/>
      <c r="AT133" s="202" t="s">
        <v>148</v>
      </c>
      <c r="AU133" s="202" t="s">
        <v>92</v>
      </c>
      <c r="AV133" s="13" t="s">
        <v>92</v>
      </c>
      <c r="AW133" s="13" t="s">
        <v>42</v>
      </c>
      <c r="AX133" s="13" t="s">
        <v>82</v>
      </c>
      <c r="AY133" s="202" t="s">
        <v>137</v>
      </c>
    </row>
    <row r="134" spans="1:65" s="14" customFormat="1" ht="11.25">
      <c r="B134" s="203"/>
      <c r="C134" s="204"/>
      <c r="D134" s="193" t="s">
        <v>148</v>
      </c>
      <c r="E134" s="205" t="s">
        <v>44</v>
      </c>
      <c r="F134" s="206" t="s">
        <v>153</v>
      </c>
      <c r="G134" s="204"/>
      <c r="H134" s="207">
        <v>7.68</v>
      </c>
      <c r="I134" s="208"/>
      <c r="J134" s="204"/>
      <c r="K134" s="204"/>
      <c r="L134" s="209"/>
      <c r="M134" s="210"/>
      <c r="N134" s="211"/>
      <c r="O134" s="211"/>
      <c r="P134" s="211"/>
      <c r="Q134" s="211"/>
      <c r="R134" s="211"/>
      <c r="S134" s="211"/>
      <c r="T134" s="212"/>
      <c r="AT134" s="213" t="s">
        <v>148</v>
      </c>
      <c r="AU134" s="213" t="s">
        <v>92</v>
      </c>
      <c r="AV134" s="14" t="s">
        <v>144</v>
      </c>
      <c r="AW134" s="14" t="s">
        <v>42</v>
      </c>
      <c r="AX134" s="14" t="s">
        <v>90</v>
      </c>
      <c r="AY134" s="213" t="s">
        <v>137</v>
      </c>
    </row>
    <row r="135" spans="1:65" s="2" customFormat="1" ht="33" customHeight="1">
      <c r="A135" s="36"/>
      <c r="B135" s="37"/>
      <c r="C135" s="172" t="s">
        <v>138</v>
      </c>
      <c r="D135" s="172" t="s">
        <v>140</v>
      </c>
      <c r="E135" s="173" t="s">
        <v>182</v>
      </c>
      <c r="F135" s="174" t="s">
        <v>183</v>
      </c>
      <c r="G135" s="175" t="s">
        <v>143</v>
      </c>
      <c r="H135" s="176">
        <v>22</v>
      </c>
      <c r="I135" s="177"/>
      <c r="J135" s="178">
        <f>ROUND(I135*H135,2)</f>
        <v>0</v>
      </c>
      <c r="K135" s="179"/>
      <c r="L135" s="41"/>
      <c r="M135" s="180" t="s">
        <v>44</v>
      </c>
      <c r="N135" s="181" t="s">
        <v>53</v>
      </c>
      <c r="O135" s="66"/>
      <c r="P135" s="182">
        <f>O135*H135</f>
        <v>0</v>
      </c>
      <c r="Q135" s="182">
        <v>2.3910000000000001E-2</v>
      </c>
      <c r="R135" s="182">
        <f>Q135*H135</f>
        <v>0.52602000000000004</v>
      </c>
      <c r="S135" s="182">
        <v>0</v>
      </c>
      <c r="T135" s="183">
        <f>S135*H135</f>
        <v>0</v>
      </c>
      <c r="U135" s="36"/>
      <c r="V135" s="36"/>
      <c r="W135" s="36"/>
      <c r="X135" s="36"/>
      <c r="Y135" s="36"/>
      <c r="Z135" s="36"/>
      <c r="AA135" s="36"/>
      <c r="AB135" s="36"/>
      <c r="AC135" s="36"/>
      <c r="AD135" s="36"/>
      <c r="AE135" s="36"/>
      <c r="AR135" s="184" t="s">
        <v>144</v>
      </c>
      <c r="AT135" s="184" t="s">
        <v>140</v>
      </c>
      <c r="AU135" s="184" t="s">
        <v>92</v>
      </c>
      <c r="AY135" s="18" t="s">
        <v>137</v>
      </c>
      <c r="BE135" s="185">
        <f>IF(N135="základní",J135,0)</f>
        <v>0</v>
      </c>
      <c r="BF135" s="185">
        <f>IF(N135="snížená",J135,0)</f>
        <v>0</v>
      </c>
      <c r="BG135" s="185">
        <f>IF(N135="zákl. přenesená",J135,0)</f>
        <v>0</v>
      </c>
      <c r="BH135" s="185">
        <f>IF(N135="sníž. přenesená",J135,0)</f>
        <v>0</v>
      </c>
      <c r="BI135" s="185">
        <f>IF(N135="nulová",J135,0)</f>
        <v>0</v>
      </c>
      <c r="BJ135" s="18" t="s">
        <v>90</v>
      </c>
      <c r="BK135" s="185">
        <f>ROUND(I135*H135,2)</f>
        <v>0</v>
      </c>
      <c r="BL135" s="18" t="s">
        <v>144</v>
      </c>
      <c r="BM135" s="184" t="s">
        <v>184</v>
      </c>
    </row>
    <row r="136" spans="1:65" s="2" customFormat="1" ht="11.25">
      <c r="A136" s="36"/>
      <c r="B136" s="37"/>
      <c r="C136" s="38"/>
      <c r="D136" s="186" t="s">
        <v>146</v>
      </c>
      <c r="E136" s="38"/>
      <c r="F136" s="187" t="s">
        <v>185</v>
      </c>
      <c r="G136" s="38"/>
      <c r="H136" s="38"/>
      <c r="I136" s="188"/>
      <c r="J136" s="38"/>
      <c r="K136" s="38"/>
      <c r="L136" s="41"/>
      <c r="M136" s="189"/>
      <c r="N136" s="190"/>
      <c r="O136" s="66"/>
      <c r="P136" s="66"/>
      <c r="Q136" s="66"/>
      <c r="R136" s="66"/>
      <c r="S136" s="66"/>
      <c r="T136" s="67"/>
      <c r="U136" s="36"/>
      <c r="V136" s="36"/>
      <c r="W136" s="36"/>
      <c r="X136" s="36"/>
      <c r="Y136" s="36"/>
      <c r="Z136" s="36"/>
      <c r="AA136" s="36"/>
      <c r="AB136" s="36"/>
      <c r="AC136" s="36"/>
      <c r="AD136" s="36"/>
      <c r="AE136" s="36"/>
      <c r="AT136" s="18" t="s">
        <v>146</v>
      </c>
      <c r="AU136" s="18" t="s">
        <v>92</v>
      </c>
    </row>
    <row r="137" spans="1:65" s="15" customFormat="1" ht="11.25">
      <c r="B137" s="214"/>
      <c r="C137" s="215"/>
      <c r="D137" s="193" t="s">
        <v>148</v>
      </c>
      <c r="E137" s="216" t="s">
        <v>44</v>
      </c>
      <c r="F137" s="217" t="s">
        <v>186</v>
      </c>
      <c r="G137" s="215"/>
      <c r="H137" s="216" t="s">
        <v>44</v>
      </c>
      <c r="I137" s="218"/>
      <c r="J137" s="215"/>
      <c r="K137" s="215"/>
      <c r="L137" s="219"/>
      <c r="M137" s="220"/>
      <c r="N137" s="221"/>
      <c r="O137" s="221"/>
      <c r="P137" s="221"/>
      <c r="Q137" s="221"/>
      <c r="R137" s="221"/>
      <c r="S137" s="221"/>
      <c r="T137" s="222"/>
      <c r="AT137" s="223" t="s">
        <v>148</v>
      </c>
      <c r="AU137" s="223" t="s">
        <v>92</v>
      </c>
      <c r="AV137" s="15" t="s">
        <v>90</v>
      </c>
      <c r="AW137" s="15" t="s">
        <v>42</v>
      </c>
      <c r="AX137" s="15" t="s">
        <v>82</v>
      </c>
      <c r="AY137" s="223" t="s">
        <v>137</v>
      </c>
    </row>
    <row r="138" spans="1:65" s="13" customFormat="1" ht="11.25">
      <c r="B138" s="191"/>
      <c r="C138" s="192"/>
      <c r="D138" s="193" t="s">
        <v>148</v>
      </c>
      <c r="E138" s="194" t="s">
        <v>44</v>
      </c>
      <c r="F138" s="195" t="s">
        <v>187</v>
      </c>
      <c r="G138" s="192"/>
      <c r="H138" s="196">
        <v>1</v>
      </c>
      <c r="I138" s="197"/>
      <c r="J138" s="192"/>
      <c r="K138" s="192"/>
      <c r="L138" s="198"/>
      <c r="M138" s="199"/>
      <c r="N138" s="200"/>
      <c r="O138" s="200"/>
      <c r="P138" s="200"/>
      <c r="Q138" s="200"/>
      <c r="R138" s="200"/>
      <c r="S138" s="200"/>
      <c r="T138" s="201"/>
      <c r="AT138" s="202" t="s">
        <v>148</v>
      </c>
      <c r="AU138" s="202" t="s">
        <v>92</v>
      </c>
      <c r="AV138" s="13" t="s">
        <v>92</v>
      </c>
      <c r="AW138" s="13" t="s">
        <v>42</v>
      </c>
      <c r="AX138" s="13" t="s">
        <v>82</v>
      </c>
      <c r="AY138" s="202" t="s">
        <v>137</v>
      </c>
    </row>
    <row r="139" spans="1:65" s="13" customFormat="1" ht="11.25">
      <c r="B139" s="191"/>
      <c r="C139" s="192"/>
      <c r="D139" s="193" t="s">
        <v>148</v>
      </c>
      <c r="E139" s="194" t="s">
        <v>44</v>
      </c>
      <c r="F139" s="195" t="s">
        <v>188</v>
      </c>
      <c r="G139" s="192"/>
      <c r="H139" s="196">
        <v>2</v>
      </c>
      <c r="I139" s="197"/>
      <c r="J139" s="192"/>
      <c r="K139" s="192"/>
      <c r="L139" s="198"/>
      <c r="M139" s="199"/>
      <c r="N139" s="200"/>
      <c r="O139" s="200"/>
      <c r="P139" s="200"/>
      <c r="Q139" s="200"/>
      <c r="R139" s="200"/>
      <c r="S139" s="200"/>
      <c r="T139" s="201"/>
      <c r="AT139" s="202" t="s">
        <v>148</v>
      </c>
      <c r="AU139" s="202" t="s">
        <v>92</v>
      </c>
      <c r="AV139" s="13" t="s">
        <v>92</v>
      </c>
      <c r="AW139" s="13" t="s">
        <v>42</v>
      </c>
      <c r="AX139" s="13" t="s">
        <v>82</v>
      </c>
      <c r="AY139" s="202" t="s">
        <v>137</v>
      </c>
    </row>
    <row r="140" spans="1:65" s="13" customFormat="1" ht="11.25">
      <c r="B140" s="191"/>
      <c r="C140" s="192"/>
      <c r="D140" s="193" t="s">
        <v>148</v>
      </c>
      <c r="E140" s="194" t="s">
        <v>44</v>
      </c>
      <c r="F140" s="195" t="s">
        <v>189</v>
      </c>
      <c r="G140" s="192"/>
      <c r="H140" s="196">
        <v>2</v>
      </c>
      <c r="I140" s="197"/>
      <c r="J140" s="192"/>
      <c r="K140" s="192"/>
      <c r="L140" s="198"/>
      <c r="M140" s="199"/>
      <c r="N140" s="200"/>
      <c r="O140" s="200"/>
      <c r="P140" s="200"/>
      <c r="Q140" s="200"/>
      <c r="R140" s="200"/>
      <c r="S140" s="200"/>
      <c r="T140" s="201"/>
      <c r="AT140" s="202" t="s">
        <v>148</v>
      </c>
      <c r="AU140" s="202" t="s">
        <v>92</v>
      </c>
      <c r="AV140" s="13" t="s">
        <v>92</v>
      </c>
      <c r="AW140" s="13" t="s">
        <v>42</v>
      </c>
      <c r="AX140" s="13" t="s">
        <v>82</v>
      </c>
      <c r="AY140" s="202" t="s">
        <v>137</v>
      </c>
    </row>
    <row r="141" spans="1:65" s="13" customFormat="1" ht="11.25">
      <c r="B141" s="191"/>
      <c r="C141" s="192"/>
      <c r="D141" s="193" t="s">
        <v>148</v>
      </c>
      <c r="E141" s="194" t="s">
        <v>44</v>
      </c>
      <c r="F141" s="195" t="s">
        <v>190</v>
      </c>
      <c r="G141" s="192"/>
      <c r="H141" s="196">
        <v>2</v>
      </c>
      <c r="I141" s="197"/>
      <c r="J141" s="192"/>
      <c r="K141" s="192"/>
      <c r="L141" s="198"/>
      <c r="M141" s="199"/>
      <c r="N141" s="200"/>
      <c r="O141" s="200"/>
      <c r="P141" s="200"/>
      <c r="Q141" s="200"/>
      <c r="R141" s="200"/>
      <c r="S141" s="200"/>
      <c r="T141" s="201"/>
      <c r="AT141" s="202" t="s">
        <v>148</v>
      </c>
      <c r="AU141" s="202" t="s">
        <v>92</v>
      </c>
      <c r="AV141" s="13" t="s">
        <v>92</v>
      </c>
      <c r="AW141" s="13" t="s">
        <v>42</v>
      </c>
      <c r="AX141" s="13" t="s">
        <v>82</v>
      </c>
      <c r="AY141" s="202" t="s">
        <v>137</v>
      </c>
    </row>
    <row r="142" spans="1:65" s="13" customFormat="1" ht="11.25">
      <c r="B142" s="191"/>
      <c r="C142" s="192"/>
      <c r="D142" s="193" t="s">
        <v>148</v>
      </c>
      <c r="E142" s="194" t="s">
        <v>44</v>
      </c>
      <c r="F142" s="195" t="s">
        <v>191</v>
      </c>
      <c r="G142" s="192"/>
      <c r="H142" s="196">
        <v>2</v>
      </c>
      <c r="I142" s="197"/>
      <c r="J142" s="192"/>
      <c r="K142" s="192"/>
      <c r="L142" s="198"/>
      <c r="M142" s="199"/>
      <c r="N142" s="200"/>
      <c r="O142" s="200"/>
      <c r="P142" s="200"/>
      <c r="Q142" s="200"/>
      <c r="R142" s="200"/>
      <c r="S142" s="200"/>
      <c r="T142" s="201"/>
      <c r="AT142" s="202" t="s">
        <v>148</v>
      </c>
      <c r="AU142" s="202" t="s">
        <v>92</v>
      </c>
      <c r="AV142" s="13" t="s">
        <v>92</v>
      </c>
      <c r="AW142" s="13" t="s">
        <v>42</v>
      </c>
      <c r="AX142" s="13" t="s">
        <v>82</v>
      </c>
      <c r="AY142" s="202" t="s">
        <v>137</v>
      </c>
    </row>
    <row r="143" spans="1:65" s="13" customFormat="1" ht="11.25">
      <c r="B143" s="191"/>
      <c r="C143" s="192"/>
      <c r="D143" s="193" t="s">
        <v>148</v>
      </c>
      <c r="E143" s="194" t="s">
        <v>44</v>
      </c>
      <c r="F143" s="195" t="s">
        <v>192</v>
      </c>
      <c r="G143" s="192"/>
      <c r="H143" s="196">
        <v>2</v>
      </c>
      <c r="I143" s="197"/>
      <c r="J143" s="192"/>
      <c r="K143" s="192"/>
      <c r="L143" s="198"/>
      <c r="M143" s="199"/>
      <c r="N143" s="200"/>
      <c r="O143" s="200"/>
      <c r="P143" s="200"/>
      <c r="Q143" s="200"/>
      <c r="R143" s="200"/>
      <c r="S143" s="200"/>
      <c r="T143" s="201"/>
      <c r="AT143" s="202" t="s">
        <v>148</v>
      </c>
      <c r="AU143" s="202" t="s">
        <v>92</v>
      </c>
      <c r="AV143" s="13" t="s">
        <v>92</v>
      </c>
      <c r="AW143" s="13" t="s">
        <v>42</v>
      </c>
      <c r="AX143" s="13" t="s">
        <v>82</v>
      </c>
      <c r="AY143" s="202" t="s">
        <v>137</v>
      </c>
    </row>
    <row r="144" spans="1:65" s="13" customFormat="1" ht="11.25">
      <c r="B144" s="191"/>
      <c r="C144" s="192"/>
      <c r="D144" s="193" t="s">
        <v>148</v>
      </c>
      <c r="E144" s="194" t="s">
        <v>44</v>
      </c>
      <c r="F144" s="195" t="s">
        <v>193</v>
      </c>
      <c r="G144" s="192"/>
      <c r="H144" s="196">
        <v>2</v>
      </c>
      <c r="I144" s="197"/>
      <c r="J144" s="192"/>
      <c r="K144" s="192"/>
      <c r="L144" s="198"/>
      <c r="M144" s="199"/>
      <c r="N144" s="200"/>
      <c r="O144" s="200"/>
      <c r="P144" s="200"/>
      <c r="Q144" s="200"/>
      <c r="R144" s="200"/>
      <c r="S144" s="200"/>
      <c r="T144" s="201"/>
      <c r="AT144" s="202" t="s">
        <v>148</v>
      </c>
      <c r="AU144" s="202" t="s">
        <v>92</v>
      </c>
      <c r="AV144" s="13" t="s">
        <v>92</v>
      </c>
      <c r="AW144" s="13" t="s">
        <v>42</v>
      </c>
      <c r="AX144" s="13" t="s">
        <v>82</v>
      </c>
      <c r="AY144" s="202" t="s">
        <v>137</v>
      </c>
    </row>
    <row r="145" spans="1:65" s="13" customFormat="1" ht="11.25">
      <c r="B145" s="191"/>
      <c r="C145" s="192"/>
      <c r="D145" s="193" t="s">
        <v>148</v>
      </c>
      <c r="E145" s="194" t="s">
        <v>44</v>
      </c>
      <c r="F145" s="195" t="s">
        <v>194</v>
      </c>
      <c r="G145" s="192"/>
      <c r="H145" s="196">
        <v>2</v>
      </c>
      <c r="I145" s="197"/>
      <c r="J145" s="192"/>
      <c r="K145" s="192"/>
      <c r="L145" s="198"/>
      <c r="M145" s="199"/>
      <c r="N145" s="200"/>
      <c r="O145" s="200"/>
      <c r="P145" s="200"/>
      <c r="Q145" s="200"/>
      <c r="R145" s="200"/>
      <c r="S145" s="200"/>
      <c r="T145" s="201"/>
      <c r="AT145" s="202" t="s">
        <v>148</v>
      </c>
      <c r="AU145" s="202" t="s">
        <v>92</v>
      </c>
      <c r="AV145" s="13" t="s">
        <v>92</v>
      </c>
      <c r="AW145" s="13" t="s">
        <v>42</v>
      </c>
      <c r="AX145" s="13" t="s">
        <v>82</v>
      </c>
      <c r="AY145" s="202" t="s">
        <v>137</v>
      </c>
    </row>
    <row r="146" spans="1:65" s="13" customFormat="1" ht="11.25">
      <c r="B146" s="191"/>
      <c r="C146" s="192"/>
      <c r="D146" s="193" t="s">
        <v>148</v>
      </c>
      <c r="E146" s="194" t="s">
        <v>44</v>
      </c>
      <c r="F146" s="195" t="s">
        <v>195</v>
      </c>
      <c r="G146" s="192"/>
      <c r="H146" s="196">
        <v>1</v>
      </c>
      <c r="I146" s="197"/>
      <c r="J146" s="192"/>
      <c r="K146" s="192"/>
      <c r="L146" s="198"/>
      <c r="M146" s="199"/>
      <c r="N146" s="200"/>
      <c r="O146" s="200"/>
      <c r="P146" s="200"/>
      <c r="Q146" s="200"/>
      <c r="R146" s="200"/>
      <c r="S146" s="200"/>
      <c r="T146" s="201"/>
      <c r="AT146" s="202" t="s">
        <v>148</v>
      </c>
      <c r="AU146" s="202" t="s">
        <v>92</v>
      </c>
      <c r="AV146" s="13" t="s">
        <v>92</v>
      </c>
      <c r="AW146" s="13" t="s">
        <v>42</v>
      </c>
      <c r="AX146" s="13" t="s">
        <v>82</v>
      </c>
      <c r="AY146" s="202" t="s">
        <v>137</v>
      </c>
    </row>
    <row r="147" spans="1:65" s="13" customFormat="1" ht="11.25">
      <c r="B147" s="191"/>
      <c r="C147" s="192"/>
      <c r="D147" s="193" t="s">
        <v>148</v>
      </c>
      <c r="E147" s="194" t="s">
        <v>44</v>
      </c>
      <c r="F147" s="195" t="s">
        <v>196</v>
      </c>
      <c r="G147" s="192"/>
      <c r="H147" s="196">
        <v>2</v>
      </c>
      <c r="I147" s="197"/>
      <c r="J147" s="192"/>
      <c r="K147" s="192"/>
      <c r="L147" s="198"/>
      <c r="M147" s="199"/>
      <c r="N147" s="200"/>
      <c r="O147" s="200"/>
      <c r="P147" s="200"/>
      <c r="Q147" s="200"/>
      <c r="R147" s="200"/>
      <c r="S147" s="200"/>
      <c r="T147" s="201"/>
      <c r="AT147" s="202" t="s">
        <v>148</v>
      </c>
      <c r="AU147" s="202" t="s">
        <v>92</v>
      </c>
      <c r="AV147" s="13" t="s">
        <v>92</v>
      </c>
      <c r="AW147" s="13" t="s">
        <v>42</v>
      </c>
      <c r="AX147" s="13" t="s">
        <v>82</v>
      </c>
      <c r="AY147" s="202" t="s">
        <v>137</v>
      </c>
    </row>
    <row r="148" spans="1:65" s="13" customFormat="1" ht="11.25">
      <c r="B148" s="191"/>
      <c r="C148" s="192"/>
      <c r="D148" s="193" t="s">
        <v>148</v>
      </c>
      <c r="E148" s="194" t="s">
        <v>44</v>
      </c>
      <c r="F148" s="195" t="s">
        <v>197</v>
      </c>
      <c r="G148" s="192"/>
      <c r="H148" s="196">
        <v>1</v>
      </c>
      <c r="I148" s="197"/>
      <c r="J148" s="192"/>
      <c r="K148" s="192"/>
      <c r="L148" s="198"/>
      <c r="M148" s="199"/>
      <c r="N148" s="200"/>
      <c r="O148" s="200"/>
      <c r="P148" s="200"/>
      <c r="Q148" s="200"/>
      <c r="R148" s="200"/>
      <c r="S148" s="200"/>
      <c r="T148" s="201"/>
      <c r="AT148" s="202" t="s">
        <v>148</v>
      </c>
      <c r="AU148" s="202" t="s">
        <v>92</v>
      </c>
      <c r="AV148" s="13" t="s">
        <v>92</v>
      </c>
      <c r="AW148" s="13" t="s">
        <v>42</v>
      </c>
      <c r="AX148" s="13" t="s">
        <v>82</v>
      </c>
      <c r="AY148" s="202" t="s">
        <v>137</v>
      </c>
    </row>
    <row r="149" spans="1:65" s="13" customFormat="1" ht="11.25">
      <c r="B149" s="191"/>
      <c r="C149" s="192"/>
      <c r="D149" s="193" t="s">
        <v>148</v>
      </c>
      <c r="E149" s="194" t="s">
        <v>44</v>
      </c>
      <c r="F149" s="195" t="s">
        <v>198</v>
      </c>
      <c r="G149" s="192"/>
      <c r="H149" s="196">
        <v>1</v>
      </c>
      <c r="I149" s="197"/>
      <c r="J149" s="192"/>
      <c r="K149" s="192"/>
      <c r="L149" s="198"/>
      <c r="M149" s="199"/>
      <c r="N149" s="200"/>
      <c r="O149" s="200"/>
      <c r="P149" s="200"/>
      <c r="Q149" s="200"/>
      <c r="R149" s="200"/>
      <c r="S149" s="200"/>
      <c r="T149" s="201"/>
      <c r="AT149" s="202" t="s">
        <v>148</v>
      </c>
      <c r="AU149" s="202" t="s">
        <v>92</v>
      </c>
      <c r="AV149" s="13" t="s">
        <v>92</v>
      </c>
      <c r="AW149" s="13" t="s">
        <v>42</v>
      </c>
      <c r="AX149" s="13" t="s">
        <v>82</v>
      </c>
      <c r="AY149" s="202" t="s">
        <v>137</v>
      </c>
    </row>
    <row r="150" spans="1:65" s="13" customFormat="1" ht="11.25">
      <c r="B150" s="191"/>
      <c r="C150" s="192"/>
      <c r="D150" s="193" t="s">
        <v>148</v>
      </c>
      <c r="E150" s="194" t="s">
        <v>44</v>
      </c>
      <c r="F150" s="195" t="s">
        <v>199</v>
      </c>
      <c r="G150" s="192"/>
      <c r="H150" s="196">
        <v>1</v>
      </c>
      <c r="I150" s="197"/>
      <c r="J150" s="192"/>
      <c r="K150" s="192"/>
      <c r="L150" s="198"/>
      <c r="M150" s="199"/>
      <c r="N150" s="200"/>
      <c r="O150" s="200"/>
      <c r="P150" s="200"/>
      <c r="Q150" s="200"/>
      <c r="R150" s="200"/>
      <c r="S150" s="200"/>
      <c r="T150" s="201"/>
      <c r="AT150" s="202" t="s">
        <v>148</v>
      </c>
      <c r="AU150" s="202" t="s">
        <v>92</v>
      </c>
      <c r="AV150" s="13" t="s">
        <v>92</v>
      </c>
      <c r="AW150" s="13" t="s">
        <v>42</v>
      </c>
      <c r="AX150" s="13" t="s">
        <v>82</v>
      </c>
      <c r="AY150" s="202" t="s">
        <v>137</v>
      </c>
    </row>
    <row r="151" spans="1:65" s="13" customFormat="1" ht="11.25">
      <c r="B151" s="191"/>
      <c r="C151" s="192"/>
      <c r="D151" s="193" t="s">
        <v>148</v>
      </c>
      <c r="E151" s="194" t="s">
        <v>44</v>
      </c>
      <c r="F151" s="195" t="s">
        <v>200</v>
      </c>
      <c r="G151" s="192"/>
      <c r="H151" s="196">
        <v>1</v>
      </c>
      <c r="I151" s="197"/>
      <c r="J151" s="192"/>
      <c r="K151" s="192"/>
      <c r="L151" s="198"/>
      <c r="M151" s="199"/>
      <c r="N151" s="200"/>
      <c r="O151" s="200"/>
      <c r="P151" s="200"/>
      <c r="Q151" s="200"/>
      <c r="R151" s="200"/>
      <c r="S151" s="200"/>
      <c r="T151" s="201"/>
      <c r="AT151" s="202" t="s">
        <v>148</v>
      </c>
      <c r="AU151" s="202" t="s">
        <v>92</v>
      </c>
      <c r="AV151" s="13" t="s">
        <v>92</v>
      </c>
      <c r="AW151" s="13" t="s">
        <v>42</v>
      </c>
      <c r="AX151" s="13" t="s">
        <v>82</v>
      </c>
      <c r="AY151" s="202" t="s">
        <v>137</v>
      </c>
    </row>
    <row r="152" spans="1:65" s="14" customFormat="1" ht="11.25">
      <c r="B152" s="203"/>
      <c r="C152" s="204"/>
      <c r="D152" s="193" t="s">
        <v>148</v>
      </c>
      <c r="E152" s="205" t="s">
        <v>44</v>
      </c>
      <c r="F152" s="206" t="s">
        <v>153</v>
      </c>
      <c r="G152" s="204"/>
      <c r="H152" s="207">
        <v>22</v>
      </c>
      <c r="I152" s="208"/>
      <c r="J152" s="204"/>
      <c r="K152" s="204"/>
      <c r="L152" s="209"/>
      <c r="M152" s="210"/>
      <c r="N152" s="211"/>
      <c r="O152" s="211"/>
      <c r="P152" s="211"/>
      <c r="Q152" s="211"/>
      <c r="R152" s="211"/>
      <c r="S152" s="211"/>
      <c r="T152" s="212"/>
      <c r="AT152" s="213" t="s">
        <v>148</v>
      </c>
      <c r="AU152" s="213" t="s">
        <v>92</v>
      </c>
      <c r="AV152" s="14" t="s">
        <v>144</v>
      </c>
      <c r="AW152" s="14" t="s">
        <v>42</v>
      </c>
      <c r="AX152" s="14" t="s">
        <v>90</v>
      </c>
      <c r="AY152" s="213" t="s">
        <v>137</v>
      </c>
    </row>
    <row r="153" spans="1:65" s="2" customFormat="1" ht="37.9" customHeight="1">
      <c r="A153" s="36"/>
      <c r="B153" s="37"/>
      <c r="C153" s="172" t="s">
        <v>201</v>
      </c>
      <c r="D153" s="172" t="s">
        <v>140</v>
      </c>
      <c r="E153" s="173" t="s">
        <v>202</v>
      </c>
      <c r="F153" s="174" t="s">
        <v>203</v>
      </c>
      <c r="G153" s="175" t="s">
        <v>164</v>
      </c>
      <c r="H153" s="176">
        <v>100.169</v>
      </c>
      <c r="I153" s="177"/>
      <c r="J153" s="178">
        <f>ROUND(I153*H153,2)</f>
        <v>0</v>
      </c>
      <c r="K153" s="179"/>
      <c r="L153" s="41"/>
      <c r="M153" s="180" t="s">
        <v>44</v>
      </c>
      <c r="N153" s="181" t="s">
        <v>53</v>
      </c>
      <c r="O153" s="66"/>
      <c r="P153" s="182">
        <f>O153*H153</f>
        <v>0</v>
      </c>
      <c r="Q153" s="182">
        <v>7.571E-2</v>
      </c>
      <c r="R153" s="182">
        <f>Q153*H153</f>
        <v>7.5837949899999995</v>
      </c>
      <c r="S153" s="182">
        <v>0</v>
      </c>
      <c r="T153" s="183">
        <f>S153*H153</f>
        <v>0</v>
      </c>
      <c r="U153" s="36"/>
      <c r="V153" s="36"/>
      <c r="W153" s="36"/>
      <c r="X153" s="36"/>
      <c r="Y153" s="36"/>
      <c r="Z153" s="36"/>
      <c r="AA153" s="36"/>
      <c r="AB153" s="36"/>
      <c r="AC153" s="36"/>
      <c r="AD153" s="36"/>
      <c r="AE153" s="36"/>
      <c r="AR153" s="184" t="s">
        <v>144</v>
      </c>
      <c r="AT153" s="184" t="s">
        <v>140</v>
      </c>
      <c r="AU153" s="184" t="s">
        <v>92</v>
      </c>
      <c r="AY153" s="18" t="s">
        <v>137</v>
      </c>
      <c r="BE153" s="185">
        <f>IF(N153="základní",J153,0)</f>
        <v>0</v>
      </c>
      <c r="BF153" s="185">
        <f>IF(N153="snížená",J153,0)</f>
        <v>0</v>
      </c>
      <c r="BG153" s="185">
        <f>IF(N153="zákl. přenesená",J153,0)</f>
        <v>0</v>
      </c>
      <c r="BH153" s="185">
        <f>IF(N153="sníž. přenesená",J153,0)</f>
        <v>0</v>
      </c>
      <c r="BI153" s="185">
        <f>IF(N153="nulová",J153,0)</f>
        <v>0</v>
      </c>
      <c r="BJ153" s="18" t="s">
        <v>90</v>
      </c>
      <c r="BK153" s="185">
        <f>ROUND(I153*H153,2)</f>
        <v>0</v>
      </c>
      <c r="BL153" s="18" t="s">
        <v>144</v>
      </c>
      <c r="BM153" s="184" t="s">
        <v>204</v>
      </c>
    </row>
    <row r="154" spans="1:65" s="2" customFormat="1" ht="11.25">
      <c r="A154" s="36"/>
      <c r="B154" s="37"/>
      <c r="C154" s="38"/>
      <c r="D154" s="186" t="s">
        <v>146</v>
      </c>
      <c r="E154" s="38"/>
      <c r="F154" s="187" t="s">
        <v>205</v>
      </c>
      <c r="G154" s="38"/>
      <c r="H154" s="38"/>
      <c r="I154" s="188"/>
      <c r="J154" s="38"/>
      <c r="K154" s="38"/>
      <c r="L154" s="41"/>
      <c r="M154" s="189"/>
      <c r="N154" s="190"/>
      <c r="O154" s="66"/>
      <c r="P154" s="66"/>
      <c r="Q154" s="66"/>
      <c r="R154" s="66"/>
      <c r="S154" s="66"/>
      <c r="T154" s="67"/>
      <c r="U154" s="36"/>
      <c r="V154" s="36"/>
      <c r="W154" s="36"/>
      <c r="X154" s="36"/>
      <c r="Y154" s="36"/>
      <c r="Z154" s="36"/>
      <c r="AA154" s="36"/>
      <c r="AB154" s="36"/>
      <c r="AC154" s="36"/>
      <c r="AD154" s="36"/>
      <c r="AE154" s="36"/>
      <c r="AT154" s="18" t="s">
        <v>146</v>
      </c>
      <c r="AU154" s="18" t="s">
        <v>92</v>
      </c>
    </row>
    <row r="155" spans="1:65" s="13" customFormat="1" ht="11.25">
      <c r="B155" s="191"/>
      <c r="C155" s="192"/>
      <c r="D155" s="193" t="s">
        <v>148</v>
      </c>
      <c r="E155" s="194" t="s">
        <v>44</v>
      </c>
      <c r="F155" s="195" t="s">
        <v>206</v>
      </c>
      <c r="G155" s="192"/>
      <c r="H155" s="196">
        <v>20.484999999999999</v>
      </c>
      <c r="I155" s="197"/>
      <c r="J155" s="192"/>
      <c r="K155" s="192"/>
      <c r="L155" s="198"/>
      <c r="M155" s="199"/>
      <c r="N155" s="200"/>
      <c r="O155" s="200"/>
      <c r="P155" s="200"/>
      <c r="Q155" s="200"/>
      <c r="R155" s="200"/>
      <c r="S155" s="200"/>
      <c r="T155" s="201"/>
      <c r="AT155" s="202" t="s">
        <v>148</v>
      </c>
      <c r="AU155" s="202" t="s">
        <v>92</v>
      </c>
      <c r="AV155" s="13" t="s">
        <v>92</v>
      </c>
      <c r="AW155" s="13" t="s">
        <v>42</v>
      </c>
      <c r="AX155" s="13" t="s">
        <v>82</v>
      </c>
      <c r="AY155" s="202" t="s">
        <v>137</v>
      </c>
    </row>
    <row r="156" spans="1:65" s="13" customFormat="1" ht="11.25">
      <c r="B156" s="191"/>
      <c r="C156" s="192"/>
      <c r="D156" s="193" t="s">
        <v>148</v>
      </c>
      <c r="E156" s="194" t="s">
        <v>44</v>
      </c>
      <c r="F156" s="195" t="s">
        <v>207</v>
      </c>
      <c r="G156" s="192"/>
      <c r="H156" s="196">
        <v>11.909000000000001</v>
      </c>
      <c r="I156" s="197"/>
      <c r="J156" s="192"/>
      <c r="K156" s="192"/>
      <c r="L156" s="198"/>
      <c r="M156" s="199"/>
      <c r="N156" s="200"/>
      <c r="O156" s="200"/>
      <c r="P156" s="200"/>
      <c r="Q156" s="200"/>
      <c r="R156" s="200"/>
      <c r="S156" s="200"/>
      <c r="T156" s="201"/>
      <c r="AT156" s="202" t="s">
        <v>148</v>
      </c>
      <c r="AU156" s="202" t="s">
        <v>92</v>
      </c>
      <c r="AV156" s="13" t="s">
        <v>92</v>
      </c>
      <c r="AW156" s="13" t="s">
        <v>42</v>
      </c>
      <c r="AX156" s="13" t="s">
        <v>82</v>
      </c>
      <c r="AY156" s="202" t="s">
        <v>137</v>
      </c>
    </row>
    <row r="157" spans="1:65" s="13" customFormat="1" ht="11.25">
      <c r="B157" s="191"/>
      <c r="C157" s="192"/>
      <c r="D157" s="193" t="s">
        <v>148</v>
      </c>
      <c r="E157" s="194" t="s">
        <v>44</v>
      </c>
      <c r="F157" s="195" t="s">
        <v>208</v>
      </c>
      <c r="G157" s="192"/>
      <c r="H157" s="196">
        <v>11.909000000000001</v>
      </c>
      <c r="I157" s="197"/>
      <c r="J157" s="192"/>
      <c r="K157" s="192"/>
      <c r="L157" s="198"/>
      <c r="M157" s="199"/>
      <c r="N157" s="200"/>
      <c r="O157" s="200"/>
      <c r="P157" s="200"/>
      <c r="Q157" s="200"/>
      <c r="R157" s="200"/>
      <c r="S157" s="200"/>
      <c r="T157" s="201"/>
      <c r="AT157" s="202" t="s">
        <v>148</v>
      </c>
      <c r="AU157" s="202" t="s">
        <v>92</v>
      </c>
      <c r="AV157" s="13" t="s">
        <v>92</v>
      </c>
      <c r="AW157" s="13" t="s">
        <v>42</v>
      </c>
      <c r="AX157" s="13" t="s">
        <v>82</v>
      </c>
      <c r="AY157" s="202" t="s">
        <v>137</v>
      </c>
    </row>
    <row r="158" spans="1:65" s="13" customFormat="1" ht="11.25">
      <c r="B158" s="191"/>
      <c r="C158" s="192"/>
      <c r="D158" s="193" t="s">
        <v>148</v>
      </c>
      <c r="E158" s="194" t="s">
        <v>44</v>
      </c>
      <c r="F158" s="195" t="s">
        <v>209</v>
      </c>
      <c r="G158" s="192"/>
      <c r="H158" s="196">
        <v>8.1940000000000008</v>
      </c>
      <c r="I158" s="197"/>
      <c r="J158" s="192"/>
      <c r="K158" s="192"/>
      <c r="L158" s="198"/>
      <c r="M158" s="199"/>
      <c r="N158" s="200"/>
      <c r="O158" s="200"/>
      <c r="P158" s="200"/>
      <c r="Q158" s="200"/>
      <c r="R158" s="200"/>
      <c r="S158" s="200"/>
      <c r="T158" s="201"/>
      <c r="AT158" s="202" t="s">
        <v>148</v>
      </c>
      <c r="AU158" s="202" t="s">
        <v>92</v>
      </c>
      <c r="AV158" s="13" t="s">
        <v>92</v>
      </c>
      <c r="AW158" s="13" t="s">
        <v>42</v>
      </c>
      <c r="AX158" s="13" t="s">
        <v>82</v>
      </c>
      <c r="AY158" s="202" t="s">
        <v>137</v>
      </c>
    </row>
    <row r="159" spans="1:65" s="13" customFormat="1" ht="11.25">
      <c r="B159" s="191"/>
      <c r="C159" s="192"/>
      <c r="D159" s="193" t="s">
        <v>148</v>
      </c>
      <c r="E159" s="194" t="s">
        <v>44</v>
      </c>
      <c r="F159" s="195" t="s">
        <v>210</v>
      </c>
      <c r="G159" s="192"/>
      <c r="H159" s="196">
        <v>8.1940000000000008</v>
      </c>
      <c r="I159" s="197"/>
      <c r="J159" s="192"/>
      <c r="K159" s="192"/>
      <c r="L159" s="198"/>
      <c r="M159" s="199"/>
      <c r="N159" s="200"/>
      <c r="O159" s="200"/>
      <c r="P159" s="200"/>
      <c r="Q159" s="200"/>
      <c r="R159" s="200"/>
      <c r="S159" s="200"/>
      <c r="T159" s="201"/>
      <c r="AT159" s="202" t="s">
        <v>148</v>
      </c>
      <c r="AU159" s="202" t="s">
        <v>92</v>
      </c>
      <c r="AV159" s="13" t="s">
        <v>92</v>
      </c>
      <c r="AW159" s="13" t="s">
        <v>42</v>
      </c>
      <c r="AX159" s="13" t="s">
        <v>82</v>
      </c>
      <c r="AY159" s="202" t="s">
        <v>137</v>
      </c>
    </row>
    <row r="160" spans="1:65" s="13" customFormat="1" ht="11.25">
      <c r="B160" s="191"/>
      <c r="C160" s="192"/>
      <c r="D160" s="193" t="s">
        <v>148</v>
      </c>
      <c r="E160" s="194" t="s">
        <v>44</v>
      </c>
      <c r="F160" s="195" t="s">
        <v>211</v>
      </c>
      <c r="G160" s="192"/>
      <c r="H160" s="196">
        <v>8.1940000000000008</v>
      </c>
      <c r="I160" s="197"/>
      <c r="J160" s="192"/>
      <c r="K160" s="192"/>
      <c r="L160" s="198"/>
      <c r="M160" s="199"/>
      <c r="N160" s="200"/>
      <c r="O160" s="200"/>
      <c r="P160" s="200"/>
      <c r="Q160" s="200"/>
      <c r="R160" s="200"/>
      <c r="S160" s="200"/>
      <c r="T160" s="201"/>
      <c r="AT160" s="202" t="s">
        <v>148</v>
      </c>
      <c r="AU160" s="202" t="s">
        <v>92</v>
      </c>
      <c r="AV160" s="13" t="s">
        <v>92</v>
      </c>
      <c r="AW160" s="13" t="s">
        <v>42</v>
      </c>
      <c r="AX160" s="13" t="s">
        <v>82</v>
      </c>
      <c r="AY160" s="202" t="s">
        <v>137</v>
      </c>
    </row>
    <row r="161" spans="1:65" s="13" customFormat="1" ht="11.25">
      <c r="B161" s="191"/>
      <c r="C161" s="192"/>
      <c r="D161" s="193" t="s">
        <v>148</v>
      </c>
      <c r="E161" s="194" t="s">
        <v>44</v>
      </c>
      <c r="F161" s="195" t="s">
        <v>212</v>
      </c>
      <c r="G161" s="192"/>
      <c r="H161" s="196">
        <v>8.1940000000000008</v>
      </c>
      <c r="I161" s="197"/>
      <c r="J161" s="192"/>
      <c r="K161" s="192"/>
      <c r="L161" s="198"/>
      <c r="M161" s="199"/>
      <c r="N161" s="200"/>
      <c r="O161" s="200"/>
      <c r="P161" s="200"/>
      <c r="Q161" s="200"/>
      <c r="R161" s="200"/>
      <c r="S161" s="200"/>
      <c r="T161" s="201"/>
      <c r="AT161" s="202" t="s">
        <v>148</v>
      </c>
      <c r="AU161" s="202" t="s">
        <v>92</v>
      </c>
      <c r="AV161" s="13" t="s">
        <v>92</v>
      </c>
      <c r="AW161" s="13" t="s">
        <v>42</v>
      </c>
      <c r="AX161" s="13" t="s">
        <v>82</v>
      </c>
      <c r="AY161" s="202" t="s">
        <v>137</v>
      </c>
    </row>
    <row r="162" spans="1:65" s="13" customFormat="1" ht="11.25">
      <c r="B162" s="191"/>
      <c r="C162" s="192"/>
      <c r="D162" s="193" t="s">
        <v>148</v>
      </c>
      <c r="E162" s="194" t="s">
        <v>44</v>
      </c>
      <c r="F162" s="195" t="s">
        <v>213</v>
      </c>
      <c r="G162" s="192"/>
      <c r="H162" s="196">
        <v>8.1940000000000008</v>
      </c>
      <c r="I162" s="197"/>
      <c r="J162" s="192"/>
      <c r="K162" s="192"/>
      <c r="L162" s="198"/>
      <c r="M162" s="199"/>
      <c r="N162" s="200"/>
      <c r="O162" s="200"/>
      <c r="P162" s="200"/>
      <c r="Q162" s="200"/>
      <c r="R162" s="200"/>
      <c r="S162" s="200"/>
      <c r="T162" s="201"/>
      <c r="AT162" s="202" t="s">
        <v>148</v>
      </c>
      <c r="AU162" s="202" t="s">
        <v>92</v>
      </c>
      <c r="AV162" s="13" t="s">
        <v>92</v>
      </c>
      <c r="AW162" s="13" t="s">
        <v>42</v>
      </c>
      <c r="AX162" s="13" t="s">
        <v>82</v>
      </c>
      <c r="AY162" s="202" t="s">
        <v>137</v>
      </c>
    </row>
    <row r="163" spans="1:65" s="13" customFormat="1" ht="11.25">
      <c r="B163" s="191"/>
      <c r="C163" s="192"/>
      <c r="D163" s="193" t="s">
        <v>148</v>
      </c>
      <c r="E163" s="194" t="s">
        <v>44</v>
      </c>
      <c r="F163" s="195" t="s">
        <v>214</v>
      </c>
      <c r="G163" s="192"/>
      <c r="H163" s="196">
        <v>2.3250000000000002</v>
      </c>
      <c r="I163" s="197"/>
      <c r="J163" s="192"/>
      <c r="K163" s="192"/>
      <c r="L163" s="198"/>
      <c r="M163" s="199"/>
      <c r="N163" s="200"/>
      <c r="O163" s="200"/>
      <c r="P163" s="200"/>
      <c r="Q163" s="200"/>
      <c r="R163" s="200"/>
      <c r="S163" s="200"/>
      <c r="T163" s="201"/>
      <c r="AT163" s="202" t="s">
        <v>148</v>
      </c>
      <c r="AU163" s="202" t="s">
        <v>92</v>
      </c>
      <c r="AV163" s="13" t="s">
        <v>92</v>
      </c>
      <c r="AW163" s="13" t="s">
        <v>42</v>
      </c>
      <c r="AX163" s="13" t="s">
        <v>82</v>
      </c>
      <c r="AY163" s="202" t="s">
        <v>137</v>
      </c>
    </row>
    <row r="164" spans="1:65" s="13" customFormat="1" ht="11.25">
      <c r="B164" s="191"/>
      <c r="C164" s="192"/>
      <c r="D164" s="193" t="s">
        <v>148</v>
      </c>
      <c r="E164" s="194" t="s">
        <v>44</v>
      </c>
      <c r="F164" s="195" t="s">
        <v>215</v>
      </c>
      <c r="G164" s="192"/>
      <c r="H164" s="196">
        <v>12.571</v>
      </c>
      <c r="I164" s="197"/>
      <c r="J164" s="192"/>
      <c r="K164" s="192"/>
      <c r="L164" s="198"/>
      <c r="M164" s="199"/>
      <c r="N164" s="200"/>
      <c r="O164" s="200"/>
      <c r="P164" s="200"/>
      <c r="Q164" s="200"/>
      <c r="R164" s="200"/>
      <c r="S164" s="200"/>
      <c r="T164" s="201"/>
      <c r="AT164" s="202" t="s">
        <v>148</v>
      </c>
      <c r="AU164" s="202" t="s">
        <v>92</v>
      </c>
      <c r="AV164" s="13" t="s">
        <v>92</v>
      </c>
      <c r="AW164" s="13" t="s">
        <v>42</v>
      </c>
      <c r="AX164" s="13" t="s">
        <v>82</v>
      </c>
      <c r="AY164" s="202" t="s">
        <v>137</v>
      </c>
    </row>
    <row r="165" spans="1:65" s="14" customFormat="1" ht="11.25">
      <c r="B165" s="203"/>
      <c r="C165" s="204"/>
      <c r="D165" s="193" t="s">
        <v>148</v>
      </c>
      <c r="E165" s="205" t="s">
        <v>44</v>
      </c>
      <c r="F165" s="206" t="s">
        <v>153</v>
      </c>
      <c r="G165" s="204"/>
      <c r="H165" s="207">
        <v>100.169</v>
      </c>
      <c r="I165" s="208"/>
      <c r="J165" s="204"/>
      <c r="K165" s="204"/>
      <c r="L165" s="209"/>
      <c r="M165" s="210"/>
      <c r="N165" s="211"/>
      <c r="O165" s="211"/>
      <c r="P165" s="211"/>
      <c r="Q165" s="211"/>
      <c r="R165" s="211"/>
      <c r="S165" s="211"/>
      <c r="T165" s="212"/>
      <c r="AT165" s="213" t="s">
        <v>148</v>
      </c>
      <c r="AU165" s="213" t="s">
        <v>92</v>
      </c>
      <c r="AV165" s="14" t="s">
        <v>144</v>
      </c>
      <c r="AW165" s="14" t="s">
        <v>42</v>
      </c>
      <c r="AX165" s="14" t="s">
        <v>90</v>
      </c>
      <c r="AY165" s="213" t="s">
        <v>137</v>
      </c>
    </row>
    <row r="166" spans="1:65" s="2" customFormat="1" ht="24.2" customHeight="1">
      <c r="A166" s="36"/>
      <c r="B166" s="37"/>
      <c r="C166" s="172" t="s">
        <v>216</v>
      </c>
      <c r="D166" s="172" t="s">
        <v>140</v>
      </c>
      <c r="E166" s="173" t="s">
        <v>217</v>
      </c>
      <c r="F166" s="174" t="s">
        <v>218</v>
      </c>
      <c r="G166" s="175" t="s">
        <v>164</v>
      </c>
      <c r="H166" s="176">
        <v>19.812999999999999</v>
      </c>
      <c r="I166" s="177"/>
      <c r="J166" s="178">
        <f>ROUND(I166*H166,2)</f>
        <v>0</v>
      </c>
      <c r="K166" s="179"/>
      <c r="L166" s="41"/>
      <c r="M166" s="180" t="s">
        <v>44</v>
      </c>
      <c r="N166" s="181" t="s">
        <v>53</v>
      </c>
      <c r="O166" s="66"/>
      <c r="P166" s="182">
        <f>O166*H166</f>
        <v>0</v>
      </c>
      <c r="Q166" s="182">
        <v>6.1769999999999999E-2</v>
      </c>
      <c r="R166" s="182">
        <f>Q166*H166</f>
        <v>1.2238490099999999</v>
      </c>
      <c r="S166" s="182">
        <v>0</v>
      </c>
      <c r="T166" s="183">
        <f>S166*H166</f>
        <v>0</v>
      </c>
      <c r="U166" s="36"/>
      <c r="V166" s="36"/>
      <c r="W166" s="36"/>
      <c r="X166" s="36"/>
      <c r="Y166" s="36"/>
      <c r="Z166" s="36"/>
      <c r="AA166" s="36"/>
      <c r="AB166" s="36"/>
      <c r="AC166" s="36"/>
      <c r="AD166" s="36"/>
      <c r="AE166" s="36"/>
      <c r="AR166" s="184" t="s">
        <v>144</v>
      </c>
      <c r="AT166" s="184" t="s">
        <v>140</v>
      </c>
      <c r="AU166" s="184" t="s">
        <v>92</v>
      </c>
      <c r="AY166" s="18" t="s">
        <v>137</v>
      </c>
      <c r="BE166" s="185">
        <f>IF(N166="základní",J166,0)</f>
        <v>0</v>
      </c>
      <c r="BF166" s="185">
        <f>IF(N166="snížená",J166,0)</f>
        <v>0</v>
      </c>
      <c r="BG166" s="185">
        <f>IF(N166="zákl. přenesená",J166,0)</f>
        <v>0</v>
      </c>
      <c r="BH166" s="185">
        <f>IF(N166="sníž. přenesená",J166,0)</f>
        <v>0</v>
      </c>
      <c r="BI166" s="185">
        <f>IF(N166="nulová",J166,0)</f>
        <v>0</v>
      </c>
      <c r="BJ166" s="18" t="s">
        <v>90</v>
      </c>
      <c r="BK166" s="185">
        <f>ROUND(I166*H166,2)</f>
        <v>0</v>
      </c>
      <c r="BL166" s="18" t="s">
        <v>144</v>
      </c>
      <c r="BM166" s="184" t="s">
        <v>219</v>
      </c>
    </row>
    <row r="167" spans="1:65" s="2" customFormat="1" ht="11.25">
      <c r="A167" s="36"/>
      <c r="B167" s="37"/>
      <c r="C167" s="38"/>
      <c r="D167" s="186" t="s">
        <v>146</v>
      </c>
      <c r="E167" s="38"/>
      <c r="F167" s="187" t="s">
        <v>220</v>
      </c>
      <c r="G167" s="38"/>
      <c r="H167" s="38"/>
      <c r="I167" s="188"/>
      <c r="J167" s="38"/>
      <c r="K167" s="38"/>
      <c r="L167" s="41"/>
      <c r="M167" s="189"/>
      <c r="N167" s="190"/>
      <c r="O167" s="66"/>
      <c r="P167" s="66"/>
      <c r="Q167" s="66"/>
      <c r="R167" s="66"/>
      <c r="S167" s="66"/>
      <c r="T167" s="67"/>
      <c r="U167" s="36"/>
      <c r="V167" s="36"/>
      <c r="W167" s="36"/>
      <c r="X167" s="36"/>
      <c r="Y167" s="36"/>
      <c r="Z167" s="36"/>
      <c r="AA167" s="36"/>
      <c r="AB167" s="36"/>
      <c r="AC167" s="36"/>
      <c r="AD167" s="36"/>
      <c r="AE167" s="36"/>
      <c r="AT167" s="18" t="s">
        <v>146</v>
      </c>
      <c r="AU167" s="18" t="s">
        <v>92</v>
      </c>
    </row>
    <row r="168" spans="1:65" s="15" customFormat="1" ht="11.25">
      <c r="B168" s="214"/>
      <c r="C168" s="215"/>
      <c r="D168" s="193" t="s">
        <v>148</v>
      </c>
      <c r="E168" s="216" t="s">
        <v>44</v>
      </c>
      <c r="F168" s="217" t="s">
        <v>221</v>
      </c>
      <c r="G168" s="215"/>
      <c r="H168" s="216" t="s">
        <v>44</v>
      </c>
      <c r="I168" s="218"/>
      <c r="J168" s="215"/>
      <c r="K168" s="215"/>
      <c r="L168" s="219"/>
      <c r="M168" s="220"/>
      <c r="N168" s="221"/>
      <c r="O168" s="221"/>
      <c r="P168" s="221"/>
      <c r="Q168" s="221"/>
      <c r="R168" s="221"/>
      <c r="S168" s="221"/>
      <c r="T168" s="222"/>
      <c r="AT168" s="223" t="s">
        <v>148</v>
      </c>
      <c r="AU168" s="223" t="s">
        <v>92</v>
      </c>
      <c r="AV168" s="15" t="s">
        <v>90</v>
      </c>
      <c r="AW168" s="15" t="s">
        <v>42</v>
      </c>
      <c r="AX168" s="15" t="s">
        <v>82</v>
      </c>
      <c r="AY168" s="223" t="s">
        <v>137</v>
      </c>
    </row>
    <row r="169" spans="1:65" s="13" customFormat="1" ht="11.25">
      <c r="B169" s="191"/>
      <c r="C169" s="192"/>
      <c r="D169" s="193" t="s">
        <v>148</v>
      </c>
      <c r="E169" s="194" t="s">
        <v>44</v>
      </c>
      <c r="F169" s="195" t="s">
        <v>222</v>
      </c>
      <c r="G169" s="192"/>
      <c r="H169" s="196">
        <v>4.25</v>
      </c>
      <c r="I169" s="197"/>
      <c r="J169" s="192"/>
      <c r="K169" s="192"/>
      <c r="L169" s="198"/>
      <c r="M169" s="199"/>
      <c r="N169" s="200"/>
      <c r="O169" s="200"/>
      <c r="P169" s="200"/>
      <c r="Q169" s="200"/>
      <c r="R169" s="200"/>
      <c r="S169" s="200"/>
      <c r="T169" s="201"/>
      <c r="AT169" s="202" t="s">
        <v>148</v>
      </c>
      <c r="AU169" s="202" t="s">
        <v>92</v>
      </c>
      <c r="AV169" s="13" t="s">
        <v>92</v>
      </c>
      <c r="AW169" s="13" t="s">
        <v>42</v>
      </c>
      <c r="AX169" s="13" t="s">
        <v>82</v>
      </c>
      <c r="AY169" s="202" t="s">
        <v>137</v>
      </c>
    </row>
    <row r="170" spans="1:65" s="13" customFormat="1" ht="11.25">
      <c r="B170" s="191"/>
      <c r="C170" s="192"/>
      <c r="D170" s="193" t="s">
        <v>148</v>
      </c>
      <c r="E170" s="194" t="s">
        <v>44</v>
      </c>
      <c r="F170" s="195" t="s">
        <v>223</v>
      </c>
      <c r="G170" s="192"/>
      <c r="H170" s="196">
        <v>1.125</v>
      </c>
      <c r="I170" s="197"/>
      <c r="J170" s="192"/>
      <c r="K170" s="192"/>
      <c r="L170" s="198"/>
      <c r="M170" s="199"/>
      <c r="N170" s="200"/>
      <c r="O170" s="200"/>
      <c r="P170" s="200"/>
      <c r="Q170" s="200"/>
      <c r="R170" s="200"/>
      <c r="S170" s="200"/>
      <c r="T170" s="201"/>
      <c r="AT170" s="202" t="s">
        <v>148</v>
      </c>
      <c r="AU170" s="202" t="s">
        <v>92</v>
      </c>
      <c r="AV170" s="13" t="s">
        <v>92</v>
      </c>
      <c r="AW170" s="13" t="s">
        <v>42</v>
      </c>
      <c r="AX170" s="13" t="s">
        <v>82</v>
      </c>
      <c r="AY170" s="202" t="s">
        <v>137</v>
      </c>
    </row>
    <row r="171" spans="1:65" s="13" customFormat="1" ht="11.25">
      <c r="B171" s="191"/>
      <c r="C171" s="192"/>
      <c r="D171" s="193" t="s">
        <v>148</v>
      </c>
      <c r="E171" s="194" t="s">
        <v>44</v>
      </c>
      <c r="F171" s="195" t="s">
        <v>224</v>
      </c>
      <c r="G171" s="192"/>
      <c r="H171" s="196">
        <v>1.125</v>
      </c>
      <c r="I171" s="197"/>
      <c r="J171" s="192"/>
      <c r="K171" s="192"/>
      <c r="L171" s="198"/>
      <c r="M171" s="199"/>
      <c r="N171" s="200"/>
      <c r="O171" s="200"/>
      <c r="P171" s="200"/>
      <c r="Q171" s="200"/>
      <c r="R171" s="200"/>
      <c r="S171" s="200"/>
      <c r="T171" s="201"/>
      <c r="AT171" s="202" t="s">
        <v>148</v>
      </c>
      <c r="AU171" s="202" t="s">
        <v>92</v>
      </c>
      <c r="AV171" s="13" t="s">
        <v>92</v>
      </c>
      <c r="AW171" s="13" t="s">
        <v>42</v>
      </c>
      <c r="AX171" s="13" t="s">
        <v>82</v>
      </c>
      <c r="AY171" s="202" t="s">
        <v>137</v>
      </c>
    </row>
    <row r="172" spans="1:65" s="13" customFormat="1" ht="11.25">
      <c r="B172" s="191"/>
      <c r="C172" s="192"/>
      <c r="D172" s="193" t="s">
        <v>148</v>
      </c>
      <c r="E172" s="194" t="s">
        <v>44</v>
      </c>
      <c r="F172" s="195" t="s">
        <v>225</v>
      </c>
      <c r="G172" s="192"/>
      <c r="H172" s="196">
        <v>1.125</v>
      </c>
      <c r="I172" s="197"/>
      <c r="J172" s="192"/>
      <c r="K172" s="192"/>
      <c r="L172" s="198"/>
      <c r="M172" s="199"/>
      <c r="N172" s="200"/>
      <c r="O172" s="200"/>
      <c r="P172" s="200"/>
      <c r="Q172" s="200"/>
      <c r="R172" s="200"/>
      <c r="S172" s="200"/>
      <c r="T172" s="201"/>
      <c r="AT172" s="202" t="s">
        <v>148</v>
      </c>
      <c r="AU172" s="202" t="s">
        <v>92</v>
      </c>
      <c r="AV172" s="13" t="s">
        <v>92</v>
      </c>
      <c r="AW172" s="13" t="s">
        <v>42</v>
      </c>
      <c r="AX172" s="13" t="s">
        <v>82</v>
      </c>
      <c r="AY172" s="202" t="s">
        <v>137</v>
      </c>
    </row>
    <row r="173" spans="1:65" s="13" customFormat="1" ht="11.25">
      <c r="B173" s="191"/>
      <c r="C173" s="192"/>
      <c r="D173" s="193" t="s">
        <v>148</v>
      </c>
      <c r="E173" s="194" t="s">
        <v>44</v>
      </c>
      <c r="F173" s="195" t="s">
        <v>226</v>
      </c>
      <c r="G173" s="192"/>
      <c r="H173" s="196">
        <v>1.125</v>
      </c>
      <c r="I173" s="197"/>
      <c r="J173" s="192"/>
      <c r="K173" s="192"/>
      <c r="L173" s="198"/>
      <c r="M173" s="199"/>
      <c r="N173" s="200"/>
      <c r="O173" s="200"/>
      <c r="P173" s="200"/>
      <c r="Q173" s="200"/>
      <c r="R173" s="200"/>
      <c r="S173" s="200"/>
      <c r="T173" s="201"/>
      <c r="AT173" s="202" t="s">
        <v>148</v>
      </c>
      <c r="AU173" s="202" t="s">
        <v>92</v>
      </c>
      <c r="AV173" s="13" t="s">
        <v>92</v>
      </c>
      <c r="AW173" s="13" t="s">
        <v>42</v>
      </c>
      <c r="AX173" s="13" t="s">
        <v>82</v>
      </c>
      <c r="AY173" s="202" t="s">
        <v>137</v>
      </c>
    </row>
    <row r="174" spans="1:65" s="13" customFormat="1" ht="11.25">
      <c r="B174" s="191"/>
      <c r="C174" s="192"/>
      <c r="D174" s="193" t="s">
        <v>148</v>
      </c>
      <c r="E174" s="194" t="s">
        <v>44</v>
      </c>
      <c r="F174" s="195" t="s">
        <v>227</v>
      </c>
      <c r="G174" s="192"/>
      <c r="H174" s="196">
        <v>1.125</v>
      </c>
      <c r="I174" s="197"/>
      <c r="J174" s="192"/>
      <c r="K174" s="192"/>
      <c r="L174" s="198"/>
      <c r="M174" s="199"/>
      <c r="N174" s="200"/>
      <c r="O174" s="200"/>
      <c r="P174" s="200"/>
      <c r="Q174" s="200"/>
      <c r="R174" s="200"/>
      <c r="S174" s="200"/>
      <c r="T174" s="201"/>
      <c r="AT174" s="202" t="s">
        <v>148</v>
      </c>
      <c r="AU174" s="202" t="s">
        <v>92</v>
      </c>
      <c r="AV174" s="13" t="s">
        <v>92</v>
      </c>
      <c r="AW174" s="13" t="s">
        <v>42</v>
      </c>
      <c r="AX174" s="13" t="s">
        <v>82</v>
      </c>
      <c r="AY174" s="202" t="s">
        <v>137</v>
      </c>
    </row>
    <row r="175" spans="1:65" s="13" customFormat="1" ht="11.25">
      <c r="B175" s="191"/>
      <c r="C175" s="192"/>
      <c r="D175" s="193" t="s">
        <v>148</v>
      </c>
      <c r="E175" s="194" t="s">
        <v>44</v>
      </c>
      <c r="F175" s="195" t="s">
        <v>228</v>
      </c>
      <c r="G175" s="192"/>
      <c r="H175" s="196">
        <v>1.125</v>
      </c>
      <c r="I175" s="197"/>
      <c r="J175" s="192"/>
      <c r="K175" s="192"/>
      <c r="L175" s="198"/>
      <c r="M175" s="199"/>
      <c r="N175" s="200"/>
      <c r="O175" s="200"/>
      <c r="P175" s="200"/>
      <c r="Q175" s="200"/>
      <c r="R175" s="200"/>
      <c r="S175" s="200"/>
      <c r="T175" s="201"/>
      <c r="AT175" s="202" t="s">
        <v>148</v>
      </c>
      <c r="AU175" s="202" t="s">
        <v>92</v>
      </c>
      <c r="AV175" s="13" t="s">
        <v>92</v>
      </c>
      <c r="AW175" s="13" t="s">
        <v>42</v>
      </c>
      <c r="AX175" s="13" t="s">
        <v>82</v>
      </c>
      <c r="AY175" s="202" t="s">
        <v>137</v>
      </c>
    </row>
    <row r="176" spans="1:65" s="13" customFormat="1" ht="11.25">
      <c r="B176" s="191"/>
      <c r="C176" s="192"/>
      <c r="D176" s="193" t="s">
        <v>148</v>
      </c>
      <c r="E176" s="194" t="s">
        <v>44</v>
      </c>
      <c r="F176" s="195" t="s">
        <v>229</v>
      </c>
      <c r="G176" s="192"/>
      <c r="H176" s="196">
        <v>1.125</v>
      </c>
      <c r="I176" s="197"/>
      <c r="J176" s="192"/>
      <c r="K176" s="192"/>
      <c r="L176" s="198"/>
      <c r="M176" s="199"/>
      <c r="N176" s="200"/>
      <c r="O176" s="200"/>
      <c r="P176" s="200"/>
      <c r="Q176" s="200"/>
      <c r="R176" s="200"/>
      <c r="S176" s="200"/>
      <c r="T176" s="201"/>
      <c r="AT176" s="202" t="s">
        <v>148</v>
      </c>
      <c r="AU176" s="202" t="s">
        <v>92</v>
      </c>
      <c r="AV176" s="13" t="s">
        <v>92</v>
      </c>
      <c r="AW176" s="13" t="s">
        <v>42</v>
      </c>
      <c r="AX176" s="13" t="s">
        <v>82</v>
      </c>
      <c r="AY176" s="202" t="s">
        <v>137</v>
      </c>
    </row>
    <row r="177" spans="1:65" s="13" customFormat="1" ht="11.25">
      <c r="B177" s="191"/>
      <c r="C177" s="192"/>
      <c r="D177" s="193" t="s">
        <v>148</v>
      </c>
      <c r="E177" s="194" t="s">
        <v>44</v>
      </c>
      <c r="F177" s="195" t="s">
        <v>230</v>
      </c>
      <c r="G177" s="192"/>
      <c r="H177" s="196">
        <v>1.5</v>
      </c>
      <c r="I177" s="197"/>
      <c r="J177" s="192"/>
      <c r="K177" s="192"/>
      <c r="L177" s="198"/>
      <c r="M177" s="199"/>
      <c r="N177" s="200"/>
      <c r="O177" s="200"/>
      <c r="P177" s="200"/>
      <c r="Q177" s="200"/>
      <c r="R177" s="200"/>
      <c r="S177" s="200"/>
      <c r="T177" s="201"/>
      <c r="AT177" s="202" t="s">
        <v>148</v>
      </c>
      <c r="AU177" s="202" t="s">
        <v>92</v>
      </c>
      <c r="AV177" s="13" t="s">
        <v>92</v>
      </c>
      <c r="AW177" s="13" t="s">
        <v>42</v>
      </c>
      <c r="AX177" s="13" t="s">
        <v>82</v>
      </c>
      <c r="AY177" s="202" t="s">
        <v>137</v>
      </c>
    </row>
    <row r="178" spans="1:65" s="13" customFormat="1" ht="11.25">
      <c r="B178" s="191"/>
      <c r="C178" s="192"/>
      <c r="D178" s="193" t="s">
        <v>148</v>
      </c>
      <c r="E178" s="194" t="s">
        <v>44</v>
      </c>
      <c r="F178" s="195" t="s">
        <v>231</v>
      </c>
      <c r="G178" s="192"/>
      <c r="H178" s="196">
        <v>2.75</v>
      </c>
      <c r="I178" s="197"/>
      <c r="J178" s="192"/>
      <c r="K178" s="192"/>
      <c r="L178" s="198"/>
      <c r="M178" s="199"/>
      <c r="N178" s="200"/>
      <c r="O178" s="200"/>
      <c r="P178" s="200"/>
      <c r="Q178" s="200"/>
      <c r="R178" s="200"/>
      <c r="S178" s="200"/>
      <c r="T178" s="201"/>
      <c r="AT178" s="202" t="s">
        <v>148</v>
      </c>
      <c r="AU178" s="202" t="s">
        <v>92</v>
      </c>
      <c r="AV178" s="13" t="s">
        <v>92</v>
      </c>
      <c r="AW178" s="13" t="s">
        <v>42</v>
      </c>
      <c r="AX178" s="13" t="s">
        <v>82</v>
      </c>
      <c r="AY178" s="202" t="s">
        <v>137</v>
      </c>
    </row>
    <row r="179" spans="1:65" s="13" customFormat="1" ht="11.25">
      <c r="B179" s="191"/>
      <c r="C179" s="192"/>
      <c r="D179" s="193" t="s">
        <v>148</v>
      </c>
      <c r="E179" s="194" t="s">
        <v>44</v>
      </c>
      <c r="F179" s="195" t="s">
        <v>232</v>
      </c>
      <c r="G179" s="192"/>
      <c r="H179" s="196">
        <v>1.5</v>
      </c>
      <c r="I179" s="197"/>
      <c r="J179" s="192"/>
      <c r="K179" s="192"/>
      <c r="L179" s="198"/>
      <c r="M179" s="199"/>
      <c r="N179" s="200"/>
      <c r="O179" s="200"/>
      <c r="P179" s="200"/>
      <c r="Q179" s="200"/>
      <c r="R179" s="200"/>
      <c r="S179" s="200"/>
      <c r="T179" s="201"/>
      <c r="AT179" s="202" t="s">
        <v>148</v>
      </c>
      <c r="AU179" s="202" t="s">
        <v>92</v>
      </c>
      <c r="AV179" s="13" t="s">
        <v>92</v>
      </c>
      <c r="AW179" s="13" t="s">
        <v>42</v>
      </c>
      <c r="AX179" s="13" t="s">
        <v>82</v>
      </c>
      <c r="AY179" s="202" t="s">
        <v>137</v>
      </c>
    </row>
    <row r="180" spans="1:65" s="13" customFormat="1" ht="11.25">
      <c r="B180" s="191"/>
      <c r="C180" s="192"/>
      <c r="D180" s="193" t="s">
        <v>148</v>
      </c>
      <c r="E180" s="194" t="s">
        <v>44</v>
      </c>
      <c r="F180" s="195" t="s">
        <v>233</v>
      </c>
      <c r="G180" s="192"/>
      <c r="H180" s="196">
        <v>1.9379999999999999</v>
      </c>
      <c r="I180" s="197"/>
      <c r="J180" s="192"/>
      <c r="K180" s="192"/>
      <c r="L180" s="198"/>
      <c r="M180" s="199"/>
      <c r="N180" s="200"/>
      <c r="O180" s="200"/>
      <c r="P180" s="200"/>
      <c r="Q180" s="200"/>
      <c r="R180" s="200"/>
      <c r="S180" s="200"/>
      <c r="T180" s="201"/>
      <c r="AT180" s="202" t="s">
        <v>148</v>
      </c>
      <c r="AU180" s="202" t="s">
        <v>92</v>
      </c>
      <c r="AV180" s="13" t="s">
        <v>92</v>
      </c>
      <c r="AW180" s="13" t="s">
        <v>42</v>
      </c>
      <c r="AX180" s="13" t="s">
        <v>82</v>
      </c>
      <c r="AY180" s="202" t="s">
        <v>137</v>
      </c>
    </row>
    <row r="181" spans="1:65" s="14" customFormat="1" ht="11.25">
      <c r="B181" s="203"/>
      <c r="C181" s="204"/>
      <c r="D181" s="193" t="s">
        <v>148</v>
      </c>
      <c r="E181" s="205" t="s">
        <v>44</v>
      </c>
      <c r="F181" s="206" t="s">
        <v>153</v>
      </c>
      <c r="G181" s="204"/>
      <c r="H181" s="207">
        <v>19.812999999999999</v>
      </c>
      <c r="I181" s="208"/>
      <c r="J181" s="204"/>
      <c r="K181" s="204"/>
      <c r="L181" s="209"/>
      <c r="M181" s="210"/>
      <c r="N181" s="211"/>
      <c r="O181" s="211"/>
      <c r="P181" s="211"/>
      <c r="Q181" s="211"/>
      <c r="R181" s="211"/>
      <c r="S181" s="211"/>
      <c r="T181" s="212"/>
      <c r="AT181" s="213" t="s">
        <v>148</v>
      </c>
      <c r="AU181" s="213" t="s">
        <v>92</v>
      </c>
      <c r="AV181" s="14" t="s">
        <v>144</v>
      </c>
      <c r="AW181" s="14" t="s">
        <v>42</v>
      </c>
      <c r="AX181" s="14" t="s">
        <v>90</v>
      </c>
      <c r="AY181" s="213" t="s">
        <v>137</v>
      </c>
    </row>
    <row r="182" spans="1:65" s="12" customFormat="1" ht="22.9" customHeight="1">
      <c r="B182" s="156"/>
      <c r="C182" s="157"/>
      <c r="D182" s="158" t="s">
        <v>81</v>
      </c>
      <c r="E182" s="170" t="s">
        <v>234</v>
      </c>
      <c r="F182" s="170" t="s">
        <v>235</v>
      </c>
      <c r="G182" s="157"/>
      <c r="H182" s="157"/>
      <c r="I182" s="160"/>
      <c r="J182" s="171">
        <f>BK182</f>
        <v>0</v>
      </c>
      <c r="K182" s="157"/>
      <c r="L182" s="162"/>
      <c r="M182" s="163"/>
      <c r="N182" s="164"/>
      <c r="O182" s="164"/>
      <c r="P182" s="165">
        <f>SUM(P183:P382)</f>
        <v>0</v>
      </c>
      <c r="Q182" s="164"/>
      <c r="R182" s="165">
        <f>SUM(R183:R382)</f>
        <v>81.970494230000014</v>
      </c>
      <c r="S182" s="164"/>
      <c r="T182" s="166">
        <f>SUM(T183:T382)</f>
        <v>0</v>
      </c>
      <c r="AR182" s="167" t="s">
        <v>90</v>
      </c>
      <c r="AT182" s="168" t="s">
        <v>81</v>
      </c>
      <c r="AU182" s="168" t="s">
        <v>90</v>
      </c>
      <c r="AY182" s="167" t="s">
        <v>137</v>
      </c>
      <c r="BK182" s="169">
        <f>SUM(BK183:BK382)</f>
        <v>0</v>
      </c>
    </row>
    <row r="183" spans="1:65" s="2" customFormat="1" ht="24.2" customHeight="1">
      <c r="A183" s="36"/>
      <c r="B183" s="37"/>
      <c r="C183" s="172" t="s">
        <v>234</v>
      </c>
      <c r="D183" s="172" t="s">
        <v>140</v>
      </c>
      <c r="E183" s="173" t="s">
        <v>236</v>
      </c>
      <c r="F183" s="174" t="s">
        <v>237</v>
      </c>
      <c r="G183" s="175" t="s">
        <v>164</v>
      </c>
      <c r="H183" s="176">
        <v>350.02</v>
      </c>
      <c r="I183" s="177"/>
      <c r="J183" s="178">
        <f>ROUND(I183*H183,2)</f>
        <v>0</v>
      </c>
      <c r="K183" s="179"/>
      <c r="L183" s="41"/>
      <c r="M183" s="180" t="s">
        <v>44</v>
      </c>
      <c r="N183" s="181" t="s">
        <v>53</v>
      </c>
      <c r="O183" s="66"/>
      <c r="P183" s="182">
        <f>O183*H183</f>
        <v>0</v>
      </c>
      <c r="Q183" s="182">
        <v>5.7000000000000002E-3</v>
      </c>
      <c r="R183" s="182">
        <f>Q183*H183</f>
        <v>1.9951140000000001</v>
      </c>
      <c r="S183" s="182">
        <v>0</v>
      </c>
      <c r="T183" s="183">
        <f>S183*H183</f>
        <v>0</v>
      </c>
      <c r="U183" s="36"/>
      <c r="V183" s="36"/>
      <c r="W183" s="36"/>
      <c r="X183" s="36"/>
      <c r="Y183" s="36"/>
      <c r="Z183" s="36"/>
      <c r="AA183" s="36"/>
      <c r="AB183" s="36"/>
      <c r="AC183" s="36"/>
      <c r="AD183" s="36"/>
      <c r="AE183" s="36"/>
      <c r="AR183" s="184" t="s">
        <v>144</v>
      </c>
      <c r="AT183" s="184" t="s">
        <v>140</v>
      </c>
      <c r="AU183" s="184" t="s">
        <v>92</v>
      </c>
      <c r="AY183" s="18" t="s">
        <v>137</v>
      </c>
      <c r="BE183" s="185">
        <f>IF(N183="základní",J183,0)</f>
        <v>0</v>
      </c>
      <c r="BF183" s="185">
        <f>IF(N183="snížená",J183,0)</f>
        <v>0</v>
      </c>
      <c r="BG183" s="185">
        <f>IF(N183="zákl. přenesená",J183,0)</f>
        <v>0</v>
      </c>
      <c r="BH183" s="185">
        <f>IF(N183="sníž. přenesená",J183,0)</f>
        <v>0</v>
      </c>
      <c r="BI183" s="185">
        <f>IF(N183="nulová",J183,0)</f>
        <v>0</v>
      </c>
      <c r="BJ183" s="18" t="s">
        <v>90</v>
      </c>
      <c r="BK183" s="185">
        <f>ROUND(I183*H183,2)</f>
        <v>0</v>
      </c>
      <c r="BL183" s="18" t="s">
        <v>144</v>
      </c>
      <c r="BM183" s="184" t="s">
        <v>238</v>
      </c>
    </row>
    <row r="184" spans="1:65" s="2" customFormat="1" ht="11.25">
      <c r="A184" s="36"/>
      <c r="B184" s="37"/>
      <c r="C184" s="38"/>
      <c r="D184" s="186" t="s">
        <v>146</v>
      </c>
      <c r="E184" s="38"/>
      <c r="F184" s="187" t="s">
        <v>239</v>
      </c>
      <c r="G184" s="38"/>
      <c r="H184" s="38"/>
      <c r="I184" s="188"/>
      <c r="J184" s="38"/>
      <c r="K184" s="38"/>
      <c r="L184" s="41"/>
      <c r="M184" s="189"/>
      <c r="N184" s="190"/>
      <c r="O184" s="66"/>
      <c r="P184" s="66"/>
      <c r="Q184" s="66"/>
      <c r="R184" s="66"/>
      <c r="S184" s="66"/>
      <c r="T184" s="67"/>
      <c r="U184" s="36"/>
      <c r="V184" s="36"/>
      <c r="W184" s="36"/>
      <c r="X184" s="36"/>
      <c r="Y184" s="36"/>
      <c r="Z184" s="36"/>
      <c r="AA184" s="36"/>
      <c r="AB184" s="36"/>
      <c r="AC184" s="36"/>
      <c r="AD184" s="36"/>
      <c r="AE184" s="36"/>
      <c r="AT184" s="18" t="s">
        <v>146</v>
      </c>
      <c r="AU184" s="18" t="s">
        <v>92</v>
      </c>
    </row>
    <row r="185" spans="1:65" s="15" customFormat="1" ht="11.25">
      <c r="B185" s="214"/>
      <c r="C185" s="215"/>
      <c r="D185" s="193" t="s">
        <v>148</v>
      </c>
      <c r="E185" s="216" t="s">
        <v>44</v>
      </c>
      <c r="F185" s="217" t="s">
        <v>240</v>
      </c>
      <c r="G185" s="215"/>
      <c r="H185" s="216" t="s">
        <v>44</v>
      </c>
      <c r="I185" s="218"/>
      <c r="J185" s="215"/>
      <c r="K185" s="215"/>
      <c r="L185" s="219"/>
      <c r="M185" s="220"/>
      <c r="N185" s="221"/>
      <c r="O185" s="221"/>
      <c r="P185" s="221"/>
      <c r="Q185" s="221"/>
      <c r="R185" s="221"/>
      <c r="S185" s="221"/>
      <c r="T185" s="222"/>
      <c r="AT185" s="223" t="s">
        <v>148</v>
      </c>
      <c r="AU185" s="223" t="s">
        <v>92</v>
      </c>
      <c r="AV185" s="15" t="s">
        <v>90</v>
      </c>
      <c r="AW185" s="15" t="s">
        <v>42</v>
      </c>
      <c r="AX185" s="15" t="s">
        <v>82</v>
      </c>
      <c r="AY185" s="223" t="s">
        <v>137</v>
      </c>
    </row>
    <row r="186" spans="1:65" s="13" customFormat="1" ht="11.25">
      <c r="B186" s="191"/>
      <c r="C186" s="192"/>
      <c r="D186" s="193" t="s">
        <v>148</v>
      </c>
      <c r="E186" s="194" t="s">
        <v>44</v>
      </c>
      <c r="F186" s="195" t="s">
        <v>241</v>
      </c>
      <c r="G186" s="192"/>
      <c r="H186" s="196">
        <v>29.46</v>
      </c>
      <c r="I186" s="197"/>
      <c r="J186" s="192"/>
      <c r="K186" s="192"/>
      <c r="L186" s="198"/>
      <c r="M186" s="199"/>
      <c r="N186" s="200"/>
      <c r="O186" s="200"/>
      <c r="P186" s="200"/>
      <c r="Q186" s="200"/>
      <c r="R186" s="200"/>
      <c r="S186" s="200"/>
      <c r="T186" s="201"/>
      <c r="AT186" s="202" t="s">
        <v>148</v>
      </c>
      <c r="AU186" s="202" t="s">
        <v>92</v>
      </c>
      <c r="AV186" s="13" t="s">
        <v>92</v>
      </c>
      <c r="AW186" s="13" t="s">
        <v>42</v>
      </c>
      <c r="AX186" s="13" t="s">
        <v>82</v>
      </c>
      <c r="AY186" s="202" t="s">
        <v>137</v>
      </c>
    </row>
    <row r="187" spans="1:65" s="13" customFormat="1" ht="11.25">
      <c r="B187" s="191"/>
      <c r="C187" s="192"/>
      <c r="D187" s="193" t="s">
        <v>148</v>
      </c>
      <c r="E187" s="194" t="s">
        <v>44</v>
      </c>
      <c r="F187" s="195" t="s">
        <v>242</v>
      </c>
      <c r="G187" s="192"/>
      <c r="H187" s="196">
        <v>15.42</v>
      </c>
      <c r="I187" s="197"/>
      <c r="J187" s="192"/>
      <c r="K187" s="192"/>
      <c r="L187" s="198"/>
      <c r="M187" s="199"/>
      <c r="N187" s="200"/>
      <c r="O187" s="200"/>
      <c r="P187" s="200"/>
      <c r="Q187" s="200"/>
      <c r="R187" s="200"/>
      <c r="S187" s="200"/>
      <c r="T187" s="201"/>
      <c r="AT187" s="202" t="s">
        <v>148</v>
      </c>
      <c r="AU187" s="202" t="s">
        <v>92</v>
      </c>
      <c r="AV187" s="13" t="s">
        <v>92</v>
      </c>
      <c r="AW187" s="13" t="s">
        <v>42</v>
      </c>
      <c r="AX187" s="13" t="s">
        <v>82</v>
      </c>
      <c r="AY187" s="202" t="s">
        <v>137</v>
      </c>
    </row>
    <row r="188" spans="1:65" s="13" customFormat="1" ht="11.25">
      <c r="B188" s="191"/>
      <c r="C188" s="192"/>
      <c r="D188" s="193" t="s">
        <v>148</v>
      </c>
      <c r="E188" s="194" t="s">
        <v>44</v>
      </c>
      <c r="F188" s="195" t="s">
        <v>243</v>
      </c>
      <c r="G188" s="192"/>
      <c r="H188" s="196">
        <v>16.350000000000001</v>
      </c>
      <c r="I188" s="197"/>
      <c r="J188" s="192"/>
      <c r="K188" s="192"/>
      <c r="L188" s="198"/>
      <c r="M188" s="199"/>
      <c r="N188" s="200"/>
      <c r="O188" s="200"/>
      <c r="P188" s="200"/>
      <c r="Q188" s="200"/>
      <c r="R188" s="200"/>
      <c r="S188" s="200"/>
      <c r="T188" s="201"/>
      <c r="AT188" s="202" t="s">
        <v>148</v>
      </c>
      <c r="AU188" s="202" t="s">
        <v>92</v>
      </c>
      <c r="AV188" s="13" t="s">
        <v>92</v>
      </c>
      <c r="AW188" s="13" t="s">
        <v>42</v>
      </c>
      <c r="AX188" s="13" t="s">
        <v>82</v>
      </c>
      <c r="AY188" s="202" t="s">
        <v>137</v>
      </c>
    </row>
    <row r="189" spans="1:65" s="13" customFormat="1" ht="11.25">
      <c r="B189" s="191"/>
      <c r="C189" s="192"/>
      <c r="D189" s="193" t="s">
        <v>148</v>
      </c>
      <c r="E189" s="194" t="s">
        <v>44</v>
      </c>
      <c r="F189" s="195" t="s">
        <v>244</v>
      </c>
      <c r="G189" s="192"/>
      <c r="H189" s="196">
        <v>24.05</v>
      </c>
      <c r="I189" s="197"/>
      <c r="J189" s="192"/>
      <c r="K189" s="192"/>
      <c r="L189" s="198"/>
      <c r="M189" s="199"/>
      <c r="N189" s="200"/>
      <c r="O189" s="200"/>
      <c r="P189" s="200"/>
      <c r="Q189" s="200"/>
      <c r="R189" s="200"/>
      <c r="S189" s="200"/>
      <c r="T189" s="201"/>
      <c r="AT189" s="202" t="s">
        <v>148</v>
      </c>
      <c r="AU189" s="202" t="s">
        <v>92</v>
      </c>
      <c r="AV189" s="13" t="s">
        <v>92</v>
      </c>
      <c r="AW189" s="13" t="s">
        <v>42</v>
      </c>
      <c r="AX189" s="13" t="s">
        <v>82</v>
      </c>
      <c r="AY189" s="202" t="s">
        <v>137</v>
      </c>
    </row>
    <row r="190" spans="1:65" s="13" customFormat="1" ht="11.25">
      <c r="B190" s="191"/>
      <c r="C190" s="192"/>
      <c r="D190" s="193" t="s">
        <v>148</v>
      </c>
      <c r="E190" s="194" t="s">
        <v>44</v>
      </c>
      <c r="F190" s="195" t="s">
        <v>245</v>
      </c>
      <c r="G190" s="192"/>
      <c r="H190" s="196">
        <v>24.05</v>
      </c>
      <c r="I190" s="197"/>
      <c r="J190" s="192"/>
      <c r="K190" s="192"/>
      <c r="L190" s="198"/>
      <c r="M190" s="199"/>
      <c r="N190" s="200"/>
      <c r="O190" s="200"/>
      <c r="P190" s="200"/>
      <c r="Q190" s="200"/>
      <c r="R190" s="200"/>
      <c r="S190" s="200"/>
      <c r="T190" s="201"/>
      <c r="AT190" s="202" t="s">
        <v>148</v>
      </c>
      <c r="AU190" s="202" t="s">
        <v>92</v>
      </c>
      <c r="AV190" s="13" t="s">
        <v>92</v>
      </c>
      <c r="AW190" s="13" t="s">
        <v>42</v>
      </c>
      <c r="AX190" s="13" t="s">
        <v>82</v>
      </c>
      <c r="AY190" s="202" t="s">
        <v>137</v>
      </c>
    </row>
    <row r="191" spans="1:65" s="13" customFormat="1" ht="11.25">
      <c r="B191" s="191"/>
      <c r="C191" s="192"/>
      <c r="D191" s="193" t="s">
        <v>148</v>
      </c>
      <c r="E191" s="194" t="s">
        <v>44</v>
      </c>
      <c r="F191" s="195" t="s">
        <v>246</v>
      </c>
      <c r="G191" s="192"/>
      <c r="H191" s="196">
        <v>24.05</v>
      </c>
      <c r="I191" s="197"/>
      <c r="J191" s="192"/>
      <c r="K191" s="192"/>
      <c r="L191" s="198"/>
      <c r="M191" s="199"/>
      <c r="N191" s="200"/>
      <c r="O191" s="200"/>
      <c r="P191" s="200"/>
      <c r="Q191" s="200"/>
      <c r="R191" s="200"/>
      <c r="S191" s="200"/>
      <c r="T191" s="201"/>
      <c r="AT191" s="202" t="s">
        <v>148</v>
      </c>
      <c r="AU191" s="202" t="s">
        <v>92</v>
      </c>
      <c r="AV191" s="13" t="s">
        <v>92</v>
      </c>
      <c r="AW191" s="13" t="s">
        <v>42</v>
      </c>
      <c r="AX191" s="13" t="s">
        <v>82</v>
      </c>
      <c r="AY191" s="202" t="s">
        <v>137</v>
      </c>
    </row>
    <row r="192" spans="1:65" s="13" customFormat="1" ht="11.25">
      <c r="B192" s="191"/>
      <c r="C192" s="192"/>
      <c r="D192" s="193" t="s">
        <v>148</v>
      </c>
      <c r="E192" s="194" t="s">
        <v>44</v>
      </c>
      <c r="F192" s="195" t="s">
        <v>247</v>
      </c>
      <c r="G192" s="192"/>
      <c r="H192" s="196">
        <v>24.05</v>
      </c>
      <c r="I192" s="197"/>
      <c r="J192" s="192"/>
      <c r="K192" s="192"/>
      <c r="L192" s="198"/>
      <c r="M192" s="199"/>
      <c r="N192" s="200"/>
      <c r="O192" s="200"/>
      <c r="P192" s="200"/>
      <c r="Q192" s="200"/>
      <c r="R192" s="200"/>
      <c r="S192" s="200"/>
      <c r="T192" s="201"/>
      <c r="AT192" s="202" t="s">
        <v>148</v>
      </c>
      <c r="AU192" s="202" t="s">
        <v>92</v>
      </c>
      <c r="AV192" s="13" t="s">
        <v>92</v>
      </c>
      <c r="AW192" s="13" t="s">
        <v>42</v>
      </c>
      <c r="AX192" s="13" t="s">
        <v>82</v>
      </c>
      <c r="AY192" s="202" t="s">
        <v>137</v>
      </c>
    </row>
    <row r="193" spans="1:65" s="13" customFormat="1" ht="11.25">
      <c r="B193" s="191"/>
      <c r="C193" s="192"/>
      <c r="D193" s="193" t="s">
        <v>148</v>
      </c>
      <c r="E193" s="194" t="s">
        <v>44</v>
      </c>
      <c r="F193" s="195" t="s">
        <v>248</v>
      </c>
      <c r="G193" s="192"/>
      <c r="H193" s="196">
        <v>24.05</v>
      </c>
      <c r="I193" s="197"/>
      <c r="J193" s="192"/>
      <c r="K193" s="192"/>
      <c r="L193" s="198"/>
      <c r="M193" s="199"/>
      <c r="N193" s="200"/>
      <c r="O193" s="200"/>
      <c r="P193" s="200"/>
      <c r="Q193" s="200"/>
      <c r="R193" s="200"/>
      <c r="S193" s="200"/>
      <c r="T193" s="201"/>
      <c r="AT193" s="202" t="s">
        <v>148</v>
      </c>
      <c r="AU193" s="202" t="s">
        <v>92</v>
      </c>
      <c r="AV193" s="13" t="s">
        <v>92</v>
      </c>
      <c r="AW193" s="13" t="s">
        <v>42</v>
      </c>
      <c r="AX193" s="13" t="s">
        <v>82</v>
      </c>
      <c r="AY193" s="202" t="s">
        <v>137</v>
      </c>
    </row>
    <row r="194" spans="1:65" s="13" customFormat="1" ht="11.25">
      <c r="B194" s="191"/>
      <c r="C194" s="192"/>
      <c r="D194" s="193" t="s">
        <v>148</v>
      </c>
      <c r="E194" s="194" t="s">
        <v>44</v>
      </c>
      <c r="F194" s="195" t="s">
        <v>249</v>
      </c>
      <c r="G194" s="192"/>
      <c r="H194" s="196">
        <v>24.05</v>
      </c>
      <c r="I194" s="197"/>
      <c r="J194" s="192"/>
      <c r="K194" s="192"/>
      <c r="L194" s="198"/>
      <c r="M194" s="199"/>
      <c r="N194" s="200"/>
      <c r="O194" s="200"/>
      <c r="P194" s="200"/>
      <c r="Q194" s="200"/>
      <c r="R194" s="200"/>
      <c r="S194" s="200"/>
      <c r="T194" s="201"/>
      <c r="AT194" s="202" t="s">
        <v>148</v>
      </c>
      <c r="AU194" s="202" t="s">
        <v>92</v>
      </c>
      <c r="AV194" s="13" t="s">
        <v>92</v>
      </c>
      <c r="AW194" s="13" t="s">
        <v>42</v>
      </c>
      <c r="AX194" s="13" t="s">
        <v>82</v>
      </c>
      <c r="AY194" s="202" t="s">
        <v>137</v>
      </c>
    </row>
    <row r="195" spans="1:65" s="13" customFormat="1" ht="11.25">
      <c r="B195" s="191"/>
      <c r="C195" s="192"/>
      <c r="D195" s="193" t="s">
        <v>148</v>
      </c>
      <c r="E195" s="194" t="s">
        <v>44</v>
      </c>
      <c r="F195" s="195" t="s">
        <v>250</v>
      </c>
      <c r="G195" s="192"/>
      <c r="H195" s="196">
        <v>24.05</v>
      </c>
      <c r="I195" s="197"/>
      <c r="J195" s="192"/>
      <c r="K195" s="192"/>
      <c r="L195" s="198"/>
      <c r="M195" s="199"/>
      <c r="N195" s="200"/>
      <c r="O195" s="200"/>
      <c r="P195" s="200"/>
      <c r="Q195" s="200"/>
      <c r="R195" s="200"/>
      <c r="S195" s="200"/>
      <c r="T195" s="201"/>
      <c r="AT195" s="202" t="s">
        <v>148</v>
      </c>
      <c r="AU195" s="202" t="s">
        <v>92</v>
      </c>
      <c r="AV195" s="13" t="s">
        <v>92</v>
      </c>
      <c r="AW195" s="13" t="s">
        <v>42</v>
      </c>
      <c r="AX195" s="13" t="s">
        <v>82</v>
      </c>
      <c r="AY195" s="202" t="s">
        <v>137</v>
      </c>
    </row>
    <row r="196" spans="1:65" s="13" customFormat="1" ht="11.25">
      <c r="B196" s="191"/>
      <c r="C196" s="192"/>
      <c r="D196" s="193" t="s">
        <v>148</v>
      </c>
      <c r="E196" s="194" t="s">
        <v>44</v>
      </c>
      <c r="F196" s="195" t="s">
        <v>251</v>
      </c>
      <c r="G196" s="192"/>
      <c r="H196" s="196">
        <v>24.05</v>
      </c>
      <c r="I196" s="197"/>
      <c r="J196" s="192"/>
      <c r="K196" s="192"/>
      <c r="L196" s="198"/>
      <c r="M196" s="199"/>
      <c r="N196" s="200"/>
      <c r="O196" s="200"/>
      <c r="P196" s="200"/>
      <c r="Q196" s="200"/>
      <c r="R196" s="200"/>
      <c r="S196" s="200"/>
      <c r="T196" s="201"/>
      <c r="AT196" s="202" t="s">
        <v>148</v>
      </c>
      <c r="AU196" s="202" t="s">
        <v>92</v>
      </c>
      <c r="AV196" s="13" t="s">
        <v>92</v>
      </c>
      <c r="AW196" s="13" t="s">
        <v>42</v>
      </c>
      <c r="AX196" s="13" t="s">
        <v>82</v>
      </c>
      <c r="AY196" s="202" t="s">
        <v>137</v>
      </c>
    </row>
    <row r="197" spans="1:65" s="13" customFormat="1" ht="11.25">
      <c r="B197" s="191"/>
      <c r="C197" s="192"/>
      <c r="D197" s="193" t="s">
        <v>148</v>
      </c>
      <c r="E197" s="194" t="s">
        <v>44</v>
      </c>
      <c r="F197" s="195" t="s">
        <v>252</v>
      </c>
      <c r="G197" s="192"/>
      <c r="H197" s="196">
        <v>24.05</v>
      </c>
      <c r="I197" s="197"/>
      <c r="J197" s="192"/>
      <c r="K197" s="192"/>
      <c r="L197" s="198"/>
      <c r="M197" s="199"/>
      <c r="N197" s="200"/>
      <c r="O197" s="200"/>
      <c r="P197" s="200"/>
      <c r="Q197" s="200"/>
      <c r="R197" s="200"/>
      <c r="S197" s="200"/>
      <c r="T197" s="201"/>
      <c r="AT197" s="202" t="s">
        <v>148</v>
      </c>
      <c r="AU197" s="202" t="s">
        <v>92</v>
      </c>
      <c r="AV197" s="13" t="s">
        <v>92</v>
      </c>
      <c r="AW197" s="13" t="s">
        <v>42</v>
      </c>
      <c r="AX197" s="13" t="s">
        <v>82</v>
      </c>
      <c r="AY197" s="202" t="s">
        <v>137</v>
      </c>
    </row>
    <row r="198" spans="1:65" s="13" customFormat="1" ht="11.25">
      <c r="B198" s="191"/>
      <c r="C198" s="192"/>
      <c r="D198" s="193" t="s">
        <v>148</v>
      </c>
      <c r="E198" s="194" t="s">
        <v>44</v>
      </c>
      <c r="F198" s="195" t="s">
        <v>253</v>
      </c>
      <c r="G198" s="192"/>
      <c r="H198" s="196">
        <v>22.97</v>
      </c>
      <c r="I198" s="197"/>
      <c r="J198" s="192"/>
      <c r="K198" s="192"/>
      <c r="L198" s="198"/>
      <c r="M198" s="199"/>
      <c r="N198" s="200"/>
      <c r="O198" s="200"/>
      <c r="P198" s="200"/>
      <c r="Q198" s="200"/>
      <c r="R198" s="200"/>
      <c r="S198" s="200"/>
      <c r="T198" s="201"/>
      <c r="AT198" s="202" t="s">
        <v>148</v>
      </c>
      <c r="AU198" s="202" t="s">
        <v>92</v>
      </c>
      <c r="AV198" s="13" t="s">
        <v>92</v>
      </c>
      <c r="AW198" s="13" t="s">
        <v>42</v>
      </c>
      <c r="AX198" s="13" t="s">
        <v>82</v>
      </c>
      <c r="AY198" s="202" t="s">
        <v>137</v>
      </c>
    </row>
    <row r="199" spans="1:65" s="13" customFormat="1" ht="11.25">
      <c r="B199" s="191"/>
      <c r="C199" s="192"/>
      <c r="D199" s="193" t="s">
        <v>148</v>
      </c>
      <c r="E199" s="194" t="s">
        <v>44</v>
      </c>
      <c r="F199" s="195" t="s">
        <v>254</v>
      </c>
      <c r="G199" s="192"/>
      <c r="H199" s="196">
        <v>22.78</v>
      </c>
      <c r="I199" s="197"/>
      <c r="J199" s="192"/>
      <c r="K199" s="192"/>
      <c r="L199" s="198"/>
      <c r="M199" s="199"/>
      <c r="N199" s="200"/>
      <c r="O199" s="200"/>
      <c r="P199" s="200"/>
      <c r="Q199" s="200"/>
      <c r="R199" s="200"/>
      <c r="S199" s="200"/>
      <c r="T199" s="201"/>
      <c r="AT199" s="202" t="s">
        <v>148</v>
      </c>
      <c r="AU199" s="202" t="s">
        <v>92</v>
      </c>
      <c r="AV199" s="13" t="s">
        <v>92</v>
      </c>
      <c r="AW199" s="13" t="s">
        <v>42</v>
      </c>
      <c r="AX199" s="13" t="s">
        <v>82</v>
      </c>
      <c r="AY199" s="202" t="s">
        <v>137</v>
      </c>
    </row>
    <row r="200" spans="1:65" s="13" customFormat="1" ht="11.25">
      <c r="B200" s="191"/>
      <c r="C200" s="192"/>
      <c r="D200" s="193" t="s">
        <v>148</v>
      </c>
      <c r="E200" s="194" t="s">
        <v>44</v>
      </c>
      <c r="F200" s="195" t="s">
        <v>255</v>
      </c>
      <c r="G200" s="192"/>
      <c r="H200" s="196">
        <v>26.59</v>
      </c>
      <c r="I200" s="197"/>
      <c r="J200" s="192"/>
      <c r="K200" s="192"/>
      <c r="L200" s="198"/>
      <c r="M200" s="199"/>
      <c r="N200" s="200"/>
      <c r="O200" s="200"/>
      <c r="P200" s="200"/>
      <c r="Q200" s="200"/>
      <c r="R200" s="200"/>
      <c r="S200" s="200"/>
      <c r="T200" s="201"/>
      <c r="AT200" s="202" t="s">
        <v>148</v>
      </c>
      <c r="AU200" s="202" t="s">
        <v>92</v>
      </c>
      <c r="AV200" s="13" t="s">
        <v>92</v>
      </c>
      <c r="AW200" s="13" t="s">
        <v>42</v>
      </c>
      <c r="AX200" s="13" t="s">
        <v>82</v>
      </c>
      <c r="AY200" s="202" t="s">
        <v>137</v>
      </c>
    </row>
    <row r="201" spans="1:65" s="14" customFormat="1" ht="11.25">
      <c r="B201" s="203"/>
      <c r="C201" s="204"/>
      <c r="D201" s="193" t="s">
        <v>148</v>
      </c>
      <c r="E201" s="205" t="s">
        <v>44</v>
      </c>
      <c r="F201" s="206" t="s">
        <v>153</v>
      </c>
      <c r="G201" s="204"/>
      <c r="H201" s="207">
        <v>350.02</v>
      </c>
      <c r="I201" s="208"/>
      <c r="J201" s="204"/>
      <c r="K201" s="204"/>
      <c r="L201" s="209"/>
      <c r="M201" s="210"/>
      <c r="N201" s="211"/>
      <c r="O201" s="211"/>
      <c r="P201" s="211"/>
      <c r="Q201" s="211"/>
      <c r="R201" s="211"/>
      <c r="S201" s="211"/>
      <c r="T201" s="212"/>
      <c r="AT201" s="213" t="s">
        <v>148</v>
      </c>
      <c r="AU201" s="213" t="s">
        <v>92</v>
      </c>
      <c r="AV201" s="14" t="s">
        <v>144</v>
      </c>
      <c r="AW201" s="14" t="s">
        <v>42</v>
      </c>
      <c r="AX201" s="14" t="s">
        <v>90</v>
      </c>
      <c r="AY201" s="213" t="s">
        <v>137</v>
      </c>
    </row>
    <row r="202" spans="1:65" s="2" customFormat="1" ht="33" customHeight="1">
      <c r="A202" s="36"/>
      <c r="B202" s="37"/>
      <c r="C202" s="172" t="s">
        <v>256</v>
      </c>
      <c r="D202" s="172" t="s">
        <v>140</v>
      </c>
      <c r="E202" s="173" t="s">
        <v>257</v>
      </c>
      <c r="F202" s="174" t="s">
        <v>258</v>
      </c>
      <c r="G202" s="175" t="s">
        <v>164</v>
      </c>
      <c r="H202" s="176">
        <v>937.06700000000001</v>
      </c>
      <c r="I202" s="177"/>
      <c r="J202" s="178">
        <f>ROUND(I202*H202,2)</f>
        <v>0</v>
      </c>
      <c r="K202" s="179"/>
      <c r="L202" s="41"/>
      <c r="M202" s="180" t="s">
        <v>44</v>
      </c>
      <c r="N202" s="181" t="s">
        <v>53</v>
      </c>
      <c r="O202" s="66"/>
      <c r="P202" s="182">
        <f>O202*H202</f>
        <v>0</v>
      </c>
      <c r="Q202" s="182">
        <v>7.3499999999999998E-3</v>
      </c>
      <c r="R202" s="182">
        <f>Q202*H202</f>
        <v>6.88744245</v>
      </c>
      <c r="S202" s="182">
        <v>0</v>
      </c>
      <c r="T202" s="183">
        <f>S202*H202</f>
        <v>0</v>
      </c>
      <c r="U202" s="36"/>
      <c r="V202" s="36"/>
      <c r="W202" s="36"/>
      <c r="X202" s="36"/>
      <c r="Y202" s="36"/>
      <c r="Z202" s="36"/>
      <c r="AA202" s="36"/>
      <c r="AB202" s="36"/>
      <c r="AC202" s="36"/>
      <c r="AD202" s="36"/>
      <c r="AE202" s="36"/>
      <c r="AR202" s="184" t="s">
        <v>144</v>
      </c>
      <c r="AT202" s="184" t="s">
        <v>140</v>
      </c>
      <c r="AU202" s="184" t="s">
        <v>92</v>
      </c>
      <c r="AY202" s="18" t="s">
        <v>137</v>
      </c>
      <c r="BE202" s="185">
        <f>IF(N202="základní",J202,0)</f>
        <v>0</v>
      </c>
      <c r="BF202" s="185">
        <f>IF(N202="snížená",J202,0)</f>
        <v>0</v>
      </c>
      <c r="BG202" s="185">
        <f>IF(N202="zákl. přenesená",J202,0)</f>
        <v>0</v>
      </c>
      <c r="BH202" s="185">
        <f>IF(N202="sníž. přenesená",J202,0)</f>
        <v>0</v>
      </c>
      <c r="BI202" s="185">
        <f>IF(N202="nulová",J202,0)</f>
        <v>0</v>
      </c>
      <c r="BJ202" s="18" t="s">
        <v>90</v>
      </c>
      <c r="BK202" s="185">
        <f>ROUND(I202*H202,2)</f>
        <v>0</v>
      </c>
      <c r="BL202" s="18" t="s">
        <v>144</v>
      </c>
      <c r="BM202" s="184" t="s">
        <v>259</v>
      </c>
    </row>
    <row r="203" spans="1:65" s="2" customFormat="1" ht="11.25">
      <c r="A203" s="36"/>
      <c r="B203" s="37"/>
      <c r="C203" s="38"/>
      <c r="D203" s="186" t="s">
        <v>146</v>
      </c>
      <c r="E203" s="38"/>
      <c r="F203" s="187" t="s">
        <v>260</v>
      </c>
      <c r="G203" s="38"/>
      <c r="H203" s="38"/>
      <c r="I203" s="188"/>
      <c r="J203" s="38"/>
      <c r="K203" s="38"/>
      <c r="L203" s="41"/>
      <c r="M203" s="189"/>
      <c r="N203" s="190"/>
      <c r="O203" s="66"/>
      <c r="P203" s="66"/>
      <c r="Q203" s="66"/>
      <c r="R203" s="66"/>
      <c r="S203" s="66"/>
      <c r="T203" s="67"/>
      <c r="U203" s="36"/>
      <c r="V203" s="36"/>
      <c r="W203" s="36"/>
      <c r="X203" s="36"/>
      <c r="Y203" s="36"/>
      <c r="Z203" s="36"/>
      <c r="AA203" s="36"/>
      <c r="AB203" s="36"/>
      <c r="AC203" s="36"/>
      <c r="AD203" s="36"/>
      <c r="AE203" s="36"/>
      <c r="AT203" s="18" t="s">
        <v>146</v>
      </c>
      <c r="AU203" s="18" t="s">
        <v>92</v>
      </c>
    </row>
    <row r="204" spans="1:65" s="13" customFormat="1" ht="11.25">
      <c r="B204" s="191"/>
      <c r="C204" s="192"/>
      <c r="D204" s="193" t="s">
        <v>148</v>
      </c>
      <c r="E204" s="194" t="s">
        <v>44</v>
      </c>
      <c r="F204" s="195" t="s">
        <v>261</v>
      </c>
      <c r="G204" s="192"/>
      <c r="H204" s="196">
        <v>350.02</v>
      </c>
      <c r="I204" s="197"/>
      <c r="J204" s="192"/>
      <c r="K204" s="192"/>
      <c r="L204" s="198"/>
      <c r="M204" s="199"/>
      <c r="N204" s="200"/>
      <c r="O204" s="200"/>
      <c r="P204" s="200"/>
      <c r="Q204" s="200"/>
      <c r="R204" s="200"/>
      <c r="S204" s="200"/>
      <c r="T204" s="201"/>
      <c r="AT204" s="202" t="s">
        <v>148</v>
      </c>
      <c r="AU204" s="202" t="s">
        <v>92</v>
      </c>
      <c r="AV204" s="13" t="s">
        <v>92</v>
      </c>
      <c r="AW204" s="13" t="s">
        <v>42</v>
      </c>
      <c r="AX204" s="13" t="s">
        <v>82</v>
      </c>
      <c r="AY204" s="202" t="s">
        <v>137</v>
      </c>
    </row>
    <row r="205" spans="1:65" s="13" customFormat="1" ht="11.25">
      <c r="B205" s="191"/>
      <c r="C205" s="192"/>
      <c r="D205" s="193" t="s">
        <v>148</v>
      </c>
      <c r="E205" s="194" t="s">
        <v>44</v>
      </c>
      <c r="F205" s="195" t="s">
        <v>262</v>
      </c>
      <c r="G205" s="192"/>
      <c r="H205" s="196">
        <v>318.38499999999999</v>
      </c>
      <c r="I205" s="197"/>
      <c r="J205" s="192"/>
      <c r="K205" s="192"/>
      <c r="L205" s="198"/>
      <c r="M205" s="199"/>
      <c r="N205" s="200"/>
      <c r="O205" s="200"/>
      <c r="P205" s="200"/>
      <c r="Q205" s="200"/>
      <c r="R205" s="200"/>
      <c r="S205" s="200"/>
      <c r="T205" s="201"/>
      <c r="AT205" s="202" t="s">
        <v>148</v>
      </c>
      <c r="AU205" s="202" t="s">
        <v>92</v>
      </c>
      <c r="AV205" s="13" t="s">
        <v>92</v>
      </c>
      <c r="AW205" s="13" t="s">
        <v>42</v>
      </c>
      <c r="AX205" s="13" t="s">
        <v>82</v>
      </c>
      <c r="AY205" s="202" t="s">
        <v>137</v>
      </c>
    </row>
    <row r="206" spans="1:65" s="13" customFormat="1" ht="11.25">
      <c r="B206" s="191"/>
      <c r="C206" s="192"/>
      <c r="D206" s="193" t="s">
        <v>148</v>
      </c>
      <c r="E206" s="194" t="s">
        <v>44</v>
      </c>
      <c r="F206" s="195" t="s">
        <v>263</v>
      </c>
      <c r="G206" s="192"/>
      <c r="H206" s="196">
        <v>268.66199999999998</v>
      </c>
      <c r="I206" s="197"/>
      <c r="J206" s="192"/>
      <c r="K206" s="192"/>
      <c r="L206" s="198"/>
      <c r="M206" s="199"/>
      <c r="N206" s="200"/>
      <c r="O206" s="200"/>
      <c r="P206" s="200"/>
      <c r="Q206" s="200"/>
      <c r="R206" s="200"/>
      <c r="S206" s="200"/>
      <c r="T206" s="201"/>
      <c r="AT206" s="202" t="s">
        <v>148</v>
      </c>
      <c r="AU206" s="202" t="s">
        <v>92</v>
      </c>
      <c r="AV206" s="13" t="s">
        <v>92</v>
      </c>
      <c r="AW206" s="13" t="s">
        <v>42</v>
      </c>
      <c r="AX206" s="13" t="s">
        <v>82</v>
      </c>
      <c r="AY206" s="202" t="s">
        <v>137</v>
      </c>
    </row>
    <row r="207" spans="1:65" s="14" customFormat="1" ht="11.25">
      <c r="B207" s="203"/>
      <c r="C207" s="204"/>
      <c r="D207" s="193" t="s">
        <v>148</v>
      </c>
      <c r="E207" s="205" t="s">
        <v>44</v>
      </c>
      <c r="F207" s="206" t="s">
        <v>153</v>
      </c>
      <c r="G207" s="204"/>
      <c r="H207" s="207">
        <v>937.06700000000001</v>
      </c>
      <c r="I207" s="208"/>
      <c r="J207" s="204"/>
      <c r="K207" s="204"/>
      <c r="L207" s="209"/>
      <c r="M207" s="210"/>
      <c r="N207" s="211"/>
      <c r="O207" s="211"/>
      <c r="P207" s="211"/>
      <c r="Q207" s="211"/>
      <c r="R207" s="211"/>
      <c r="S207" s="211"/>
      <c r="T207" s="212"/>
      <c r="AT207" s="213" t="s">
        <v>148</v>
      </c>
      <c r="AU207" s="213" t="s">
        <v>92</v>
      </c>
      <c r="AV207" s="14" t="s">
        <v>144</v>
      </c>
      <c r="AW207" s="14" t="s">
        <v>42</v>
      </c>
      <c r="AX207" s="14" t="s">
        <v>90</v>
      </c>
      <c r="AY207" s="213" t="s">
        <v>137</v>
      </c>
    </row>
    <row r="208" spans="1:65" s="2" customFormat="1" ht="33" customHeight="1">
      <c r="A208" s="36"/>
      <c r="B208" s="37"/>
      <c r="C208" s="172" t="s">
        <v>264</v>
      </c>
      <c r="D208" s="172" t="s">
        <v>140</v>
      </c>
      <c r="E208" s="173" t="s">
        <v>265</v>
      </c>
      <c r="F208" s="174" t="s">
        <v>266</v>
      </c>
      <c r="G208" s="175" t="s">
        <v>164</v>
      </c>
      <c r="H208" s="176">
        <v>318.38499999999999</v>
      </c>
      <c r="I208" s="177"/>
      <c r="J208" s="178">
        <f>ROUND(I208*H208,2)</f>
        <v>0</v>
      </c>
      <c r="K208" s="179"/>
      <c r="L208" s="41"/>
      <c r="M208" s="180" t="s">
        <v>44</v>
      </c>
      <c r="N208" s="181" t="s">
        <v>53</v>
      </c>
      <c r="O208" s="66"/>
      <c r="P208" s="182">
        <f>O208*H208</f>
        <v>0</v>
      </c>
      <c r="Q208" s="182">
        <v>1.8380000000000001E-2</v>
      </c>
      <c r="R208" s="182">
        <f>Q208*H208</f>
        <v>5.8519163000000001</v>
      </c>
      <c r="S208" s="182">
        <v>0</v>
      </c>
      <c r="T208" s="183">
        <f>S208*H208</f>
        <v>0</v>
      </c>
      <c r="U208" s="36"/>
      <c r="V208" s="36"/>
      <c r="W208" s="36"/>
      <c r="X208" s="36"/>
      <c r="Y208" s="36"/>
      <c r="Z208" s="36"/>
      <c r="AA208" s="36"/>
      <c r="AB208" s="36"/>
      <c r="AC208" s="36"/>
      <c r="AD208" s="36"/>
      <c r="AE208" s="36"/>
      <c r="AR208" s="184" t="s">
        <v>144</v>
      </c>
      <c r="AT208" s="184" t="s">
        <v>140</v>
      </c>
      <c r="AU208" s="184" t="s">
        <v>92</v>
      </c>
      <c r="AY208" s="18" t="s">
        <v>137</v>
      </c>
      <c r="BE208" s="185">
        <f>IF(N208="základní",J208,0)</f>
        <v>0</v>
      </c>
      <c r="BF208" s="185">
        <f>IF(N208="snížená",J208,0)</f>
        <v>0</v>
      </c>
      <c r="BG208" s="185">
        <f>IF(N208="zákl. přenesená",J208,0)</f>
        <v>0</v>
      </c>
      <c r="BH208" s="185">
        <f>IF(N208="sníž. přenesená",J208,0)</f>
        <v>0</v>
      </c>
      <c r="BI208" s="185">
        <f>IF(N208="nulová",J208,0)</f>
        <v>0</v>
      </c>
      <c r="BJ208" s="18" t="s">
        <v>90</v>
      </c>
      <c r="BK208" s="185">
        <f>ROUND(I208*H208,2)</f>
        <v>0</v>
      </c>
      <c r="BL208" s="18" t="s">
        <v>144</v>
      </c>
      <c r="BM208" s="184" t="s">
        <v>267</v>
      </c>
    </row>
    <row r="209" spans="1:51" s="2" customFormat="1" ht="11.25">
      <c r="A209" s="36"/>
      <c r="B209" s="37"/>
      <c r="C209" s="38"/>
      <c r="D209" s="186" t="s">
        <v>146</v>
      </c>
      <c r="E209" s="38"/>
      <c r="F209" s="187" t="s">
        <v>268</v>
      </c>
      <c r="G209" s="38"/>
      <c r="H209" s="38"/>
      <c r="I209" s="188"/>
      <c r="J209" s="38"/>
      <c r="K209" s="38"/>
      <c r="L209" s="41"/>
      <c r="M209" s="189"/>
      <c r="N209" s="190"/>
      <c r="O209" s="66"/>
      <c r="P209" s="66"/>
      <c r="Q209" s="66"/>
      <c r="R209" s="66"/>
      <c r="S209" s="66"/>
      <c r="T209" s="67"/>
      <c r="U209" s="36"/>
      <c r="V209" s="36"/>
      <c r="W209" s="36"/>
      <c r="X209" s="36"/>
      <c r="Y209" s="36"/>
      <c r="Z209" s="36"/>
      <c r="AA209" s="36"/>
      <c r="AB209" s="36"/>
      <c r="AC209" s="36"/>
      <c r="AD209" s="36"/>
      <c r="AE209" s="36"/>
      <c r="AT209" s="18" t="s">
        <v>146</v>
      </c>
      <c r="AU209" s="18" t="s">
        <v>92</v>
      </c>
    </row>
    <row r="210" spans="1:51" s="13" customFormat="1" ht="11.25">
      <c r="B210" s="191"/>
      <c r="C210" s="192"/>
      <c r="D210" s="193" t="s">
        <v>148</v>
      </c>
      <c r="E210" s="194" t="s">
        <v>44</v>
      </c>
      <c r="F210" s="195" t="s">
        <v>269</v>
      </c>
      <c r="G210" s="192"/>
      <c r="H210" s="196">
        <v>22.97</v>
      </c>
      <c r="I210" s="197"/>
      <c r="J210" s="192"/>
      <c r="K210" s="192"/>
      <c r="L210" s="198"/>
      <c r="M210" s="199"/>
      <c r="N210" s="200"/>
      <c r="O210" s="200"/>
      <c r="P210" s="200"/>
      <c r="Q210" s="200"/>
      <c r="R210" s="200"/>
      <c r="S210" s="200"/>
      <c r="T210" s="201"/>
      <c r="AT210" s="202" t="s">
        <v>148</v>
      </c>
      <c r="AU210" s="202" t="s">
        <v>92</v>
      </c>
      <c r="AV210" s="13" t="s">
        <v>92</v>
      </c>
      <c r="AW210" s="13" t="s">
        <v>42</v>
      </c>
      <c r="AX210" s="13" t="s">
        <v>82</v>
      </c>
      <c r="AY210" s="202" t="s">
        <v>137</v>
      </c>
    </row>
    <row r="211" spans="1:51" s="13" customFormat="1" ht="11.25">
      <c r="B211" s="191"/>
      <c r="C211" s="192"/>
      <c r="D211" s="193" t="s">
        <v>148</v>
      </c>
      <c r="E211" s="194" t="s">
        <v>44</v>
      </c>
      <c r="F211" s="195" t="s">
        <v>270</v>
      </c>
      <c r="G211" s="192"/>
      <c r="H211" s="196">
        <v>7.75</v>
      </c>
      <c r="I211" s="197"/>
      <c r="J211" s="192"/>
      <c r="K211" s="192"/>
      <c r="L211" s="198"/>
      <c r="M211" s="199"/>
      <c r="N211" s="200"/>
      <c r="O211" s="200"/>
      <c r="P211" s="200"/>
      <c r="Q211" s="200"/>
      <c r="R211" s="200"/>
      <c r="S211" s="200"/>
      <c r="T211" s="201"/>
      <c r="AT211" s="202" t="s">
        <v>148</v>
      </c>
      <c r="AU211" s="202" t="s">
        <v>92</v>
      </c>
      <c r="AV211" s="13" t="s">
        <v>92</v>
      </c>
      <c r="AW211" s="13" t="s">
        <v>42</v>
      </c>
      <c r="AX211" s="13" t="s">
        <v>82</v>
      </c>
      <c r="AY211" s="202" t="s">
        <v>137</v>
      </c>
    </row>
    <row r="212" spans="1:51" s="13" customFormat="1" ht="11.25">
      <c r="B212" s="191"/>
      <c r="C212" s="192"/>
      <c r="D212" s="193" t="s">
        <v>148</v>
      </c>
      <c r="E212" s="194" t="s">
        <v>44</v>
      </c>
      <c r="F212" s="195" t="s">
        <v>271</v>
      </c>
      <c r="G212" s="192"/>
      <c r="H212" s="196">
        <v>13.02</v>
      </c>
      <c r="I212" s="197"/>
      <c r="J212" s="192"/>
      <c r="K212" s="192"/>
      <c r="L212" s="198"/>
      <c r="M212" s="199"/>
      <c r="N212" s="200"/>
      <c r="O212" s="200"/>
      <c r="P212" s="200"/>
      <c r="Q212" s="200"/>
      <c r="R212" s="200"/>
      <c r="S212" s="200"/>
      <c r="T212" s="201"/>
      <c r="AT212" s="202" t="s">
        <v>148</v>
      </c>
      <c r="AU212" s="202" t="s">
        <v>92</v>
      </c>
      <c r="AV212" s="13" t="s">
        <v>92</v>
      </c>
      <c r="AW212" s="13" t="s">
        <v>42</v>
      </c>
      <c r="AX212" s="13" t="s">
        <v>82</v>
      </c>
      <c r="AY212" s="202" t="s">
        <v>137</v>
      </c>
    </row>
    <row r="213" spans="1:51" s="13" customFormat="1" ht="11.25">
      <c r="B213" s="191"/>
      <c r="C213" s="192"/>
      <c r="D213" s="193" t="s">
        <v>148</v>
      </c>
      <c r="E213" s="194" t="s">
        <v>44</v>
      </c>
      <c r="F213" s="195" t="s">
        <v>272</v>
      </c>
      <c r="G213" s="192"/>
      <c r="H213" s="196">
        <v>13.02</v>
      </c>
      <c r="I213" s="197"/>
      <c r="J213" s="192"/>
      <c r="K213" s="192"/>
      <c r="L213" s="198"/>
      <c r="M213" s="199"/>
      <c r="N213" s="200"/>
      <c r="O213" s="200"/>
      <c r="P213" s="200"/>
      <c r="Q213" s="200"/>
      <c r="R213" s="200"/>
      <c r="S213" s="200"/>
      <c r="T213" s="201"/>
      <c r="AT213" s="202" t="s">
        <v>148</v>
      </c>
      <c r="AU213" s="202" t="s">
        <v>92</v>
      </c>
      <c r="AV213" s="13" t="s">
        <v>92</v>
      </c>
      <c r="AW213" s="13" t="s">
        <v>42</v>
      </c>
      <c r="AX213" s="13" t="s">
        <v>82</v>
      </c>
      <c r="AY213" s="202" t="s">
        <v>137</v>
      </c>
    </row>
    <row r="214" spans="1:51" s="13" customFormat="1" ht="11.25">
      <c r="B214" s="191"/>
      <c r="C214" s="192"/>
      <c r="D214" s="193" t="s">
        <v>148</v>
      </c>
      <c r="E214" s="194" t="s">
        <v>44</v>
      </c>
      <c r="F214" s="195" t="s">
        <v>273</v>
      </c>
      <c r="G214" s="192"/>
      <c r="H214" s="196">
        <v>30.018000000000001</v>
      </c>
      <c r="I214" s="197"/>
      <c r="J214" s="192"/>
      <c r="K214" s="192"/>
      <c r="L214" s="198"/>
      <c r="M214" s="199"/>
      <c r="N214" s="200"/>
      <c r="O214" s="200"/>
      <c r="P214" s="200"/>
      <c r="Q214" s="200"/>
      <c r="R214" s="200"/>
      <c r="S214" s="200"/>
      <c r="T214" s="201"/>
      <c r="AT214" s="202" t="s">
        <v>148</v>
      </c>
      <c r="AU214" s="202" t="s">
        <v>92</v>
      </c>
      <c r="AV214" s="13" t="s">
        <v>92</v>
      </c>
      <c r="AW214" s="13" t="s">
        <v>42</v>
      </c>
      <c r="AX214" s="13" t="s">
        <v>82</v>
      </c>
      <c r="AY214" s="202" t="s">
        <v>137</v>
      </c>
    </row>
    <row r="215" spans="1:51" s="13" customFormat="1" ht="11.25">
      <c r="B215" s="191"/>
      <c r="C215" s="192"/>
      <c r="D215" s="193" t="s">
        <v>148</v>
      </c>
      <c r="E215" s="194" t="s">
        <v>44</v>
      </c>
      <c r="F215" s="195" t="s">
        <v>274</v>
      </c>
      <c r="G215" s="192"/>
      <c r="H215" s="196">
        <v>30.018000000000001</v>
      </c>
      <c r="I215" s="197"/>
      <c r="J215" s="192"/>
      <c r="K215" s="192"/>
      <c r="L215" s="198"/>
      <c r="M215" s="199"/>
      <c r="N215" s="200"/>
      <c r="O215" s="200"/>
      <c r="P215" s="200"/>
      <c r="Q215" s="200"/>
      <c r="R215" s="200"/>
      <c r="S215" s="200"/>
      <c r="T215" s="201"/>
      <c r="AT215" s="202" t="s">
        <v>148</v>
      </c>
      <c r="AU215" s="202" t="s">
        <v>92</v>
      </c>
      <c r="AV215" s="13" t="s">
        <v>92</v>
      </c>
      <c r="AW215" s="13" t="s">
        <v>42</v>
      </c>
      <c r="AX215" s="13" t="s">
        <v>82</v>
      </c>
      <c r="AY215" s="202" t="s">
        <v>137</v>
      </c>
    </row>
    <row r="216" spans="1:51" s="13" customFormat="1" ht="11.25">
      <c r="B216" s="191"/>
      <c r="C216" s="192"/>
      <c r="D216" s="193" t="s">
        <v>148</v>
      </c>
      <c r="E216" s="194" t="s">
        <v>44</v>
      </c>
      <c r="F216" s="195" t="s">
        <v>275</v>
      </c>
      <c r="G216" s="192"/>
      <c r="H216" s="196">
        <v>30.018000000000001</v>
      </c>
      <c r="I216" s="197"/>
      <c r="J216" s="192"/>
      <c r="K216" s="192"/>
      <c r="L216" s="198"/>
      <c r="M216" s="199"/>
      <c r="N216" s="200"/>
      <c r="O216" s="200"/>
      <c r="P216" s="200"/>
      <c r="Q216" s="200"/>
      <c r="R216" s="200"/>
      <c r="S216" s="200"/>
      <c r="T216" s="201"/>
      <c r="AT216" s="202" t="s">
        <v>148</v>
      </c>
      <c r="AU216" s="202" t="s">
        <v>92</v>
      </c>
      <c r="AV216" s="13" t="s">
        <v>92</v>
      </c>
      <c r="AW216" s="13" t="s">
        <v>42</v>
      </c>
      <c r="AX216" s="13" t="s">
        <v>82</v>
      </c>
      <c r="AY216" s="202" t="s">
        <v>137</v>
      </c>
    </row>
    <row r="217" spans="1:51" s="13" customFormat="1" ht="11.25">
      <c r="B217" s="191"/>
      <c r="C217" s="192"/>
      <c r="D217" s="193" t="s">
        <v>148</v>
      </c>
      <c r="E217" s="194" t="s">
        <v>44</v>
      </c>
      <c r="F217" s="195" t="s">
        <v>276</v>
      </c>
      <c r="G217" s="192"/>
      <c r="H217" s="196">
        <v>30.018000000000001</v>
      </c>
      <c r="I217" s="197"/>
      <c r="J217" s="192"/>
      <c r="K217" s="192"/>
      <c r="L217" s="198"/>
      <c r="M217" s="199"/>
      <c r="N217" s="200"/>
      <c r="O217" s="200"/>
      <c r="P217" s="200"/>
      <c r="Q217" s="200"/>
      <c r="R217" s="200"/>
      <c r="S217" s="200"/>
      <c r="T217" s="201"/>
      <c r="AT217" s="202" t="s">
        <v>148</v>
      </c>
      <c r="AU217" s="202" t="s">
        <v>92</v>
      </c>
      <c r="AV217" s="13" t="s">
        <v>92</v>
      </c>
      <c r="AW217" s="13" t="s">
        <v>42</v>
      </c>
      <c r="AX217" s="13" t="s">
        <v>82</v>
      </c>
      <c r="AY217" s="202" t="s">
        <v>137</v>
      </c>
    </row>
    <row r="218" spans="1:51" s="13" customFormat="1" ht="11.25">
      <c r="B218" s="191"/>
      <c r="C218" s="192"/>
      <c r="D218" s="193" t="s">
        <v>148</v>
      </c>
      <c r="E218" s="194" t="s">
        <v>44</v>
      </c>
      <c r="F218" s="195" t="s">
        <v>277</v>
      </c>
      <c r="G218" s="192"/>
      <c r="H218" s="196">
        <v>30.018000000000001</v>
      </c>
      <c r="I218" s="197"/>
      <c r="J218" s="192"/>
      <c r="K218" s="192"/>
      <c r="L218" s="198"/>
      <c r="M218" s="199"/>
      <c r="N218" s="200"/>
      <c r="O218" s="200"/>
      <c r="P218" s="200"/>
      <c r="Q218" s="200"/>
      <c r="R218" s="200"/>
      <c r="S218" s="200"/>
      <c r="T218" s="201"/>
      <c r="AT218" s="202" t="s">
        <v>148</v>
      </c>
      <c r="AU218" s="202" t="s">
        <v>92</v>
      </c>
      <c r="AV218" s="13" t="s">
        <v>92</v>
      </c>
      <c r="AW218" s="13" t="s">
        <v>42</v>
      </c>
      <c r="AX218" s="13" t="s">
        <v>82</v>
      </c>
      <c r="AY218" s="202" t="s">
        <v>137</v>
      </c>
    </row>
    <row r="219" spans="1:51" s="13" customFormat="1" ht="11.25">
      <c r="B219" s="191"/>
      <c r="C219" s="192"/>
      <c r="D219" s="193" t="s">
        <v>148</v>
      </c>
      <c r="E219" s="194" t="s">
        <v>44</v>
      </c>
      <c r="F219" s="195" t="s">
        <v>278</v>
      </c>
      <c r="G219" s="192"/>
      <c r="H219" s="196">
        <v>15.897</v>
      </c>
      <c r="I219" s="197"/>
      <c r="J219" s="192"/>
      <c r="K219" s="192"/>
      <c r="L219" s="198"/>
      <c r="M219" s="199"/>
      <c r="N219" s="200"/>
      <c r="O219" s="200"/>
      <c r="P219" s="200"/>
      <c r="Q219" s="200"/>
      <c r="R219" s="200"/>
      <c r="S219" s="200"/>
      <c r="T219" s="201"/>
      <c r="AT219" s="202" t="s">
        <v>148</v>
      </c>
      <c r="AU219" s="202" t="s">
        <v>92</v>
      </c>
      <c r="AV219" s="13" t="s">
        <v>92</v>
      </c>
      <c r="AW219" s="13" t="s">
        <v>42</v>
      </c>
      <c r="AX219" s="13" t="s">
        <v>82</v>
      </c>
      <c r="AY219" s="202" t="s">
        <v>137</v>
      </c>
    </row>
    <row r="220" spans="1:51" s="13" customFormat="1" ht="11.25">
      <c r="B220" s="191"/>
      <c r="C220" s="192"/>
      <c r="D220" s="193" t="s">
        <v>148</v>
      </c>
      <c r="E220" s="194" t="s">
        <v>44</v>
      </c>
      <c r="F220" s="195" t="s">
        <v>279</v>
      </c>
      <c r="G220" s="192"/>
      <c r="H220" s="196">
        <v>56.95</v>
      </c>
      <c r="I220" s="197"/>
      <c r="J220" s="192"/>
      <c r="K220" s="192"/>
      <c r="L220" s="198"/>
      <c r="M220" s="199"/>
      <c r="N220" s="200"/>
      <c r="O220" s="200"/>
      <c r="P220" s="200"/>
      <c r="Q220" s="200"/>
      <c r="R220" s="200"/>
      <c r="S220" s="200"/>
      <c r="T220" s="201"/>
      <c r="AT220" s="202" t="s">
        <v>148</v>
      </c>
      <c r="AU220" s="202" t="s">
        <v>92</v>
      </c>
      <c r="AV220" s="13" t="s">
        <v>92</v>
      </c>
      <c r="AW220" s="13" t="s">
        <v>42</v>
      </c>
      <c r="AX220" s="13" t="s">
        <v>82</v>
      </c>
      <c r="AY220" s="202" t="s">
        <v>137</v>
      </c>
    </row>
    <row r="221" spans="1:51" s="13" customFormat="1" ht="11.25">
      <c r="B221" s="191"/>
      <c r="C221" s="192"/>
      <c r="D221" s="193" t="s">
        <v>148</v>
      </c>
      <c r="E221" s="194" t="s">
        <v>44</v>
      </c>
      <c r="F221" s="195" t="s">
        <v>280</v>
      </c>
      <c r="G221" s="192"/>
      <c r="H221" s="196">
        <v>23.027000000000001</v>
      </c>
      <c r="I221" s="197"/>
      <c r="J221" s="192"/>
      <c r="K221" s="192"/>
      <c r="L221" s="198"/>
      <c r="M221" s="199"/>
      <c r="N221" s="200"/>
      <c r="O221" s="200"/>
      <c r="P221" s="200"/>
      <c r="Q221" s="200"/>
      <c r="R221" s="200"/>
      <c r="S221" s="200"/>
      <c r="T221" s="201"/>
      <c r="AT221" s="202" t="s">
        <v>148</v>
      </c>
      <c r="AU221" s="202" t="s">
        <v>92</v>
      </c>
      <c r="AV221" s="13" t="s">
        <v>92</v>
      </c>
      <c r="AW221" s="13" t="s">
        <v>42</v>
      </c>
      <c r="AX221" s="13" t="s">
        <v>82</v>
      </c>
      <c r="AY221" s="202" t="s">
        <v>137</v>
      </c>
    </row>
    <row r="222" spans="1:51" s="13" customFormat="1" ht="11.25">
      <c r="B222" s="191"/>
      <c r="C222" s="192"/>
      <c r="D222" s="193" t="s">
        <v>148</v>
      </c>
      <c r="E222" s="194" t="s">
        <v>44</v>
      </c>
      <c r="F222" s="195" t="s">
        <v>281</v>
      </c>
      <c r="G222" s="192"/>
      <c r="H222" s="196">
        <v>11.935</v>
      </c>
      <c r="I222" s="197"/>
      <c r="J222" s="192"/>
      <c r="K222" s="192"/>
      <c r="L222" s="198"/>
      <c r="M222" s="199"/>
      <c r="N222" s="200"/>
      <c r="O222" s="200"/>
      <c r="P222" s="200"/>
      <c r="Q222" s="200"/>
      <c r="R222" s="200"/>
      <c r="S222" s="200"/>
      <c r="T222" s="201"/>
      <c r="AT222" s="202" t="s">
        <v>148</v>
      </c>
      <c r="AU222" s="202" t="s">
        <v>92</v>
      </c>
      <c r="AV222" s="13" t="s">
        <v>92</v>
      </c>
      <c r="AW222" s="13" t="s">
        <v>42</v>
      </c>
      <c r="AX222" s="13" t="s">
        <v>82</v>
      </c>
      <c r="AY222" s="202" t="s">
        <v>137</v>
      </c>
    </row>
    <row r="223" spans="1:51" s="13" customFormat="1" ht="11.25">
      <c r="B223" s="191"/>
      <c r="C223" s="192"/>
      <c r="D223" s="193" t="s">
        <v>148</v>
      </c>
      <c r="E223" s="194" t="s">
        <v>44</v>
      </c>
      <c r="F223" s="195" t="s">
        <v>282</v>
      </c>
      <c r="G223" s="192"/>
      <c r="H223" s="196">
        <v>3.726</v>
      </c>
      <c r="I223" s="197"/>
      <c r="J223" s="192"/>
      <c r="K223" s="192"/>
      <c r="L223" s="198"/>
      <c r="M223" s="199"/>
      <c r="N223" s="200"/>
      <c r="O223" s="200"/>
      <c r="P223" s="200"/>
      <c r="Q223" s="200"/>
      <c r="R223" s="200"/>
      <c r="S223" s="200"/>
      <c r="T223" s="201"/>
      <c r="AT223" s="202" t="s">
        <v>148</v>
      </c>
      <c r="AU223" s="202" t="s">
        <v>92</v>
      </c>
      <c r="AV223" s="13" t="s">
        <v>92</v>
      </c>
      <c r="AW223" s="13" t="s">
        <v>42</v>
      </c>
      <c r="AX223" s="13" t="s">
        <v>82</v>
      </c>
      <c r="AY223" s="202" t="s">
        <v>137</v>
      </c>
    </row>
    <row r="224" spans="1:51" s="14" customFormat="1" ht="11.25">
      <c r="B224" s="203"/>
      <c r="C224" s="204"/>
      <c r="D224" s="193" t="s">
        <v>148</v>
      </c>
      <c r="E224" s="205" t="s">
        <v>44</v>
      </c>
      <c r="F224" s="206" t="s">
        <v>153</v>
      </c>
      <c r="G224" s="204"/>
      <c r="H224" s="207">
        <v>318.38499999999999</v>
      </c>
      <c r="I224" s="208"/>
      <c r="J224" s="204"/>
      <c r="K224" s="204"/>
      <c r="L224" s="209"/>
      <c r="M224" s="210"/>
      <c r="N224" s="211"/>
      <c r="O224" s="211"/>
      <c r="P224" s="211"/>
      <c r="Q224" s="211"/>
      <c r="R224" s="211"/>
      <c r="S224" s="211"/>
      <c r="T224" s="212"/>
      <c r="AT224" s="213" t="s">
        <v>148</v>
      </c>
      <c r="AU224" s="213" t="s">
        <v>92</v>
      </c>
      <c r="AV224" s="14" t="s">
        <v>144</v>
      </c>
      <c r="AW224" s="14" t="s">
        <v>42</v>
      </c>
      <c r="AX224" s="14" t="s">
        <v>90</v>
      </c>
      <c r="AY224" s="213" t="s">
        <v>137</v>
      </c>
    </row>
    <row r="225" spans="1:65" s="2" customFormat="1" ht="37.9" customHeight="1">
      <c r="A225" s="36"/>
      <c r="B225" s="37"/>
      <c r="C225" s="172" t="s">
        <v>283</v>
      </c>
      <c r="D225" s="172" t="s">
        <v>140</v>
      </c>
      <c r="E225" s="173" t="s">
        <v>284</v>
      </c>
      <c r="F225" s="174" t="s">
        <v>285</v>
      </c>
      <c r="G225" s="175" t="s">
        <v>164</v>
      </c>
      <c r="H225" s="176">
        <v>196.74199999999999</v>
      </c>
      <c r="I225" s="177"/>
      <c r="J225" s="178">
        <f>ROUND(I225*H225,2)</f>
        <v>0</v>
      </c>
      <c r="K225" s="179"/>
      <c r="L225" s="41"/>
      <c r="M225" s="180" t="s">
        <v>44</v>
      </c>
      <c r="N225" s="181" t="s">
        <v>53</v>
      </c>
      <c r="O225" s="66"/>
      <c r="P225" s="182">
        <f>O225*H225</f>
        <v>0</v>
      </c>
      <c r="Q225" s="182">
        <v>1.4E-2</v>
      </c>
      <c r="R225" s="182">
        <f>Q225*H225</f>
        <v>2.7543880000000001</v>
      </c>
      <c r="S225" s="182">
        <v>0</v>
      </c>
      <c r="T225" s="183">
        <f>S225*H225</f>
        <v>0</v>
      </c>
      <c r="U225" s="36"/>
      <c r="V225" s="36"/>
      <c r="W225" s="36"/>
      <c r="X225" s="36"/>
      <c r="Y225" s="36"/>
      <c r="Z225" s="36"/>
      <c r="AA225" s="36"/>
      <c r="AB225" s="36"/>
      <c r="AC225" s="36"/>
      <c r="AD225" s="36"/>
      <c r="AE225" s="36"/>
      <c r="AR225" s="184" t="s">
        <v>144</v>
      </c>
      <c r="AT225" s="184" t="s">
        <v>140</v>
      </c>
      <c r="AU225" s="184" t="s">
        <v>92</v>
      </c>
      <c r="AY225" s="18" t="s">
        <v>137</v>
      </c>
      <c r="BE225" s="185">
        <f>IF(N225="základní",J225,0)</f>
        <v>0</v>
      </c>
      <c r="BF225" s="185">
        <f>IF(N225="snížená",J225,0)</f>
        <v>0</v>
      </c>
      <c r="BG225" s="185">
        <f>IF(N225="zákl. přenesená",J225,0)</f>
        <v>0</v>
      </c>
      <c r="BH225" s="185">
        <f>IF(N225="sníž. přenesená",J225,0)</f>
        <v>0</v>
      </c>
      <c r="BI225" s="185">
        <f>IF(N225="nulová",J225,0)</f>
        <v>0</v>
      </c>
      <c r="BJ225" s="18" t="s">
        <v>90</v>
      </c>
      <c r="BK225" s="185">
        <f>ROUND(I225*H225,2)</f>
        <v>0</v>
      </c>
      <c r="BL225" s="18" t="s">
        <v>144</v>
      </c>
      <c r="BM225" s="184" t="s">
        <v>286</v>
      </c>
    </row>
    <row r="226" spans="1:65" s="2" customFormat="1" ht="11.25">
      <c r="A226" s="36"/>
      <c r="B226" s="37"/>
      <c r="C226" s="38"/>
      <c r="D226" s="186" t="s">
        <v>146</v>
      </c>
      <c r="E226" s="38"/>
      <c r="F226" s="187" t="s">
        <v>287</v>
      </c>
      <c r="G226" s="38"/>
      <c r="H226" s="38"/>
      <c r="I226" s="188"/>
      <c r="J226" s="38"/>
      <c r="K226" s="38"/>
      <c r="L226" s="41"/>
      <c r="M226" s="189"/>
      <c r="N226" s="190"/>
      <c r="O226" s="66"/>
      <c r="P226" s="66"/>
      <c r="Q226" s="66"/>
      <c r="R226" s="66"/>
      <c r="S226" s="66"/>
      <c r="T226" s="67"/>
      <c r="U226" s="36"/>
      <c r="V226" s="36"/>
      <c r="W226" s="36"/>
      <c r="X226" s="36"/>
      <c r="Y226" s="36"/>
      <c r="Z226" s="36"/>
      <c r="AA226" s="36"/>
      <c r="AB226" s="36"/>
      <c r="AC226" s="36"/>
      <c r="AD226" s="36"/>
      <c r="AE226" s="36"/>
      <c r="AT226" s="18" t="s">
        <v>146</v>
      </c>
      <c r="AU226" s="18" t="s">
        <v>92</v>
      </c>
    </row>
    <row r="227" spans="1:65" s="13" customFormat="1" ht="11.25">
      <c r="B227" s="191"/>
      <c r="C227" s="192"/>
      <c r="D227" s="193" t="s">
        <v>148</v>
      </c>
      <c r="E227" s="194" t="s">
        <v>44</v>
      </c>
      <c r="F227" s="195" t="s">
        <v>288</v>
      </c>
      <c r="G227" s="192"/>
      <c r="H227" s="196">
        <v>11.935</v>
      </c>
      <c r="I227" s="197"/>
      <c r="J227" s="192"/>
      <c r="K227" s="192"/>
      <c r="L227" s="198"/>
      <c r="M227" s="199"/>
      <c r="N227" s="200"/>
      <c r="O227" s="200"/>
      <c r="P227" s="200"/>
      <c r="Q227" s="200"/>
      <c r="R227" s="200"/>
      <c r="S227" s="200"/>
      <c r="T227" s="201"/>
      <c r="AT227" s="202" t="s">
        <v>148</v>
      </c>
      <c r="AU227" s="202" t="s">
        <v>92</v>
      </c>
      <c r="AV227" s="13" t="s">
        <v>92</v>
      </c>
      <c r="AW227" s="13" t="s">
        <v>42</v>
      </c>
      <c r="AX227" s="13" t="s">
        <v>82</v>
      </c>
      <c r="AY227" s="202" t="s">
        <v>137</v>
      </c>
    </row>
    <row r="228" spans="1:65" s="13" customFormat="1" ht="11.25">
      <c r="B228" s="191"/>
      <c r="C228" s="192"/>
      <c r="D228" s="193" t="s">
        <v>148</v>
      </c>
      <c r="E228" s="194" t="s">
        <v>44</v>
      </c>
      <c r="F228" s="195" t="s">
        <v>289</v>
      </c>
      <c r="G228" s="192"/>
      <c r="H228" s="196">
        <v>19.617000000000001</v>
      </c>
      <c r="I228" s="197"/>
      <c r="J228" s="192"/>
      <c r="K228" s="192"/>
      <c r="L228" s="198"/>
      <c r="M228" s="199"/>
      <c r="N228" s="200"/>
      <c r="O228" s="200"/>
      <c r="P228" s="200"/>
      <c r="Q228" s="200"/>
      <c r="R228" s="200"/>
      <c r="S228" s="200"/>
      <c r="T228" s="201"/>
      <c r="AT228" s="202" t="s">
        <v>148</v>
      </c>
      <c r="AU228" s="202" t="s">
        <v>92</v>
      </c>
      <c r="AV228" s="13" t="s">
        <v>92</v>
      </c>
      <c r="AW228" s="13" t="s">
        <v>42</v>
      </c>
      <c r="AX228" s="13" t="s">
        <v>82</v>
      </c>
      <c r="AY228" s="202" t="s">
        <v>137</v>
      </c>
    </row>
    <row r="229" spans="1:65" s="13" customFormat="1" ht="11.25">
      <c r="B229" s="191"/>
      <c r="C229" s="192"/>
      <c r="D229" s="193" t="s">
        <v>148</v>
      </c>
      <c r="E229" s="194" t="s">
        <v>44</v>
      </c>
      <c r="F229" s="195" t="s">
        <v>290</v>
      </c>
      <c r="G229" s="192"/>
      <c r="H229" s="196">
        <v>6.907</v>
      </c>
      <c r="I229" s="197"/>
      <c r="J229" s="192"/>
      <c r="K229" s="192"/>
      <c r="L229" s="198"/>
      <c r="M229" s="199"/>
      <c r="N229" s="200"/>
      <c r="O229" s="200"/>
      <c r="P229" s="200"/>
      <c r="Q229" s="200"/>
      <c r="R229" s="200"/>
      <c r="S229" s="200"/>
      <c r="T229" s="201"/>
      <c r="AT229" s="202" t="s">
        <v>148</v>
      </c>
      <c r="AU229" s="202" t="s">
        <v>92</v>
      </c>
      <c r="AV229" s="13" t="s">
        <v>92</v>
      </c>
      <c r="AW229" s="13" t="s">
        <v>42</v>
      </c>
      <c r="AX229" s="13" t="s">
        <v>82</v>
      </c>
      <c r="AY229" s="202" t="s">
        <v>137</v>
      </c>
    </row>
    <row r="230" spans="1:65" s="13" customFormat="1" ht="11.25">
      <c r="B230" s="191"/>
      <c r="C230" s="192"/>
      <c r="D230" s="193" t="s">
        <v>148</v>
      </c>
      <c r="E230" s="194" t="s">
        <v>44</v>
      </c>
      <c r="F230" s="195" t="s">
        <v>291</v>
      </c>
      <c r="G230" s="192"/>
      <c r="H230" s="196">
        <v>11.444000000000001</v>
      </c>
      <c r="I230" s="197"/>
      <c r="J230" s="192"/>
      <c r="K230" s="192"/>
      <c r="L230" s="198"/>
      <c r="M230" s="199"/>
      <c r="N230" s="200"/>
      <c r="O230" s="200"/>
      <c r="P230" s="200"/>
      <c r="Q230" s="200"/>
      <c r="R230" s="200"/>
      <c r="S230" s="200"/>
      <c r="T230" s="201"/>
      <c r="AT230" s="202" t="s">
        <v>148</v>
      </c>
      <c r="AU230" s="202" t="s">
        <v>92</v>
      </c>
      <c r="AV230" s="13" t="s">
        <v>92</v>
      </c>
      <c r="AW230" s="13" t="s">
        <v>42</v>
      </c>
      <c r="AX230" s="13" t="s">
        <v>82</v>
      </c>
      <c r="AY230" s="202" t="s">
        <v>137</v>
      </c>
    </row>
    <row r="231" spans="1:65" s="13" customFormat="1" ht="11.25">
      <c r="B231" s="191"/>
      <c r="C231" s="192"/>
      <c r="D231" s="193" t="s">
        <v>148</v>
      </c>
      <c r="E231" s="194" t="s">
        <v>44</v>
      </c>
      <c r="F231" s="195" t="s">
        <v>292</v>
      </c>
      <c r="G231" s="192"/>
      <c r="H231" s="196">
        <v>12.994</v>
      </c>
      <c r="I231" s="197"/>
      <c r="J231" s="192"/>
      <c r="K231" s="192"/>
      <c r="L231" s="198"/>
      <c r="M231" s="199"/>
      <c r="N231" s="200"/>
      <c r="O231" s="200"/>
      <c r="P231" s="200"/>
      <c r="Q231" s="200"/>
      <c r="R231" s="200"/>
      <c r="S231" s="200"/>
      <c r="T231" s="201"/>
      <c r="AT231" s="202" t="s">
        <v>148</v>
      </c>
      <c r="AU231" s="202" t="s">
        <v>92</v>
      </c>
      <c r="AV231" s="13" t="s">
        <v>92</v>
      </c>
      <c r="AW231" s="13" t="s">
        <v>42</v>
      </c>
      <c r="AX231" s="13" t="s">
        <v>82</v>
      </c>
      <c r="AY231" s="202" t="s">
        <v>137</v>
      </c>
    </row>
    <row r="232" spans="1:65" s="13" customFormat="1" ht="11.25">
      <c r="B232" s="191"/>
      <c r="C232" s="192"/>
      <c r="D232" s="193" t="s">
        <v>148</v>
      </c>
      <c r="E232" s="194" t="s">
        <v>44</v>
      </c>
      <c r="F232" s="195" t="s">
        <v>293</v>
      </c>
      <c r="G232" s="192"/>
      <c r="H232" s="196">
        <v>11.444000000000001</v>
      </c>
      <c r="I232" s="197"/>
      <c r="J232" s="192"/>
      <c r="K232" s="192"/>
      <c r="L232" s="198"/>
      <c r="M232" s="199"/>
      <c r="N232" s="200"/>
      <c r="O232" s="200"/>
      <c r="P232" s="200"/>
      <c r="Q232" s="200"/>
      <c r="R232" s="200"/>
      <c r="S232" s="200"/>
      <c r="T232" s="201"/>
      <c r="AT232" s="202" t="s">
        <v>148</v>
      </c>
      <c r="AU232" s="202" t="s">
        <v>92</v>
      </c>
      <c r="AV232" s="13" t="s">
        <v>92</v>
      </c>
      <c r="AW232" s="13" t="s">
        <v>42</v>
      </c>
      <c r="AX232" s="13" t="s">
        <v>82</v>
      </c>
      <c r="AY232" s="202" t="s">
        <v>137</v>
      </c>
    </row>
    <row r="233" spans="1:65" s="13" customFormat="1" ht="11.25">
      <c r="B233" s="191"/>
      <c r="C233" s="192"/>
      <c r="D233" s="193" t="s">
        <v>148</v>
      </c>
      <c r="E233" s="194" t="s">
        <v>44</v>
      </c>
      <c r="F233" s="195" t="s">
        <v>292</v>
      </c>
      <c r="G233" s="192"/>
      <c r="H233" s="196">
        <v>12.994</v>
      </c>
      <c r="I233" s="197"/>
      <c r="J233" s="192"/>
      <c r="K233" s="192"/>
      <c r="L233" s="198"/>
      <c r="M233" s="199"/>
      <c r="N233" s="200"/>
      <c r="O233" s="200"/>
      <c r="P233" s="200"/>
      <c r="Q233" s="200"/>
      <c r="R233" s="200"/>
      <c r="S233" s="200"/>
      <c r="T233" s="201"/>
      <c r="AT233" s="202" t="s">
        <v>148</v>
      </c>
      <c r="AU233" s="202" t="s">
        <v>92</v>
      </c>
      <c r="AV233" s="13" t="s">
        <v>92</v>
      </c>
      <c r="AW233" s="13" t="s">
        <v>42</v>
      </c>
      <c r="AX233" s="13" t="s">
        <v>82</v>
      </c>
      <c r="AY233" s="202" t="s">
        <v>137</v>
      </c>
    </row>
    <row r="234" spans="1:65" s="13" customFormat="1" ht="11.25">
      <c r="B234" s="191"/>
      <c r="C234" s="192"/>
      <c r="D234" s="193" t="s">
        <v>148</v>
      </c>
      <c r="E234" s="194" t="s">
        <v>44</v>
      </c>
      <c r="F234" s="195" t="s">
        <v>294</v>
      </c>
      <c r="G234" s="192"/>
      <c r="H234" s="196">
        <v>16.388000000000002</v>
      </c>
      <c r="I234" s="197"/>
      <c r="J234" s="192"/>
      <c r="K234" s="192"/>
      <c r="L234" s="198"/>
      <c r="M234" s="199"/>
      <c r="N234" s="200"/>
      <c r="O234" s="200"/>
      <c r="P234" s="200"/>
      <c r="Q234" s="200"/>
      <c r="R234" s="200"/>
      <c r="S234" s="200"/>
      <c r="T234" s="201"/>
      <c r="AT234" s="202" t="s">
        <v>148</v>
      </c>
      <c r="AU234" s="202" t="s">
        <v>92</v>
      </c>
      <c r="AV234" s="13" t="s">
        <v>92</v>
      </c>
      <c r="AW234" s="13" t="s">
        <v>42</v>
      </c>
      <c r="AX234" s="13" t="s">
        <v>82</v>
      </c>
      <c r="AY234" s="202" t="s">
        <v>137</v>
      </c>
    </row>
    <row r="235" spans="1:65" s="13" customFormat="1" ht="11.25">
      <c r="B235" s="191"/>
      <c r="C235" s="192"/>
      <c r="D235" s="193" t="s">
        <v>148</v>
      </c>
      <c r="E235" s="194" t="s">
        <v>44</v>
      </c>
      <c r="F235" s="195" t="s">
        <v>295</v>
      </c>
      <c r="G235" s="192"/>
      <c r="H235" s="196">
        <v>16.388000000000002</v>
      </c>
      <c r="I235" s="197"/>
      <c r="J235" s="192"/>
      <c r="K235" s="192"/>
      <c r="L235" s="198"/>
      <c r="M235" s="199"/>
      <c r="N235" s="200"/>
      <c r="O235" s="200"/>
      <c r="P235" s="200"/>
      <c r="Q235" s="200"/>
      <c r="R235" s="200"/>
      <c r="S235" s="200"/>
      <c r="T235" s="201"/>
      <c r="AT235" s="202" t="s">
        <v>148</v>
      </c>
      <c r="AU235" s="202" t="s">
        <v>92</v>
      </c>
      <c r="AV235" s="13" t="s">
        <v>92</v>
      </c>
      <c r="AW235" s="13" t="s">
        <v>42</v>
      </c>
      <c r="AX235" s="13" t="s">
        <v>82</v>
      </c>
      <c r="AY235" s="202" t="s">
        <v>137</v>
      </c>
    </row>
    <row r="236" spans="1:65" s="13" customFormat="1" ht="11.25">
      <c r="B236" s="191"/>
      <c r="C236" s="192"/>
      <c r="D236" s="193" t="s">
        <v>148</v>
      </c>
      <c r="E236" s="194" t="s">
        <v>44</v>
      </c>
      <c r="F236" s="195" t="s">
        <v>296</v>
      </c>
      <c r="G236" s="192"/>
      <c r="H236" s="196">
        <v>16.388000000000002</v>
      </c>
      <c r="I236" s="197"/>
      <c r="J236" s="192"/>
      <c r="K236" s="192"/>
      <c r="L236" s="198"/>
      <c r="M236" s="199"/>
      <c r="N236" s="200"/>
      <c r="O236" s="200"/>
      <c r="P236" s="200"/>
      <c r="Q236" s="200"/>
      <c r="R236" s="200"/>
      <c r="S236" s="200"/>
      <c r="T236" s="201"/>
      <c r="AT236" s="202" t="s">
        <v>148</v>
      </c>
      <c r="AU236" s="202" t="s">
        <v>92</v>
      </c>
      <c r="AV236" s="13" t="s">
        <v>92</v>
      </c>
      <c r="AW236" s="13" t="s">
        <v>42</v>
      </c>
      <c r="AX236" s="13" t="s">
        <v>82</v>
      </c>
      <c r="AY236" s="202" t="s">
        <v>137</v>
      </c>
    </row>
    <row r="237" spans="1:65" s="13" customFormat="1" ht="11.25">
      <c r="B237" s="191"/>
      <c r="C237" s="192"/>
      <c r="D237" s="193" t="s">
        <v>148</v>
      </c>
      <c r="E237" s="194" t="s">
        <v>44</v>
      </c>
      <c r="F237" s="195" t="s">
        <v>297</v>
      </c>
      <c r="G237" s="192"/>
      <c r="H237" s="196">
        <v>16.388000000000002</v>
      </c>
      <c r="I237" s="197"/>
      <c r="J237" s="192"/>
      <c r="K237" s="192"/>
      <c r="L237" s="198"/>
      <c r="M237" s="199"/>
      <c r="N237" s="200"/>
      <c r="O237" s="200"/>
      <c r="P237" s="200"/>
      <c r="Q237" s="200"/>
      <c r="R237" s="200"/>
      <c r="S237" s="200"/>
      <c r="T237" s="201"/>
      <c r="AT237" s="202" t="s">
        <v>148</v>
      </c>
      <c r="AU237" s="202" t="s">
        <v>92</v>
      </c>
      <c r="AV237" s="13" t="s">
        <v>92</v>
      </c>
      <c r="AW237" s="13" t="s">
        <v>42</v>
      </c>
      <c r="AX237" s="13" t="s">
        <v>82</v>
      </c>
      <c r="AY237" s="202" t="s">
        <v>137</v>
      </c>
    </row>
    <row r="238" spans="1:65" s="13" customFormat="1" ht="11.25">
      <c r="B238" s="191"/>
      <c r="C238" s="192"/>
      <c r="D238" s="193" t="s">
        <v>148</v>
      </c>
      <c r="E238" s="194" t="s">
        <v>44</v>
      </c>
      <c r="F238" s="195" t="s">
        <v>298</v>
      </c>
      <c r="G238" s="192"/>
      <c r="H238" s="196">
        <v>16.388000000000002</v>
      </c>
      <c r="I238" s="197"/>
      <c r="J238" s="192"/>
      <c r="K238" s="192"/>
      <c r="L238" s="198"/>
      <c r="M238" s="199"/>
      <c r="N238" s="200"/>
      <c r="O238" s="200"/>
      <c r="P238" s="200"/>
      <c r="Q238" s="200"/>
      <c r="R238" s="200"/>
      <c r="S238" s="200"/>
      <c r="T238" s="201"/>
      <c r="AT238" s="202" t="s">
        <v>148</v>
      </c>
      <c r="AU238" s="202" t="s">
        <v>92</v>
      </c>
      <c r="AV238" s="13" t="s">
        <v>92</v>
      </c>
      <c r="AW238" s="13" t="s">
        <v>42</v>
      </c>
      <c r="AX238" s="13" t="s">
        <v>82</v>
      </c>
      <c r="AY238" s="202" t="s">
        <v>137</v>
      </c>
    </row>
    <row r="239" spans="1:65" s="13" customFormat="1" ht="11.25">
      <c r="B239" s="191"/>
      <c r="C239" s="192"/>
      <c r="D239" s="193" t="s">
        <v>148</v>
      </c>
      <c r="E239" s="194" t="s">
        <v>44</v>
      </c>
      <c r="F239" s="195" t="s">
        <v>214</v>
      </c>
      <c r="G239" s="192"/>
      <c r="H239" s="196">
        <v>2.3250000000000002</v>
      </c>
      <c r="I239" s="197"/>
      <c r="J239" s="192"/>
      <c r="K239" s="192"/>
      <c r="L239" s="198"/>
      <c r="M239" s="199"/>
      <c r="N239" s="200"/>
      <c r="O239" s="200"/>
      <c r="P239" s="200"/>
      <c r="Q239" s="200"/>
      <c r="R239" s="200"/>
      <c r="S239" s="200"/>
      <c r="T239" s="201"/>
      <c r="AT239" s="202" t="s">
        <v>148</v>
      </c>
      <c r="AU239" s="202" t="s">
        <v>92</v>
      </c>
      <c r="AV239" s="13" t="s">
        <v>92</v>
      </c>
      <c r="AW239" s="13" t="s">
        <v>42</v>
      </c>
      <c r="AX239" s="13" t="s">
        <v>82</v>
      </c>
      <c r="AY239" s="202" t="s">
        <v>137</v>
      </c>
    </row>
    <row r="240" spans="1:65" s="13" customFormat="1" ht="11.25">
      <c r="B240" s="191"/>
      <c r="C240" s="192"/>
      <c r="D240" s="193" t="s">
        <v>148</v>
      </c>
      <c r="E240" s="194" t="s">
        <v>44</v>
      </c>
      <c r="F240" s="195" t="s">
        <v>299</v>
      </c>
      <c r="G240" s="192"/>
      <c r="H240" s="196">
        <v>25.141999999999999</v>
      </c>
      <c r="I240" s="197"/>
      <c r="J240" s="192"/>
      <c r="K240" s="192"/>
      <c r="L240" s="198"/>
      <c r="M240" s="199"/>
      <c r="N240" s="200"/>
      <c r="O240" s="200"/>
      <c r="P240" s="200"/>
      <c r="Q240" s="200"/>
      <c r="R240" s="200"/>
      <c r="S240" s="200"/>
      <c r="T240" s="201"/>
      <c r="AT240" s="202" t="s">
        <v>148</v>
      </c>
      <c r="AU240" s="202" t="s">
        <v>92</v>
      </c>
      <c r="AV240" s="13" t="s">
        <v>92</v>
      </c>
      <c r="AW240" s="13" t="s">
        <v>42</v>
      </c>
      <c r="AX240" s="13" t="s">
        <v>82</v>
      </c>
      <c r="AY240" s="202" t="s">
        <v>137</v>
      </c>
    </row>
    <row r="241" spans="1:65" s="14" customFormat="1" ht="11.25">
      <c r="B241" s="203"/>
      <c r="C241" s="204"/>
      <c r="D241" s="193" t="s">
        <v>148</v>
      </c>
      <c r="E241" s="205" t="s">
        <v>44</v>
      </c>
      <c r="F241" s="206" t="s">
        <v>153</v>
      </c>
      <c r="G241" s="204"/>
      <c r="H241" s="207">
        <v>196.74199999999999</v>
      </c>
      <c r="I241" s="208"/>
      <c r="J241" s="204"/>
      <c r="K241" s="204"/>
      <c r="L241" s="209"/>
      <c r="M241" s="210"/>
      <c r="N241" s="211"/>
      <c r="O241" s="211"/>
      <c r="P241" s="211"/>
      <c r="Q241" s="211"/>
      <c r="R241" s="211"/>
      <c r="S241" s="211"/>
      <c r="T241" s="212"/>
      <c r="AT241" s="213" t="s">
        <v>148</v>
      </c>
      <c r="AU241" s="213" t="s">
        <v>92</v>
      </c>
      <c r="AV241" s="14" t="s">
        <v>144</v>
      </c>
      <c r="AW241" s="14" t="s">
        <v>42</v>
      </c>
      <c r="AX241" s="14" t="s">
        <v>90</v>
      </c>
      <c r="AY241" s="213" t="s">
        <v>137</v>
      </c>
    </row>
    <row r="242" spans="1:65" s="2" customFormat="1" ht="24.2" customHeight="1">
      <c r="A242" s="36"/>
      <c r="B242" s="37"/>
      <c r="C242" s="172" t="s">
        <v>300</v>
      </c>
      <c r="D242" s="172" t="s">
        <v>140</v>
      </c>
      <c r="E242" s="173" t="s">
        <v>301</v>
      </c>
      <c r="F242" s="174" t="s">
        <v>302</v>
      </c>
      <c r="G242" s="175" t="s">
        <v>164</v>
      </c>
      <c r="H242" s="176">
        <v>231</v>
      </c>
      <c r="I242" s="177"/>
      <c r="J242" s="178">
        <f>ROUND(I242*H242,2)</f>
        <v>0</v>
      </c>
      <c r="K242" s="179"/>
      <c r="L242" s="41"/>
      <c r="M242" s="180" t="s">
        <v>44</v>
      </c>
      <c r="N242" s="181" t="s">
        <v>53</v>
      </c>
      <c r="O242" s="66"/>
      <c r="P242" s="182">
        <f>O242*H242</f>
        <v>0</v>
      </c>
      <c r="Q242" s="182">
        <v>4.1529999999999997E-2</v>
      </c>
      <c r="R242" s="182">
        <f>Q242*H242</f>
        <v>9.5934299999999997</v>
      </c>
      <c r="S242" s="182">
        <v>0</v>
      </c>
      <c r="T242" s="183">
        <f>S242*H242</f>
        <v>0</v>
      </c>
      <c r="U242" s="36"/>
      <c r="V242" s="36"/>
      <c r="W242" s="36"/>
      <c r="X242" s="36"/>
      <c r="Y242" s="36"/>
      <c r="Z242" s="36"/>
      <c r="AA242" s="36"/>
      <c r="AB242" s="36"/>
      <c r="AC242" s="36"/>
      <c r="AD242" s="36"/>
      <c r="AE242" s="36"/>
      <c r="AR242" s="184" t="s">
        <v>144</v>
      </c>
      <c r="AT242" s="184" t="s">
        <v>140</v>
      </c>
      <c r="AU242" s="184" t="s">
        <v>92</v>
      </c>
      <c r="AY242" s="18" t="s">
        <v>137</v>
      </c>
      <c r="BE242" s="185">
        <f>IF(N242="základní",J242,0)</f>
        <v>0</v>
      </c>
      <c r="BF242" s="185">
        <f>IF(N242="snížená",J242,0)</f>
        <v>0</v>
      </c>
      <c r="BG242" s="185">
        <f>IF(N242="zákl. přenesená",J242,0)</f>
        <v>0</v>
      </c>
      <c r="BH242" s="185">
        <f>IF(N242="sníž. přenesená",J242,0)</f>
        <v>0</v>
      </c>
      <c r="BI242" s="185">
        <f>IF(N242="nulová",J242,0)</f>
        <v>0</v>
      </c>
      <c r="BJ242" s="18" t="s">
        <v>90</v>
      </c>
      <c r="BK242" s="185">
        <f>ROUND(I242*H242,2)</f>
        <v>0</v>
      </c>
      <c r="BL242" s="18" t="s">
        <v>144</v>
      </c>
      <c r="BM242" s="184" t="s">
        <v>303</v>
      </c>
    </row>
    <row r="243" spans="1:65" s="15" customFormat="1" ht="11.25">
      <c r="B243" s="214"/>
      <c r="C243" s="215"/>
      <c r="D243" s="193" t="s">
        <v>148</v>
      </c>
      <c r="E243" s="216" t="s">
        <v>44</v>
      </c>
      <c r="F243" s="217" t="s">
        <v>304</v>
      </c>
      <c r="G243" s="215"/>
      <c r="H243" s="216" t="s">
        <v>44</v>
      </c>
      <c r="I243" s="218"/>
      <c r="J243" s="215"/>
      <c r="K243" s="215"/>
      <c r="L243" s="219"/>
      <c r="M243" s="220"/>
      <c r="N243" s="221"/>
      <c r="O243" s="221"/>
      <c r="P243" s="221"/>
      <c r="Q243" s="221"/>
      <c r="R243" s="221"/>
      <c r="S243" s="221"/>
      <c r="T243" s="222"/>
      <c r="AT243" s="223" t="s">
        <v>148</v>
      </c>
      <c r="AU243" s="223" t="s">
        <v>92</v>
      </c>
      <c r="AV243" s="15" t="s">
        <v>90</v>
      </c>
      <c r="AW243" s="15" t="s">
        <v>42</v>
      </c>
      <c r="AX243" s="15" t="s">
        <v>82</v>
      </c>
      <c r="AY243" s="223" t="s">
        <v>137</v>
      </c>
    </row>
    <row r="244" spans="1:65" s="13" customFormat="1" ht="11.25">
      <c r="B244" s="191"/>
      <c r="C244" s="192"/>
      <c r="D244" s="193" t="s">
        <v>148</v>
      </c>
      <c r="E244" s="194" t="s">
        <v>44</v>
      </c>
      <c r="F244" s="195" t="s">
        <v>305</v>
      </c>
      <c r="G244" s="192"/>
      <c r="H244" s="196">
        <v>90</v>
      </c>
      <c r="I244" s="197"/>
      <c r="J244" s="192"/>
      <c r="K244" s="192"/>
      <c r="L244" s="198"/>
      <c r="M244" s="199"/>
      <c r="N244" s="200"/>
      <c r="O244" s="200"/>
      <c r="P244" s="200"/>
      <c r="Q244" s="200"/>
      <c r="R244" s="200"/>
      <c r="S244" s="200"/>
      <c r="T244" s="201"/>
      <c r="AT244" s="202" t="s">
        <v>148</v>
      </c>
      <c r="AU244" s="202" t="s">
        <v>92</v>
      </c>
      <c r="AV244" s="13" t="s">
        <v>92</v>
      </c>
      <c r="AW244" s="13" t="s">
        <v>42</v>
      </c>
      <c r="AX244" s="13" t="s">
        <v>82</v>
      </c>
      <c r="AY244" s="202" t="s">
        <v>137</v>
      </c>
    </row>
    <row r="245" spans="1:65" s="13" customFormat="1" ht="11.25">
      <c r="B245" s="191"/>
      <c r="C245" s="192"/>
      <c r="D245" s="193" t="s">
        <v>148</v>
      </c>
      <c r="E245" s="194" t="s">
        <v>44</v>
      </c>
      <c r="F245" s="195" t="s">
        <v>306</v>
      </c>
      <c r="G245" s="192"/>
      <c r="H245" s="196">
        <v>76</v>
      </c>
      <c r="I245" s="197"/>
      <c r="J245" s="192"/>
      <c r="K245" s="192"/>
      <c r="L245" s="198"/>
      <c r="M245" s="199"/>
      <c r="N245" s="200"/>
      <c r="O245" s="200"/>
      <c r="P245" s="200"/>
      <c r="Q245" s="200"/>
      <c r="R245" s="200"/>
      <c r="S245" s="200"/>
      <c r="T245" s="201"/>
      <c r="AT245" s="202" t="s">
        <v>148</v>
      </c>
      <c r="AU245" s="202" t="s">
        <v>92</v>
      </c>
      <c r="AV245" s="13" t="s">
        <v>92</v>
      </c>
      <c r="AW245" s="13" t="s">
        <v>42</v>
      </c>
      <c r="AX245" s="13" t="s">
        <v>82</v>
      </c>
      <c r="AY245" s="202" t="s">
        <v>137</v>
      </c>
    </row>
    <row r="246" spans="1:65" s="13" customFormat="1" ht="11.25">
      <c r="B246" s="191"/>
      <c r="C246" s="192"/>
      <c r="D246" s="193" t="s">
        <v>148</v>
      </c>
      <c r="E246" s="194" t="s">
        <v>44</v>
      </c>
      <c r="F246" s="195" t="s">
        <v>307</v>
      </c>
      <c r="G246" s="192"/>
      <c r="H246" s="196">
        <v>65</v>
      </c>
      <c r="I246" s="197"/>
      <c r="J246" s="192"/>
      <c r="K246" s="192"/>
      <c r="L246" s="198"/>
      <c r="M246" s="199"/>
      <c r="N246" s="200"/>
      <c r="O246" s="200"/>
      <c r="P246" s="200"/>
      <c r="Q246" s="200"/>
      <c r="R246" s="200"/>
      <c r="S246" s="200"/>
      <c r="T246" s="201"/>
      <c r="AT246" s="202" t="s">
        <v>148</v>
      </c>
      <c r="AU246" s="202" t="s">
        <v>92</v>
      </c>
      <c r="AV246" s="13" t="s">
        <v>92</v>
      </c>
      <c r="AW246" s="13" t="s">
        <v>42</v>
      </c>
      <c r="AX246" s="13" t="s">
        <v>82</v>
      </c>
      <c r="AY246" s="202" t="s">
        <v>137</v>
      </c>
    </row>
    <row r="247" spans="1:65" s="14" customFormat="1" ht="11.25">
      <c r="B247" s="203"/>
      <c r="C247" s="204"/>
      <c r="D247" s="193" t="s">
        <v>148</v>
      </c>
      <c r="E247" s="205" t="s">
        <v>44</v>
      </c>
      <c r="F247" s="206" t="s">
        <v>153</v>
      </c>
      <c r="G247" s="204"/>
      <c r="H247" s="207">
        <v>231</v>
      </c>
      <c r="I247" s="208"/>
      <c r="J247" s="204"/>
      <c r="K247" s="204"/>
      <c r="L247" s="209"/>
      <c r="M247" s="210"/>
      <c r="N247" s="211"/>
      <c r="O247" s="211"/>
      <c r="P247" s="211"/>
      <c r="Q247" s="211"/>
      <c r="R247" s="211"/>
      <c r="S247" s="211"/>
      <c r="T247" s="212"/>
      <c r="AT247" s="213" t="s">
        <v>148</v>
      </c>
      <c r="AU247" s="213" t="s">
        <v>92</v>
      </c>
      <c r="AV247" s="14" t="s">
        <v>144</v>
      </c>
      <c r="AW247" s="14" t="s">
        <v>42</v>
      </c>
      <c r="AX247" s="14" t="s">
        <v>90</v>
      </c>
      <c r="AY247" s="213" t="s">
        <v>137</v>
      </c>
    </row>
    <row r="248" spans="1:65" s="2" customFormat="1" ht="24.2" customHeight="1">
      <c r="A248" s="36"/>
      <c r="B248" s="37"/>
      <c r="C248" s="172" t="s">
        <v>308</v>
      </c>
      <c r="D248" s="172" t="s">
        <v>140</v>
      </c>
      <c r="E248" s="173" t="s">
        <v>309</v>
      </c>
      <c r="F248" s="174" t="s">
        <v>310</v>
      </c>
      <c r="G248" s="175" t="s">
        <v>143</v>
      </c>
      <c r="H248" s="176">
        <v>28</v>
      </c>
      <c r="I248" s="177"/>
      <c r="J248" s="178">
        <f>ROUND(I248*H248,2)</f>
        <v>0</v>
      </c>
      <c r="K248" s="179"/>
      <c r="L248" s="41"/>
      <c r="M248" s="180" t="s">
        <v>44</v>
      </c>
      <c r="N248" s="181" t="s">
        <v>53</v>
      </c>
      <c r="O248" s="66"/>
      <c r="P248" s="182">
        <f>O248*H248</f>
        <v>0</v>
      </c>
      <c r="Q248" s="182">
        <v>0.1575</v>
      </c>
      <c r="R248" s="182">
        <f>Q248*H248</f>
        <v>4.41</v>
      </c>
      <c r="S248" s="182">
        <v>0</v>
      </c>
      <c r="T248" s="183">
        <f>S248*H248</f>
        <v>0</v>
      </c>
      <c r="U248" s="36"/>
      <c r="V248" s="36"/>
      <c r="W248" s="36"/>
      <c r="X248" s="36"/>
      <c r="Y248" s="36"/>
      <c r="Z248" s="36"/>
      <c r="AA248" s="36"/>
      <c r="AB248" s="36"/>
      <c r="AC248" s="36"/>
      <c r="AD248" s="36"/>
      <c r="AE248" s="36"/>
      <c r="AR248" s="184" t="s">
        <v>144</v>
      </c>
      <c r="AT248" s="184" t="s">
        <v>140</v>
      </c>
      <c r="AU248" s="184" t="s">
        <v>92</v>
      </c>
      <c r="AY248" s="18" t="s">
        <v>137</v>
      </c>
      <c r="BE248" s="185">
        <f>IF(N248="základní",J248,0)</f>
        <v>0</v>
      </c>
      <c r="BF248" s="185">
        <f>IF(N248="snížená",J248,0)</f>
        <v>0</v>
      </c>
      <c r="BG248" s="185">
        <f>IF(N248="zákl. přenesená",J248,0)</f>
        <v>0</v>
      </c>
      <c r="BH248" s="185">
        <f>IF(N248="sníž. přenesená",J248,0)</f>
        <v>0</v>
      </c>
      <c r="BI248" s="185">
        <f>IF(N248="nulová",J248,0)</f>
        <v>0</v>
      </c>
      <c r="BJ248" s="18" t="s">
        <v>90</v>
      </c>
      <c r="BK248" s="185">
        <f>ROUND(I248*H248,2)</f>
        <v>0</v>
      </c>
      <c r="BL248" s="18" t="s">
        <v>144</v>
      </c>
      <c r="BM248" s="184" t="s">
        <v>311</v>
      </c>
    </row>
    <row r="249" spans="1:65" s="2" customFormat="1" ht="11.25">
      <c r="A249" s="36"/>
      <c r="B249" s="37"/>
      <c r="C249" s="38"/>
      <c r="D249" s="186" t="s">
        <v>146</v>
      </c>
      <c r="E249" s="38"/>
      <c r="F249" s="187" t="s">
        <v>312</v>
      </c>
      <c r="G249" s="38"/>
      <c r="H249" s="38"/>
      <c r="I249" s="188"/>
      <c r="J249" s="38"/>
      <c r="K249" s="38"/>
      <c r="L249" s="41"/>
      <c r="M249" s="189"/>
      <c r="N249" s="190"/>
      <c r="O249" s="66"/>
      <c r="P249" s="66"/>
      <c r="Q249" s="66"/>
      <c r="R249" s="66"/>
      <c r="S249" s="66"/>
      <c r="T249" s="67"/>
      <c r="U249" s="36"/>
      <c r="V249" s="36"/>
      <c r="W249" s="36"/>
      <c r="X249" s="36"/>
      <c r="Y249" s="36"/>
      <c r="Z249" s="36"/>
      <c r="AA249" s="36"/>
      <c r="AB249" s="36"/>
      <c r="AC249" s="36"/>
      <c r="AD249" s="36"/>
      <c r="AE249" s="36"/>
      <c r="AT249" s="18" t="s">
        <v>146</v>
      </c>
      <c r="AU249" s="18" t="s">
        <v>92</v>
      </c>
    </row>
    <row r="250" spans="1:65" s="15" customFormat="1" ht="11.25">
      <c r="B250" s="214"/>
      <c r="C250" s="215"/>
      <c r="D250" s="193" t="s">
        <v>148</v>
      </c>
      <c r="E250" s="216" t="s">
        <v>44</v>
      </c>
      <c r="F250" s="217" t="s">
        <v>240</v>
      </c>
      <c r="G250" s="215"/>
      <c r="H250" s="216" t="s">
        <v>44</v>
      </c>
      <c r="I250" s="218"/>
      <c r="J250" s="215"/>
      <c r="K250" s="215"/>
      <c r="L250" s="219"/>
      <c r="M250" s="220"/>
      <c r="N250" s="221"/>
      <c r="O250" s="221"/>
      <c r="P250" s="221"/>
      <c r="Q250" s="221"/>
      <c r="R250" s="221"/>
      <c r="S250" s="221"/>
      <c r="T250" s="222"/>
      <c r="AT250" s="223" t="s">
        <v>148</v>
      </c>
      <c r="AU250" s="223" t="s">
        <v>92</v>
      </c>
      <c r="AV250" s="15" t="s">
        <v>90</v>
      </c>
      <c r="AW250" s="15" t="s">
        <v>42</v>
      </c>
      <c r="AX250" s="15" t="s">
        <v>82</v>
      </c>
      <c r="AY250" s="223" t="s">
        <v>137</v>
      </c>
    </row>
    <row r="251" spans="1:65" s="13" customFormat="1" ht="11.25">
      <c r="B251" s="191"/>
      <c r="C251" s="192"/>
      <c r="D251" s="193" t="s">
        <v>148</v>
      </c>
      <c r="E251" s="194" t="s">
        <v>44</v>
      </c>
      <c r="F251" s="195" t="s">
        <v>313</v>
      </c>
      <c r="G251" s="192"/>
      <c r="H251" s="196">
        <v>2</v>
      </c>
      <c r="I251" s="197"/>
      <c r="J251" s="192"/>
      <c r="K251" s="192"/>
      <c r="L251" s="198"/>
      <c r="M251" s="199"/>
      <c r="N251" s="200"/>
      <c r="O251" s="200"/>
      <c r="P251" s="200"/>
      <c r="Q251" s="200"/>
      <c r="R251" s="200"/>
      <c r="S251" s="200"/>
      <c r="T251" s="201"/>
      <c r="AT251" s="202" t="s">
        <v>148</v>
      </c>
      <c r="AU251" s="202" t="s">
        <v>92</v>
      </c>
      <c r="AV251" s="13" t="s">
        <v>92</v>
      </c>
      <c r="AW251" s="13" t="s">
        <v>42</v>
      </c>
      <c r="AX251" s="13" t="s">
        <v>82</v>
      </c>
      <c r="AY251" s="202" t="s">
        <v>137</v>
      </c>
    </row>
    <row r="252" spans="1:65" s="13" customFormat="1" ht="11.25">
      <c r="B252" s="191"/>
      <c r="C252" s="192"/>
      <c r="D252" s="193" t="s">
        <v>148</v>
      </c>
      <c r="E252" s="194" t="s">
        <v>44</v>
      </c>
      <c r="F252" s="195" t="s">
        <v>314</v>
      </c>
      <c r="G252" s="192"/>
      <c r="H252" s="196">
        <v>2</v>
      </c>
      <c r="I252" s="197"/>
      <c r="J252" s="192"/>
      <c r="K252" s="192"/>
      <c r="L252" s="198"/>
      <c r="M252" s="199"/>
      <c r="N252" s="200"/>
      <c r="O252" s="200"/>
      <c r="P252" s="200"/>
      <c r="Q252" s="200"/>
      <c r="R252" s="200"/>
      <c r="S252" s="200"/>
      <c r="T252" s="201"/>
      <c r="AT252" s="202" t="s">
        <v>148</v>
      </c>
      <c r="AU252" s="202" t="s">
        <v>92</v>
      </c>
      <c r="AV252" s="13" t="s">
        <v>92</v>
      </c>
      <c r="AW252" s="13" t="s">
        <v>42</v>
      </c>
      <c r="AX252" s="13" t="s">
        <v>82</v>
      </c>
      <c r="AY252" s="202" t="s">
        <v>137</v>
      </c>
    </row>
    <row r="253" spans="1:65" s="13" customFormat="1" ht="11.25">
      <c r="B253" s="191"/>
      <c r="C253" s="192"/>
      <c r="D253" s="193" t="s">
        <v>148</v>
      </c>
      <c r="E253" s="194" t="s">
        <v>44</v>
      </c>
      <c r="F253" s="195" t="s">
        <v>315</v>
      </c>
      <c r="G253" s="192"/>
      <c r="H253" s="196">
        <v>2</v>
      </c>
      <c r="I253" s="197"/>
      <c r="J253" s="192"/>
      <c r="K253" s="192"/>
      <c r="L253" s="198"/>
      <c r="M253" s="199"/>
      <c r="N253" s="200"/>
      <c r="O253" s="200"/>
      <c r="P253" s="200"/>
      <c r="Q253" s="200"/>
      <c r="R253" s="200"/>
      <c r="S253" s="200"/>
      <c r="T253" s="201"/>
      <c r="AT253" s="202" t="s">
        <v>148</v>
      </c>
      <c r="AU253" s="202" t="s">
        <v>92</v>
      </c>
      <c r="AV253" s="13" t="s">
        <v>92</v>
      </c>
      <c r="AW253" s="13" t="s">
        <v>42</v>
      </c>
      <c r="AX253" s="13" t="s">
        <v>82</v>
      </c>
      <c r="AY253" s="202" t="s">
        <v>137</v>
      </c>
    </row>
    <row r="254" spans="1:65" s="13" customFormat="1" ht="11.25">
      <c r="B254" s="191"/>
      <c r="C254" s="192"/>
      <c r="D254" s="193" t="s">
        <v>148</v>
      </c>
      <c r="E254" s="194" t="s">
        <v>44</v>
      </c>
      <c r="F254" s="195" t="s">
        <v>316</v>
      </c>
      <c r="G254" s="192"/>
      <c r="H254" s="196">
        <v>1</v>
      </c>
      <c r="I254" s="197"/>
      <c r="J254" s="192"/>
      <c r="K254" s="192"/>
      <c r="L254" s="198"/>
      <c r="M254" s="199"/>
      <c r="N254" s="200"/>
      <c r="O254" s="200"/>
      <c r="P254" s="200"/>
      <c r="Q254" s="200"/>
      <c r="R254" s="200"/>
      <c r="S254" s="200"/>
      <c r="T254" s="201"/>
      <c r="AT254" s="202" t="s">
        <v>148</v>
      </c>
      <c r="AU254" s="202" t="s">
        <v>92</v>
      </c>
      <c r="AV254" s="13" t="s">
        <v>92</v>
      </c>
      <c r="AW254" s="13" t="s">
        <v>42</v>
      </c>
      <c r="AX254" s="13" t="s">
        <v>82</v>
      </c>
      <c r="AY254" s="202" t="s">
        <v>137</v>
      </c>
    </row>
    <row r="255" spans="1:65" s="13" customFormat="1" ht="11.25">
      <c r="B255" s="191"/>
      <c r="C255" s="192"/>
      <c r="D255" s="193" t="s">
        <v>148</v>
      </c>
      <c r="E255" s="194" t="s">
        <v>44</v>
      </c>
      <c r="F255" s="195" t="s">
        <v>317</v>
      </c>
      <c r="G255" s="192"/>
      <c r="H255" s="196">
        <v>1</v>
      </c>
      <c r="I255" s="197"/>
      <c r="J255" s="192"/>
      <c r="K255" s="192"/>
      <c r="L255" s="198"/>
      <c r="M255" s="199"/>
      <c r="N255" s="200"/>
      <c r="O255" s="200"/>
      <c r="P255" s="200"/>
      <c r="Q255" s="200"/>
      <c r="R255" s="200"/>
      <c r="S255" s="200"/>
      <c r="T255" s="201"/>
      <c r="AT255" s="202" t="s">
        <v>148</v>
      </c>
      <c r="AU255" s="202" t="s">
        <v>92</v>
      </c>
      <c r="AV255" s="13" t="s">
        <v>92</v>
      </c>
      <c r="AW255" s="13" t="s">
        <v>42</v>
      </c>
      <c r="AX255" s="13" t="s">
        <v>82</v>
      </c>
      <c r="AY255" s="202" t="s">
        <v>137</v>
      </c>
    </row>
    <row r="256" spans="1:65" s="13" customFormat="1" ht="11.25">
      <c r="B256" s="191"/>
      <c r="C256" s="192"/>
      <c r="D256" s="193" t="s">
        <v>148</v>
      </c>
      <c r="E256" s="194" t="s">
        <v>44</v>
      </c>
      <c r="F256" s="195" t="s">
        <v>318</v>
      </c>
      <c r="G256" s="192"/>
      <c r="H256" s="196">
        <v>4</v>
      </c>
      <c r="I256" s="197"/>
      <c r="J256" s="192"/>
      <c r="K256" s="192"/>
      <c r="L256" s="198"/>
      <c r="M256" s="199"/>
      <c r="N256" s="200"/>
      <c r="O256" s="200"/>
      <c r="P256" s="200"/>
      <c r="Q256" s="200"/>
      <c r="R256" s="200"/>
      <c r="S256" s="200"/>
      <c r="T256" s="201"/>
      <c r="AT256" s="202" t="s">
        <v>148</v>
      </c>
      <c r="AU256" s="202" t="s">
        <v>92</v>
      </c>
      <c r="AV256" s="13" t="s">
        <v>92</v>
      </c>
      <c r="AW256" s="13" t="s">
        <v>42</v>
      </c>
      <c r="AX256" s="13" t="s">
        <v>82</v>
      </c>
      <c r="AY256" s="202" t="s">
        <v>137</v>
      </c>
    </row>
    <row r="257" spans="1:65" s="13" customFormat="1" ht="11.25">
      <c r="B257" s="191"/>
      <c r="C257" s="192"/>
      <c r="D257" s="193" t="s">
        <v>148</v>
      </c>
      <c r="E257" s="194" t="s">
        <v>44</v>
      </c>
      <c r="F257" s="195" t="s">
        <v>319</v>
      </c>
      <c r="G257" s="192"/>
      <c r="H257" s="196">
        <v>4</v>
      </c>
      <c r="I257" s="197"/>
      <c r="J257" s="192"/>
      <c r="K257" s="192"/>
      <c r="L257" s="198"/>
      <c r="M257" s="199"/>
      <c r="N257" s="200"/>
      <c r="O257" s="200"/>
      <c r="P257" s="200"/>
      <c r="Q257" s="200"/>
      <c r="R257" s="200"/>
      <c r="S257" s="200"/>
      <c r="T257" s="201"/>
      <c r="AT257" s="202" t="s">
        <v>148</v>
      </c>
      <c r="AU257" s="202" t="s">
        <v>92</v>
      </c>
      <c r="AV257" s="13" t="s">
        <v>92</v>
      </c>
      <c r="AW257" s="13" t="s">
        <v>42</v>
      </c>
      <c r="AX257" s="13" t="s">
        <v>82</v>
      </c>
      <c r="AY257" s="202" t="s">
        <v>137</v>
      </c>
    </row>
    <row r="258" spans="1:65" s="13" customFormat="1" ht="11.25">
      <c r="B258" s="191"/>
      <c r="C258" s="192"/>
      <c r="D258" s="193" t="s">
        <v>148</v>
      </c>
      <c r="E258" s="194" t="s">
        <v>44</v>
      </c>
      <c r="F258" s="195" t="s">
        <v>320</v>
      </c>
      <c r="G258" s="192"/>
      <c r="H258" s="196">
        <v>4</v>
      </c>
      <c r="I258" s="197"/>
      <c r="J258" s="192"/>
      <c r="K258" s="192"/>
      <c r="L258" s="198"/>
      <c r="M258" s="199"/>
      <c r="N258" s="200"/>
      <c r="O258" s="200"/>
      <c r="P258" s="200"/>
      <c r="Q258" s="200"/>
      <c r="R258" s="200"/>
      <c r="S258" s="200"/>
      <c r="T258" s="201"/>
      <c r="AT258" s="202" t="s">
        <v>148</v>
      </c>
      <c r="AU258" s="202" t="s">
        <v>92</v>
      </c>
      <c r="AV258" s="13" t="s">
        <v>92</v>
      </c>
      <c r="AW258" s="13" t="s">
        <v>42</v>
      </c>
      <c r="AX258" s="13" t="s">
        <v>82</v>
      </c>
      <c r="AY258" s="202" t="s">
        <v>137</v>
      </c>
    </row>
    <row r="259" spans="1:65" s="13" customFormat="1" ht="11.25">
      <c r="B259" s="191"/>
      <c r="C259" s="192"/>
      <c r="D259" s="193" t="s">
        <v>148</v>
      </c>
      <c r="E259" s="194" t="s">
        <v>44</v>
      </c>
      <c r="F259" s="195" t="s">
        <v>321</v>
      </c>
      <c r="G259" s="192"/>
      <c r="H259" s="196">
        <v>4</v>
      </c>
      <c r="I259" s="197"/>
      <c r="J259" s="192"/>
      <c r="K259" s="192"/>
      <c r="L259" s="198"/>
      <c r="M259" s="199"/>
      <c r="N259" s="200"/>
      <c r="O259" s="200"/>
      <c r="P259" s="200"/>
      <c r="Q259" s="200"/>
      <c r="R259" s="200"/>
      <c r="S259" s="200"/>
      <c r="T259" s="201"/>
      <c r="AT259" s="202" t="s">
        <v>148</v>
      </c>
      <c r="AU259" s="202" t="s">
        <v>92</v>
      </c>
      <c r="AV259" s="13" t="s">
        <v>92</v>
      </c>
      <c r="AW259" s="13" t="s">
        <v>42</v>
      </c>
      <c r="AX259" s="13" t="s">
        <v>82</v>
      </c>
      <c r="AY259" s="202" t="s">
        <v>137</v>
      </c>
    </row>
    <row r="260" spans="1:65" s="13" customFormat="1" ht="11.25">
      <c r="B260" s="191"/>
      <c r="C260" s="192"/>
      <c r="D260" s="193" t="s">
        <v>148</v>
      </c>
      <c r="E260" s="194" t="s">
        <v>44</v>
      </c>
      <c r="F260" s="195" t="s">
        <v>322</v>
      </c>
      <c r="G260" s="192"/>
      <c r="H260" s="196">
        <v>2</v>
      </c>
      <c r="I260" s="197"/>
      <c r="J260" s="192"/>
      <c r="K260" s="192"/>
      <c r="L260" s="198"/>
      <c r="M260" s="199"/>
      <c r="N260" s="200"/>
      <c r="O260" s="200"/>
      <c r="P260" s="200"/>
      <c r="Q260" s="200"/>
      <c r="R260" s="200"/>
      <c r="S260" s="200"/>
      <c r="T260" s="201"/>
      <c r="AT260" s="202" t="s">
        <v>148</v>
      </c>
      <c r="AU260" s="202" t="s">
        <v>92</v>
      </c>
      <c r="AV260" s="13" t="s">
        <v>92</v>
      </c>
      <c r="AW260" s="13" t="s">
        <v>42</v>
      </c>
      <c r="AX260" s="13" t="s">
        <v>82</v>
      </c>
      <c r="AY260" s="202" t="s">
        <v>137</v>
      </c>
    </row>
    <row r="261" spans="1:65" s="13" customFormat="1" ht="11.25">
      <c r="B261" s="191"/>
      <c r="C261" s="192"/>
      <c r="D261" s="193" t="s">
        <v>148</v>
      </c>
      <c r="E261" s="194" t="s">
        <v>44</v>
      </c>
      <c r="F261" s="195" t="s">
        <v>323</v>
      </c>
      <c r="G261" s="192"/>
      <c r="H261" s="196">
        <v>2</v>
      </c>
      <c r="I261" s="197"/>
      <c r="J261" s="192"/>
      <c r="K261" s="192"/>
      <c r="L261" s="198"/>
      <c r="M261" s="199"/>
      <c r="N261" s="200"/>
      <c r="O261" s="200"/>
      <c r="P261" s="200"/>
      <c r="Q261" s="200"/>
      <c r="R261" s="200"/>
      <c r="S261" s="200"/>
      <c r="T261" s="201"/>
      <c r="AT261" s="202" t="s">
        <v>148</v>
      </c>
      <c r="AU261" s="202" t="s">
        <v>92</v>
      </c>
      <c r="AV261" s="13" t="s">
        <v>92</v>
      </c>
      <c r="AW261" s="13" t="s">
        <v>42</v>
      </c>
      <c r="AX261" s="13" t="s">
        <v>82</v>
      </c>
      <c r="AY261" s="202" t="s">
        <v>137</v>
      </c>
    </row>
    <row r="262" spans="1:65" s="14" customFormat="1" ht="11.25">
      <c r="B262" s="203"/>
      <c r="C262" s="204"/>
      <c r="D262" s="193" t="s">
        <v>148</v>
      </c>
      <c r="E262" s="205" t="s">
        <v>44</v>
      </c>
      <c r="F262" s="206" t="s">
        <v>324</v>
      </c>
      <c r="G262" s="204"/>
      <c r="H262" s="207">
        <v>28</v>
      </c>
      <c r="I262" s="208"/>
      <c r="J262" s="204"/>
      <c r="K262" s="204"/>
      <c r="L262" s="209"/>
      <c r="M262" s="210"/>
      <c r="N262" s="211"/>
      <c r="O262" s="211"/>
      <c r="P262" s="211"/>
      <c r="Q262" s="211"/>
      <c r="R262" s="211"/>
      <c r="S262" s="211"/>
      <c r="T262" s="212"/>
      <c r="AT262" s="213" t="s">
        <v>148</v>
      </c>
      <c r="AU262" s="213" t="s">
        <v>92</v>
      </c>
      <c r="AV262" s="14" t="s">
        <v>144</v>
      </c>
      <c r="AW262" s="14" t="s">
        <v>42</v>
      </c>
      <c r="AX262" s="14" t="s">
        <v>90</v>
      </c>
      <c r="AY262" s="213" t="s">
        <v>137</v>
      </c>
    </row>
    <row r="263" spans="1:65" s="2" customFormat="1" ht="24.2" customHeight="1">
      <c r="A263" s="36"/>
      <c r="B263" s="37"/>
      <c r="C263" s="172" t="s">
        <v>325</v>
      </c>
      <c r="D263" s="172" t="s">
        <v>140</v>
      </c>
      <c r="E263" s="173" t="s">
        <v>326</v>
      </c>
      <c r="F263" s="174" t="s">
        <v>327</v>
      </c>
      <c r="G263" s="175" t="s">
        <v>164</v>
      </c>
      <c r="H263" s="176">
        <v>873.60299999999995</v>
      </c>
      <c r="I263" s="177"/>
      <c r="J263" s="178">
        <f>ROUND(I263*H263,2)</f>
        <v>0</v>
      </c>
      <c r="K263" s="179"/>
      <c r="L263" s="41"/>
      <c r="M263" s="180" t="s">
        <v>44</v>
      </c>
      <c r="N263" s="181" t="s">
        <v>53</v>
      </c>
      <c r="O263" s="66"/>
      <c r="P263" s="182">
        <f>O263*H263</f>
        <v>0</v>
      </c>
      <c r="Q263" s="182">
        <v>5.7000000000000002E-3</v>
      </c>
      <c r="R263" s="182">
        <f>Q263*H263</f>
        <v>4.9795370999999999</v>
      </c>
      <c r="S263" s="182">
        <v>0</v>
      </c>
      <c r="T263" s="183">
        <f>S263*H263</f>
        <v>0</v>
      </c>
      <c r="U263" s="36"/>
      <c r="V263" s="36"/>
      <c r="W263" s="36"/>
      <c r="X263" s="36"/>
      <c r="Y263" s="36"/>
      <c r="Z263" s="36"/>
      <c r="AA263" s="36"/>
      <c r="AB263" s="36"/>
      <c r="AC263" s="36"/>
      <c r="AD263" s="36"/>
      <c r="AE263" s="36"/>
      <c r="AR263" s="184" t="s">
        <v>144</v>
      </c>
      <c r="AT263" s="184" t="s">
        <v>140</v>
      </c>
      <c r="AU263" s="184" t="s">
        <v>92</v>
      </c>
      <c r="AY263" s="18" t="s">
        <v>137</v>
      </c>
      <c r="BE263" s="185">
        <f>IF(N263="základní",J263,0)</f>
        <v>0</v>
      </c>
      <c r="BF263" s="185">
        <f>IF(N263="snížená",J263,0)</f>
        <v>0</v>
      </c>
      <c r="BG263" s="185">
        <f>IF(N263="zákl. přenesená",J263,0)</f>
        <v>0</v>
      </c>
      <c r="BH263" s="185">
        <f>IF(N263="sníž. přenesená",J263,0)</f>
        <v>0</v>
      </c>
      <c r="BI263" s="185">
        <f>IF(N263="nulová",J263,0)</f>
        <v>0</v>
      </c>
      <c r="BJ263" s="18" t="s">
        <v>90</v>
      </c>
      <c r="BK263" s="185">
        <f>ROUND(I263*H263,2)</f>
        <v>0</v>
      </c>
      <c r="BL263" s="18" t="s">
        <v>144</v>
      </c>
      <c r="BM263" s="184" t="s">
        <v>328</v>
      </c>
    </row>
    <row r="264" spans="1:65" s="2" customFormat="1" ht="11.25">
      <c r="A264" s="36"/>
      <c r="B264" s="37"/>
      <c r="C264" s="38"/>
      <c r="D264" s="186" t="s">
        <v>146</v>
      </c>
      <c r="E264" s="38"/>
      <c r="F264" s="187" t="s">
        <v>329</v>
      </c>
      <c r="G264" s="38"/>
      <c r="H264" s="38"/>
      <c r="I264" s="188"/>
      <c r="J264" s="38"/>
      <c r="K264" s="38"/>
      <c r="L264" s="41"/>
      <c r="M264" s="189"/>
      <c r="N264" s="190"/>
      <c r="O264" s="66"/>
      <c r="P264" s="66"/>
      <c r="Q264" s="66"/>
      <c r="R264" s="66"/>
      <c r="S264" s="66"/>
      <c r="T264" s="67"/>
      <c r="U264" s="36"/>
      <c r="V264" s="36"/>
      <c r="W264" s="36"/>
      <c r="X264" s="36"/>
      <c r="Y264" s="36"/>
      <c r="Z264" s="36"/>
      <c r="AA264" s="36"/>
      <c r="AB264" s="36"/>
      <c r="AC264" s="36"/>
      <c r="AD264" s="36"/>
      <c r="AE264" s="36"/>
      <c r="AT264" s="18" t="s">
        <v>146</v>
      </c>
      <c r="AU264" s="18" t="s">
        <v>92</v>
      </c>
    </row>
    <row r="265" spans="1:65" s="15" customFormat="1" ht="11.25">
      <c r="B265" s="214"/>
      <c r="C265" s="215"/>
      <c r="D265" s="193" t="s">
        <v>148</v>
      </c>
      <c r="E265" s="216" t="s">
        <v>44</v>
      </c>
      <c r="F265" s="217" t="s">
        <v>240</v>
      </c>
      <c r="G265" s="215"/>
      <c r="H265" s="216" t="s">
        <v>44</v>
      </c>
      <c r="I265" s="218"/>
      <c r="J265" s="215"/>
      <c r="K265" s="215"/>
      <c r="L265" s="219"/>
      <c r="M265" s="220"/>
      <c r="N265" s="221"/>
      <c r="O265" s="221"/>
      <c r="P265" s="221"/>
      <c r="Q265" s="221"/>
      <c r="R265" s="221"/>
      <c r="S265" s="221"/>
      <c r="T265" s="222"/>
      <c r="AT265" s="223" t="s">
        <v>148</v>
      </c>
      <c r="AU265" s="223" t="s">
        <v>92</v>
      </c>
      <c r="AV265" s="15" t="s">
        <v>90</v>
      </c>
      <c r="AW265" s="15" t="s">
        <v>42</v>
      </c>
      <c r="AX265" s="15" t="s">
        <v>82</v>
      </c>
      <c r="AY265" s="223" t="s">
        <v>137</v>
      </c>
    </row>
    <row r="266" spans="1:65" s="13" customFormat="1" ht="22.5">
      <c r="B266" s="191"/>
      <c r="C266" s="192"/>
      <c r="D266" s="193" t="s">
        <v>148</v>
      </c>
      <c r="E266" s="194" t="s">
        <v>44</v>
      </c>
      <c r="F266" s="195" t="s">
        <v>330</v>
      </c>
      <c r="G266" s="192"/>
      <c r="H266" s="196">
        <v>54.933</v>
      </c>
      <c r="I266" s="197"/>
      <c r="J266" s="192"/>
      <c r="K266" s="192"/>
      <c r="L266" s="198"/>
      <c r="M266" s="199"/>
      <c r="N266" s="200"/>
      <c r="O266" s="200"/>
      <c r="P266" s="200"/>
      <c r="Q266" s="200"/>
      <c r="R266" s="200"/>
      <c r="S266" s="200"/>
      <c r="T266" s="201"/>
      <c r="AT266" s="202" t="s">
        <v>148</v>
      </c>
      <c r="AU266" s="202" t="s">
        <v>92</v>
      </c>
      <c r="AV266" s="13" t="s">
        <v>92</v>
      </c>
      <c r="AW266" s="13" t="s">
        <v>42</v>
      </c>
      <c r="AX266" s="13" t="s">
        <v>82</v>
      </c>
      <c r="AY266" s="202" t="s">
        <v>137</v>
      </c>
    </row>
    <row r="267" spans="1:65" s="13" customFormat="1" ht="11.25">
      <c r="B267" s="191"/>
      <c r="C267" s="192"/>
      <c r="D267" s="193" t="s">
        <v>148</v>
      </c>
      <c r="E267" s="194" t="s">
        <v>44</v>
      </c>
      <c r="F267" s="195" t="s">
        <v>331</v>
      </c>
      <c r="G267" s="192"/>
      <c r="H267" s="196">
        <v>36.661000000000001</v>
      </c>
      <c r="I267" s="197"/>
      <c r="J267" s="192"/>
      <c r="K267" s="192"/>
      <c r="L267" s="198"/>
      <c r="M267" s="199"/>
      <c r="N267" s="200"/>
      <c r="O267" s="200"/>
      <c r="P267" s="200"/>
      <c r="Q267" s="200"/>
      <c r="R267" s="200"/>
      <c r="S267" s="200"/>
      <c r="T267" s="201"/>
      <c r="AT267" s="202" t="s">
        <v>148</v>
      </c>
      <c r="AU267" s="202" t="s">
        <v>92</v>
      </c>
      <c r="AV267" s="13" t="s">
        <v>92</v>
      </c>
      <c r="AW267" s="13" t="s">
        <v>42</v>
      </c>
      <c r="AX267" s="13" t="s">
        <v>82</v>
      </c>
      <c r="AY267" s="202" t="s">
        <v>137</v>
      </c>
    </row>
    <row r="268" spans="1:65" s="13" customFormat="1" ht="11.25">
      <c r="B268" s="191"/>
      <c r="C268" s="192"/>
      <c r="D268" s="193" t="s">
        <v>148</v>
      </c>
      <c r="E268" s="194" t="s">
        <v>44</v>
      </c>
      <c r="F268" s="195" t="s">
        <v>332</v>
      </c>
      <c r="G268" s="192"/>
      <c r="H268" s="196">
        <v>38.790999999999997</v>
      </c>
      <c r="I268" s="197"/>
      <c r="J268" s="192"/>
      <c r="K268" s="192"/>
      <c r="L268" s="198"/>
      <c r="M268" s="199"/>
      <c r="N268" s="200"/>
      <c r="O268" s="200"/>
      <c r="P268" s="200"/>
      <c r="Q268" s="200"/>
      <c r="R268" s="200"/>
      <c r="S268" s="200"/>
      <c r="T268" s="201"/>
      <c r="AT268" s="202" t="s">
        <v>148</v>
      </c>
      <c r="AU268" s="202" t="s">
        <v>92</v>
      </c>
      <c r="AV268" s="13" t="s">
        <v>92</v>
      </c>
      <c r="AW268" s="13" t="s">
        <v>42</v>
      </c>
      <c r="AX268" s="13" t="s">
        <v>82</v>
      </c>
      <c r="AY268" s="202" t="s">
        <v>137</v>
      </c>
    </row>
    <row r="269" spans="1:65" s="13" customFormat="1" ht="11.25">
      <c r="B269" s="191"/>
      <c r="C269" s="192"/>
      <c r="D269" s="193" t="s">
        <v>148</v>
      </c>
      <c r="E269" s="194" t="s">
        <v>44</v>
      </c>
      <c r="F269" s="195" t="s">
        <v>333</v>
      </c>
      <c r="G269" s="192"/>
      <c r="H269" s="196">
        <v>11.541</v>
      </c>
      <c r="I269" s="197"/>
      <c r="J269" s="192"/>
      <c r="K269" s="192"/>
      <c r="L269" s="198"/>
      <c r="M269" s="199"/>
      <c r="N269" s="200"/>
      <c r="O269" s="200"/>
      <c r="P269" s="200"/>
      <c r="Q269" s="200"/>
      <c r="R269" s="200"/>
      <c r="S269" s="200"/>
      <c r="T269" s="201"/>
      <c r="AT269" s="202" t="s">
        <v>148</v>
      </c>
      <c r="AU269" s="202" t="s">
        <v>92</v>
      </c>
      <c r="AV269" s="13" t="s">
        <v>92</v>
      </c>
      <c r="AW269" s="13" t="s">
        <v>42</v>
      </c>
      <c r="AX269" s="13" t="s">
        <v>82</v>
      </c>
      <c r="AY269" s="202" t="s">
        <v>137</v>
      </c>
    </row>
    <row r="270" spans="1:65" s="13" customFormat="1" ht="11.25">
      <c r="B270" s="191"/>
      <c r="C270" s="192"/>
      <c r="D270" s="193" t="s">
        <v>148</v>
      </c>
      <c r="E270" s="194" t="s">
        <v>44</v>
      </c>
      <c r="F270" s="195" t="s">
        <v>334</v>
      </c>
      <c r="G270" s="192"/>
      <c r="H270" s="196">
        <v>58.758000000000003</v>
      </c>
      <c r="I270" s="197"/>
      <c r="J270" s="192"/>
      <c r="K270" s="192"/>
      <c r="L270" s="198"/>
      <c r="M270" s="199"/>
      <c r="N270" s="200"/>
      <c r="O270" s="200"/>
      <c r="P270" s="200"/>
      <c r="Q270" s="200"/>
      <c r="R270" s="200"/>
      <c r="S270" s="200"/>
      <c r="T270" s="201"/>
      <c r="AT270" s="202" t="s">
        <v>148</v>
      </c>
      <c r="AU270" s="202" t="s">
        <v>92</v>
      </c>
      <c r="AV270" s="13" t="s">
        <v>92</v>
      </c>
      <c r="AW270" s="13" t="s">
        <v>42</v>
      </c>
      <c r="AX270" s="13" t="s">
        <v>82</v>
      </c>
      <c r="AY270" s="202" t="s">
        <v>137</v>
      </c>
    </row>
    <row r="271" spans="1:65" s="13" customFormat="1" ht="11.25">
      <c r="B271" s="191"/>
      <c r="C271" s="192"/>
      <c r="D271" s="193" t="s">
        <v>148</v>
      </c>
      <c r="E271" s="194" t="s">
        <v>44</v>
      </c>
      <c r="F271" s="195" t="s">
        <v>335</v>
      </c>
      <c r="G271" s="192"/>
      <c r="H271" s="196">
        <v>11.541</v>
      </c>
      <c r="I271" s="197"/>
      <c r="J271" s="192"/>
      <c r="K271" s="192"/>
      <c r="L271" s="198"/>
      <c r="M271" s="199"/>
      <c r="N271" s="200"/>
      <c r="O271" s="200"/>
      <c r="P271" s="200"/>
      <c r="Q271" s="200"/>
      <c r="R271" s="200"/>
      <c r="S271" s="200"/>
      <c r="T271" s="201"/>
      <c r="AT271" s="202" t="s">
        <v>148</v>
      </c>
      <c r="AU271" s="202" t="s">
        <v>92</v>
      </c>
      <c r="AV271" s="13" t="s">
        <v>92</v>
      </c>
      <c r="AW271" s="13" t="s">
        <v>42</v>
      </c>
      <c r="AX271" s="13" t="s">
        <v>82</v>
      </c>
      <c r="AY271" s="202" t="s">
        <v>137</v>
      </c>
    </row>
    <row r="272" spans="1:65" s="13" customFormat="1" ht="11.25">
      <c r="B272" s="191"/>
      <c r="C272" s="192"/>
      <c r="D272" s="193" t="s">
        <v>148</v>
      </c>
      <c r="E272" s="194" t="s">
        <v>44</v>
      </c>
      <c r="F272" s="195" t="s">
        <v>336</v>
      </c>
      <c r="G272" s="192"/>
      <c r="H272" s="196">
        <v>58.758000000000003</v>
      </c>
      <c r="I272" s="197"/>
      <c r="J272" s="192"/>
      <c r="K272" s="192"/>
      <c r="L272" s="198"/>
      <c r="M272" s="199"/>
      <c r="N272" s="200"/>
      <c r="O272" s="200"/>
      <c r="P272" s="200"/>
      <c r="Q272" s="200"/>
      <c r="R272" s="200"/>
      <c r="S272" s="200"/>
      <c r="T272" s="201"/>
      <c r="AT272" s="202" t="s">
        <v>148</v>
      </c>
      <c r="AU272" s="202" t="s">
        <v>92</v>
      </c>
      <c r="AV272" s="13" t="s">
        <v>92</v>
      </c>
      <c r="AW272" s="13" t="s">
        <v>42</v>
      </c>
      <c r="AX272" s="13" t="s">
        <v>82</v>
      </c>
      <c r="AY272" s="202" t="s">
        <v>137</v>
      </c>
    </row>
    <row r="273" spans="2:51" s="13" customFormat="1" ht="11.25">
      <c r="B273" s="191"/>
      <c r="C273" s="192"/>
      <c r="D273" s="193" t="s">
        <v>148</v>
      </c>
      <c r="E273" s="194" t="s">
        <v>44</v>
      </c>
      <c r="F273" s="195" t="s">
        <v>337</v>
      </c>
      <c r="G273" s="192"/>
      <c r="H273" s="196">
        <v>11.541</v>
      </c>
      <c r="I273" s="197"/>
      <c r="J273" s="192"/>
      <c r="K273" s="192"/>
      <c r="L273" s="198"/>
      <c r="M273" s="199"/>
      <c r="N273" s="200"/>
      <c r="O273" s="200"/>
      <c r="P273" s="200"/>
      <c r="Q273" s="200"/>
      <c r="R273" s="200"/>
      <c r="S273" s="200"/>
      <c r="T273" s="201"/>
      <c r="AT273" s="202" t="s">
        <v>148</v>
      </c>
      <c r="AU273" s="202" t="s">
        <v>92</v>
      </c>
      <c r="AV273" s="13" t="s">
        <v>92</v>
      </c>
      <c r="AW273" s="13" t="s">
        <v>42</v>
      </c>
      <c r="AX273" s="13" t="s">
        <v>82</v>
      </c>
      <c r="AY273" s="202" t="s">
        <v>137</v>
      </c>
    </row>
    <row r="274" spans="2:51" s="13" customFormat="1" ht="11.25">
      <c r="B274" s="191"/>
      <c r="C274" s="192"/>
      <c r="D274" s="193" t="s">
        <v>148</v>
      </c>
      <c r="E274" s="194" t="s">
        <v>44</v>
      </c>
      <c r="F274" s="195" t="s">
        <v>338</v>
      </c>
      <c r="G274" s="192"/>
      <c r="H274" s="196">
        <v>58.758000000000003</v>
      </c>
      <c r="I274" s="197"/>
      <c r="J274" s="192"/>
      <c r="K274" s="192"/>
      <c r="L274" s="198"/>
      <c r="M274" s="199"/>
      <c r="N274" s="200"/>
      <c r="O274" s="200"/>
      <c r="P274" s="200"/>
      <c r="Q274" s="200"/>
      <c r="R274" s="200"/>
      <c r="S274" s="200"/>
      <c r="T274" s="201"/>
      <c r="AT274" s="202" t="s">
        <v>148</v>
      </c>
      <c r="AU274" s="202" t="s">
        <v>92</v>
      </c>
      <c r="AV274" s="13" t="s">
        <v>92</v>
      </c>
      <c r="AW274" s="13" t="s">
        <v>42</v>
      </c>
      <c r="AX274" s="13" t="s">
        <v>82</v>
      </c>
      <c r="AY274" s="202" t="s">
        <v>137</v>
      </c>
    </row>
    <row r="275" spans="2:51" s="13" customFormat="1" ht="11.25">
      <c r="B275" s="191"/>
      <c r="C275" s="192"/>
      <c r="D275" s="193" t="s">
        <v>148</v>
      </c>
      <c r="E275" s="194" t="s">
        <v>44</v>
      </c>
      <c r="F275" s="195" t="s">
        <v>339</v>
      </c>
      <c r="G275" s="192"/>
      <c r="H275" s="196">
        <v>11.541</v>
      </c>
      <c r="I275" s="197"/>
      <c r="J275" s="192"/>
      <c r="K275" s="192"/>
      <c r="L275" s="198"/>
      <c r="M275" s="199"/>
      <c r="N275" s="200"/>
      <c r="O275" s="200"/>
      <c r="P275" s="200"/>
      <c r="Q275" s="200"/>
      <c r="R275" s="200"/>
      <c r="S275" s="200"/>
      <c r="T275" s="201"/>
      <c r="AT275" s="202" t="s">
        <v>148</v>
      </c>
      <c r="AU275" s="202" t="s">
        <v>92</v>
      </c>
      <c r="AV275" s="13" t="s">
        <v>92</v>
      </c>
      <c r="AW275" s="13" t="s">
        <v>42</v>
      </c>
      <c r="AX275" s="13" t="s">
        <v>82</v>
      </c>
      <c r="AY275" s="202" t="s">
        <v>137</v>
      </c>
    </row>
    <row r="276" spans="2:51" s="13" customFormat="1" ht="11.25">
      <c r="B276" s="191"/>
      <c r="C276" s="192"/>
      <c r="D276" s="193" t="s">
        <v>148</v>
      </c>
      <c r="E276" s="194" t="s">
        <v>44</v>
      </c>
      <c r="F276" s="195" t="s">
        <v>340</v>
      </c>
      <c r="G276" s="192"/>
      <c r="H276" s="196">
        <v>58.758000000000003</v>
      </c>
      <c r="I276" s="197"/>
      <c r="J276" s="192"/>
      <c r="K276" s="192"/>
      <c r="L276" s="198"/>
      <c r="M276" s="199"/>
      <c r="N276" s="200"/>
      <c r="O276" s="200"/>
      <c r="P276" s="200"/>
      <c r="Q276" s="200"/>
      <c r="R276" s="200"/>
      <c r="S276" s="200"/>
      <c r="T276" s="201"/>
      <c r="AT276" s="202" t="s">
        <v>148</v>
      </c>
      <c r="AU276" s="202" t="s">
        <v>92</v>
      </c>
      <c r="AV276" s="13" t="s">
        <v>92</v>
      </c>
      <c r="AW276" s="13" t="s">
        <v>42</v>
      </c>
      <c r="AX276" s="13" t="s">
        <v>82</v>
      </c>
      <c r="AY276" s="202" t="s">
        <v>137</v>
      </c>
    </row>
    <row r="277" spans="2:51" s="13" customFormat="1" ht="11.25">
      <c r="B277" s="191"/>
      <c r="C277" s="192"/>
      <c r="D277" s="193" t="s">
        <v>148</v>
      </c>
      <c r="E277" s="194" t="s">
        <v>44</v>
      </c>
      <c r="F277" s="195" t="s">
        <v>341</v>
      </c>
      <c r="G277" s="192"/>
      <c r="H277" s="196">
        <v>11.541</v>
      </c>
      <c r="I277" s="197"/>
      <c r="J277" s="192"/>
      <c r="K277" s="192"/>
      <c r="L277" s="198"/>
      <c r="M277" s="199"/>
      <c r="N277" s="200"/>
      <c r="O277" s="200"/>
      <c r="P277" s="200"/>
      <c r="Q277" s="200"/>
      <c r="R277" s="200"/>
      <c r="S277" s="200"/>
      <c r="T277" s="201"/>
      <c r="AT277" s="202" t="s">
        <v>148</v>
      </c>
      <c r="AU277" s="202" t="s">
        <v>92</v>
      </c>
      <c r="AV277" s="13" t="s">
        <v>92</v>
      </c>
      <c r="AW277" s="13" t="s">
        <v>42</v>
      </c>
      <c r="AX277" s="13" t="s">
        <v>82</v>
      </c>
      <c r="AY277" s="202" t="s">
        <v>137</v>
      </c>
    </row>
    <row r="278" spans="2:51" s="13" customFormat="1" ht="11.25">
      <c r="B278" s="191"/>
      <c r="C278" s="192"/>
      <c r="D278" s="193" t="s">
        <v>148</v>
      </c>
      <c r="E278" s="194" t="s">
        <v>44</v>
      </c>
      <c r="F278" s="195" t="s">
        <v>342</v>
      </c>
      <c r="G278" s="192"/>
      <c r="H278" s="196">
        <v>58.758000000000003</v>
      </c>
      <c r="I278" s="197"/>
      <c r="J278" s="192"/>
      <c r="K278" s="192"/>
      <c r="L278" s="198"/>
      <c r="M278" s="199"/>
      <c r="N278" s="200"/>
      <c r="O278" s="200"/>
      <c r="P278" s="200"/>
      <c r="Q278" s="200"/>
      <c r="R278" s="200"/>
      <c r="S278" s="200"/>
      <c r="T278" s="201"/>
      <c r="AT278" s="202" t="s">
        <v>148</v>
      </c>
      <c r="AU278" s="202" t="s">
        <v>92</v>
      </c>
      <c r="AV278" s="13" t="s">
        <v>92</v>
      </c>
      <c r="AW278" s="13" t="s">
        <v>42</v>
      </c>
      <c r="AX278" s="13" t="s">
        <v>82</v>
      </c>
      <c r="AY278" s="202" t="s">
        <v>137</v>
      </c>
    </row>
    <row r="279" spans="2:51" s="13" customFormat="1" ht="11.25">
      <c r="B279" s="191"/>
      <c r="C279" s="192"/>
      <c r="D279" s="193" t="s">
        <v>148</v>
      </c>
      <c r="E279" s="194" t="s">
        <v>44</v>
      </c>
      <c r="F279" s="195" t="s">
        <v>343</v>
      </c>
      <c r="G279" s="192"/>
      <c r="H279" s="196">
        <v>7.3010000000000002</v>
      </c>
      <c r="I279" s="197"/>
      <c r="J279" s="192"/>
      <c r="K279" s="192"/>
      <c r="L279" s="198"/>
      <c r="M279" s="199"/>
      <c r="N279" s="200"/>
      <c r="O279" s="200"/>
      <c r="P279" s="200"/>
      <c r="Q279" s="200"/>
      <c r="R279" s="200"/>
      <c r="S279" s="200"/>
      <c r="T279" s="201"/>
      <c r="AT279" s="202" t="s">
        <v>148</v>
      </c>
      <c r="AU279" s="202" t="s">
        <v>92</v>
      </c>
      <c r="AV279" s="13" t="s">
        <v>92</v>
      </c>
      <c r="AW279" s="13" t="s">
        <v>42</v>
      </c>
      <c r="AX279" s="13" t="s">
        <v>82</v>
      </c>
      <c r="AY279" s="202" t="s">
        <v>137</v>
      </c>
    </row>
    <row r="280" spans="2:51" s="13" customFormat="1" ht="11.25">
      <c r="B280" s="191"/>
      <c r="C280" s="192"/>
      <c r="D280" s="193" t="s">
        <v>148</v>
      </c>
      <c r="E280" s="194" t="s">
        <v>44</v>
      </c>
      <c r="F280" s="195" t="s">
        <v>344</v>
      </c>
      <c r="G280" s="192"/>
      <c r="H280" s="196">
        <v>1.9470000000000001</v>
      </c>
      <c r="I280" s="197"/>
      <c r="J280" s="192"/>
      <c r="K280" s="192"/>
      <c r="L280" s="198"/>
      <c r="M280" s="199"/>
      <c r="N280" s="200"/>
      <c r="O280" s="200"/>
      <c r="P280" s="200"/>
      <c r="Q280" s="200"/>
      <c r="R280" s="200"/>
      <c r="S280" s="200"/>
      <c r="T280" s="201"/>
      <c r="AT280" s="202" t="s">
        <v>148</v>
      </c>
      <c r="AU280" s="202" t="s">
        <v>92</v>
      </c>
      <c r="AV280" s="13" t="s">
        <v>92</v>
      </c>
      <c r="AW280" s="13" t="s">
        <v>42</v>
      </c>
      <c r="AX280" s="13" t="s">
        <v>82</v>
      </c>
      <c r="AY280" s="202" t="s">
        <v>137</v>
      </c>
    </row>
    <row r="281" spans="2:51" s="13" customFormat="1" ht="11.25">
      <c r="B281" s="191"/>
      <c r="C281" s="192"/>
      <c r="D281" s="193" t="s">
        <v>148</v>
      </c>
      <c r="E281" s="194" t="s">
        <v>44</v>
      </c>
      <c r="F281" s="195" t="s">
        <v>345</v>
      </c>
      <c r="G281" s="192"/>
      <c r="H281" s="196">
        <v>30.777000000000001</v>
      </c>
      <c r="I281" s="197"/>
      <c r="J281" s="192"/>
      <c r="K281" s="192"/>
      <c r="L281" s="198"/>
      <c r="M281" s="199"/>
      <c r="N281" s="200"/>
      <c r="O281" s="200"/>
      <c r="P281" s="200"/>
      <c r="Q281" s="200"/>
      <c r="R281" s="200"/>
      <c r="S281" s="200"/>
      <c r="T281" s="201"/>
      <c r="AT281" s="202" t="s">
        <v>148</v>
      </c>
      <c r="AU281" s="202" t="s">
        <v>92</v>
      </c>
      <c r="AV281" s="13" t="s">
        <v>92</v>
      </c>
      <c r="AW281" s="13" t="s">
        <v>42</v>
      </c>
      <c r="AX281" s="13" t="s">
        <v>82</v>
      </c>
      <c r="AY281" s="202" t="s">
        <v>137</v>
      </c>
    </row>
    <row r="282" spans="2:51" s="13" customFormat="1" ht="11.25">
      <c r="B282" s="191"/>
      <c r="C282" s="192"/>
      <c r="D282" s="193" t="s">
        <v>148</v>
      </c>
      <c r="E282" s="194" t="s">
        <v>44</v>
      </c>
      <c r="F282" s="195" t="s">
        <v>346</v>
      </c>
      <c r="G282" s="192"/>
      <c r="H282" s="196">
        <v>2.1440000000000001</v>
      </c>
      <c r="I282" s="197"/>
      <c r="J282" s="192"/>
      <c r="K282" s="192"/>
      <c r="L282" s="198"/>
      <c r="M282" s="199"/>
      <c r="N282" s="200"/>
      <c r="O282" s="200"/>
      <c r="P282" s="200"/>
      <c r="Q282" s="200"/>
      <c r="R282" s="200"/>
      <c r="S282" s="200"/>
      <c r="T282" s="201"/>
      <c r="AT282" s="202" t="s">
        <v>148</v>
      </c>
      <c r="AU282" s="202" t="s">
        <v>92</v>
      </c>
      <c r="AV282" s="13" t="s">
        <v>92</v>
      </c>
      <c r="AW282" s="13" t="s">
        <v>42</v>
      </c>
      <c r="AX282" s="13" t="s">
        <v>82</v>
      </c>
      <c r="AY282" s="202" t="s">
        <v>137</v>
      </c>
    </row>
    <row r="283" spans="2:51" s="13" customFormat="1" ht="11.25">
      <c r="B283" s="191"/>
      <c r="C283" s="192"/>
      <c r="D283" s="193" t="s">
        <v>148</v>
      </c>
      <c r="E283" s="194" t="s">
        <v>44</v>
      </c>
      <c r="F283" s="195" t="s">
        <v>347</v>
      </c>
      <c r="G283" s="192"/>
      <c r="H283" s="196">
        <v>28.832999999999998</v>
      </c>
      <c r="I283" s="197"/>
      <c r="J283" s="192"/>
      <c r="K283" s="192"/>
      <c r="L283" s="198"/>
      <c r="M283" s="199"/>
      <c r="N283" s="200"/>
      <c r="O283" s="200"/>
      <c r="P283" s="200"/>
      <c r="Q283" s="200"/>
      <c r="R283" s="200"/>
      <c r="S283" s="200"/>
      <c r="T283" s="201"/>
      <c r="AT283" s="202" t="s">
        <v>148</v>
      </c>
      <c r="AU283" s="202" t="s">
        <v>92</v>
      </c>
      <c r="AV283" s="13" t="s">
        <v>92</v>
      </c>
      <c r="AW283" s="13" t="s">
        <v>42</v>
      </c>
      <c r="AX283" s="13" t="s">
        <v>82</v>
      </c>
      <c r="AY283" s="202" t="s">
        <v>137</v>
      </c>
    </row>
    <row r="284" spans="2:51" s="13" customFormat="1" ht="11.25">
      <c r="B284" s="191"/>
      <c r="C284" s="192"/>
      <c r="D284" s="193" t="s">
        <v>148</v>
      </c>
      <c r="E284" s="194" t="s">
        <v>44</v>
      </c>
      <c r="F284" s="195" t="s">
        <v>348</v>
      </c>
      <c r="G284" s="192"/>
      <c r="H284" s="196">
        <v>45.036999999999999</v>
      </c>
      <c r="I284" s="197"/>
      <c r="J284" s="192"/>
      <c r="K284" s="192"/>
      <c r="L284" s="198"/>
      <c r="M284" s="199"/>
      <c r="N284" s="200"/>
      <c r="O284" s="200"/>
      <c r="P284" s="200"/>
      <c r="Q284" s="200"/>
      <c r="R284" s="200"/>
      <c r="S284" s="200"/>
      <c r="T284" s="201"/>
      <c r="AT284" s="202" t="s">
        <v>148</v>
      </c>
      <c r="AU284" s="202" t="s">
        <v>92</v>
      </c>
      <c r="AV284" s="13" t="s">
        <v>92</v>
      </c>
      <c r="AW284" s="13" t="s">
        <v>42</v>
      </c>
      <c r="AX284" s="13" t="s">
        <v>82</v>
      </c>
      <c r="AY284" s="202" t="s">
        <v>137</v>
      </c>
    </row>
    <row r="285" spans="2:51" s="13" customFormat="1" ht="11.25">
      <c r="B285" s="191"/>
      <c r="C285" s="192"/>
      <c r="D285" s="193" t="s">
        <v>148</v>
      </c>
      <c r="E285" s="194" t="s">
        <v>44</v>
      </c>
      <c r="F285" s="195" t="s">
        <v>349</v>
      </c>
      <c r="G285" s="192"/>
      <c r="H285" s="196">
        <v>60.536000000000001</v>
      </c>
      <c r="I285" s="197"/>
      <c r="J285" s="192"/>
      <c r="K285" s="192"/>
      <c r="L285" s="198"/>
      <c r="M285" s="199"/>
      <c r="N285" s="200"/>
      <c r="O285" s="200"/>
      <c r="P285" s="200"/>
      <c r="Q285" s="200"/>
      <c r="R285" s="200"/>
      <c r="S285" s="200"/>
      <c r="T285" s="201"/>
      <c r="AT285" s="202" t="s">
        <v>148</v>
      </c>
      <c r="AU285" s="202" t="s">
        <v>92</v>
      </c>
      <c r="AV285" s="13" t="s">
        <v>92</v>
      </c>
      <c r="AW285" s="13" t="s">
        <v>42</v>
      </c>
      <c r="AX285" s="13" t="s">
        <v>82</v>
      </c>
      <c r="AY285" s="202" t="s">
        <v>137</v>
      </c>
    </row>
    <row r="286" spans="2:51" s="13" customFormat="1" ht="11.25">
      <c r="B286" s="191"/>
      <c r="C286" s="192"/>
      <c r="D286" s="193" t="s">
        <v>148</v>
      </c>
      <c r="E286" s="194" t="s">
        <v>44</v>
      </c>
      <c r="F286" s="195" t="s">
        <v>350</v>
      </c>
      <c r="G286" s="192"/>
      <c r="H286" s="196">
        <v>53.438000000000002</v>
      </c>
      <c r="I286" s="197"/>
      <c r="J286" s="192"/>
      <c r="K286" s="192"/>
      <c r="L286" s="198"/>
      <c r="M286" s="199"/>
      <c r="N286" s="200"/>
      <c r="O286" s="200"/>
      <c r="P286" s="200"/>
      <c r="Q286" s="200"/>
      <c r="R286" s="200"/>
      <c r="S286" s="200"/>
      <c r="T286" s="201"/>
      <c r="AT286" s="202" t="s">
        <v>148</v>
      </c>
      <c r="AU286" s="202" t="s">
        <v>92</v>
      </c>
      <c r="AV286" s="13" t="s">
        <v>92</v>
      </c>
      <c r="AW286" s="13" t="s">
        <v>42</v>
      </c>
      <c r="AX286" s="13" t="s">
        <v>82</v>
      </c>
      <c r="AY286" s="202" t="s">
        <v>137</v>
      </c>
    </row>
    <row r="287" spans="2:51" s="15" customFormat="1" ht="11.25">
      <c r="B287" s="214"/>
      <c r="C287" s="215"/>
      <c r="D287" s="193" t="s">
        <v>148</v>
      </c>
      <c r="E287" s="216" t="s">
        <v>44</v>
      </c>
      <c r="F287" s="217" t="s">
        <v>351</v>
      </c>
      <c r="G287" s="215"/>
      <c r="H287" s="216" t="s">
        <v>44</v>
      </c>
      <c r="I287" s="218"/>
      <c r="J287" s="215"/>
      <c r="K287" s="215"/>
      <c r="L287" s="219"/>
      <c r="M287" s="220"/>
      <c r="N287" s="221"/>
      <c r="O287" s="221"/>
      <c r="P287" s="221"/>
      <c r="Q287" s="221"/>
      <c r="R287" s="221"/>
      <c r="S287" s="221"/>
      <c r="T287" s="222"/>
      <c r="AT287" s="223" t="s">
        <v>148</v>
      </c>
      <c r="AU287" s="223" t="s">
        <v>92</v>
      </c>
      <c r="AV287" s="15" t="s">
        <v>90</v>
      </c>
      <c r="AW287" s="15" t="s">
        <v>42</v>
      </c>
      <c r="AX287" s="15" t="s">
        <v>82</v>
      </c>
      <c r="AY287" s="223" t="s">
        <v>137</v>
      </c>
    </row>
    <row r="288" spans="2:51" s="13" customFormat="1" ht="22.5">
      <c r="B288" s="191"/>
      <c r="C288" s="192"/>
      <c r="D288" s="193" t="s">
        <v>148</v>
      </c>
      <c r="E288" s="194" t="s">
        <v>44</v>
      </c>
      <c r="F288" s="195" t="s">
        <v>352</v>
      </c>
      <c r="G288" s="192"/>
      <c r="H288" s="196">
        <v>214.77</v>
      </c>
      <c r="I288" s="197"/>
      <c r="J288" s="192"/>
      <c r="K288" s="192"/>
      <c r="L288" s="198"/>
      <c r="M288" s="199"/>
      <c r="N288" s="200"/>
      <c r="O288" s="200"/>
      <c r="P288" s="200"/>
      <c r="Q288" s="200"/>
      <c r="R288" s="200"/>
      <c r="S288" s="200"/>
      <c r="T288" s="201"/>
      <c r="AT288" s="202" t="s">
        <v>148</v>
      </c>
      <c r="AU288" s="202" t="s">
        <v>92</v>
      </c>
      <c r="AV288" s="13" t="s">
        <v>92</v>
      </c>
      <c r="AW288" s="13" t="s">
        <v>42</v>
      </c>
      <c r="AX288" s="13" t="s">
        <v>82</v>
      </c>
      <c r="AY288" s="202" t="s">
        <v>137</v>
      </c>
    </row>
    <row r="289" spans="1:65" s="13" customFormat="1" ht="22.5">
      <c r="B289" s="191"/>
      <c r="C289" s="192"/>
      <c r="D289" s="193" t="s">
        <v>148</v>
      </c>
      <c r="E289" s="194" t="s">
        <v>44</v>
      </c>
      <c r="F289" s="195" t="s">
        <v>353</v>
      </c>
      <c r="G289" s="192"/>
      <c r="H289" s="196">
        <v>-53.06</v>
      </c>
      <c r="I289" s="197"/>
      <c r="J289" s="192"/>
      <c r="K289" s="192"/>
      <c r="L289" s="198"/>
      <c r="M289" s="199"/>
      <c r="N289" s="200"/>
      <c r="O289" s="200"/>
      <c r="P289" s="200"/>
      <c r="Q289" s="200"/>
      <c r="R289" s="200"/>
      <c r="S289" s="200"/>
      <c r="T289" s="201"/>
      <c r="AT289" s="202" t="s">
        <v>148</v>
      </c>
      <c r="AU289" s="202" t="s">
        <v>92</v>
      </c>
      <c r="AV289" s="13" t="s">
        <v>92</v>
      </c>
      <c r="AW289" s="13" t="s">
        <v>42</v>
      </c>
      <c r="AX289" s="13" t="s">
        <v>82</v>
      </c>
      <c r="AY289" s="202" t="s">
        <v>137</v>
      </c>
    </row>
    <row r="290" spans="1:65" s="14" customFormat="1" ht="11.25">
      <c r="B290" s="203"/>
      <c r="C290" s="204"/>
      <c r="D290" s="193" t="s">
        <v>148</v>
      </c>
      <c r="E290" s="205" t="s">
        <v>44</v>
      </c>
      <c r="F290" s="206" t="s">
        <v>153</v>
      </c>
      <c r="G290" s="204"/>
      <c r="H290" s="207">
        <v>873.60299999999995</v>
      </c>
      <c r="I290" s="208"/>
      <c r="J290" s="204"/>
      <c r="K290" s="204"/>
      <c r="L290" s="209"/>
      <c r="M290" s="210"/>
      <c r="N290" s="211"/>
      <c r="O290" s="211"/>
      <c r="P290" s="211"/>
      <c r="Q290" s="211"/>
      <c r="R290" s="211"/>
      <c r="S290" s="211"/>
      <c r="T290" s="212"/>
      <c r="AT290" s="213" t="s">
        <v>148</v>
      </c>
      <c r="AU290" s="213" t="s">
        <v>92</v>
      </c>
      <c r="AV290" s="14" t="s">
        <v>144</v>
      </c>
      <c r="AW290" s="14" t="s">
        <v>42</v>
      </c>
      <c r="AX290" s="14" t="s">
        <v>90</v>
      </c>
      <c r="AY290" s="213" t="s">
        <v>137</v>
      </c>
    </row>
    <row r="291" spans="1:65" s="2" customFormat="1" ht="24.2" customHeight="1">
      <c r="A291" s="36"/>
      <c r="B291" s="37"/>
      <c r="C291" s="172" t="s">
        <v>354</v>
      </c>
      <c r="D291" s="172" t="s">
        <v>140</v>
      </c>
      <c r="E291" s="173" t="s">
        <v>355</v>
      </c>
      <c r="F291" s="174" t="s">
        <v>356</v>
      </c>
      <c r="G291" s="175" t="s">
        <v>164</v>
      </c>
      <c r="H291" s="176">
        <v>268.66199999999998</v>
      </c>
      <c r="I291" s="177"/>
      <c r="J291" s="178">
        <f>ROUND(I291*H291,2)</f>
        <v>0</v>
      </c>
      <c r="K291" s="179"/>
      <c r="L291" s="41"/>
      <c r="M291" s="180" t="s">
        <v>44</v>
      </c>
      <c r="N291" s="181" t="s">
        <v>53</v>
      </c>
      <c r="O291" s="66"/>
      <c r="P291" s="182">
        <f>O291*H291</f>
        <v>0</v>
      </c>
      <c r="Q291" s="182">
        <v>2.1000000000000001E-2</v>
      </c>
      <c r="R291" s="182">
        <f>Q291*H291</f>
        <v>5.641902</v>
      </c>
      <c r="S291" s="182">
        <v>0</v>
      </c>
      <c r="T291" s="183">
        <f>S291*H291</f>
        <v>0</v>
      </c>
      <c r="U291" s="36"/>
      <c r="V291" s="36"/>
      <c r="W291" s="36"/>
      <c r="X291" s="36"/>
      <c r="Y291" s="36"/>
      <c r="Z291" s="36"/>
      <c r="AA291" s="36"/>
      <c r="AB291" s="36"/>
      <c r="AC291" s="36"/>
      <c r="AD291" s="36"/>
      <c r="AE291" s="36"/>
      <c r="AR291" s="184" t="s">
        <v>144</v>
      </c>
      <c r="AT291" s="184" t="s">
        <v>140</v>
      </c>
      <c r="AU291" s="184" t="s">
        <v>92</v>
      </c>
      <c r="AY291" s="18" t="s">
        <v>137</v>
      </c>
      <c r="BE291" s="185">
        <f>IF(N291="základní",J291,0)</f>
        <v>0</v>
      </c>
      <c r="BF291" s="185">
        <f>IF(N291="snížená",J291,0)</f>
        <v>0</v>
      </c>
      <c r="BG291" s="185">
        <f>IF(N291="zákl. přenesená",J291,0)</f>
        <v>0</v>
      </c>
      <c r="BH291" s="185">
        <f>IF(N291="sníž. přenesená",J291,0)</f>
        <v>0</v>
      </c>
      <c r="BI291" s="185">
        <f>IF(N291="nulová",J291,0)</f>
        <v>0</v>
      </c>
      <c r="BJ291" s="18" t="s">
        <v>90</v>
      </c>
      <c r="BK291" s="185">
        <f>ROUND(I291*H291,2)</f>
        <v>0</v>
      </c>
      <c r="BL291" s="18" t="s">
        <v>144</v>
      </c>
      <c r="BM291" s="184" t="s">
        <v>357</v>
      </c>
    </row>
    <row r="292" spans="1:65" s="2" customFormat="1" ht="11.25">
      <c r="A292" s="36"/>
      <c r="B292" s="37"/>
      <c r="C292" s="38"/>
      <c r="D292" s="186" t="s">
        <v>146</v>
      </c>
      <c r="E292" s="38"/>
      <c r="F292" s="187" t="s">
        <v>358</v>
      </c>
      <c r="G292" s="38"/>
      <c r="H292" s="38"/>
      <c r="I292" s="188"/>
      <c r="J292" s="38"/>
      <c r="K292" s="38"/>
      <c r="L292" s="41"/>
      <c r="M292" s="189"/>
      <c r="N292" s="190"/>
      <c r="O292" s="66"/>
      <c r="P292" s="66"/>
      <c r="Q292" s="66"/>
      <c r="R292" s="66"/>
      <c r="S292" s="66"/>
      <c r="T292" s="67"/>
      <c r="U292" s="36"/>
      <c r="V292" s="36"/>
      <c r="W292" s="36"/>
      <c r="X292" s="36"/>
      <c r="Y292" s="36"/>
      <c r="Z292" s="36"/>
      <c r="AA292" s="36"/>
      <c r="AB292" s="36"/>
      <c r="AC292" s="36"/>
      <c r="AD292" s="36"/>
      <c r="AE292" s="36"/>
      <c r="AT292" s="18" t="s">
        <v>146</v>
      </c>
      <c r="AU292" s="18" t="s">
        <v>92</v>
      </c>
    </row>
    <row r="293" spans="1:65" s="13" customFormat="1" ht="11.25">
      <c r="B293" s="191"/>
      <c r="C293" s="192"/>
      <c r="D293" s="193" t="s">
        <v>148</v>
      </c>
      <c r="E293" s="194" t="s">
        <v>44</v>
      </c>
      <c r="F293" s="195" t="s">
        <v>270</v>
      </c>
      <c r="G293" s="192"/>
      <c r="H293" s="196">
        <v>7.75</v>
      </c>
      <c r="I293" s="197"/>
      <c r="J293" s="192"/>
      <c r="K293" s="192"/>
      <c r="L293" s="198"/>
      <c r="M293" s="199"/>
      <c r="N293" s="200"/>
      <c r="O293" s="200"/>
      <c r="P293" s="200"/>
      <c r="Q293" s="200"/>
      <c r="R293" s="200"/>
      <c r="S293" s="200"/>
      <c r="T293" s="201"/>
      <c r="AT293" s="202" t="s">
        <v>148</v>
      </c>
      <c r="AU293" s="202" t="s">
        <v>92</v>
      </c>
      <c r="AV293" s="13" t="s">
        <v>92</v>
      </c>
      <c r="AW293" s="13" t="s">
        <v>42</v>
      </c>
      <c r="AX293" s="13" t="s">
        <v>82</v>
      </c>
      <c r="AY293" s="202" t="s">
        <v>137</v>
      </c>
    </row>
    <row r="294" spans="1:65" s="13" customFormat="1" ht="11.25">
      <c r="B294" s="191"/>
      <c r="C294" s="192"/>
      <c r="D294" s="193" t="s">
        <v>148</v>
      </c>
      <c r="E294" s="194" t="s">
        <v>44</v>
      </c>
      <c r="F294" s="195" t="s">
        <v>271</v>
      </c>
      <c r="G294" s="192"/>
      <c r="H294" s="196">
        <v>13.02</v>
      </c>
      <c r="I294" s="197"/>
      <c r="J294" s="192"/>
      <c r="K294" s="192"/>
      <c r="L294" s="198"/>
      <c r="M294" s="199"/>
      <c r="N294" s="200"/>
      <c r="O294" s="200"/>
      <c r="P294" s="200"/>
      <c r="Q294" s="200"/>
      <c r="R294" s="200"/>
      <c r="S294" s="200"/>
      <c r="T294" s="201"/>
      <c r="AT294" s="202" t="s">
        <v>148</v>
      </c>
      <c r="AU294" s="202" t="s">
        <v>92</v>
      </c>
      <c r="AV294" s="13" t="s">
        <v>92</v>
      </c>
      <c r="AW294" s="13" t="s">
        <v>42</v>
      </c>
      <c r="AX294" s="13" t="s">
        <v>82</v>
      </c>
      <c r="AY294" s="202" t="s">
        <v>137</v>
      </c>
    </row>
    <row r="295" spans="1:65" s="13" customFormat="1" ht="11.25">
      <c r="B295" s="191"/>
      <c r="C295" s="192"/>
      <c r="D295" s="193" t="s">
        <v>148</v>
      </c>
      <c r="E295" s="194" t="s">
        <v>44</v>
      </c>
      <c r="F295" s="195" t="s">
        <v>272</v>
      </c>
      <c r="G295" s="192"/>
      <c r="H295" s="196">
        <v>13.02</v>
      </c>
      <c r="I295" s="197"/>
      <c r="J295" s="192"/>
      <c r="K295" s="192"/>
      <c r="L295" s="198"/>
      <c r="M295" s="199"/>
      <c r="N295" s="200"/>
      <c r="O295" s="200"/>
      <c r="P295" s="200"/>
      <c r="Q295" s="200"/>
      <c r="R295" s="200"/>
      <c r="S295" s="200"/>
      <c r="T295" s="201"/>
      <c r="AT295" s="202" t="s">
        <v>148</v>
      </c>
      <c r="AU295" s="202" t="s">
        <v>92</v>
      </c>
      <c r="AV295" s="13" t="s">
        <v>92</v>
      </c>
      <c r="AW295" s="13" t="s">
        <v>42</v>
      </c>
      <c r="AX295" s="13" t="s">
        <v>82</v>
      </c>
      <c r="AY295" s="202" t="s">
        <v>137</v>
      </c>
    </row>
    <row r="296" spans="1:65" s="13" customFormat="1" ht="11.25">
      <c r="B296" s="191"/>
      <c r="C296" s="192"/>
      <c r="D296" s="193" t="s">
        <v>148</v>
      </c>
      <c r="E296" s="194" t="s">
        <v>44</v>
      </c>
      <c r="F296" s="195" t="s">
        <v>273</v>
      </c>
      <c r="G296" s="192"/>
      <c r="H296" s="196">
        <v>30.018000000000001</v>
      </c>
      <c r="I296" s="197"/>
      <c r="J296" s="192"/>
      <c r="K296" s="192"/>
      <c r="L296" s="198"/>
      <c r="M296" s="199"/>
      <c r="N296" s="200"/>
      <c r="O296" s="200"/>
      <c r="P296" s="200"/>
      <c r="Q296" s="200"/>
      <c r="R296" s="200"/>
      <c r="S296" s="200"/>
      <c r="T296" s="201"/>
      <c r="AT296" s="202" t="s">
        <v>148</v>
      </c>
      <c r="AU296" s="202" t="s">
        <v>92</v>
      </c>
      <c r="AV296" s="13" t="s">
        <v>92</v>
      </c>
      <c r="AW296" s="13" t="s">
        <v>42</v>
      </c>
      <c r="AX296" s="13" t="s">
        <v>82</v>
      </c>
      <c r="AY296" s="202" t="s">
        <v>137</v>
      </c>
    </row>
    <row r="297" spans="1:65" s="13" customFormat="1" ht="11.25">
      <c r="B297" s="191"/>
      <c r="C297" s="192"/>
      <c r="D297" s="193" t="s">
        <v>148</v>
      </c>
      <c r="E297" s="194" t="s">
        <v>44</v>
      </c>
      <c r="F297" s="195" t="s">
        <v>274</v>
      </c>
      <c r="G297" s="192"/>
      <c r="H297" s="196">
        <v>30.018000000000001</v>
      </c>
      <c r="I297" s="197"/>
      <c r="J297" s="192"/>
      <c r="K297" s="192"/>
      <c r="L297" s="198"/>
      <c r="M297" s="199"/>
      <c r="N297" s="200"/>
      <c r="O297" s="200"/>
      <c r="P297" s="200"/>
      <c r="Q297" s="200"/>
      <c r="R297" s="200"/>
      <c r="S297" s="200"/>
      <c r="T297" s="201"/>
      <c r="AT297" s="202" t="s">
        <v>148</v>
      </c>
      <c r="AU297" s="202" t="s">
        <v>92</v>
      </c>
      <c r="AV297" s="13" t="s">
        <v>92</v>
      </c>
      <c r="AW297" s="13" t="s">
        <v>42</v>
      </c>
      <c r="AX297" s="13" t="s">
        <v>82</v>
      </c>
      <c r="AY297" s="202" t="s">
        <v>137</v>
      </c>
    </row>
    <row r="298" spans="1:65" s="13" customFormat="1" ht="11.25">
      <c r="B298" s="191"/>
      <c r="C298" s="192"/>
      <c r="D298" s="193" t="s">
        <v>148</v>
      </c>
      <c r="E298" s="194" t="s">
        <v>44</v>
      </c>
      <c r="F298" s="195" t="s">
        <v>275</v>
      </c>
      <c r="G298" s="192"/>
      <c r="H298" s="196">
        <v>30.018000000000001</v>
      </c>
      <c r="I298" s="197"/>
      <c r="J298" s="192"/>
      <c r="K298" s="192"/>
      <c r="L298" s="198"/>
      <c r="M298" s="199"/>
      <c r="N298" s="200"/>
      <c r="O298" s="200"/>
      <c r="P298" s="200"/>
      <c r="Q298" s="200"/>
      <c r="R298" s="200"/>
      <c r="S298" s="200"/>
      <c r="T298" s="201"/>
      <c r="AT298" s="202" t="s">
        <v>148</v>
      </c>
      <c r="AU298" s="202" t="s">
        <v>92</v>
      </c>
      <c r="AV298" s="13" t="s">
        <v>92</v>
      </c>
      <c r="AW298" s="13" t="s">
        <v>42</v>
      </c>
      <c r="AX298" s="13" t="s">
        <v>82</v>
      </c>
      <c r="AY298" s="202" t="s">
        <v>137</v>
      </c>
    </row>
    <row r="299" spans="1:65" s="13" customFormat="1" ht="11.25">
      <c r="B299" s="191"/>
      <c r="C299" s="192"/>
      <c r="D299" s="193" t="s">
        <v>148</v>
      </c>
      <c r="E299" s="194" t="s">
        <v>44</v>
      </c>
      <c r="F299" s="195" t="s">
        <v>276</v>
      </c>
      <c r="G299" s="192"/>
      <c r="H299" s="196">
        <v>30.018000000000001</v>
      </c>
      <c r="I299" s="197"/>
      <c r="J299" s="192"/>
      <c r="K299" s="192"/>
      <c r="L299" s="198"/>
      <c r="M299" s="199"/>
      <c r="N299" s="200"/>
      <c r="O299" s="200"/>
      <c r="P299" s="200"/>
      <c r="Q299" s="200"/>
      <c r="R299" s="200"/>
      <c r="S299" s="200"/>
      <c r="T299" s="201"/>
      <c r="AT299" s="202" t="s">
        <v>148</v>
      </c>
      <c r="AU299" s="202" t="s">
        <v>92</v>
      </c>
      <c r="AV299" s="13" t="s">
        <v>92</v>
      </c>
      <c r="AW299" s="13" t="s">
        <v>42</v>
      </c>
      <c r="AX299" s="13" t="s">
        <v>82</v>
      </c>
      <c r="AY299" s="202" t="s">
        <v>137</v>
      </c>
    </row>
    <row r="300" spans="1:65" s="13" customFormat="1" ht="11.25">
      <c r="B300" s="191"/>
      <c r="C300" s="192"/>
      <c r="D300" s="193" t="s">
        <v>148</v>
      </c>
      <c r="E300" s="194" t="s">
        <v>44</v>
      </c>
      <c r="F300" s="195" t="s">
        <v>277</v>
      </c>
      <c r="G300" s="192"/>
      <c r="H300" s="196">
        <v>30.018000000000001</v>
      </c>
      <c r="I300" s="197"/>
      <c r="J300" s="192"/>
      <c r="K300" s="192"/>
      <c r="L300" s="198"/>
      <c r="M300" s="199"/>
      <c r="N300" s="200"/>
      <c r="O300" s="200"/>
      <c r="P300" s="200"/>
      <c r="Q300" s="200"/>
      <c r="R300" s="200"/>
      <c r="S300" s="200"/>
      <c r="T300" s="201"/>
      <c r="AT300" s="202" t="s">
        <v>148</v>
      </c>
      <c r="AU300" s="202" t="s">
        <v>92</v>
      </c>
      <c r="AV300" s="13" t="s">
        <v>92</v>
      </c>
      <c r="AW300" s="13" t="s">
        <v>42</v>
      </c>
      <c r="AX300" s="13" t="s">
        <v>82</v>
      </c>
      <c r="AY300" s="202" t="s">
        <v>137</v>
      </c>
    </row>
    <row r="301" spans="1:65" s="13" customFormat="1" ht="11.25">
      <c r="B301" s="191"/>
      <c r="C301" s="192"/>
      <c r="D301" s="193" t="s">
        <v>148</v>
      </c>
      <c r="E301" s="194" t="s">
        <v>44</v>
      </c>
      <c r="F301" s="195" t="s">
        <v>278</v>
      </c>
      <c r="G301" s="192"/>
      <c r="H301" s="196">
        <v>15.897</v>
      </c>
      <c r="I301" s="197"/>
      <c r="J301" s="192"/>
      <c r="K301" s="192"/>
      <c r="L301" s="198"/>
      <c r="M301" s="199"/>
      <c r="N301" s="200"/>
      <c r="O301" s="200"/>
      <c r="P301" s="200"/>
      <c r="Q301" s="200"/>
      <c r="R301" s="200"/>
      <c r="S301" s="200"/>
      <c r="T301" s="201"/>
      <c r="AT301" s="202" t="s">
        <v>148</v>
      </c>
      <c r="AU301" s="202" t="s">
        <v>92</v>
      </c>
      <c r="AV301" s="13" t="s">
        <v>92</v>
      </c>
      <c r="AW301" s="13" t="s">
        <v>42</v>
      </c>
      <c r="AX301" s="13" t="s">
        <v>82</v>
      </c>
      <c r="AY301" s="202" t="s">
        <v>137</v>
      </c>
    </row>
    <row r="302" spans="1:65" s="13" customFormat="1" ht="11.25">
      <c r="B302" s="191"/>
      <c r="C302" s="192"/>
      <c r="D302" s="193" t="s">
        <v>148</v>
      </c>
      <c r="E302" s="194" t="s">
        <v>44</v>
      </c>
      <c r="F302" s="195" t="s">
        <v>279</v>
      </c>
      <c r="G302" s="192"/>
      <c r="H302" s="196">
        <v>56.95</v>
      </c>
      <c r="I302" s="197"/>
      <c r="J302" s="192"/>
      <c r="K302" s="192"/>
      <c r="L302" s="198"/>
      <c r="M302" s="199"/>
      <c r="N302" s="200"/>
      <c r="O302" s="200"/>
      <c r="P302" s="200"/>
      <c r="Q302" s="200"/>
      <c r="R302" s="200"/>
      <c r="S302" s="200"/>
      <c r="T302" s="201"/>
      <c r="AT302" s="202" t="s">
        <v>148</v>
      </c>
      <c r="AU302" s="202" t="s">
        <v>92</v>
      </c>
      <c r="AV302" s="13" t="s">
        <v>92</v>
      </c>
      <c r="AW302" s="13" t="s">
        <v>42</v>
      </c>
      <c r="AX302" s="13" t="s">
        <v>82</v>
      </c>
      <c r="AY302" s="202" t="s">
        <v>137</v>
      </c>
    </row>
    <row r="303" spans="1:65" s="13" customFormat="1" ht="11.25">
      <c r="B303" s="191"/>
      <c r="C303" s="192"/>
      <c r="D303" s="193" t="s">
        <v>148</v>
      </c>
      <c r="E303" s="194" t="s">
        <v>44</v>
      </c>
      <c r="F303" s="195" t="s">
        <v>359</v>
      </c>
      <c r="G303" s="192"/>
      <c r="H303" s="196">
        <v>11.935</v>
      </c>
      <c r="I303" s="197"/>
      <c r="J303" s="192"/>
      <c r="K303" s="192"/>
      <c r="L303" s="198"/>
      <c r="M303" s="199"/>
      <c r="N303" s="200"/>
      <c r="O303" s="200"/>
      <c r="P303" s="200"/>
      <c r="Q303" s="200"/>
      <c r="R303" s="200"/>
      <c r="S303" s="200"/>
      <c r="T303" s="201"/>
      <c r="AT303" s="202" t="s">
        <v>148</v>
      </c>
      <c r="AU303" s="202" t="s">
        <v>92</v>
      </c>
      <c r="AV303" s="13" t="s">
        <v>92</v>
      </c>
      <c r="AW303" s="13" t="s">
        <v>42</v>
      </c>
      <c r="AX303" s="13" t="s">
        <v>82</v>
      </c>
      <c r="AY303" s="202" t="s">
        <v>137</v>
      </c>
    </row>
    <row r="304" spans="1:65" s="14" customFormat="1" ht="11.25">
      <c r="B304" s="203"/>
      <c r="C304" s="204"/>
      <c r="D304" s="193" t="s">
        <v>148</v>
      </c>
      <c r="E304" s="205" t="s">
        <v>44</v>
      </c>
      <c r="F304" s="206" t="s">
        <v>153</v>
      </c>
      <c r="G304" s="204"/>
      <c r="H304" s="207">
        <v>268.66199999999998</v>
      </c>
      <c r="I304" s="208"/>
      <c r="J304" s="204"/>
      <c r="K304" s="204"/>
      <c r="L304" s="209"/>
      <c r="M304" s="210"/>
      <c r="N304" s="211"/>
      <c r="O304" s="211"/>
      <c r="P304" s="211"/>
      <c r="Q304" s="211"/>
      <c r="R304" s="211"/>
      <c r="S304" s="211"/>
      <c r="T304" s="212"/>
      <c r="AT304" s="213" t="s">
        <v>148</v>
      </c>
      <c r="AU304" s="213" t="s">
        <v>92</v>
      </c>
      <c r="AV304" s="14" t="s">
        <v>144</v>
      </c>
      <c r="AW304" s="14" t="s">
        <v>42</v>
      </c>
      <c r="AX304" s="14" t="s">
        <v>90</v>
      </c>
      <c r="AY304" s="213" t="s">
        <v>137</v>
      </c>
    </row>
    <row r="305" spans="1:65" s="2" customFormat="1" ht="24.2" customHeight="1">
      <c r="A305" s="36"/>
      <c r="B305" s="37"/>
      <c r="C305" s="172" t="s">
        <v>360</v>
      </c>
      <c r="D305" s="172" t="s">
        <v>140</v>
      </c>
      <c r="E305" s="173" t="s">
        <v>361</v>
      </c>
      <c r="F305" s="174" t="s">
        <v>362</v>
      </c>
      <c r="G305" s="175" t="s">
        <v>164</v>
      </c>
      <c r="H305" s="176">
        <v>170.66</v>
      </c>
      <c r="I305" s="177"/>
      <c r="J305" s="178">
        <f>ROUND(I305*H305,2)</f>
        <v>0</v>
      </c>
      <c r="K305" s="179"/>
      <c r="L305" s="41"/>
      <c r="M305" s="180" t="s">
        <v>44</v>
      </c>
      <c r="N305" s="181" t="s">
        <v>53</v>
      </c>
      <c r="O305" s="66"/>
      <c r="P305" s="182">
        <f>O305*H305</f>
        <v>0</v>
      </c>
      <c r="Q305" s="182">
        <v>0</v>
      </c>
      <c r="R305" s="182">
        <f>Q305*H305</f>
        <v>0</v>
      </c>
      <c r="S305" s="182">
        <v>0</v>
      </c>
      <c r="T305" s="183">
        <f>S305*H305</f>
        <v>0</v>
      </c>
      <c r="U305" s="36"/>
      <c r="V305" s="36"/>
      <c r="W305" s="36"/>
      <c r="X305" s="36"/>
      <c r="Y305" s="36"/>
      <c r="Z305" s="36"/>
      <c r="AA305" s="36"/>
      <c r="AB305" s="36"/>
      <c r="AC305" s="36"/>
      <c r="AD305" s="36"/>
      <c r="AE305" s="36"/>
      <c r="AR305" s="184" t="s">
        <v>144</v>
      </c>
      <c r="AT305" s="184" t="s">
        <v>140</v>
      </c>
      <c r="AU305" s="184" t="s">
        <v>92</v>
      </c>
      <c r="AY305" s="18" t="s">
        <v>137</v>
      </c>
      <c r="BE305" s="185">
        <f>IF(N305="základní",J305,0)</f>
        <v>0</v>
      </c>
      <c r="BF305" s="185">
        <f>IF(N305="snížená",J305,0)</f>
        <v>0</v>
      </c>
      <c r="BG305" s="185">
        <f>IF(N305="zákl. přenesená",J305,0)</f>
        <v>0</v>
      </c>
      <c r="BH305" s="185">
        <f>IF(N305="sníž. přenesená",J305,0)</f>
        <v>0</v>
      </c>
      <c r="BI305" s="185">
        <f>IF(N305="nulová",J305,0)</f>
        <v>0</v>
      </c>
      <c r="BJ305" s="18" t="s">
        <v>90</v>
      </c>
      <c r="BK305" s="185">
        <f>ROUND(I305*H305,2)</f>
        <v>0</v>
      </c>
      <c r="BL305" s="18" t="s">
        <v>144</v>
      </c>
      <c r="BM305" s="184" t="s">
        <v>363</v>
      </c>
    </row>
    <row r="306" spans="1:65" s="15" customFormat="1" ht="11.25">
      <c r="B306" s="214"/>
      <c r="C306" s="215"/>
      <c r="D306" s="193" t="s">
        <v>148</v>
      </c>
      <c r="E306" s="216" t="s">
        <v>44</v>
      </c>
      <c r="F306" s="217" t="s">
        <v>364</v>
      </c>
      <c r="G306" s="215"/>
      <c r="H306" s="216" t="s">
        <v>44</v>
      </c>
      <c r="I306" s="218"/>
      <c r="J306" s="215"/>
      <c r="K306" s="215"/>
      <c r="L306" s="219"/>
      <c r="M306" s="220"/>
      <c r="N306" s="221"/>
      <c r="O306" s="221"/>
      <c r="P306" s="221"/>
      <c r="Q306" s="221"/>
      <c r="R306" s="221"/>
      <c r="S306" s="221"/>
      <c r="T306" s="222"/>
      <c r="AT306" s="223" t="s">
        <v>148</v>
      </c>
      <c r="AU306" s="223" t="s">
        <v>92</v>
      </c>
      <c r="AV306" s="15" t="s">
        <v>90</v>
      </c>
      <c r="AW306" s="15" t="s">
        <v>42</v>
      </c>
      <c r="AX306" s="15" t="s">
        <v>82</v>
      </c>
      <c r="AY306" s="223" t="s">
        <v>137</v>
      </c>
    </row>
    <row r="307" spans="1:65" s="13" customFormat="1" ht="11.25">
      <c r="B307" s="191"/>
      <c r="C307" s="192"/>
      <c r="D307" s="193" t="s">
        <v>148</v>
      </c>
      <c r="E307" s="194" t="s">
        <v>44</v>
      </c>
      <c r="F307" s="195" t="s">
        <v>365</v>
      </c>
      <c r="G307" s="192"/>
      <c r="H307" s="196">
        <v>98.56</v>
      </c>
      <c r="I307" s="197"/>
      <c r="J307" s="192"/>
      <c r="K307" s="192"/>
      <c r="L307" s="198"/>
      <c r="M307" s="199"/>
      <c r="N307" s="200"/>
      <c r="O307" s="200"/>
      <c r="P307" s="200"/>
      <c r="Q307" s="200"/>
      <c r="R307" s="200"/>
      <c r="S307" s="200"/>
      <c r="T307" s="201"/>
      <c r="AT307" s="202" t="s">
        <v>148</v>
      </c>
      <c r="AU307" s="202" t="s">
        <v>92</v>
      </c>
      <c r="AV307" s="13" t="s">
        <v>92</v>
      </c>
      <c r="AW307" s="13" t="s">
        <v>42</v>
      </c>
      <c r="AX307" s="13" t="s">
        <v>82</v>
      </c>
      <c r="AY307" s="202" t="s">
        <v>137</v>
      </c>
    </row>
    <row r="308" spans="1:65" s="15" customFormat="1" ht="11.25">
      <c r="B308" s="214"/>
      <c r="C308" s="215"/>
      <c r="D308" s="193" t="s">
        <v>148</v>
      </c>
      <c r="E308" s="216" t="s">
        <v>44</v>
      </c>
      <c r="F308" s="217" t="s">
        <v>366</v>
      </c>
      <c r="G308" s="215"/>
      <c r="H308" s="216" t="s">
        <v>44</v>
      </c>
      <c r="I308" s="218"/>
      <c r="J308" s="215"/>
      <c r="K308" s="215"/>
      <c r="L308" s="219"/>
      <c r="M308" s="220"/>
      <c r="N308" s="221"/>
      <c r="O308" s="221"/>
      <c r="P308" s="221"/>
      <c r="Q308" s="221"/>
      <c r="R308" s="221"/>
      <c r="S308" s="221"/>
      <c r="T308" s="222"/>
      <c r="AT308" s="223" t="s">
        <v>148</v>
      </c>
      <c r="AU308" s="223" t="s">
        <v>92</v>
      </c>
      <c r="AV308" s="15" t="s">
        <v>90</v>
      </c>
      <c r="AW308" s="15" t="s">
        <v>42</v>
      </c>
      <c r="AX308" s="15" t="s">
        <v>82</v>
      </c>
      <c r="AY308" s="223" t="s">
        <v>137</v>
      </c>
    </row>
    <row r="309" spans="1:65" s="13" customFormat="1" ht="11.25">
      <c r="B309" s="191"/>
      <c r="C309" s="192"/>
      <c r="D309" s="193" t="s">
        <v>148</v>
      </c>
      <c r="E309" s="194" t="s">
        <v>44</v>
      </c>
      <c r="F309" s="195" t="s">
        <v>367</v>
      </c>
      <c r="G309" s="192"/>
      <c r="H309" s="196">
        <v>6.6</v>
      </c>
      <c r="I309" s="197"/>
      <c r="J309" s="192"/>
      <c r="K309" s="192"/>
      <c r="L309" s="198"/>
      <c r="M309" s="199"/>
      <c r="N309" s="200"/>
      <c r="O309" s="200"/>
      <c r="P309" s="200"/>
      <c r="Q309" s="200"/>
      <c r="R309" s="200"/>
      <c r="S309" s="200"/>
      <c r="T309" s="201"/>
      <c r="AT309" s="202" t="s">
        <v>148</v>
      </c>
      <c r="AU309" s="202" t="s">
        <v>92</v>
      </c>
      <c r="AV309" s="13" t="s">
        <v>92</v>
      </c>
      <c r="AW309" s="13" t="s">
        <v>42</v>
      </c>
      <c r="AX309" s="13" t="s">
        <v>82</v>
      </c>
      <c r="AY309" s="202" t="s">
        <v>137</v>
      </c>
    </row>
    <row r="310" spans="1:65" s="15" customFormat="1" ht="11.25">
      <c r="B310" s="214"/>
      <c r="C310" s="215"/>
      <c r="D310" s="193" t="s">
        <v>148</v>
      </c>
      <c r="E310" s="216" t="s">
        <v>44</v>
      </c>
      <c r="F310" s="217" t="s">
        <v>368</v>
      </c>
      <c r="G310" s="215"/>
      <c r="H310" s="216" t="s">
        <v>44</v>
      </c>
      <c r="I310" s="218"/>
      <c r="J310" s="215"/>
      <c r="K310" s="215"/>
      <c r="L310" s="219"/>
      <c r="M310" s="220"/>
      <c r="N310" s="221"/>
      <c r="O310" s="221"/>
      <c r="P310" s="221"/>
      <c r="Q310" s="221"/>
      <c r="R310" s="221"/>
      <c r="S310" s="221"/>
      <c r="T310" s="222"/>
      <c r="AT310" s="223" t="s">
        <v>148</v>
      </c>
      <c r="AU310" s="223" t="s">
        <v>92</v>
      </c>
      <c r="AV310" s="15" t="s">
        <v>90</v>
      </c>
      <c r="AW310" s="15" t="s">
        <v>42</v>
      </c>
      <c r="AX310" s="15" t="s">
        <v>82</v>
      </c>
      <c r="AY310" s="223" t="s">
        <v>137</v>
      </c>
    </row>
    <row r="311" spans="1:65" s="13" customFormat="1" ht="11.25">
      <c r="B311" s="191"/>
      <c r="C311" s="192"/>
      <c r="D311" s="193" t="s">
        <v>148</v>
      </c>
      <c r="E311" s="194" t="s">
        <v>44</v>
      </c>
      <c r="F311" s="195" t="s">
        <v>369</v>
      </c>
      <c r="G311" s="192"/>
      <c r="H311" s="196">
        <v>15.5</v>
      </c>
      <c r="I311" s="197"/>
      <c r="J311" s="192"/>
      <c r="K311" s="192"/>
      <c r="L311" s="198"/>
      <c r="M311" s="199"/>
      <c r="N311" s="200"/>
      <c r="O311" s="200"/>
      <c r="P311" s="200"/>
      <c r="Q311" s="200"/>
      <c r="R311" s="200"/>
      <c r="S311" s="200"/>
      <c r="T311" s="201"/>
      <c r="AT311" s="202" t="s">
        <v>148</v>
      </c>
      <c r="AU311" s="202" t="s">
        <v>92</v>
      </c>
      <c r="AV311" s="13" t="s">
        <v>92</v>
      </c>
      <c r="AW311" s="13" t="s">
        <v>42</v>
      </c>
      <c r="AX311" s="13" t="s">
        <v>82</v>
      </c>
      <c r="AY311" s="202" t="s">
        <v>137</v>
      </c>
    </row>
    <row r="312" spans="1:65" s="15" customFormat="1" ht="11.25">
      <c r="B312" s="214"/>
      <c r="C312" s="215"/>
      <c r="D312" s="193" t="s">
        <v>148</v>
      </c>
      <c r="E312" s="216" t="s">
        <v>44</v>
      </c>
      <c r="F312" s="217" t="s">
        <v>370</v>
      </c>
      <c r="G312" s="215"/>
      <c r="H312" s="216" t="s">
        <v>44</v>
      </c>
      <c r="I312" s="218"/>
      <c r="J312" s="215"/>
      <c r="K312" s="215"/>
      <c r="L312" s="219"/>
      <c r="M312" s="220"/>
      <c r="N312" s="221"/>
      <c r="O312" s="221"/>
      <c r="P312" s="221"/>
      <c r="Q312" s="221"/>
      <c r="R312" s="221"/>
      <c r="S312" s="221"/>
      <c r="T312" s="222"/>
      <c r="AT312" s="223" t="s">
        <v>148</v>
      </c>
      <c r="AU312" s="223" t="s">
        <v>92</v>
      </c>
      <c r="AV312" s="15" t="s">
        <v>90</v>
      </c>
      <c r="AW312" s="15" t="s">
        <v>42</v>
      </c>
      <c r="AX312" s="15" t="s">
        <v>82</v>
      </c>
      <c r="AY312" s="223" t="s">
        <v>137</v>
      </c>
    </row>
    <row r="313" spans="1:65" s="13" customFormat="1" ht="11.25">
      <c r="B313" s="191"/>
      <c r="C313" s="192"/>
      <c r="D313" s="193" t="s">
        <v>148</v>
      </c>
      <c r="E313" s="194" t="s">
        <v>44</v>
      </c>
      <c r="F313" s="195" t="s">
        <v>371</v>
      </c>
      <c r="G313" s="192"/>
      <c r="H313" s="196">
        <v>50</v>
      </c>
      <c r="I313" s="197"/>
      <c r="J313" s="192"/>
      <c r="K313" s="192"/>
      <c r="L313" s="198"/>
      <c r="M313" s="199"/>
      <c r="N313" s="200"/>
      <c r="O313" s="200"/>
      <c r="P313" s="200"/>
      <c r="Q313" s="200"/>
      <c r="R313" s="200"/>
      <c r="S313" s="200"/>
      <c r="T313" s="201"/>
      <c r="AT313" s="202" t="s">
        <v>148</v>
      </c>
      <c r="AU313" s="202" t="s">
        <v>92</v>
      </c>
      <c r="AV313" s="13" t="s">
        <v>92</v>
      </c>
      <c r="AW313" s="13" t="s">
        <v>42</v>
      </c>
      <c r="AX313" s="13" t="s">
        <v>82</v>
      </c>
      <c r="AY313" s="202" t="s">
        <v>137</v>
      </c>
    </row>
    <row r="314" spans="1:65" s="14" customFormat="1" ht="11.25">
      <c r="B314" s="203"/>
      <c r="C314" s="204"/>
      <c r="D314" s="193" t="s">
        <v>148</v>
      </c>
      <c r="E314" s="205" t="s">
        <v>44</v>
      </c>
      <c r="F314" s="206" t="s">
        <v>153</v>
      </c>
      <c r="G314" s="204"/>
      <c r="H314" s="207">
        <v>170.66</v>
      </c>
      <c r="I314" s="208"/>
      <c r="J314" s="204"/>
      <c r="K314" s="204"/>
      <c r="L314" s="209"/>
      <c r="M314" s="210"/>
      <c r="N314" s="211"/>
      <c r="O314" s="211"/>
      <c r="P314" s="211"/>
      <c r="Q314" s="211"/>
      <c r="R314" s="211"/>
      <c r="S314" s="211"/>
      <c r="T314" s="212"/>
      <c r="AT314" s="213" t="s">
        <v>148</v>
      </c>
      <c r="AU314" s="213" t="s">
        <v>92</v>
      </c>
      <c r="AV314" s="14" t="s">
        <v>144</v>
      </c>
      <c r="AW314" s="14" t="s">
        <v>42</v>
      </c>
      <c r="AX314" s="14" t="s">
        <v>90</v>
      </c>
      <c r="AY314" s="213" t="s">
        <v>137</v>
      </c>
    </row>
    <row r="315" spans="1:65" s="2" customFormat="1" ht="33" customHeight="1">
      <c r="A315" s="36"/>
      <c r="B315" s="37"/>
      <c r="C315" s="172" t="s">
        <v>372</v>
      </c>
      <c r="D315" s="172" t="s">
        <v>140</v>
      </c>
      <c r="E315" s="173" t="s">
        <v>373</v>
      </c>
      <c r="F315" s="174" t="s">
        <v>374</v>
      </c>
      <c r="G315" s="175" t="s">
        <v>375</v>
      </c>
      <c r="H315" s="176">
        <v>7.7279999999999998</v>
      </c>
      <c r="I315" s="177"/>
      <c r="J315" s="178">
        <f>ROUND(I315*H315,2)</f>
        <v>0</v>
      </c>
      <c r="K315" s="179"/>
      <c r="L315" s="41"/>
      <c r="M315" s="180" t="s">
        <v>44</v>
      </c>
      <c r="N315" s="181" t="s">
        <v>53</v>
      </c>
      <c r="O315" s="66"/>
      <c r="P315" s="182">
        <f>O315*H315</f>
        <v>0</v>
      </c>
      <c r="Q315" s="182">
        <v>2.45329</v>
      </c>
      <c r="R315" s="182">
        <f>Q315*H315</f>
        <v>18.95902512</v>
      </c>
      <c r="S315" s="182">
        <v>0</v>
      </c>
      <c r="T315" s="183">
        <f>S315*H315</f>
        <v>0</v>
      </c>
      <c r="U315" s="36"/>
      <c r="V315" s="36"/>
      <c r="W315" s="36"/>
      <c r="X315" s="36"/>
      <c r="Y315" s="36"/>
      <c r="Z315" s="36"/>
      <c r="AA315" s="36"/>
      <c r="AB315" s="36"/>
      <c r="AC315" s="36"/>
      <c r="AD315" s="36"/>
      <c r="AE315" s="36"/>
      <c r="AR315" s="184" t="s">
        <v>376</v>
      </c>
      <c r="AT315" s="184" t="s">
        <v>140</v>
      </c>
      <c r="AU315" s="184" t="s">
        <v>92</v>
      </c>
      <c r="AY315" s="18" t="s">
        <v>137</v>
      </c>
      <c r="BE315" s="185">
        <f>IF(N315="základní",J315,0)</f>
        <v>0</v>
      </c>
      <c r="BF315" s="185">
        <f>IF(N315="snížená",J315,0)</f>
        <v>0</v>
      </c>
      <c r="BG315" s="185">
        <f>IF(N315="zákl. přenesená",J315,0)</f>
        <v>0</v>
      </c>
      <c r="BH315" s="185">
        <f>IF(N315="sníž. přenesená",J315,0)</f>
        <v>0</v>
      </c>
      <c r="BI315" s="185">
        <f>IF(N315="nulová",J315,0)</f>
        <v>0</v>
      </c>
      <c r="BJ315" s="18" t="s">
        <v>90</v>
      </c>
      <c r="BK315" s="185">
        <f>ROUND(I315*H315,2)</f>
        <v>0</v>
      </c>
      <c r="BL315" s="18" t="s">
        <v>376</v>
      </c>
      <c r="BM315" s="184" t="s">
        <v>377</v>
      </c>
    </row>
    <row r="316" spans="1:65" s="2" customFormat="1" ht="11.25">
      <c r="A316" s="36"/>
      <c r="B316" s="37"/>
      <c r="C316" s="38"/>
      <c r="D316" s="186" t="s">
        <v>146</v>
      </c>
      <c r="E316" s="38"/>
      <c r="F316" s="187" t="s">
        <v>378</v>
      </c>
      <c r="G316" s="38"/>
      <c r="H316" s="38"/>
      <c r="I316" s="188"/>
      <c r="J316" s="38"/>
      <c r="K316" s="38"/>
      <c r="L316" s="41"/>
      <c r="M316" s="189"/>
      <c r="N316" s="190"/>
      <c r="O316" s="66"/>
      <c r="P316" s="66"/>
      <c r="Q316" s="66"/>
      <c r="R316" s="66"/>
      <c r="S316" s="66"/>
      <c r="T316" s="67"/>
      <c r="U316" s="36"/>
      <c r="V316" s="36"/>
      <c r="W316" s="36"/>
      <c r="X316" s="36"/>
      <c r="Y316" s="36"/>
      <c r="Z316" s="36"/>
      <c r="AA316" s="36"/>
      <c r="AB316" s="36"/>
      <c r="AC316" s="36"/>
      <c r="AD316" s="36"/>
      <c r="AE316" s="36"/>
      <c r="AT316" s="18" t="s">
        <v>146</v>
      </c>
      <c r="AU316" s="18" t="s">
        <v>92</v>
      </c>
    </row>
    <row r="317" spans="1:65" s="15" customFormat="1" ht="11.25">
      <c r="B317" s="214"/>
      <c r="C317" s="215"/>
      <c r="D317" s="193" t="s">
        <v>148</v>
      </c>
      <c r="E317" s="216" t="s">
        <v>44</v>
      </c>
      <c r="F317" s="217" t="s">
        <v>379</v>
      </c>
      <c r="G317" s="215"/>
      <c r="H317" s="216" t="s">
        <v>44</v>
      </c>
      <c r="I317" s="218"/>
      <c r="J317" s="215"/>
      <c r="K317" s="215"/>
      <c r="L317" s="219"/>
      <c r="M317" s="220"/>
      <c r="N317" s="221"/>
      <c r="O317" s="221"/>
      <c r="P317" s="221"/>
      <c r="Q317" s="221"/>
      <c r="R317" s="221"/>
      <c r="S317" s="221"/>
      <c r="T317" s="222"/>
      <c r="AT317" s="223" t="s">
        <v>148</v>
      </c>
      <c r="AU317" s="223" t="s">
        <v>92</v>
      </c>
      <c r="AV317" s="15" t="s">
        <v>90</v>
      </c>
      <c r="AW317" s="15" t="s">
        <v>42</v>
      </c>
      <c r="AX317" s="15" t="s">
        <v>82</v>
      </c>
      <c r="AY317" s="223" t="s">
        <v>137</v>
      </c>
    </row>
    <row r="318" spans="1:65" s="13" customFormat="1" ht="11.25">
      <c r="B318" s="191"/>
      <c r="C318" s="192"/>
      <c r="D318" s="193" t="s">
        <v>148</v>
      </c>
      <c r="E318" s="194" t="s">
        <v>44</v>
      </c>
      <c r="F318" s="195" t="s">
        <v>380</v>
      </c>
      <c r="G318" s="192"/>
      <c r="H318" s="196">
        <v>0.65500000000000003</v>
      </c>
      <c r="I318" s="197"/>
      <c r="J318" s="192"/>
      <c r="K318" s="192"/>
      <c r="L318" s="198"/>
      <c r="M318" s="199"/>
      <c r="N318" s="200"/>
      <c r="O318" s="200"/>
      <c r="P318" s="200"/>
      <c r="Q318" s="200"/>
      <c r="R318" s="200"/>
      <c r="S318" s="200"/>
      <c r="T318" s="201"/>
      <c r="AT318" s="202" t="s">
        <v>148</v>
      </c>
      <c r="AU318" s="202" t="s">
        <v>92</v>
      </c>
      <c r="AV318" s="13" t="s">
        <v>92</v>
      </c>
      <c r="AW318" s="13" t="s">
        <v>42</v>
      </c>
      <c r="AX318" s="13" t="s">
        <v>82</v>
      </c>
      <c r="AY318" s="202" t="s">
        <v>137</v>
      </c>
    </row>
    <row r="319" spans="1:65" s="13" customFormat="1" ht="11.25">
      <c r="B319" s="191"/>
      <c r="C319" s="192"/>
      <c r="D319" s="193" t="s">
        <v>148</v>
      </c>
      <c r="E319" s="194" t="s">
        <v>44</v>
      </c>
      <c r="F319" s="195" t="s">
        <v>381</v>
      </c>
      <c r="G319" s="192"/>
      <c r="H319" s="196">
        <v>0.48599999999999999</v>
      </c>
      <c r="I319" s="197"/>
      <c r="J319" s="192"/>
      <c r="K319" s="192"/>
      <c r="L319" s="198"/>
      <c r="M319" s="199"/>
      <c r="N319" s="200"/>
      <c r="O319" s="200"/>
      <c r="P319" s="200"/>
      <c r="Q319" s="200"/>
      <c r="R319" s="200"/>
      <c r="S319" s="200"/>
      <c r="T319" s="201"/>
      <c r="AT319" s="202" t="s">
        <v>148</v>
      </c>
      <c r="AU319" s="202" t="s">
        <v>92</v>
      </c>
      <c r="AV319" s="13" t="s">
        <v>92</v>
      </c>
      <c r="AW319" s="13" t="s">
        <v>42</v>
      </c>
      <c r="AX319" s="13" t="s">
        <v>82</v>
      </c>
      <c r="AY319" s="202" t="s">
        <v>137</v>
      </c>
    </row>
    <row r="320" spans="1:65" s="13" customFormat="1" ht="11.25">
      <c r="B320" s="191"/>
      <c r="C320" s="192"/>
      <c r="D320" s="193" t="s">
        <v>148</v>
      </c>
      <c r="E320" s="194" t="s">
        <v>44</v>
      </c>
      <c r="F320" s="195" t="s">
        <v>382</v>
      </c>
      <c r="G320" s="192"/>
      <c r="H320" s="196">
        <v>0.48599999999999999</v>
      </c>
      <c r="I320" s="197"/>
      <c r="J320" s="192"/>
      <c r="K320" s="192"/>
      <c r="L320" s="198"/>
      <c r="M320" s="199"/>
      <c r="N320" s="200"/>
      <c r="O320" s="200"/>
      <c r="P320" s="200"/>
      <c r="Q320" s="200"/>
      <c r="R320" s="200"/>
      <c r="S320" s="200"/>
      <c r="T320" s="201"/>
      <c r="AT320" s="202" t="s">
        <v>148</v>
      </c>
      <c r="AU320" s="202" t="s">
        <v>92</v>
      </c>
      <c r="AV320" s="13" t="s">
        <v>92</v>
      </c>
      <c r="AW320" s="13" t="s">
        <v>42</v>
      </c>
      <c r="AX320" s="13" t="s">
        <v>82</v>
      </c>
      <c r="AY320" s="202" t="s">
        <v>137</v>
      </c>
    </row>
    <row r="321" spans="1:65" s="13" customFormat="1" ht="11.25">
      <c r="B321" s="191"/>
      <c r="C321" s="192"/>
      <c r="D321" s="193" t="s">
        <v>148</v>
      </c>
      <c r="E321" s="194" t="s">
        <v>44</v>
      </c>
      <c r="F321" s="195" t="s">
        <v>383</v>
      </c>
      <c r="G321" s="192"/>
      <c r="H321" s="196">
        <v>0.67700000000000005</v>
      </c>
      <c r="I321" s="197"/>
      <c r="J321" s="192"/>
      <c r="K321" s="192"/>
      <c r="L321" s="198"/>
      <c r="M321" s="199"/>
      <c r="N321" s="200"/>
      <c r="O321" s="200"/>
      <c r="P321" s="200"/>
      <c r="Q321" s="200"/>
      <c r="R321" s="200"/>
      <c r="S321" s="200"/>
      <c r="T321" s="201"/>
      <c r="AT321" s="202" t="s">
        <v>148</v>
      </c>
      <c r="AU321" s="202" t="s">
        <v>92</v>
      </c>
      <c r="AV321" s="13" t="s">
        <v>92</v>
      </c>
      <c r="AW321" s="13" t="s">
        <v>42</v>
      </c>
      <c r="AX321" s="13" t="s">
        <v>82</v>
      </c>
      <c r="AY321" s="202" t="s">
        <v>137</v>
      </c>
    </row>
    <row r="322" spans="1:65" s="13" customFormat="1" ht="11.25">
      <c r="B322" s="191"/>
      <c r="C322" s="192"/>
      <c r="D322" s="193" t="s">
        <v>148</v>
      </c>
      <c r="E322" s="194" t="s">
        <v>44</v>
      </c>
      <c r="F322" s="195" t="s">
        <v>384</v>
      </c>
      <c r="G322" s="192"/>
      <c r="H322" s="196">
        <v>0.67700000000000005</v>
      </c>
      <c r="I322" s="197"/>
      <c r="J322" s="192"/>
      <c r="K322" s="192"/>
      <c r="L322" s="198"/>
      <c r="M322" s="199"/>
      <c r="N322" s="200"/>
      <c r="O322" s="200"/>
      <c r="P322" s="200"/>
      <c r="Q322" s="200"/>
      <c r="R322" s="200"/>
      <c r="S322" s="200"/>
      <c r="T322" s="201"/>
      <c r="AT322" s="202" t="s">
        <v>148</v>
      </c>
      <c r="AU322" s="202" t="s">
        <v>92</v>
      </c>
      <c r="AV322" s="13" t="s">
        <v>92</v>
      </c>
      <c r="AW322" s="13" t="s">
        <v>42</v>
      </c>
      <c r="AX322" s="13" t="s">
        <v>82</v>
      </c>
      <c r="AY322" s="202" t="s">
        <v>137</v>
      </c>
    </row>
    <row r="323" spans="1:65" s="13" customFormat="1" ht="11.25">
      <c r="B323" s="191"/>
      <c r="C323" s="192"/>
      <c r="D323" s="193" t="s">
        <v>148</v>
      </c>
      <c r="E323" s="194" t="s">
        <v>44</v>
      </c>
      <c r="F323" s="195" t="s">
        <v>385</v>
      </c>
      <c r="G323" s="192"/>
      <c r="H323" s="196">
        <v>0.67700000000000005</v>
      </c>
      <c r="I323" s="197"/>
      <c r="J323" s="192"/>
      <c r="K323" s="192"/>
      <c r="L323" s="198"/>
      <c r="M323" s="199"/>
      <c r="N323" s="200"/>
      <c r="O323" s="200"/>
      <c r="P323" s="200"/>
      <c r="Q323" s="200"/>
      <c r="R323" s="200"/>
      <c r="S323" s="200"/>
      <c r="T323" s="201"/>
      <c r="AT323" s="202" t="s">
        <v>148</v>
      </c>
      <c r="AU323" s="202" t="s">
        <v>92</v>
      </c>
      <c r="AV323" s="13" t="s">
        <v>92</v>
      </c>
      <c r="AW323" s="13" t="s">
        <v>42</v>
      </c>
      <c r="AX323" s="13" t="s">
        <v>82</v>
      </c>
      <c r="AY323" s="202" t="s">
        <v>137</v>
      </c>
    </row>
    <row r="324" spans="1:65" s="13" customFormat="1" ht="11.25">
      <c r="B324" s="191"/>
      <c r="C324" s="192"/>
      <c r="D324" s="193" t="s">
        <v>148</v>
      </c>
      <c r="E324" s="194" t="s">
        <v>44</v>
      </c>
      <c r="F324" s="195" t="s">
        <v>386</v>
      </c>
      <c r="G324" s="192"/>
      <c r="H324" s="196">
        <v>0.67700000000000005</v>
      </c>
      <c r="I324" s="197"/>
      <c r="J324" s="192"/>
      <c r="K324" s="192"/>
      <c r="L324" s="198"/>
      <c r="M324" s="199"/>
      <c r="N324" s="200"/>
      <c r="O324" s="200"/>
      <c r="P324" s="200"/>
      <c r="Q324" s="200"/>
      <c r="R324" s="200"/>
      <c r="S324" s="200"/>
      <c r="T324" s="201"/>
      <c r="AT324" s="202" t="s">
        <v>148</v>
      </c>
      <c r="AU324" s="202" t="s">
        <v>92</v>
      </c>
      <c r="AV324" s="13" t="s">
        <v>92</v>
      </c>
      <c r="AW324" s="13" t="s">
        <v>42</v>
      </c>
      <c r="AX324" s="13" t="s">
        <v>82</v>
      </c>
      <c r="AY324" s="202" t="s">
        <v>137</v>
      </c>
    </row>
    <row r="325" spans="1:65" s="13" customFormat="1" ht="11.25">
      <c r="B325" s="191"/>
      <c r="C325" s="192"/>
      <c r="D325" s="193" t="s">
        <v>148</v>
      </c>
      <c r="E325" s="194" t="s">
        <v>44</v>
      </c>
      <c r="F325" s="195" t="s">
        <v>387</v>
      </c>
      <c r="G325" s="192"/>
      <c r="H325" s="196">
        <v>0.67700000000000005</v>
      </c>
      <c r="I325" s="197"/>
      <c r="J325" s="192"/>
      <c r="K325" s="192"/>
      <c r="L325" s="198"/>
      <c r="M325" s="199"/>
      <c r="N325" s="200"/>
      <c r="O325" s="200"/>
      <c r="P325" s="200"/>
      <c r="Q325" s="200"/>
      <c r="R325" s="200"/>
      <c r="S325" s="200"/>
      <c r="T325" s="201"/>
      <c r="AT325" s="202" t="s">
        <v>148</v>
      </c>
      <c r="AU325" s="202" t="s">
        <v>92</v>
      </c>
      <c r="AV325" s="13" t="s">
        <v>92</v>
      </c>
      <c r="AW325" s="13" t="s">
        <v>42</v>
      </c>
      <c r="AX325" s="13" t="s">
        <v>82</v>
      </c>
      <c r="AY325" s="202" t="s">
        <v>137</v>
      </c>
    </row>
    <row r="326" spans="1:65" s="13" customFormat="1" ht="11.25">
      <c r="B326" s="191"/>
      <c r="C326" s="192"/>
      <c r="D326" s="193" t="s">
        <v>148</v>
      </c>
      <c r="E326" s="194" t="s">
        <v>44</v>
      </c>
      <c r="F326" s="195" t="s">
        <v>388</v>
      </c>
      <c r="G326" s="192"/>
      <c r="H326" s="196">
        <v>0.19600000000000001</v>
      </c>
      <c r="I326" s="197"/>
      <c r="J326" s="192"/>
      <c r="K326" s="192"/>
      <c r="L326" s="198"/>
      <c r="M326" s="199"/>
      <c r="N326" s="200"/>
      <c r="O326" s="200"/>
      <c r="P326" s="200"/>
      <c r="Q326" s="200"/>
      <c r="R326" s="200"/>
      <c r="S326" s="200"/>
      <c r="T326" s="201"/>
      <c r="AT326" s="202" t="s">
        <v>148</v>
      </c>
      <c r="AU326" s="202" t="s">
        <v>92</v>
      </c>
      <c r="AV326" s="13" t="s">
        <v>92</v>
      </c>
      <c r="AW326" s="13" t="s">
        <v>42</v>
      </c>
      <c r="AX326" s="13" t="s">
        <v>82</v>
      </c>
      <c r="AY326" s="202" t="s">
        <v>137</v>
      </c>
    </row>
    <row r="327" spans="1:65" s="13" customFormat="1" ht="11.25">
      <c r="B327" s="191"/>
      <c r="C327" s="192"/>
      <c r="D327" s="193" t="s">
        <v>148</v>
      </c>
      <c r="E327" s="194" t="s">
        <v>44</v>
      </c>
      <c r="F327" s="195" t="s">
        <v>389</v>
      </c>
      <c r="G327" s="192"/>
      <c r="H327" s="196">
        <v>2.109</v>
      </c>
      <c r="I327" s="197"/>
      <c r="J327" s="192"/>
      <c r="K327" s="192"/>
      <c r="L327" s="198"/>
      <c r="M327" s="199"/>
      <c r="N327" s="200"/>
      <c r="O327" s="200"/>
      <c r="P327" s="200"/>
      <c r="Q327" s="200"/>
      <c r="R327" s="200"/>
      <c r="S327" s="200"/>
      <c r="T327" s="201"/>
      <c r="AT327" s="202" t="s">
        <v>148</v>
      </c>
      <c r="AU327" s="202" t="s">
        <v>92</v>
      </c>
      <c r="AV327" s="13" t="s">
        <v>92</v>
      </c>
      <c r="AW327" s="13" t="s">
        <v>42</v>
      </c>
      <c r="AX327" s="13" t="s">
        <v>82</v>
      </c>
      <c r="AY327" s="202" t="s">
        <v>137</v>
      </c>
    </row>
    <row r="328" spans="1:65" s="13" customFormat="1" ht="11.25">
      <c r="B328" s="191"/>
      <c r="C328" s="192"/>
      <c r="D328" s="193" t="s">
        <v>148</v>
      </c>
      <c r="E328" s="194" t="s">
        <v>44</v>
      </c>
      <c r="F328" s="195" t="s">
        <v>390</v>
      </c>
      <c r="G328" s="192"/>
      <c r="H328" s="196">
        <v>0.41099999999999998</v>
      </c>
      <c r="I328" s="197"/>
      <c r="J328" s="192"/>
      <c r="K328" s="192"/>
      <c r="L328" s="198"/>
      <c r="M328" s="199"/>
      <c r="N328" s="200"/>
      <c r="O328" s="200"/>
      <c r="P328" s="200"/>
      <c r="Q328" s="200"/>
      <c r="R328" s="200"/>
      <c r="S328" s="200"/>
      <c r="T328" s="201"/>
      <c r="AT328" s="202" t="s">
        <v>148</v>
      </c>
      <c r="AU328" s="202" t="s">
        <v>92</v>
      </c>
      <c r="AV328" s="13" t="s">
        <v>92</v>
      </c>
      <c r="AW328" s="13" t="s">
        <v>42</v>
      </c>
      <c r="AX328" s="13" t="s">
        <v>82</v>
      </c>
      <c r="AY328" s="202" t="s">
        <v>137</v>
      </c>
    </row>
    <row r="329" spans="1:65" s="14" customFormat="1" ht="11.25">
      <c r="B329" s="203"/>
      <c r="C329" s="204"/>
      <c r="D329" s="193" t="s">
        <v>148</v>
      </c>
      <c r="E329" s="205" t="s">
        <v>44</v>
      </c>
      <c r="F329" s="206" t="s">
        <v>153</v>
      </c>
      <c r="G329" s="204"/>
      <c r="H329" s="207">
        <v>7.7279999999999998</v>
      </c>
      <c r="I329" s="208"/>
      <c r="J329" s="204"/>
      <c r="K329" s="204"/>
      <c r="L329" s="209"/>
      <c r="M329" s="210"/>
      <c r="N329" s="211"/>
      <c r="O329" s="211"/>
      <c r="P329" s="211"/>
      <c r="Q329" s="211"/>
      <c r="R329" s="211"/>
      <c r="S329" s="211"/>
      <c r="T329" s="212"/>
      <c r="AT329" s="213" t="s">
        <v>148</v>
      </c>
      <c r="AU329" s="213" t="s">
        <v>92</v>
      </c>
      <c r="AV329" s="14" t="s">
        <v>144</v>
      </c>
      <c r="AW329" s="14" t="s">
        <v>42</v>
      </c>
      <c r="AX329" s="14" t="s">
        <v>90</v>
      </c>
      <c r="AY329" s="213" t="s">
        <v>137</v>
      </c>
    </row>
    <row r="330" spans="1:65" s="2" customFormat="1" ht="37.9" customHeight="1">
      <c r="A330" s="36"/>
      <c r="B330" s="37"/>
      <c r="C330" s="172" t="s">
        <v>391</v>
      </c>
      <c r="D330" s="172" t="s">
        <v>140</v>
      </c>
      <c r="E330" s="173" t="s">
        <v>392</v>
      </c>
      <c r="F330" s="174" t="s">
        <v>393</v>
      </c>
      <c r="G330" s="175" t="s">
        <v>375</v>
      </c>
      <c r="H330" s="176">
        <v>3.57</v>
      </c>
      <c r="I330" s="177"/>
      <c r="J330" s="178">
        <f>ROUND(I330*H330,2)</f>
        <v>0</v>
      </c>
      <c r="K330" s="179"/>
      <c r="L330" s="41"/>
      <c r="M330" s="180" t="s">
        <v>44</v>
      </c>
      <c r="N330" s="181" t="s">
        <v>53</v>
      </c>
      <c r="O330" s="66"/>
      <c r="P330" s="182">
        <f>O330*H330</f>
        <v>0</v>
      </c>
      <c r="Q330" s="182">
        <v>2.2563399999999998</v>
      </c>
      <c r="R330" s="182">
        <f>Q330*H330</f>
        <v>8.0551337999999983</v>
      </c>
      <c r="S330" s="182">
        <v>0</v>
      </c>
      <c r="T330" s="183">
        <f>S330*H330</f>
        <v>0</v>
      </c>
      <c r="U330" s="36"/>
      <c r="V330" s="36"/>
      <c r="W330" s="36"/>
      <c r="X330" s="36"/>
      <c r="Y330" s="36"/>
      <c r="Z330" s="36"/>
      <c r="AA330" s="36"/>
      <c r="AB330" s="36"/>
      <c r="AC330" s="36"/>
      <c r="AD330" s="36"/>
      <c r="AE330" s="36"/>
      <c r="AR330" s="184" t="s">
        <v>376</v>
      </c>
      <c r="AT330" s="184" t="s">
        <v>140</v>
      </c>
      <c r="AU330" s="184" t="s">
        <v>92</v>
      </c>
      <c r="AY330" s="18" t="s">
        <v>137</v>
      </c>
      <c r="BE330" s="185">
        <f>IF(N330="základní",J330,0)</f>
        <v>0</v>
      </c>
      <c r="BF330" s="185">
        <f>IF(N330="snížená",J330,0)</f>
        <v>0</v>
      </c>
      <c r="BG330" s="185">
        <f>IF(N330="zákl. přenesená",J330,0)</f>
        <v>0</v>
      </c>
      <c r="BH330" s="185">
        <f>IF(N330="sníž. přenesená",J330,0)</f>
        <v>0</v>
      </c>
      <c r="BI330" s="185">
        <f>IF(N330="nulová",J330,0)</f>
        <v>0</v>
      </c>
      <c r="BJ330" s="18" t="s">
        <v>90</v>
      </c>
      <c r="BK330" s="185">
        <f>ROUND(I330*H330,2)</f>
        <v>0</v>
      </c>
      <c r="BL330" s="18" t="s">
        <v>376</v>
      </c>
      <c r="BM330" s="184" t="s">
        <v>394</v>
      </c>
    </row>
    <row r="331" spans="1:65" s="2" customFormat="1" ht="11.25">
      <c r="A331" s="36"/>
      <c r="B331" s="37"/>
      <c r="C331" s="38"/>
      <c r="D331" s="186" t="s">
        <v>146</v>
      </c>
      <c r="E331" s="38"/>
      <c r="F331" s="187" t="s">
        <v>395</v>
      </c>
      <c r="G331" s="38"/>
      <c r="H331" s="38"/>
      <c r="I331" s="188"/>
      <c r="J331" s="38"/>
      <c r="K331" s="38"/>
      <c r="L331" s="41"/>
      <c r="M331" s="189"/>
      <c r="N331" s="190"/>
      <c r="O331" s="66"/>
      <c r="P331" s="66"/>
      <c r="Q331" s="66"/>
      <c r="R331" s="66"/>
      <c r="S331" s="66"/>
      <c r="T331" s="67"/>
      <c r="U331" s="36"/>
      <c r="V331" s="36"/>
      <c r="W331" s="36"/>
      <c r="X331" s="36"/>
      <c r="Y331" s="36"/>
      <c r="Z331" s="36"/>
      <c r="AA331" s="36"/>
      <c r="AB331" s="36"/>
      <c r="AC331" s="36"/>
      <c r="AD331" s="36"/>
      <c r="AE331" s="36"/>
      <c r="AT331" s="18" t="s">
        <v>146</v>
      </c>
      <c r="AU331" s="18" t="s">
        <v>92</v>
      </c>
    </row>
    <row r="332" spans="1:65" s="15" customFormat="1" ht="11.25">
      <c r="B332" s="214"/>
      <c r="C332" s="215"/>
      <c r="D332" s="193" t="s">
        <v>148</v>
      </c>
      <c r="E332" s="216" t="s">
        <v>44</v>
      </c>
      <c r="F332" s="217" t="s">
        <v>396</v>
      </c>
      <c r="G332" s="215"/>
      <c r="H332" s="216" t="s">
        <v>44</v>
      </c>
      <c r="I332" s="218"/>
      <c r="J332" s="215"/>
      <c r="K332" s="215"/>
      <c r="L332" s="219"/>
      <c r="M332" s="220"/>
      <c r="N332" s="221"/>
      <c r="O332" s="221"/>
      <c r="P332" s="221"/>
      <c r="Q332" s="221"/>
      <c r="R332" s="221"/>
      <c r="S332" s="221"/>
      <c r="T332" s="222"/>
      <c r="AT332" s="223" t="s">
        <v>148</v>
      </c>
      <c r="AU332" s="223" t="s">
        <v>92</v>
      </c>
      <c r="AV332" s="15" t="s">
        <v>90</v>
      </c>
      <c r="AW332" s="15" t="s">
        <v>42</v>
      </c>
      <c r="AX332" s="15" t="s">
        <v>82</v>
      </c>
      <c r="AY332" s="223" t="s">
        <v>137</v>
      </c>
    </row>
    <row r="333" spans="1:65" s="13" customFormat="1" ht="11.25">
      <c r="B333" s="191"/>
      <c r="C333" s="192"/>
      <c r="D333" s="193" t="s">
        <v>148</v>
      </c>
      <c r="E333" s="194" t="s">
        <v>44</v>
      </c>
      <c r="F333" s="195" t="s">
        <v>397</v>
      </c>
      <c r="G333" s="192"/>
      <c r="H333" s="196">
        <v>0.56999999999999995</v>
      </c>
      <c r="I333" s="197"/>
      <c r="J333" s="192"/>
      <c r="K333" s="192"/>
      <c r="L333" s="198"/>
      <c r="M333" s="199"/>
      <c r="N333" s="200"/>
      <c r="O333" s="200"/>
      <c r="P333" s="200"/>
      <c r="Q333" s="200"/>
      <c r="R333" s="200"/>
      <c r="S333" s="200"/>
      <c r="T333" s="201"/>
      <c r="AT333" s="202" t="s">
        <v>148</v>
      </c>
      <c r="AU333" s="202" t="s">
        <v>92</v>
      </c>
      <c r="AV333" s="13" t="s">
        <v>92</v>
      </c>
      <c r="AW333" s="13" t="s">
        <v>42</v>
      </c>
      <c r="AX333" s="13" t="s">
        <v>82</v>
      </c>
      <c r="AY333" s="202" t="s">
        <v>137</v>
      </c>
    </row>
    <row r="334" spans="1:65" s="13" customFormat="1" ht="11.25">
      <c r="B334" s="191"/>
      <c r="C334" s="192"/>
      <c r="D334" s="193" t="s">
        <v>148</v>
      </c>
      <c r="E334" s="194" t="s">
        <v>44</v>
      </c>
      <c r="F334" s="195" t="s">
        <v>398</v>
      </c>
      <c r="G334" s="192"/>
      <c r="H334" s="196">
        <v>3</v>
      </c>
      <c r="I334" s="197"/>
      <c r="J334" s="192"/>
      <c r="K334" s="192"/>
      <c r="L334" s="198"/>
      <c r="M334" s="199"/>
      <c r="N334" s="200"/>
      <c r="O334" s="200"/>
      <c r="P334" s="200"/>
      <c r="Q334" s="200"/>
      <c r="R334" s="200"/>
      <c r="S334" s="200"/>
      <c r="T334" s="201"/>
      <c r="AT334" s="202" t="s">
        <v>148</v>
      </c>
      <c r="AU334" s="202" t="s">
        <v>92</v>
      </c>
      <c r="AV334" s="13" t="s">
        <v>92</v>
      </c>
      <c r="AW334" s="13" t="s">
        <v>42</v>
      </c>
      <c r="AX334" s="13" t="s">
        <v>82</v>
      </c>
      <c r="AY334" s="202" t="s">
        <v>137</v>
      </c>
    </row>
    <row r="335" spans="1:65" s="14" customFormat="1" ht="11.25">
      <c r="B335" s="203"/>
      <c r="C335" s="204"/>
      <c r="D335" s="193" t="s">
        <v>148</v>
      </c>
      <c r="E335" s="205" t="s">
        <v>44</v>
      </c>
      <c r="F335" s="206" t="s">
        <v>153</v>
      </c>
      <c r="G335" s="204"/>
      <c r="H335" s="207">
        <v>3.57</v>
      </c>
      <c r="I335" s="208"/>
      <c r="J335" s="204"/>
      <c r="K335" s="204"/>
      <c r="L335" s="209"/>
      <c r="M335" s="210"/>
      <c r="N335" s="211"/>
      <c r="O335" s="211"/>
      <c r="P335" s="211"/>
      <c r="Q335" s="211"/>
      <c r="R335" s="211"/>
      <c r="S335" s="211"/>
      <c r="T335" s="212"/>
      <c r="AT335" s="213" t="s">
        <v>148</v>
      </c>
      <c r="AU335" s="213" t="s">
        <v>92</v>
      </c>
      <c r="AV335" s="14" t="s">
        <v>144</v>
      </c>
      <c r="AW335" s="14" t="s">
        <v>42</v>
      </c>
      <c r="AX335" s="14" t="s">
        <v>90</v>
      </c>
      <c r="AY335" s="213" t="s">
        <v>137</v>
      </c>
    </row>
    <row r="336" spans="1:65" s="2" customFormat="1" ht="21.75" customHeight="1">
      <c r="A336" s="36"/>
      <c r="B336" s="37"/>
      <c r="C336" s="172" t="s">
        <v>8</v>
      </c>
      <c r="D336" s="172" t="s">
        <v>140</v>
      </c>
      <c r="E336" s="173" t="s">
        <v>399</v>
      </c>
      <c r="F336" s="174" t="s">
        <v>400</v>
      </c>
      <c r="G336" s="175" t="s">
        <v>401</v>
      </c>
      <c r="H336" s="176">
        <v>11.298</v>
      </c>
      <c r="I336" s="177"/>
      <c r="J336" s="178">
        <f>ROUND(I336*H336,2)</f>
        <v>0</v>
      </c>
      <c r="K336" s="179"/>
      <c r="L336" s="41"/>
      <c r="M336" s="180" t="s">
        <v>44</v>
      </c>
      <c r="N336" s="181" t="s">
        <v>53</v>
      </c>
      <c r="O336" s="66"/>
      <c r="P336" s="182">
        <f>O336*H336</f>
        <v>0</v>
      </c>
      <c r="Q336" s="182">
        <v>1.06277</v>
      </c>
      <c r="R336" s="182">
        <f>Q336*H336</f>
        <v>12.007175459999999</v>
      </c>
      <c r="S336" s="182">
        <v>0</v>
      </c>
      <c r="T336" s="183">
        <f>S336*H336</f>
        <v>0</v>
      </c>
      <c r="U336" s="36"/>
      <c r="V336" s="36"/>
      <c r="W336" s="36"/>
      <c r="X336" s="36"/>
      <c r="Y336" s="36"/>
      <c r="Z336" s="36"/>
      <c r="AA336" s="36"/>
      <c r="AB336" s="36"/>
      <c r="AC336" s="36"/>
      <c r="AD336" s="36"/>
      <c r="AE336" s="36"/>
      <c r="AR336" s="184" t="s">
        <v>376</v>
      </c>
      <c r="AT336" s="184" t="s">
        <v>140</v>
      </c>
      <c r="AU336" s="184" t="s">
        <v>92</v>
      </c>
      <c r="AY336" s="18" t="s">
        <v>137</v>
      </c>
      <c r="BE336" s="185">
        <f>IF(N336="základní",J336,0)</f>
        <v>0</v>
      </c>
      <c r="BF336" s="185">
        <f>IF(N336="snížená",J336,0)</f>
        <v>0</v>
      </c>
      <c r="BG336" s="185">
        <f>IF(N336="zákl. přenesená",J336,0)</f>
        <v>0</v>
      </c>
      <c r="BH336" s="185">
        <f>IF(N336="sníž. přenesená",J336,0)</f>
        <v>0</v>
      </c>
      <c r="BI336" s="185">
        <f>IF(N336="nulová",J336,0)</f>
        <v>0</v>
      </c>
      <c r="BJ336" s="18" t="s">
        <v>90</v>
      </c>
      <c r="BK336" s="185">
        <f>ROUND(I336*H336,2)</f>
        <v>0</v>
      </c>
      <c r="BL336" s="18" t="s">
        <v>376</v>
      </c>
      <c r="BM336" s="184" t="s">
        <v>402</v>
      </c>
    </row>
    <row r="337" spans="1:65" s="2" customFormat="1" ht="11.25">
      <c r="A337" s="36"/>
      <c r="B337" s="37"/>
      <c r="C337" s="38"/>
      <c r="D337" s="186" t="s">
        <v>146</v>
      </c>
      <c r="E337" s="38"/>
      <c r="F337" s="187" t="s">
        <v>403</v>
      </c>
      <c r="G337" s="38"/>
      <c r="H337" s="38"/>
      <c r="I337" s="188"/>
      <c r="J337" s="38"/>
      <c r="K337" s="38"/>
      <c r="L337" s="41"/>
      <c r="M337" s="189"/>
      <c r="N337" s="190"/>
      <c r="O337" s="66"/>
      <c r="P337" s="66"/>
      <c r="Q337" s="66"/>
      <c r="R337" s="66"/>
      <c r="S337" s="66"/>
      <c r="T337" s="67"/>
      <c r="U337" s="36"/>
      <c r="V337" s="36"/>
      <c r="W337" s="36"/>
      <c r="X337" s="36"/>
      <c r="Y337" s="36"/>
      <c r="Z337" s="36"/>
      <c r="AA337" s="36"/>
      <c r="AB337" s="36"/>
      <c r="AC337" s="36"/>
      <c r="AD337" s="36"/>
      <c r="AE337" s="36"/>
      <c r="AT337" s="18" t="s">
        <v>146</v>
      </c>
      <c r="AU337" s="18" t="s">
        <v>92</v>
      </c>
    </row>
    <row r="338" spans="1:65" s="13" customFormat="1" ht="11.25">
      <c r="B338" s="191"/>
      <c r="C338" s="192"/>
      <c r="D338" s="193" t="s">
        <v>148</v>
      </c>
      <c r="E338" s="194" t="s">
        <v>44</v>
      </c>
      <c r="F338" s="195" t="s">
        <v>404</v>
      </c>
      <c r="G338" s="192"/>
      <c r="H338" s="196">
        <v>7.7279999999999998</v>
      </c>
      <c r="I338" s="197"/>
      <c r="J338" s="192"/>
      <c r="K338" s="192"/>
      <c r="L338" s="198"/>
      <c r="M338" s="199"/>
      <c r="N338" s="200"/>
      <c r="O338" s="200"/>
      <c r="P338" s="200"/>
      <c r="Q338" s="200"/>
      <c r="R338" s="200"/>
      <c r="S338" s="200"/>
      <c r="T338" s="201"/>
      <c r="AT338" s="202" t="s">
        <v>148</v>
      </c>
      <c r="AU338" s="202" t="s">
        <v>92</v>
      </c>
      <c r="AV338" s="13" t="s">
        <v>92</v>
      </c>
      <c r="AW338" s="13" t="s">
        <v>42</v>
      </c>
      <c r="AX338" s="13" t="s">
        <v>82</v>
      </c>
      <c r="AY338" s="202" t="s">
        <v>137</v>
      </c>
    </row>
    <row r="339" spans="1:65" s="13" customFormat="1" ht="11.25">
      <c r="B339" s="191"/>
      <c r="C339" s="192"/>
      <c r="D339" s="193" t="s">
        <v>148</v>
      </c>
      <c r="E339" s="194" t="s">
        <v>44</v>
      </c>
      <c r="F339" s="195" t="s">
        <v>405</v>
      </c>
      <c r="G339" s="192"/>
      <c r="H339" s="196">
        <v>3.57</v>
      </c>
      <c r="I339" s="197"/>
      <c r="J339" s="192"/>
      <c r="K339" s="192"/>
      <c r="L339" s="198"/>
      <c r="M339" s="199"/>
      <c r="N339" s="200"/>
      <c r="O339" s="200"/>
      <c r="P339" s="200"/>
      <c r="Q339" s="200"/>
      <c r="R339" s="200"/>
      <c r="S339" s="200"/>
      <c r="T339" s="201"/>
      <c r="AT339" s="202" t="s">
        <v>148</v>
      </c>
      <c r="AU339" s="202" t="s">
        <v>92</v>
      </c>
      <c r="AV339" s="13" t="s">
        <v>92</v>
      </c>
      <c r="AW339" s="13" t="s">
        <v>42</v>
      </c>
      <c r="AX339" s="13" t="s">
        <v>82</v>
      </c>
      <c r="AY339" s="202" t="s">
        <v>137</v>
      </c>
    </row>
    <row r="340" spans="1:65" s="14" customFormat="1" ht="11.25">
      <c r="B340" s="203"/>
      <c r="C340" s="204"/>
      <c r="D340" s="193" t="s">
        <v>148</v>
      </c>
      <c r="E340" s="205" t="s">
        <v>44</v>
      </c>
      <c r="F340" s="206" t="s">
        <v>153</v>
      </c>
      <c r="G340" s="204"/>
      <c r="H340" s="207">
        <v>11.298</v>
      </c>
      <c r="I340" s="208"/>
      <c r="J340" s="204"/>
      <c r="K340" s="204"/>
      <c r="L340" s="209"/>
      <c r="M340" s="210"/>
      <c r="N340" s="211"/>
      <c r="O340" s="211"/>
      <c r="P340" s="211"/>
      <c r="Q340" s="211"/>
      <c r="R340" s="211"/>
      <c r="S340" s="211"/>
      <c r="T340" s="212"/>
      <c r="AT340" s="213" t="s">
        <v>148</v>
      </c>
      <c r="AU340" s="213" t="s">
        <v>92</v>
      </c>
      <c r="AV340" s="14" t="s">
        <v>144</v>
      </c>
      <c r="AW340" s="14" t="s">
        <v>42</v>
      </c>
      <c r="AX340" s="14" t="s">
        <v>90</v>
      </c>
      <c r="AY340" s="213" t="s">
        <v>137</v>
      </c>
    </row>
    <row r="341" spans="1:65" s="2" customFormat="1" ht="24.2" customHeight="1">
      <c r="A341" s="36"/>
      <c r="B341" s="37"/>
      <c r="C341" s="172" t="s">
        <v>376</v>
      </c>
      <c r="D341" s="172" t="s">
        <v>140</v>
      </c>
      <c r="E341" s="173" t="s">
        <v>406</v>
      </c>
      <c r="F341" s="174" t="s">
        <v>407</v>
      </c>
      <c r="G341" s="175" t="s">
        <v>143</v>
      </c>
      <c r="H341" s="176">
        <v>21</v>
      </c>
      <c r="I341" s="177"/>
      <c r="J341" s="178">
        <f>ROUND(I341*H341,2)</f>
        <v>0</v>
      </c>
      <c r="K341" s="179"/>
      <c r="L341" s="41"/>
      <c r="M341" s="180" t="s">
        <v>44</v>
      </c>
      <c r="N341" s="181" t="s">
        <v>53</v>
      </c>
      <c r="O341" s="66"/>
      <c r="P341" s="182">
        <f>O341*H341</f>
        <v>0</v>
      </c>
      <c r="Q341" s="182">
        <v>1.7770000000000001E-2</v>
      </c>
      <c r="R341" s="182">
        <f>Q341*H341</f>
        <v>0.37317</v>
      </c>
      <c r="S341" s="182">
        <v>0</v>
      </c>
      <c r="T341" s="183">
        <f>S341*H341</f>
        <v>0</v>
      </c>
      <c r="U341" s="36"/>
      <c r="V341" s="36"/>
      <c r="W341" s="36"/>
      <c r="X341" s="36"/>
      <c r="Y341" s="36"/>
      <c r="Z341" s="36"/>
      <c r="AA341" s="36"/>
      <c r="AB341" s="36"/>
      <c r="AC341" s="36"/>
      <c r="AD341" s="36"/>
      <c r="AE341" s="36"/>
      <c r="AR341" s="184" t="s">
        <v>144</v>
      </c>
      <c r="AT341" s="184" t="s">
        <v>140</v>
      </c>
      <c r="AU341" s="184" t="s">
        <v>92</v>
      </c>
      <c r="AY341" s="18" t="s">
        <v>137</v>
      </c>
      <c r="BE341" s="185">
        <f>IF(N341="základní",J341,0)</f>
        <v>0</v>
      </c>
      <c r="BF341" s="185">
        <f>IF(N341="snížená",J341,0)</f>
        <v>0</v>
      </c>
      <c r="BG341" s="185">
        <f>IF(N341="zákl. přenesená",J341,0)</f>
        <v>0</v>
      </c>
      <c r="BH341" s="185">
        <f>IF(N341="sníž. přenesená",J341,0)</f>
        <v>0</v>
      </c>
      <c r="BI341" s="185">
        <f>IF(N341="nulová",J341,0)</f>
        <v>0</v>
      </c>
      <c r="BJ341" s="18" t="s">
        <v>90</v>
      </c>
      <c r="BK341" s="185">
        <f>ROUND(I341*H341,2)</f>
        <v>0</v>
      </c>
      <c r="BL341" s="18" t="s">
        <v>144</v>
      </c>
      <c r="BM341" s="184" t="s">
        <v>408</v>
      </c>
    </row>
    <row r="342" spans="1:65" s="2" customFormat="1" ht="11.25">
      <c r="A342" s="36"/>
      <c r="B342" s="37"/>
      <c r="C342" s="38"/>
      <c r="D342" s="186" t="s">
        <v>146</v>
      </c>
      <c r="E342" s="38"/>
      <c r="F342" s="187" t="s">
        <v>409</v>
      </c>
      <c r="G342" s="38"/>
      <c r="H342" s="38"/>
      <c r="I342" s="188"/>
      <c r="J342" s="38"/>
      <c r="K342" s="38"/>
      <c r="L342" s="41"/>
      <c r="M342" s="189"/>
      <c r="N342" s="190"/>
      <c r="O342" s="66"/>
      <c r="P342" s="66"/>
      <c r="Q342" s="66"/>
      <c r="R342" s="66"/>
      <c r="S342" s="66"/>
      <c r="T342" s="67"/>
      <c r="U342" s="36"/>
      <c r="V342" s="36"/>
      <c r="W342" s="36"/>
      <c r="X342" s="36"/>
      <c r="Y342" s="36"/>
      <c r="Z342" s="36"/>
      <c r="AA342" s="36"/>
      <c r="AB342" s="36"/>
      <c r="AC342" s="36"/>
      <c r="AD342" s="36"/>
      <c r="AE342" s="36"/>
      <c r="AT342" s="18" t="s">
        <v>146</v>
      </c>
      <c r="AU342" s="18" t="s">
        <v>92</v>
      </c>
    </row>
    <row r="343" spans="1:65" s="2" customFormat="1" ht="24.2" customHeight="1">
      <c r="A343" s="36"/>
      <c r="B343" s="37"/>
      <c r="C343" s="224" t="s">
        <v>410</v>
      </c>
      <c r="D343" s="224" t="s">
        <v>411</v>
      </c>
      <c r="E343" s="225" t="s">
        <v>412</v>
      </c>
      <c r="F343" s="226" t="s">
        <v>413</v>
      </c>
      <c r="G343" s="227" t="s">
        <v>143</v>
      </c>
      <c r="H343" s="228">
        <v>13</v>
      </c>
      <c r="I343" s="229"/>
      <c r="J343" s="230">
        <f>ROUND(I343*H343,2)</f>
        <v>0</v>
      </c>
      <c r="K343" s="231"/>
      <c r="L343" s="232"/>
      <c r="M343" s="233" t="s">
        <v>44</v>
      </c>
      <c r="N343" s="234" t="s">
        <v>53</v>
      </c>
      <c r="O343" s="66"/>
      <c r="P343" s="182">
        <f>O343*H343</f>
        <v>0</v>
      </c>
      <c r="Q343" s="182">
        <v>1.521E-2</v>
      </c>
      <c r="R343" s="182">
        <f>Q343*H343</f>
        <v>0.19772999999999999</v>
      </c>
      <c r="S343" s="182">
        <v>0</v>
      </c>
      <c r="T343" s="183">
        <f>S343*H343</f>
        <v>0</v>
      </c>
      <c r="U343" s="36"/>
      <c r="V343" s="36"/>
      <c r="W343" s="36"/>
      <c r="X343" s="36"/>
      <c r="Y343" s="36"/>
      <c r="Z343" s="36"/>
      <c r="AA343" s="36"/>
      <c r="AB343" s="36"/>
      <c r="AC343" s="36"/>
      <c r="AD343" s="36"/>
      <c r="AE343" s="36"/>
      <c r="AR343" s="184" t="s">
        <v>264</v>
      </c>
      <c r="AT343" s="184" t="s">
        <v>411</v>
      </c>
      <c r="AU343" s="184" t="s">
        <v>92</v>
      </c>
      <c r="AY343" s="18" t="s">
        <v>137</v>
      </c>
      <c r="BE343" s="185">
        <f>IF(N343="základní",J343,0)</f>
        <v>0</v>
      </c>
      <c r="BF343" s="185">
        <f>IF(N343="snížená",J343,0)</f>
        <v>0</v>
      </c>
      <c r="BG343" s="185">
        <f>IF(N343="zákl. přenesená",J343,0)</f>
        <v>0</v>
      </c>
      <c r="BH343" s="185">
        <f>IF(N343="sníž. přenesená",J343,0)</f>
        <v>0</v>
      </c>
      <c r="BI343" s="185">
        <f>IF(N343="nulová",J343,0)</f>
        <v>0</v>
      </c>
      <c r="BJ343" s="18" t="s">
        <v>90</v>
      </c>
      <c r="BK343" s="185">
        <f>ROUND(I343*H343,2)</f>
        <v>0</v>
      </c>
      <c r="BL343" s="18" t="s">
        <v>144</v>
      </c>
      <c r="BM343" s="184" t="s">
        <v>414</v>
      </c>
    </row>
    <row r="344" spans="1:65" s="2" customFormat="1" ht="11.25">
      <c r="A344" s="36"/>
      <c r="B344" s="37"/>
      <c r="C344" s="38"/>
      <c r="D344" s="186" t="s">
        <v>146</v>
      </c>
      <c r="E344" s="38"/>
      <c r="F344" s="187" t="s">
        <v>415</v>
      </c>
      <c r="G344" s="38"/>
      <c r="H344" s="38"/>
      <c r="I344" s="188"/>
      <c r="J344" s="38"/>
      <c r="K344" s="38"/>
      <c r="L344" s="41"/>
      <c r="M344" s="189"/>
      <c r="N344" s="190"/>
      <c r="O344" s="66"/>
      <c r="P344" s="66"/>
      <c r="Q344" s="66"/>
      <c r="R344" s="66"/>
      <c r="S344" s="66"/>
      <c r="T344" s="67"/>
      <c r="U344" s="36"/>
      <c r="V344" s="36"/>
      <c r="W344" s="36"/>
      <c r="X344" s="36"/>
      <c r="Y344" s="36"/>
      <c r="Z344" s="36"/>
      <c r="AA344" s="36"/>
      <c r="AB344" s="36"/>
      <c r="AC344" s="36"/>
      <c r="AD344" s="36"/>
      <c r="AE344" s="36"/>
      <c r="AT344" s="18" t="s">
        <v>146</v>
      </c>
      <c r="AU344" s="18" t="s">
        <v>92</v>
      </c>
    </row>
    <row r="345" spans="1:65" s="2" customFormat="1" ht="19.5">
      <c r="A345" s="36"/>
      <c r="B345" s="37"/>
      <c r="C345" s="38"/>
      <c r="D345" s="193" t="s">
        <v>416</v>
      </c>
      <c r="E345" s="38"/>
      <c r="F345" s="235" t="s">
        <v>417</v>
      </c>
      <c r="G345" s="38"/>
      <c r="H345" s="38"/>
      <c r="I345" s="188"/>
      <c r="J345" s="38"/>
      <c r="K345" s="38"/>
      <c r="L345" s="41"/>
      <c r="M345" s="189"/>
      <c r="N345" s="190"/>
      <c r="O345" s="66"/>
      <c r="P345" s="66"/>
      <c r="Q345" s="66"/>
      <c r="R345" s="66"/>
      <c r="S345" s="66"/>
      <c r="T345" s="67"/>
      <c r="U345" s="36"/>
      <c r="V345" s="36"/>
      <c r="W345" s="36"/>
      <c r="X345" s="36"/>
      <c r="Y345" s="36"/>
      <c r="Z345" s="36"/>
      <c r="AA345" s="36"/>
      <c r="AB345" s="36"/>
      <c r="AC345" s="36"/>
      <c r="AD345" s="36"/>
      <c r="AE345" s="36"/>
      <c r="AT345" s="18" t="s">
        <v>416</v>
      </c>
      <c r="AU345" s="18" t="s">
        <v>92</v>
      </c>
    </row>
    <row r="346" spans="1:65" s="13" customFormat="1" ht="11.25">
      <c r="B346" s="191"/>
      <c r="C346" s="192"/>
      <c r="D346" s="193" t="s">
        <v>148</v>
      </c>
      <c r="E346" s="194" t="s">
        <v>44</v>
      </c>
      <c r="F346" s="195" t="s">
        <v>418</v>
      </c>
      <c r="G346" s="192"/>
      <c r="H346" s="196">
        <v>10</v>
      </c>
      <c r="I346" s="197"/>
      <c r="J346" s="192"/>
      <c r="K346" s="192"/>
      <c r="L346" s="198"/>
      <c r="M346" s="199"/>
      <c r="N346" s="200"/>
      <c r="O346" s="200"/>
      <c r="P346" s="200"/>
      <c r="Q346" s="200"/>
      <c r="R346" s="200"/>
      <c r="S346" s="200"/>
      <c r="T346" s="201"/>
      <c r="AT346" s="202" t="s">
        <v>148</v>
      </c>
      <c r="AU346" s="202" t="s">
        <v>92</v>
      </c>
      <c r="AV346" s="13" t="s">
        <v>92</v>
      </c>
      <c r="AW346" s="13" t="s">
        <v>42</v>
      </c>
      <c r="AX346" s="13" t="s">
        <v>82</v>
      </c>
      <c r="AY346" s="202" t="s">
        <v>137</v>
      </c>
    </row>
    <row r="347" spans="1:65" s="13" customFormat="1" ht="11.25">
      <c r="B347" s="191"/>
      <c r="C347" s="192"/>
      <c r="D347" s="193" t="s">
        <v>148</v>
      </c>
      <c r="E347" s="194" t="s">
        <v>44</v>
      </c>
      <c r="F347" s="195" t="s">
        <v>419</v>
      </c>
      <c r="G347" s="192"/>
      <c r="H347" s="196">
        <v>2</v>
      </c>
      <c r="I347" s="197"/>
      <c r="J347" s="192"/>
      <c r="K347" s="192"/>
      <c r="L347" s="198"/>
      <c r="M347" s="199"/>
      <c r="N347" s="200"/>
      <c r="O347" s="200"/>
      <c r="P347" s="200"/>
      <c r="Q347" s="200"/>
      <c r="R347" s="200"/>
      <c r="S347" s="200"/>
      <c r="T347" s="201"/>
      <c r="AT347" s="202" t="s">
        <v>148</v>
      </c>
      <c r="AU347" s="202" t="s">
        <v>92</v>
      </c>
      <c r="AV347" s="13" t="s">
        <v>92</v>
      </c>
      <c r="AW347" s="13" t="s">
        <v>42</v>
      </c>
      <c r="AX347" s="13" t="s">
        <v>82</v>
      </c>
      <c r="AY347" s="202" t="s">
        <v>137</v>
      </c>
    </row>
    <row r="348" spans="1:65" s="13" customFormat="1" ht="11.25">
      <c r="B348" s="191"/>
      <c r="C348" s="192"/>
      <c r="D348" s="193" t="s">
        <v>148</v>
      </c>
      <c r="E348" s="194" t="s">
        <v>44</v>
      </c>
      <c r="F348" s="195" t="s">
        <v>420</v>
      </c>
      <c r="G348" s="192"/>
      <c r="H348" s="196">
        <v>1</v>
      </c>
      <c r="I348" s="197"/>
      <c r="J348" s="192"/>
      <c r="K348" s="192"/>
      <c r="L348" s="198"/>
      <c r="M348" s="199"/>
      <c r="N348" s="200"/>
      <c r="O348" s="200"/>
      <c r="P348" s="200"/>
      <c r="Q348" s="200"/>
      <c r="R348" s="200"/>
      <c r="S348" s="200"/>
      <c r="T348" s="201"/>
      <c r="AT348" s="202" t="s">
        <v>148</v>
      </c>
      <c r="AU348" s="202" t="s">
        <v>92</v>
      </c>
      <c r="AV348" s="13" t="s">
        <v>92</v>
      </c>
      <c r="AW348" s="13" t="s">
        <v>42</v>
      </c>
      <c r="AX348" s="13" t="s">
        <v>82</v>
      </c>
      <c r="AY348" s="202" t="s">
        <v>137</v>
      </c>
    </row>
    <row r="349" spans="1:65" s="14" customFormat="1" ht="11.25">
      <c r="B349" s="203"/>
      <c r="C349" s="204"/>
      <c r="D349" s="193" t="s">
        <v>148</v>
      </c>
      <c r="E349" s="205" t="s">
        <v>44</v>
      </c>
      <c r="F349" s="206" t="s">
        <v>153</v>
      </c>
      <c r="G349" s="204"/>
      <c r="H349" s="207">
        <v>13</v>
      </c>
      <c r="I349" s="208"/>
      <c r="J349" s="204"/>
      <c r="K349" s="204"/>
      <c r="L349" s="209"/>
      <c r="M349" s="210"/>
      <c r="N349" s="211"/>
      <c r="O349" s="211"/>
      <c r="P349" s="211"/>
      <c r="Q349" s="211"/>
      <c r="R349" s="211"/>
      <c r="S349" s="211"/>
      <c r="T349" s="212"/>
      <c r="AT349" s="213" t="s">
        <v>148</v>
      </c>
      <c r="AU349" s="213" t="s">
        <v>92</v>
      </c>
      <c r="AV349" s="14" t="s">
        <v>144</v>
      </c>
      <c r="AW349" s="14" t="s">
        <v>42</v>
      </c>
      <c r="AX349" s="14" t="s">
        <v>90</v>
      </c>
      <c r="AY349" s="213" t="s">
        <v>137</v>
      </c>
    </row>
    <row r="350" spans="1:65" s="2" customFormat="1" ht="24.2" customHeight="1">
      <c r="A350" s="36"/>
      <c r="B350" s="37"/>
      <c r="C350" s="224" t="s">
        <v>421</v>
      </c>
      <c r="D350" s="224" t="s">
        <v>411</v>
      </c>
      <c r="E350" s="225" t="s">
        <v>422</v>
      </c>
      <c r="F350" s="226" t="s">
        <v>423</v>
      </c>
      <c r="G350" s="227" t="s">
        <v>143</v>
      </c>
      <c r="H350" s="228">
        <v>3</v>
      </c>
      <c r="I350" s="229"/>
      <c r="J350" s="230">
        <f>ROUND(I350*H350,2)</f>
        <v>0</v>
      </c>
      <c r="K350" s="231"/>
      <c r="L350" s="232"/>
      <c r="M350" s="233" t="s">
        <v>44</v>
      </c>
      <c r="N350" s="234" t="s">
        <v>53</v>
      </c>
      <c r="O350" s="66"/>
      <c r="P350" s="182">
        <f>O350*H350</f>
        <v>0</v>
      </c>
      <c r="Q350" s="182">
        <v>1.6240000000000001E-2</v>
      </c>
      <c r="R350" s="182">
        <f>Q350*H350</f>
        <v>4.8719999999999999E-2</v>
      </c>
      <c r="S350" s="182">
        <v>0</v>
      </c>
      <c r="T350" s="183">
        <f>S350*H350</f>
        <v>0</v>
      </c>
      <c r="U350" s="36"/>
      <c r="V350" s="36"/>
      <c r="W350" s="36"/>
      <c r="X350" s="36"/>
      <c r="Y350" s="36"/>
      <c r="Z350" s="36"/>
      <c r="AA350" s="36"/>
      <c r="AB350" s="36"/>
      <c r="AC350" s="36"/>
      <c r="AD350" s="36"/>
      <c r="AE350" s="36"/>
      <c r="AR350" s="184" t="s">
        <v>264</v>
      </c>
      <c r="AT350" s="184" t="s">
        <v>411</v>
      </c>
      <c r="AU350" s="184" t="s">
        <v>92</v>
      </c>
      <c r="AY350" s="18" t="s">
        <v>137</v>
      </c>
      <c r="BE350" s="185">
        <f>IF(N350="základní",J350,0)</f>
        <v>0</v>
      </c>
      <c r="BF350" s="185">
        <f>IF(N350="snížená",J350,0)</f>
        <v>0</v>
      </c>
      <c r="BG350" s="185">
        <f>IF(N350="zákl. přenesená",J350,0)</f>
        <v>0</v>
      </c>
      <c r="BH350" s="185">
        <f>IF(N350="sníž. přenesená",J350,0)</f>
        <v>0</v>
      </c>
      <c r="BI350" s="185">
        <f>IF(N350="nulová",J350,0)</f>
        <v>0</v>
      </c>
      <c r="BJ350" s="18" t="s">
        <v>90</v>
      </c>
      <c r="BK350" s="185">
        <f>ROUND(I350*H350,2)</f>
        <v>0</v>
      </c>
      <c r="BL350" s="18" t="s">
        <v>144</v>
      </c>
      <c r="BM350" s="184" t="s">
        <v>424</v>
      </c>
    </row>
    <row r="351" spans="1:65" s="2" customFormat="1" ht="11.25">
      <c r="A351" s="36"/>
      <c r="B351" s="37"/>
      <c r="C351" s="38"/>
      <c r="D351" s="186" t="s">
        <v>146</v>
      </c>
      <c r="E351" s="38"/>
      <c r="F351" s="187" t="s">
        <v>425</v>
      </c>
      <c r="G351" s="38"/>
      <c r="H351" s="38"/>
      <c r="I351" s="188"/>
      <c r="J351" s="38"/>
      <c r="K351" s="38"/>
      <c r="L351" s="41"/>
      <c r="M351" s="189"/>
      <c r="N351" s="190"/>
      <c r="O351" s="66"/>
      <c r="P351" s="66"/>
      <c r="Q351" s="66"/>
      <c r="R351" s="66"/>
      <c r="S351" s="66"/>
      <c r="T351" s="67"/>
      <c r="U351" s="36"/>
      <c r="V351" s="36"/>
      <c r="W351" s="36"/>
      <c r="X351" s="36"/>
      <c r="Y351" s="36"/>
      <c r="Z351" s="36"/>
      <c r="AA351" s="36"/>
      <c r="AB351" s="36"/>
      <c r="AC351" s="36"/>
      <c r="AD351" s="36"/>
      <c r="AE351" s="36"/>
      <c r="AT351" s="18" t="s">
        <v>146</v>
      </c>
      <c r="AU351" s="18" t="s">
        <v>92</v>
      </c>
    </row>
    <row r="352" spans="1:65" s="2" customFormat="1" ht="19.5">
      <c r="A352" s="36"/>
      <c r="B352" s="37"/>
      <c r="C352" s="38"/>
      <c r="D352" s="193" t="s">
        <v>416</v>
      </c>
      <c r="E352" s="38"/>
      <c r="F352" s="235" t="s">
        <v>417</v>
      </c>
      <c r="G352" s="38"/>
      <c r="H352" s="38"/>
      <c r="I352" s="188"/>
      <c r="J352" s="38"/>
      <c r="K352" s="38"/>
      <c r="L352" s="41"/>
      <c r="M352" s="189"/>
      <c r="N352" s="190"/>
      <c r="O352" s="66"/>
      <c r="P352" s="66"/>
      <c r="Q352" s="66"/>
      <c r="R352" s="66"/>
      <c r="S352" s="66"/>
      <c r="T352" s="67"/>
      <c r="U352" s="36"/>
      <c r="V352" s="36"/>
      <c r="W352" s="36"/>
      <c r="X352" s="36"/>
      <c r="Y352" s="36"/>
      <c r="Z352" s="36"/>
      <c r="AA352" s="36"/>
      <c r="AB352" s="36"/>
      <c r="AC352" s="36"/>
      <c r="AD352" s="36"/>
      <c r="AE352" s="36"/>
      <c r="AT352" s="18" t="s">
        <v>416</v>
      </c>
      <c r="AU352" s="18" t="s">
        <v>92</v>
      </c>
    </row>
    <row r="353" spans="1:65" s="13" customFormat="1" ht="11.25">
      <c r="B353" s="191"/>
      <c r="C353" s="192"/>
      <c r="D353" s="193" t="s">
        <v>148</v>
      </c>
      <c r="E353" s="194" t="s">
        <v>44</v>
      </c>
      <c r="F353" s="195" t="s">
        <v>426</v>
      </c>
      <c r="G353" s="192"/>
      <c r="H353" s="196">
        <v>1</v>
      </c>
      <c r="I353" s="197"/>
      <c r="J353" s="192"/>
      <c r="K353" s="192"/>
      <c r="L353" s="198"/>
      <c r="M353" s="199"/>
      <c r="N353" s="200"/>
      <c r="O353" s="200"/>
      <c r="P353" s="200"/>
      <c r="Q353" s="200"/>
      <c r="R353" s="200"/>
      <c r="S353" s="200"/>
      <c r="T353" s="201"/>
      <c r="AT353" s="202" t="s">
        <v>148</v>
      </c>
      <c r="AU353" s="202" t="s">
        <v>92</v>
      </c>
      <c r="AV353" s="13" t="s">
        <v>92</v>
      </c>
      <c r="AW353" s="13" t="s">
        <v>42</v>
      </c>
      <c r="AX353" s="13" t="s">
        <v>82</v>
      </c>
      <c r="AY353" s="202" t="s">
        <v>137</v>
      </c>
    </row>
    <row r="354" spans="1:65" s="13" customFormat="1" ht="11.25">
      <c r="B354" s="191"/>
      <c r="C354" s="192"/>
      <c r="D354" s="193" t="s">
        <v>148</v>
      </c>
      <c r="E354" s="194" t="s">
        <v>44</v>
      </c>
      <c r="F354" s="195" t="s">
        <v>427</v>
      </c>
      <c r="G354" s="192"/>
      <c r="H354" s="196">
        <v>1</v>
      </c>
      <c r="I354" s="197"/>
      <c r="J354" s="192"/>
      <c r="K354" s="192"/>
      <c r="L354" s="198"/>
      <c r="M354" s="199"/>
      <c r="N354" s="200"/>
      <c r="O354" s="200"/>
      <c r="P354" s="200"/>
      <c r="Q354" s="200"/>
      <c r="R354" s="200"/>
      <c r="S354" s="200"/>
      <c r="T354" s="201"/>
      <c r="AT354" s="202" t="s">
        <v>148</v>
      </c>
      <c r="AU354" s="202" t="s">
        <v>92</v>
      </c>
      <c r="AV354" s="13" t="s">
        <v>92</v>
      </c>
      <c r="AW354" s="13" t="s">
        <v>42</v>
      </c>
      <c r="AX354" s="13" t="s">
        <v>82</v>
      </c>
      <c r="AY354" s="202" t="s">
        <v>137</v>
      </c>
    </row>
    <row r="355" spans="1:65" s="13" customFormat="1" ht="11.25">
      <c r="B355" s="191"/>
      <c r="C355" s="192"/>
      <c r="D355" s="193" t="s">
        <v>148</v>
      </c>
      <c r="E355" s="194" t="s">
        <v>44</v>
      </c>
      <c r="F355" s="195" t="s">
        <v>428</v>
      </c>
      <c r="G355" s="192"/>
      <c r="H355" s="196">
        <v>1</v>
      </c>
      <c r="I355" s="197"/>
      <c r="J355" s="192"/>
      <c r="K355" s="192"/>
      <c r="L355" s="198"/>
      <c r="M355" s="199"/>
      <c r="N355" s="200"/>
      <c r="O355" s="200"/>
      <c r="P355" s="200"/>
      <c r="Q355" s="200"/>
      <c r="R355" s="200"/>
      <c r="S355" s="200"/>
      <c r="T355" s="201"/>
      <c r="AT355" s="202" t="s">
        <v>148</v>
      </c>
      <c r="AU355" s="202" t="s">
        <v>92</v>
      </c>
      <c r="AV355" s="13" t="s">
        <v>92</v>
      </c>
      <c r="AW355" s="13" t="s">
        <v>42</v>
      </c>
      <c r="AX355" s="13" t="s">
        <v>82</v>
      </c>
      <c r="AY355" s="202" t="s">
        <v>137</v>
      </c>
    </row>
    <row r="356" spans="1:65" s="14" customFormat="1" ht="11.25">
      <c r="B356" s="203"/>
      <c r="C356" s="204"/>
      <c r="D356" s="193" t="s">
        <v>148</v>
      </c>
      <c r="E356" s="205" t="s">
        <v>44</v>
      </c>
      <c r="F356" s="206" t="s">
        <v>153</v>
      </c>
      <c r="G356" s="204"/>
      <c r="H356" s="207">
        <v>3</v>
      </c>
      <c r="I356" s="208"/>
      <c r="J356" s="204"/>
      <c r="K356" s="204"/>
      <c r="L356" s="209"/>
      <c r="M356" s="210"/>
      <c r="N356" s="211"/>
      <c r="O356" s="211"/>
      <c r="P356" s="211"/>
      <c r="Q356" s="211"/>
      <c r="R356" s="211"/>
      <c r="S356" s="211"/>
      <c r="T356" s="212"/>
      <c r="AT356" s="213" t="s">
        <v>148</v>
      </c>
      <c r="AU356" s="213" t="s">
        <v>92</v>
      </c>
      <c r="AV356" s="14" t="s">
        <v>144</v>
      </c>
      <c r="AW356" s="14" t="s">
        <v>42</v>
      </c>
      <c r="AX356" s="14" t="s">
        <v>90</v>
      </c>
      <c r="AY356" s="213" t="s">
        <v>137</v>
      </c>
    </row>
    <row r="357" spans="1:65" s="2" customFormat="1" ht="24.2" customHeight="1">
      <c r="A357" s="36"/>
      <c r="B357" s="37"/>
      <c r="C357" s="224" t="s">
        <v>429</v>
      </c>
      <c r="D357" s="224" t="s">
        <v>411</v>
      </c>
      <c r="E357" s="225" t="s">
        <v>430</v>
      </c>
      <c r="F357" s="226" t="s">
        <v>431</v>
      </c>
      <c r="G357" s="227" t="s">
        <v>143</v>
      </c>
      <c r="H357" s="228">
        <v>3</v>
      </c>
      <c r="I357" s="229"/>
      <c r="J357" s="230">
        <f>ROUND(I357*H357,2)</f>
        <v>0</v>
      </c>
      <c r="K357" s="231"/>
      <c r="L357" s="232"/>
      <c r="M357" s="233" t="s">
        <v>44</v>
      </c>
      <c r="N357" s="234" t="s">
        <v>53</v>
      </c>
      <c r="O357" s="66"/>
      <c r="P357" s="182">
        <f>O357*H357</f>
        <v>0</v>
      </c>
      <c r="Q357" s="182">
        <v>1.553E-2</v>
      </c>
      <c r="R357" s="182">
        <f>Q357*H357</f>
        <v>4.6589999999999999E-2</v>
      </c>
      <c r="S357" s="182">
        <v>0</v>
      </c>
      <c r="T357" s="183">
        <f>S357*H357</f>
        <v>0</v>
      </c>
      <c r="U357" s="36"/>
      <c r="V357" s="36"/>
      <c r="W357" s="36"/>
      <c r="X357" s="36"/>
      <c r="Y357" s="36"/>
      <c r="Z357" s="36"/>
      <c r="AA357" s="36"/>
      <c r="AB357" s="36"/>
      <c r="AC357" s="36"/>
      <c r="AD357" s="36"/>
      <c r="AE357" s="36"/>
      <c r="AR357" s="184" t="s">
        <v>264</v>
      </c>
      <c r="AT357" s="184" t="s">
        <v>411</v>
      </c>
      <c r="AU357" s="184" t="s">
        <v>92</v>
      </c>
      <c r="AY357" s="18" t="s">
        <v>137</v>
      </c>
      <c r="BE357" s="185">
        <f>IF(N357="základní",J357,0)</f>
        <v>0</v>
      </c>
      <c r="BF357" s="185">
        <f>IF(N357="snížená",J357,0)</f>
        <v>0</v>
      </c>
      <c r="BG357" s="185">
        <f>IF(N357="zákl. přenesená",J357,0)</f>
        <v>0</v>
      </c>
      <c r="BH357" s="185">
        <f>IF(N357="sníž. přenesená",J357,0)</f>
        <v>0</v>
      </c>
      <c r="BI357" s="185">
        <f>IF(N357="nulová",J357,0)</f>
        <v>0</v>
      </c>
      <c r="BJ357" s="18" t="s">
        <v>90</v>
      </c>
      <c r="BK357" s="185">
        <f>ROUND(I357*H357,2)</f>
        <v>0</v>
      </c>
      <c r="BL357" s="18" t="s">
        <v>144</v>
      </c>
      <c r="BM357" s="184" t="s">
        <v>432</v>
      </c>
    </row>
    <row r="358" spans="1:65" s="2" customFormat="1" ht="11.25">
      <c r="A358" s="36"/>
      <c r="B358" s="37"/>
      <c r="C358" s="38"/>
      <c r="D358" s="186" t="s">
        <v>146</v>
      </c>
      <c r="E358" s="38"/>
      <c r="F358" s="187" t="s">
        <v>433</v>
      </c>
      <c r="G358" s="38"/>
      <c r="H358" s="38"/>
      <c r="I358" s="188"/>
      <c r="J358" s="38"/>
      <c r="K358" s="38"/>
      <c r="L358" s="41"/>
      <c r="M358" s="189"/>
      <c r="N358" s="190"/>
      <c r="O358" s="66"/>
      <c r="P358" s="66"/>
      <c r="Q358" s="66"/>
      <c r="R358" s="66"/>
      <c r="S358" s="66"/>
      <c r="T358" s="67"/>
      <c r="U358" s="36"/>
      <c r="V358" s="36"/>
      <c r="W358" s="36"/>
      <c r="X358" s="36"/>
      <c r="Y358" s="36"/>
      <c r="Z358" s="36"/>
      <c r="AA358" s="36"/>
      <c r="AB358" s="36"/>
      <c r="AC358" s="36"/>
      <c r="AD358" s="36"/>
      <c r="AE358" s="36"/>
      <c r="AT358" s="18" t="s">
        <v>146</v>
      </c>
      <c r="AU358" s="18" t="s">
        <v>92</v>
      </c>
    </row>
    <row r="359" spans="1:65" s="2" customFormat="1" ht="19.5">
      <c r="A359" s="36"/>
      <c r="B359" s="37"/>
      <c r="C359" s="38"/>
      <c r="D359" s="193" t="s">
        <v>416</v>
      </c>
      <c r="E359" s="38"/>
      <c r="F359" s="235" t="s">
        <v>417</v>
      </c>
      <c r="G359" s="38"/>
      <c r="H359" s="38"/>
      <c r="I359" s="188"/>
      <c r="J359" s="38"/>
      <c r="K359" s="38"/>
      <c r="L359" s="41"/>
      <c r="M359" s="189"/>
      <c r="N359" s="190"/>
      <c r="O359" s="66"/>
      <c r="P359" s="66"/>
      <c r="Q359" s="66"/>
      <c r="R359" s="66"/>
      <c r="S359" s="66"/>
      <c r="T359" s="67"/>
      <c r="U359" s="36"/>
      <c r="V359" s="36"/>
      <c r="W359" s="36"/>
      <c r="X359" s="36"/>
      <c r="Y359" s="36"/>
      <c r="Z359" s="36"/>
      <c r="AA359" s="36"/>
      <c r="AB359" s="36"/>
      <c r="AC359" s="36"/>
      <c r="AD359" s="36"/>
      <c r="AE359" s="36"/>
      <c r="AT359" s="18" t="s">
        <v>416</v>
      </c>
      <c r="AU359" s="18" t="s">
        <v>92</v>
      </c>
    </row>
    <row r="360" spans="1:65" s="13" customFormat="1" ht="11.25">
      <c r="B360" s="191"/>
      <c r="C360" s="192"/>
      <c r="D360" s="193" t="s">
        <v>148</v>
      </c>
      <c r="E360" s="194" t="s">
        <v>44</v>
      </c>
      <c r="F360" s="195" t="s">
        <v>434</v>
      </c>
      <c r="G360" s="192"/>
      <c r="H360" s="196">
        <v>1</v>
      </c>
      <c r="I360" s="197"/>
      <c r="J360" s="192"/>
      <c r="K360" s="192"/>
      <c r="L360" s="198"/>
      <c r="M360" s="199"/>
      <c r="N360" s="200"/>
      <c r="O360" s="200"/>
      <c r="P360" s="200"/>
      <c r="Q360" s="200"/>
      <c r="R360" s="200"/>
      <c r="S360" s="200"/>
      <c r="T360" s="201"/>
      <c r="AT360" s="202" t="s">
        <v>148</v>
      </c>
      <c r="AU360" s="202" t="s">
        <v>92</v>
      </c>
      <c r="AV360" s="13" t="s">
        <v>92</v>
      </c>
      <c r="AW360" s="13" t="s">
        <v>42</v>
      </c>
      <c r="AX360" s="13" t="s">
        <v>82</v>
      </c>
      <c r="AY360" s="202" t="s">
        <v>137</v>
      </c>
    </row>
    <row r="361" spans="1:65" s="13" customFormat="1" ht="11.25">
      <c r="B361" s="191"/>
      <c r="C361" s="192"/>
      <c r="D361" s="193" t="s">
        <v>148</v>
      </c>
      <c r="E361" s="194" t="s">
        <v>44</v>
      </c>
      <c r="F361" s="195" t="s">
        <v>435</v>
      </c>
      <c r="G361" s="192"/>
      <c r="H361" s="196">
        <v>1</v>
      </c>
      <c r="I361" s="197"/>
      <c r="J361" s="192"/>
      <c r="K361" s="192"/>
      <c r="L361" s="198"/>
      <c r="M361" s="199"/>
      <c r="N361" s="200"/>
      <c r="O361" s="200"/>
      <c r="P361" s="200"/>
      <c r="Q361" s="200"/>
      <c r="R361" s="200"/>
      <c r="S361" s="200"/>
      <c r="T361" s="201"/>
      <c r="AT361" s="202" t="s">
        <v>148</v>
      </c>
      <c r="AU361" s="202" t="s">
        <v>92</v>
      </c>
      <c r="AV361" s="13" t="s">
        <v>92</v>
      </c>
      <c r="AW361" s="13" t="s">
        <v>42</v>
      </c>
      <c r="AX361" s="13" t="s">
        <v>82</v>
      </c>
      <c r="AY361" s="202" t="s">
        <v>137</v>
      </c>
    </row>
    <row r="362" spans="1:65" s="13" customFormat="1" ht="11.25">
      <c r="B362" s="191"/>
      <c r="C362" s="192"/>
      <c r="D362" s="193" t="s">
        <v>148</v>
      </c>
      <c r="E362" s="194" t="s">
        <v>44</v>
      </c>
      <c r="F362" s="195" t="s">
        <v>436</v>
      </c>
      <c r="G362" s="192"/>
      <c r="H362" s="196">
        <v>1</v>
      </c>
      <c r="I362" s="197"/>
      <c r="J362" s="192"/>
      <c r="K362" s="192"/>
      <c r="L362" s="198"/>
      <c r="M362" s="199"/>
      <c r="N362" s="200"/>
      <c r="O362" s="200"/>
      <c r="P362" s="200"/>
      <c r="Q362" s="200"/>
      <c r="R362" s="200"/>
      <c r="S362" s="200"/>
      <c r="T362" s="201"/>
      <c r="AT362" s="202" t="s">
        <v>148</v>
      </c>
      <c r="AU362" s="202" t="s">
        <v>92</v>
      </c>
      <c r="AV362" s="13" t="s">
        <v>92</v>
      </c>
      <c r="AW362" s="13" t="s">
        <v>42</v>
      </c>
      <c r="AX362" s="13" t="s">
        <v>82</v>
      </c>
      <c r="AY362" s="202" t="s">
        <v>137</v>
      </c>
    </row>
    <row r="363" spans="1:65" s="14" customFormat="1" ht="11.25">
      <c r="B363" s="203"/>
      <c r="C363" s="204"/>
      <c r="D363" s="193" t="s">
        <v>148</v>
      </c>
      <c r="E363" s="205" t="s">
        <v>44</v>
      </c>
      <c r="F363" s="206" t="s">
        <v>153</v>
      </c>
      <c r="G363" s="204"/>
      <c r="H363" s="207">
        <v>3</v>
      </c>
      <c r="I363" s="208"/>
      <c r="J363" s="204"/>
      <c r="K363" s="204"/>
      <c r="L363" s="209"/>
      <c r="M363" s="210"/>
      <c r="N363" s="211"/>
      <c r="O363" s="211"/>
      <c r="P363" s="211"/>
      <c r="Q363" s="211"/>
      <c r="R363" s="211"/>
      <c r="S363" s="211"/>
      <c r="T363" s="212"/>
      <c r="AT363" s="213" t="s">
        <v>148</v>
      </c>
      <c r="AU363" s="213" t="s">
        <v>92</v>
      </c>
      <c r="AV363" s="14" t="s">
        <v>144</v>
      </c>
      <c r="AW363" s="14" t="s">
        <v>42</v>
      </c>
      <c r="AX363" s="14" t="s">
        <v>90</v>
      </c>
      <c r="AY363" s="213" t="s">
        <v>137</v>
      </c>
    </row>
    <row r="364" spans="1:65" s="2" customFormat="1" ht="24.2" customHeight="1">
      <c r="A364" s="36"/>
      <c r="B364" s="37"/>
      <c r="C364" s="224" t="s">
        <v>437</v>
      </c>
      <c r="D364" s="224" t="s">
        <v>411</v>
      </c>
      <c r="E364" s="225" t="s">
        <v>438</v>
      </c>
      <c r="F364" s="226" t="s">
        <v>439</v>
      </c>
      <c r="G364" s="227" t="s">
        <v>143</v>
      </c>
      <c r="H364" s="228">
        <v>2</v>
      </c>
      <c r="I364" s="229"/>
      <c r="J364" s="230">
        <f>ROUND(I364*H364,2)</f>
        <v>0</v>
      </c>
      <c r="K364" s="231"/>
      <c r="L364" s="232"/>
      <c r="M364" s="233" t="s">
        <v>44</v>
      </c>
      <c r="N364" s="234" t="s">
        <v>53</v>
      </c>
      <c r="O364" s="66"/>
      <c r="P364" s="182">
        <f>O364*H364</f>
        <v>0</v>
      </c>
      <c r="Q364" s="182">
        <v>1.489E-2</v>
      </c>
      <c r="R364" s="182">
        <f>Q364*H364</f>
        <v>2.9780000000000001E-2</v>
      </c>
      <c r="S364" s="182">
        <v>0</v>
      </c>
      <c r="T364" s="183">
        <f>S364*H364</f>
        <v>0</v>
      </c>
      <c r="U364" s="36"/>
      <c r="V364" s="36"/>
      <c r="W364" s="36"/>
      <c r="X364" s="36"/>
      <c r="Y364" s="36"/>
      <c r="Z364" s="36"/>
      <c r="AA364" s="36"/>
      <c r="AB364" s="36"/>
      <c r="AC364" s="36"/>
      <c r="AD364" s="36"/>
      <c r="AE364" s="36"/>
      <c r="AR364" s="184" t="s">
        <v>264</v>
      </c>
      <c r="AT364" s="184" t="s">
        <v>411</v>
      </c>
      <c r="AU364" s="184" t="s">
        <v>92</v>
      </c>
      <c r="AY364" s="18" t="s">
        <v>137</v>
      </c>
      <c r="BE364" s="185">
        <f>IF(N364="základní",J364,0)</f>
        <v>0</v>
      </c>
      <c r="BF364" s="185">
        <f>IF(N364="snížená",J364,0)</f>
        <v>0</v>
      </c>
      <c r="BG364" s="185">
        <f>IF(N364="zákl. přenesená",J364,0)</f>
        <v>0</v>
      </c>
      <c r="BH364" s="185">
        <f>IF(N364="sníž. přenesená",J364,0)</f>
        <v>0</v>
      </c>
      <c r="BI364" s="185">
        <f>IF(N364="nulová",J364,0)</f>
        <v>0</v>
      </c>
      <c r="BJ364" s="18" t="s">
        <v>90</v>
      </c>
      <c r="BK364" s="185">
        <f>ROUND(I364*H364,2)</f>
        <v>0</v>
      </c>
      <c r="BL364" s="18" t="s">
        <v>144</v>
      </c>
      <c r="BM364" s="184" t="s">
        <v>440</v>
      </c>
    </row>
    <row r="365" spans="1:65" s="2" customFormat="1" ht="11.25">
      <c r="A365" s="36"/>
      <c r="B365" s="37"/>
      <c r="C365" s="38"/>
      <c r="D365" s="186" t="s">
        <v>146</v>
      </c>
      <c r="E365" s="38"/>
      <c r="F365" s="187" t="s">
        <v>441</v>
      </c>
      <c r="G365" s="38"/>
      <c r="H365" s="38"/>
      <c r="I365" s="188"/>
      <c r="J365" s="38"/>
      <c r="K365" s="38"/>
      <c r="L365" s="41"/>
      <c r="M365" s="189"/>
      <c r="N365" s="190"/>
      <c r="O365" s="66"/>
      <c r="P365" s="66"/>
      <c r="Q365" s="66"/>
      <c r="R365" s="66"/>
      <c r="S365" s="66"/>
      <c r="T365" s="67"/>
      <c r="U365" s="36"/>
      <c r="V365" s="36"/>
      <c r="W365" s="36"/>
      <c r="X365" s="36"/>
      <c r="Y365" s="36"/>
      <c r="Z365" s="36"/>
      <c r="AA365" s="36"/>
      <c r="AB365" s="36"/>
      <c r="AC365" s="36"/>
      <c r="AD365" s="36"/>
      <c r="AE365" s="36"/>
      <c r="AT365" s="18" t="s">
        <v>146</v>
      </c>
      <c r="AU365" s="18" t="s">
        <v>92</v>
      </c>
    </row>
    <row r="366" spans="1:65" s="2" customFormat="1" ht="19.5">
      <c r="A366" s="36"/>
      <c r="B366" s="37"/>
      <c r="C366" s="38"/>
      <c r="D366" s="193" t="s">
        <v>416</v>
      </c>
      <c r="E366" s="38"/>
      <c r="F366" s="235" t="s">
        <v>417</v>
      </c>
      <c r="G366" s="38"/>
      <c r="H366" s="38"/>
      <c r="I366" s="188"/>
      <c r="J366" s="38"/>
      <c r="K366" s="38"/>
      <c r="L366" s="41"/>
      <c r="M366" s="189"/>
      <c r="N366" s="190"/>
      <c r="O366" s="66"/>
      <c r="P366" s="66"/>
      <c r="Q366" s="66"/>
      <c r="R366" s="66"/>
      <c r="S366" s="66"/>
      <c r="T366" s="67"/>
      <c r="U366" s="36"/>
      <c r="V366" s="36"/>
      <c r="W366" s="36"/>
      <c r="X366" s="36"/>
      <c r="Y366" s="36"/>
      <c r="Z366" s="36"/>
      <c r="AA366" s="36"/>
      <c r="AB366" s="36"/>
      <c r="AC366" s="36"/>
      <c r="AD366" s="36"/>
      <c r="AE366" s="36"/>
      <c r="AT366" s="18" t="s">
        <v>416</v>
      </c>
      <c r="AU366" s="18" t="s">
        <v>92</v>
      </c>
    </row>
    <row r="367" spans="1:65" s="13" customFormat="1" ht="11.25">
      <c r="B367" s="191"/>
      <c r="C367" s="192"/>
      <c r="D367" s="193" t="s">
        <v>148</v>
      </c>
      <c r="E367" s="194" t="s">
        <v>44</v>
      </c>
      <c r="F367" s="195" t="s">
        <v>442</v>
      </c>
      <c r="G367" s="192"/>
      <c r="H367" s="196">
        <v>2</v>
      </c>
      <c r="I367" s="197"/>
      <c r="J367" s="192"/>
      <c r="K367" s="192"/>
      <c r="L367" s="198"/>
      <c r="M367" s="199"/>
      <c r="N367" s="200"/>
      <c r="O367" s="200"/>
      <c r="P367" s="200"/>
      <c r="Q367" s="200"/>
      <c r="R367" s="200"/>
      <c r="S367" s="200"/>
      <c r="T367" s="201"/>
      <c r="AT367" s="202" t="s">
        <v>148</v>
      </c>
      <c r="AU367" s="202" t="s">
        <v>92</v>
      </c>
      <c r="AV367" s="13" t="s">
        <v>92</v>
      </c>
      <c r="AW367" s="13" t="s">
        <v>42</v>
      </c>
      <c r="AX367" s="13" t="s">
        <v>90</v>
      </c>
      <c r="AY367" s="202" t="s">
        <v>137</v>
      </c>
    </row>
    <row r="368" spans="1:65" s="2" customFormat="1" ht="33" customHeight="1">
      <c r="A368" s="36"/>
      <c r="B368" s="37"/>
      <c r="C368" s="172" t="s">
        <v>443</v>
      </c>
      <c r="D368" s="172" t="s">
        <v>140</v>
      </c>
      <c r="E368" s="173" t="s">
        <v>444</v>
      </c>
      <c r="F368" s="174" t="s">
        <v>445</v>
      </c>
      <c r="G368" s="175" t="s">
        <v>143</v>
      </c>
      <c r="H368" s="176">
        <v>21</v>
      </c>
      <c r="I368" s="177"/>
      <c r="J368" s="178">
        <f>ROUND(I368*H368,2)</f>
        <v>0</v>
      </c>
      <c r="K368" s="179"/>
      <c r="L368" s="41"/>
      <c r="M368" s="180" t="s">
        <v>44</v>
      </c>
      <c r="N368" s="181" t="s">
        <v>53</v>
      </c>
      <c r="O368" s="66"/>
      <c r="P368" s="182">
        <f>O368*H368</f>
        <v>0</v>
      </c>
      <c r="Q368" s="182">
        <v>4.4000000000000002E-4</v>
      </c>
      <c r="R368" s="182">
        <f>Q368*H368</f>
        <v>9.2399999999999999E-3</v>
      </c>
      <c r="S368" s="182">
        <v>0</v>
      </c>
      <c r="T368" s="183">
        <f>S368*H368</f>
        <v>0</v>
      </c>
      <c r="U368" s="36"/>
      <c r="V368" s="36"/>
      <c r="W368" s="36"/>
      <c r="X368" s="36"/>
      <c r="Y368" s="36"/>
      <c r="Z368" s="36"/>
      <c r="AA368" s="36"/>
      <c r="AB368" s="36"/>
      <c r="AC368" s="36"/>
      <c r="AD368" s="36"/>
      <c r="AE368" s="36"/>
      <c r="AR368" s="184" t="s">
        <v>376</v>
      </c>
      <c r="AT368" s="184" t="s">
        <v>140</v>
      </c>
      <c r="AU368" s="184" t="s">
        <v>92</v>
      </c>
      <c r="AY368" s="18" t="s">
        <v>137</v>
      </c>
      <c r="BE368" s="185">
        <f>IF(N368="základní",J368,0)</f>
        <v>0</v>
      </c>
      <c r="BF368" s="185">
        <f>IF(N368="snížená",J368,0)</f>
        <v>0</v>
      </c>
      <c r="BG368" s="185">
        <f>IF(N368="zákl. přenesená",J368,0)</f>
        <v>0</v>
      </c>
      <c r="BH368" s="185">
        <f>IF(N368="sníž. přenesená",J368,0)</f>
        <v>0</v>
      </c>
      <c r="BI368" s="185">
        <f>IF(N368="nulová",J368,0)</f>
        <v>0</v>
      </c>
      <c r="BJ368" s="18" t="s">
        <v>90</v>
      </c>
      <c r="BK368" s="185">
        <f>ROUND(I368*H368,2)</f>
        <v>0</v>
      </c>
      <c r="BL368" s="18" t="s">
        <v>376</v>
      </c>
      <c r="BM368" s="184" t="s">
        <v>446</v>
      </c>
    </row>
    <row r="369" spans="1:65" s="2" customFormat="1" ht="11.25">
      <c r="A369" s="36"/>
      <c r="B369" s="37"/>
      <c r="C369" s="38"/>
      <c r="D369" s="186" t="s">
        <v>146</v>
      </c>
      <c r="E369" s="38"/>
      <c r="F369" s="187" t="s">
        <v>447</v>
      </c>
      <c r="G369" s="38"/>
      <c r="H369" s="38"/>
      <c r="I369" s="188"/>
      <c r="J369" s="38"/>
      <c r="K369" s="38"/>
      <c r="L369" s="41"/>
      <c r="M369" s="189"/>
      <c r="N369" s="190"/>
      <c r="O369" s="66"/>
      <c r="P369" s="66"/>
      <c r="Q369" s="66"/>
      <c r="R369" s="66"/>
      <c r="S369" s="66"/>
      <c r="T369" s="67"/>
      <c r="U369" s="36"/>
      <c r="V369" s="36"/>
      <c r="W369" s="36"/>
      <c r="X369" s="36"/>
      <c r="Y369" s="36"/>
      <c r="Z369" s="36"/>
      <c r="AA369" s="36"/>
      <c r="AB369" s="36"/>
      <c r="AC369" s="36"/>
      <c r="AD369" s="36"/>
      <c r="AE369" s="36"/>
      <c r="AT369" s="18" t="s">
        <v>146</v>
      </c>
      <c r="AU369" s="18" t="s">
        <v>92</v>
      </c>
    </row>
    <row r="370" spans="1:65" s="13" customFormat="1" ht="11.25">
      <c r="B370" s="191"/>
      <c r="C370" s="192"/>
      <c r="D370" s="193" t="s">
        <v>148</v>
      </c>
      <c r="E370" s="194" t="s">
        <v>44</v>
      </c>
      <c r="F370" s="195" t="s">
        <v>448</v>
      </c>
      <c r="G370" s="192"/>
      <c r="H370" s="196">
        <v>1</v>
      </c>
      <c r="I370" s="197"/>
      <c r="J370" s="192"/>
      <c r="K370" s="192"/>
      <c r="L370" s="198"/>
      <c r="M370" s="199"/>
      <c r="N370" s="200"/>
      <c r="O370" s="200"/>
      <c r="P370" s="200"/>
      <c r="Q370" s="200"/>
      <c r="R370" s="200"/>
      <c r="S370" s="200"/>
      <c r="T370" s="201"/>
      <c r="AT370" s="202" t="s">
        <v>148</v>
      </c>
      <c r="AU370" s="202" t="s">
        <v>92</v>
      </c>
      <c r="AV370" s="13" t="s">
        <v>92</v>
      </c>
      <c r="AW370" s="13" t="s">
        <v>42</v>
      </c>
      <c r="AX370" s="13" t="s">
        <v>82</v>
      </c>
      <c r="AY370" s="202" t="s">
        <v>137</v>
      </c>
    </row>
    <row r="371" spans="1:65" s="13" customFormat="1" ht="11.25">
      <c r="B371" s="191"/>
      <c r="C371" s="192"/>
      <c r="D371" s="193" t="s">
        <v>148</v>
      </c>
      <c r="E371" s="194" t="s">
        <v>44</v>
      </c>
      <c r="F371" s="195" t="s">
        <v>449</v>
      </c>
      <c r="G371" s="192"/>
      <c r="H371" s="196">
        <v>2</v>
      </c>
      <c r="I371" s="197"/>
      <c r="J371" s="192"/>
      <c r="K371" s="192"/>
      <c r="L371" s="198"/>
      <c r="M371" s="199"/>
      <c r="N371" s="200"/>
      <c r="O371" s="200"/>
      <c r="P371" s="200"/>
      <c r="Q371" s="200"/>
      <c r="R371" s="200"/>
      <c r="S371" s="200"/>
      <c r="T371" s="201"/>
      <c r="AT371" s="202" t="s">
        <v>148</v>
      </c>
      <c r="AU371" s="202" t="s">
        <v>92</v>
      </c>
      <c r="AV371" s="13" t="s">
        <v>92</v>
      </c>
      <c r="AW371" s="13" t="s">
        <v>42</v>
      </c>
      <c r="AX371" s="13" t="s">
        <v>82</v>
      </c>
      <c r="AY371" s="202" t="s">
        <v>137</v>
      </c>
    </row>
    <row r="372" spans="1:65" s="13" customFormat="1" ht="11.25">
      <c r="B372" s="191"/>
      <c r="C372" s="192"/>
      <c r="D372" s="193" t="s">
        <v>148</v>
      </c>
      <c r="E372" s="194" t="s">
        <v>44</v>
      </c>
      <c r="F372" s="195" t="s">
        <v>450</v>
      </c>
      <c r="G372" s="192"/>
      <c r="H372" s="196">
        <v>10</v>
      </c>
      <c r="I372" s="197"/>
      <c r="J372" s="192"/>
      <c r="K372" s="192"/>
      <c r="L372" s="198"/>
      <c r="M372" s="199"/>
      <c r="N372" s="200"/>
      <c r="O372" s="200"/>
      <c r="P372" s="200"/>
      <c r="Q372" s="200"/>
      <c r="R372" s="200"/>
      <c r="S372" s="200"/>
      <c r="T372" s="201"/>
      <c r="AT372" s="202" t="s">
        <v>148</v>
      </c>
      <c r="AU372" s="202" t="s">
        <v>92</v>
      </c>
      <c r="AV372" s="13" t="s">
        <v>92</v>
      </c>
      <c r="AW372" s="13" t="s">
        <v>42</v>
      </c>
      <c r="AX372" s="13" t="s">
        <v>82</v>
      </c>
      <c r="AY372" s="202" t="s">
        <v>137</v>
      </c>
    </row>
    <row r="373" spans="1:65" s="13" customFormat="1" ht="11.25">
      <c r="B373" s="191"/>
      <c r="C373" s="192"/>
      <c r="D373" s="193" t="s">
        <v>148</v>
      </c>
      <c r="E373" s="194" t="s">
        <v>44</v>
      </c>
      <c r="F373" s="195" t="s">
        <v>451</v>
      </c>
      <c r="G373" s="192"/>
      <c r="H373" s="196">
        <v>1</v>
      </c>
      <c r="I373" s="197"/>
      <c r="J373" s="192"/>
      <c r="K373" s="192"/>
      <c r="L373" s="198"/>
      <c r="M373" s="199"/>
      <c r="N373" s="200"/>
      <c r="O373" s="200"/>
      <c r="P373" s="200"/>
      <c r="Q373" s="200"/>
      <c r="R373" s="200"/>
      <c r="S373" s="200"/>
      <c r="T373" s="201"/>
      <c r="AT373" s="202" t="s">
        <v>148</v>
      </c>
      <c r="AU373" s="202" t="s">
        <v>92</v>
      </c>
      <c r="AV373" s="13" t="s">
        <v>92</v>
      </c>
      <c r="AW373" s="13" t="s">
        <v>42</v>
      </c>
      <c r="AX373" s="13" t="s">
        <v>82</v>
      </c>
      <c r="AY373" s="202" t="s">
        <v>137</v>
      </c>
    </row>
    <row r="374" spans="1:65" s="13" customFormat="1" ht="11.25">
      <c r="B374" s="191"/>
      <c r="C374" s="192"/>
      <c r="D374" s="193" t="s">
        <v>148</v>
      </c>
      <c r="E374" s="194" t="s">
        <v>44</v>
      </c>
      <c r="F374" s="195" t="s">
        <v>452</v>
      </c>
      <c r="G374" s="192"/>
      <c r="H374" s="196">
        <v>1</v>
      </c>
      <c r="I374" s="197"/>
      <c r="J374" s="192"/>
      <c r="K374" s="192"/>
      <c r="L374" s="198"/>
      <c r="M374" s="199"/>
      <c r="N374" s="200"/>
      <c r="O374" s="200"/>
      <c r="P374" s="200"/>
      <c r="Q374" s="200"/>
      <c r="R374" s="200"/>
      <c r="S374" s="200"/>
      <c r="T374" s="201"/>
      <c r="AT374" s="202" t="s">
        <v>148</v>
      </c>
      <c r="AU374" s="202" t="s">
        <v>92</v>
      </c>
      <c r="AV374" s="13" t="s">
        <v>92</v>
      </c>
      <c r="AW374" s="13" t="s">
        <v>42</v>
      </c>
      <c r="AX374" s="13" t="s">
        <v>82</v>
      </c>
      <c r="AY374" s="202" t="s">
        <v>137</v>
      </c>
    </row>
    <row r="375" spans="1:65" s="13" customFormat="1" ht="11.25">
      <c r="B375" s="191"/>
      <c r="C375" s="192"/>
      <c r="D375" s="193" t="s">
        <v>148</v>
      </c>
      <c r="E375" s="194" t="s">
        <v>44</v>
      </c>
      <c r="F375" s="195" t="s">
        <v>453</v>
      </c>
      <c r="G375" s="192"/>
      <c r="H375" s="196">
        <v>1</v>
      </c>
      <c r="I375" s="197"/>
      <c r="J375" s="192"/>
      <c r="K375" s="192"/>
      <c r="L375" s="198"/>
      <c r="M375" s="199"/>
      <c r="N375" s="200"/>
      <c r="O375" s="200"/>
      <c r="P375" s="200"/>
      <c r="Q375" s="200"/>
      <c r="R375" s="200"/>
      <c r="S375" s="200"/>
      <c r="T375" s="201"/>
      <c r="AT375" s="202" t="s">
        <v>148</v>
      </c>
      <c r="AU375" s="202" t="s">
        <v>92</v>
      </c>
      <c r="AV375" s="13" t="s">
        <v>92</v>
      </c>
      <c r="AW375" s="13" t="s">
        <v>42</v>
      </c>
      <c r="AX375" s="13" t="s">
        <v>82</v>
      </c>
      <c r="AY375" s="202" t="s">
        <v>137</v>
      </c>
    </row>
    <row r="376" spans="1:65" s="13" customFormat="1" ht="11.25">
      <c r="B376" s="191"/>
      <c r="C376" s="192"/>
      <c r="D376" s="193" t="s">
        <v>148</v>
      </c>
      <c r="E376" s="194" t="s">
        <v>44</v>
      </c>
      <c r="F376" s="195" t="s">
        <v>454</v>
      </c>
      <c r="G376" s="192"/>
      <c r="H376" s="196">
        <v>1</v>
      </c>
      <c r="I376" s="197"/>
      <c r="J376" s="192"/>
      <c r="K376" s="192"/>
      <c r="L376" s="198"/>
      <c r="M376" s="199"/>
      <c r="N376" s="200"/>
      <c r="O376" s="200"/>
      <c r="P376" s="200"/>
      <c r="Q376" s="200"/>
      <c r="R376" s="200"/>
      <c r="S376" s="200"/>
      <c r="T376" s="201"/>
      <c r="AT376" s="202" t="s">
        <v>148</v>
      </c>
      <c r="AU376" s="202" t="s">
        <v>92</v>
      </c>
      <c r="AV376" s="13" t="s">
        <v>92</v>
      </c>
      <c r="AW376" s="13" t="s">
        <v>42</v>
      </c>
      <c r="AX376" s="13" t="s">
        <v>82</v>
      </c>
      <c r="AY376" s="202" t="s">
        <v>137</v>
      </c>
    </row>
    <row r="377" spans="1:65" s="13" customFormat="1" ht="11.25">
      <c r="B377" s="191"/>
      <c r="C377" s="192"/>
      <c r="D377" s="193" t="s">
        <v>148</v>
      </c>
      <c r="E377" s="194" t="s">
        <v>44</v>
      </c>
      <c r="F377" s="195" t="s">
        <v>455</v>
      </c>
      <c r="G377" s="192"/>
      <c r="H377" s="196">
        <v>2</v>
      </c>
      <c r="I377" s="197"/>
      <c r="J377" s="192"/>
      <c r="K377" s="192"/>
      <c r="L377" s="198"/>
      <c r="M377" s="199"/>
      <c r="N377" s="200"/>
      <c r="O377" s="200"/>
      <c r="P377" s="200"/>
      <c r="Q377" s="200"/>
      <c r="R377" s="200"/>
      <c r="S377" s="200"/>
      <c r="T377" s="201"/>
      <c r="AT377" s="202" t="s">
        <v>148</v>
      </c>
      <c r="AU377" s="202" t="s">
        <v>92</v>
      </c>
      <c r="AV377" s="13" t="s">
        <v>92</v>
      </c>
      <c r="AW377" s="13" t="s">
        <v>42</v>
      </c>
      <c r="AX377" s="13" t="s">
        <v>82</v>
      </c>
      <c r="AY377" s="202" t="s">
        <v>137</v>
      </c>
    </row>
    <row r="378" spans="1:65" s="13" customFormat="1" ht="11.25">
      <c r="B378" s="191"/>
      <c r="C378" s="192"/>
      <c r="D378" s="193" t="s">
        <v>148</v>
      </c>
      <c r="E378" s="194" t="s">
        <v>44</v>
      </c>
      <c r="F378" s="195" t="s">
        <v>456</v>
      </c>
      <c r="G378" s="192"/>
      <c r="H378" s="196">
        <v>1</v>
      </c>
      <c r="I378" s="197"/>
      <c r="J378" s="192"/>
      <c r="K378" s="192"/>
      <c r="L378" s="198"/>
      <c r="M378" s="199"/>
      <c r="N378" s="200"/>
      <c r="O378" s="200"/>
      <c r="P378" s="200"/>
      <c r="Q378" s="200"/>
      <c r="R378" s="200"/>
      <c r="S378" s="200"/>
      <c r="T378" s="201"/>
      <c r="AT378" s="202" t="s">
        <v>148</v>
      </c>
      <c r="AU378" s="202" t="s">
        <v>92</v>
      </c>
      <c r="AV378" s="13" t="s">
        <v>92</v>
      </c>
      <c r="AW378" s="13" t="s">
        <v>42</v>
      </c>
      <c r="AX378" s="13" t="s">
        <v>82</v>
      </c>
      <c r="AY378" s="202" t="s">
        <v>137</v>
      </c>
    </row>
    <row r="379" spans="1:65" s="13" customFormat="1" ht="11.25">
      <c r="B379" s="191"/>
      <c r="C379" s="192"/>
      <c r="D379" s="193" t="s">
        <v>148</v>
      </c>
      <c r="E379" s="194" t="s">
        <v>44</v>
      </c>
      <c r="F379" s="195" t="s">
        <v>457</v>
      </c>
      <c r="G379" s="192"/>
      <c r="H379" s="196">
        <v>1</v>
      </c>
      <c r="I379" s="197"/>
      <c r="J379" s="192"/>
      <c r="K379" s="192"/>
      <c r="L379" s="198"/>
      <c r="M379" s="199"/>
      <c r="N379" s="200"/>
      <c r="O379" s="200"/>
      <c r="P379" s="200"/>
      <c r="Q379" s="200"/>
      <c r="R379" s="200"/>
      <c r="S379" s="200"/>
      <c r="T379" s="201"/>
      <c r="AT379" s="202" t="s">
        <v>148</v>
      </c>
      <c r="AU379" s="202" t="s">
        <v>92</v>
      </c>
      <c r="AV379" s="13" t="s">
        <v>92</v>
      </c>
      <c r="AW379" s="13" t="s">
        <v>42</v>
      </c>
      <c r="AX379" s="13" t="s">
        <v>82</v>
      </c>
      <c r="AY379" s="202" t="s">
        <v>137</v>
      </c>
    </row>
    <row r="380" spans="1:65" s="14" customFormat="1" ht="11.25">
      <c r="B380" s="203"/>
      <c r="C380" s="204"/>
      <c r="D380" s="193" t="s">
        <v>148</v>
      </c>
      <c r="E380" s="205" t="s">
        <v>44</v>
      </c>
      <c r="F380" s="206" t="s">
        <v>153</v>
      </c>
      <c r="G380" s="204"/>
      <c r="H380" s="207">
        <v>21</v>
      </c>
      <c r="I380" s="208"/>
      <c r="J380" s="204"/>
      <c r="K380" s="204"/>
      <c r="L380" s="209"/>
      <c r="M380" s="210"/>
      <c r="N380" s="211"/>
      <c r="O380" s="211"/>
      <c r="P380" s="211"/>
      <c r="Q380" s="211"/>
      <c r="R380" s="211"/>
      <c r="S380" s="211"/>
      <c r="T380" s="212"/>
      <c r="AT380" s="213" t="s">
        <v>148</v>
      </c>
      <c r="AU380" s="213" t="s">
        <v>92</v>
      </c>
      <c r="AV380" s="14" t="s">
        <v>144</v>
      </c>
      <c r="AW380" s="14" t="s">
        <v>42</v>
      </c>
      <c r="AX380" s="14" t="s">
        <v>90</v>
      </c>
      <c r="AY380" s="213" t="s">
        <v>137</v>
      </c>
    </row>
    <row r="381" spans="1:65" s="2" customFormat="1" ht="24.2" customHeight="1">
      <c r="A381" s="36"/>
      <c r="B381" s="37"/>
      <c r="C381" s="224" t="s">
        <v>458</v>
      </c>
      <c r="D381" s="224" t="s">
        <v>411</v>
      </c>
      <c r="E381" s="225" t="s">
        <v>459</v>
      </c>
      <c r="F381" s="226" t="s">
        <v>460</v>
      </c>
      <c r="G381" s="227" t="s">
        <v>143</v>
      </c>
      <c r="H381" s="228">
        <v>21</v>
      </c>
      <c r="I381" s="229"/>
      <c r="J381" s="230">
        <f>ROUND(I381*H381,2)</f>
        <v>0</v>
      </c>
      <c r="K381" s="231"/>
      <c r="L381" s="232"/>
      <c r="M381" s="233" t="s">
        <v>44</v>
      </c>
      <c r="N381" s="234" t="s">
        <v>53</v>
      </c>
      <c r="O381" s="66"/>
      <c r="P381" s="182">
        <f>O381*H381</f>
        <v>0</v>
      </c>
      <c r="Q381" s="182">
        <v>6.1999999999999998E-3</v>
      </c>
      <c r="R381" s="182">
        <f>Q381*H381</f>
        <v>0.13019999999999998</v>
      </c>
      <c r="S381" s="182">
        <v>0</v>
      </c>
      <c r="T381" s="183">
        <f>S381*H381</f>
        <v>0</v>
      </c>
      <c r="U381" s="36"/>
      <c r="V381" s="36"/>
      <c r="W381" s="36"/>
      <c r="X381" s="36"/>
      <c r="Y381" s="36"/>
      <c r="Z381" s="36"/>
      <c r="AA381" s="36"/>
      <c r="AB381" s="36"/>
      <c r="AC381" s="36"/>
      <c r="AD381" s="36"/>
      <c r="AE381" s="36"/>
      <c r="AR381" s="184" t="s">
        <v>461</v>
      </c>
      <c r="AT381" s="184" t="s">
        <v>411</v>
      </c>
      <c r="AU381" s="184" t="s">
        <v>92</v>
      </c>
      <c r="AY381" s="18" t="s">
        <v>137</v>
      </c>
      <c r="BE381" s="185">
        <f>IF(N381="základní",J381,0)</f>
        <v>0</v>
      </c>
      <c r="BF381" s="185">
        <f>IF(N381="snížená",J381,0)</f>
        <v>0</v>
      </c>
      <c r="BG381" s="185">
        <f>IF(N381="zákl. přenesená",J381,0)</f>
        <v>0</v>
      </c>
      <c r="BH381" s="185">
        <f>IF(N381="sníž. přenesená",J381,0)</f>
        <v>0</v>
      </c>
      <c r="BI381" s="185">
        <f>IF(N381="nulová",J381,0)</f>
        <v>0</v>
      </c>
      <c r="BJ381" s="18" t="s">
        <v>90</v>
      </c>
      <c r="BK381" s="185">
        <f>ROUND(I381*H381,2)</f>
        <v>0</v>
      </c>
      <c r="BL381" s="18" t="s">
        <v>376</v>
      </c>
      <c r="BM381" s="184" t="s">
        <v>462</v>
      </c>
    </row>
    <row r="382" spans="1:65" s="2" customFormat="1" ht="11.25">
      <c r="A382" s="36"/>
      <c r="B382" s="37"/>
      <c r="C382" s="38"/>
      <c r="D382" s="186" t="s">
        <v>146</v>
      </c>
      <c r="E382" s="38"/>
      <c r="F382" s="187" t="s">
        <v>463</v>
      </c>
      <c r="G382" s="38"/>
      <c r="H382" s="38"/>
      <c r="I382" s="188"/>
      <c r="J382" s="38"/>
      <c r="K382" s="38"/>
      <c r="L382" s="41"/>
      <c r="M382" s="189"/>
      <c r="N382" s="190"/>
      <c r="O382" s="66"/>
      <c r="P382" s="66"/>
      <c r="Q382" s="66"/>
      <c r="R382" s="66"/>
      <c r="S382" s="66"/>
      <c r="T382" s="67"/>
      <c r="U382" s="36"/>
      <c r="V382" s="36"/>
      <c r="W382" s="36"/>
      <c r="X382" s="36"/>
      <c r="Y382" s="36"/>
      <c r="Z382" s="36"/>
      <c r="AA382" s="36"/>
      <c r="AB382" s="36"/>
      <c r="AC382" s="36"/>
      <c r="AD382" s="36"/>
      <c r="AE382" s="36"/>
      <c r="AT382" s="18" t="s">
        <v>146</v>
      </c>
      <c r="AU382" s="18" t="s">
        <v>92</v>
      </c>
    </row>
    <row r="383" spans="1:65" s="12" customFormat="1" ht="22.9" customHeight="1">
      <c r="B383" s="156"/>
      <c r="C383" s="157"/>
      <c r="D383" s="158" t="s">
        <v>81</v>
      </c>
      <c r="E383" s="170" t="s">
        <v>300</v>
      </c>
      <c r="F383" s="170" t="s">
        <v>464</v>
      </c>
      <c r="G383" s="157"/>
      <c r="H383" s="157"/>
      <c r="I383" s="160"/>
      <c r="J383" s="171">
        <f>BK383</f>
        <v>0</v>
      </c>
      <c r="K383" s="157"/>
      <c r="L383" s="162"/>
      <c r="M383" s="163"/>
      <c r="N383" s="164"/>
      <c r="O383" s="164"/>
      <c r="P383" s="165">
        <f>SUM(P384:P513)</f>
        <v>0</v>
      </c>
      <c r="Q383" s="164"/>
      <c r="R383" s="165">
        <f>SUM(R384:R513)</f>
        <v>0.15820000000000001</v>
      </c>
      <c r="S383" s="164"/>
      <c r="T383" s="166">
        <f>SUM(T384:T513)</f>
        <v>100.278361</v>
      </c>
      <c r="AR383" s="167" t="s">
        <v>90</v>
      </c>
      <c r="AT383" s="168" t="s">
        <v>81</v>
      </c>
      <c r="AU383" s="168" t="s">
        <v>90</v>
      </c>
      <c r="AY383" s="167" t="s">
        <v>137</v>
      </c>
      <c r="BK383" s="169">
        <f>SUM(BK384:BK513)</f>
        <v>0</v>
      </c>
    </row>
    <row r="384" spans="1:65" s="2" customFormat="1" ht="16.5" customHeight="1">
      <c r="A384" s="36"/>
      <c r="B384" s="37"/>
      <c r="C384" s="172" t="s">
        <v>7</v>
      </c>
      <c r="D384" s="172" t="s">
        <v>140</v>
      </c>
      <c r="E384" s="173" t="s">
        <v>465</v>
      </c>
      <c r="F384" s="174" t="s">
        <v>466</v>
      </c>
      <c r="G384" s="175" t="s">
        <v>467</v>
      </c>
      <c r="H384" s="176">
        <v>69</v>
      </c>
      <c r="I384" s="177"/>
      <c r="J384" s="178">
        <f>ROUND(I384*H384,2)</f>
        <v>0</v>
      </c>
      <c r="K384" s="179"/>
      <c r="L384" s="41"/>
      <c r="M384" s="180" t="s">
        <v>44</v>
      </c>
      <c r="N384" s="181" t="s">
        <v>53</v>
      </c>
      <c r="O384" s="66"/>
      <c r="P384" s="182">
        <f>O384*H384</f>
        <v>0</v>
      </c>
      <c r="Q384" s="182">
        <v>0</v>
      </c>
      <c r="R384" s="182">
        <f>Q384*H384</f>
        <v>0</v>
      </c>
      <c r="S384" s="182">
        <v>0</v>
      </c>
      <c r="T384" s="183">
        <f>S384*H384</f>
        <v>0</v>
      </c>
      <c r="U384" s="36"/>
      <c r="V384" s="36"/>
      <c r="W384" s="36"/>
      <c r="X384" s="36"/>
      <c r="Y384" s="36"/>
      <c r="Z384" s="36"/>
      <c r="AA384" s="36"/>
      <c r="AB384" s="36"/>
      <c r="AC384" s="36"/>
      <c r="AD384" s="36"/>
      <c r="AE384" s="36"/>
      <c r="AR384" s="184" t="s">
        <v>144</v>
      </c>
      <c r="AT384" s="184" t="s">
        <v>140</v>
      </c>
      <c r="AU384" s="184" t="s">
        <v>92</v>
      </c>
      <c r="AY384" s="18" t="s">
        <v>137</v>
      </c>
      <c r="BE384" s="185">
        <f>IF(N384="základní",J384,0)</f>
        <v>0</v>
      </c>
      <c r="BF384" s="185">
        <f>IF(N384="snížená",J384,0)</f>
        <v>0</v>
      </c>
      <c r="BG384" s="185">
        <f>IF(N384="zákl. přenesená",J384,0)</f>
        <v>0</v>
      </c>
      <c r="BH384" s="185">
        <f>IF(N384="sníž. přenesená",J384,0)</f>
        <v>0</v>
      </c>
      <c r="BI384" s="185">
        <f>IF(N384="nulová",J384,0)</f>
        <v>0</v>
      </c>
      <c r="BJ384" s="18" t="s">
        <v>90</v>
      </c>
      <c r="BK384" s="185">
        <f>ROUND(I384*H384,2)</f>
        <v>0</v>
      </c>
      <c r="BL384" s="18" t="s">
        <v>144</v>
      </c>
      <c r="BM384" s="184" t="s">
        <v>468</v>
      </c>
    </row>
    <row r="385" spans="1:65" s="13" customFormat="1" ht="11.25">
      <c r="B385" s="191"/>
      <c r="C385" s="192"/>
      <c r="D385" s="193" t="s">
        <v>148</v>
      </c>
      <c r="E385" s="194" t="s">
        <v>44</v>
      </c>
      <c r="F385" s="195" t="s">
        <v>469</v>
      </c>
      <c r="G385" s="192"/>
      <c r="H385" s="196">
        <v>42</v>
      </c>
      <c r="I385" s="197"/>
      <c r="J385" s="192"/>
      <c r="K385" s="192"/>
      <c r="L385" s="198"/>
      <c r="M385" s="199"/>
      <c r="N385" s="200"/>
      <c r="O385" s="200"/>
      <c r="P385" s="200"/>
      <c r="Q385" s="200"/>
      <c r="R385" s="200"/>
      <c r="S385" s="200"/>
      <c r="T385" s="201"/>
      <c r="AT385" s="202" t="s">
        <v>148</v>
      </c>
      <c r="AU385" s="202" t="s">
        <v>92</v>
      </c>
      <c r="AV385" s="13" t="s">
        <v>92</v>
      </c>
      <c r="AW385" s="13" t="s">
        <v>42</v>
      </c>
      <c r="AX385" s="13" t="s">
        <v>82</v>
      </c>
      <c r="AY385" s="202" t="s">
        <v>137</v>
      </c>
    </row>
    <row r="386" spans="1:65" s="13" customFormat="1" ht="11.25">
      <c r="B386" s="191"/>
      <c r="C386" s="192"/>
      <c r="D386" s="193" t="s">
        <v>148</v>
      </c>
      <c r="E386" s="194" t="s">
        <v>44</v>
      </c>
      <c r="F386" s="195" t="s">
        <v>470</v>
      </c>
      <c r="G386" s="192"/>
      <c r="H386" s="196">
        <v>27</v>
      </c>
      <c r="I386" s="197"/>
      <c r="J386" s="192"/>
      <c r="K386" s="192"/>
      <c r="L386" s="198"/>
      <c r="M386" s="199"/>
      <c r="N386" s="200"/>
      <c r="O386" s="200"/>
      <c r="P386" s="200"/>
      <c r="Q386" s="200"/>
      <c r="R386" s="200"/>
      <c r="S386" s="200"/>
      <c r="T386" s="201"/>
      <c r="AT386" s="202" t="s">
        <v>148</v>
      </c>
      <c r="AU386" s="202" t="s">
        <v>92</v>
      </c>
      <c r="AV386" s="13" t="s">
        <v>92</v>
      </c>
      <c r="AW386" s="13" t="s">
        <v>42</v>
      </c>
      <c r="AX386" s="13" t="s">
        <v>82</v>
      </c>
      <c r="AY386" s="202" t="s">
        <v>137</v>
      </c>
    </row>
    <row r="387" spans="1:65" s="14" customFormat="1" ht="11.25">
      <c r="B387" s="203"/>
      <c r="C387" s="204"/>
      <c r="D387" s="193" t="s">
        <v>148</v>
      </c>
      <c r="E387" s="205" t="s">
        <v>44</v>
      </c>
      <c r="F387" s="206" t="s">
        <v>153</v>
      </c>
      <c r="G387" s="204"/>
      <c r="H387" s="207">
        <v>69</v>
      </c>
      <c r="I387" s="208"/>
      <c r="J387" s="204"/>
      <c r="K387" s="204"/>
      <c r="L387" s="209"/>
      <c r="M387" s="210"/>
      <c r="N387" s="211"/>
      <c r="O387" s="211"/>
      <c r="P387" s="211"/>
      <c r="Q387" s="211"/>
      <c r="R387" s="211"/>
      <c r="S387" s="211"/>
      <c r="T387" s="212"/>
      <c r="AT387" s="213" t="s">
        <v>148</v>
      </c>
      <c r="AU387" s="213" t="s">
        <v>92</v>
      </c>
      <c r="AV387" s="14" t="s">
        <v>144</v>
      </c>
      <c r="AW387" s="14" t="s">
        <v>42</v>
      </c>
      <c r="AX387" s="14" t="s">
        <v>90</v>
      </c>
      <c r="AY387" s="213" t="s">
        <v>137</v>
      </c>
    </row>
    <row r="388" spans="1:65" s="2" customFormat="1" ht="24.2" customHeight="1">
      <c r="A388" s="36"/>
      <c r="B388" s="37"/>
      <c r="C388" s="172" t="s">
        <v>471</v>
      </c>
      <c r="D388" s="172" t="s">
        <v>140</v>
      </c>
      <c r="E388" s="173" t="s">
        <v>472</v>
      </c>
      <c r="F388" s="174" t="s">
        <v>473</v>
      </c>
      <c r="G388" s="175" t="s">
        <v>164</v>
      </c>
      <c r="H388" s="176">
        <v>700</v>
      </c>
      <c r="I388" s="177"/>
      <c r="J388" s="178">
        <f>ROUND(I388*H388,2)</f>
        <v>0</v>
      </c>
      <c r="K388" s="179"/>
      <c r="L388" s="41"/>
      <c r="M388" s="180" t="s">
        <v>44</v>
      </c>
      <c r="N388" s="181" t="s">
        <v>53</v>
      </c>
      <c r="O388" s="66"/>
      <c r="P388" s="182">
        <f>O388*H388</f>
        <v>0</v>
      </c>
      <c r="Q388" s="182">
        <v>4.0000000000000003E-5</v>
      </c>
      <c r="R388" s="182">
        <f>Q388*H388</f>
        <v>2.8000000000000001E-2</v>
      </c>
      <c r="S388" s="182">
        <v>0</v>
      </c>
      <c r="T388" s="183">
        <f>S388*H388</f>
        <v>0</v>
      </c>
      <c r="U388" s="36"/>
      <c r="V388" s="36"/>
      <c r="W388" s="36"/>
      <c r="X388" s="36"/>
      <c r="Y388" s="36"/>
      <c r="Z388" s="36"/>
      <c r="AA388" s="36"/>
      <c r="AB388" s="36"/>
      <c r="AC388" s="36"/>
      <c r="AD388" s="36"/>
      <c r="AE388" s="36"/>
      <c r="AR388" s="184" t="s">
        <v>144</v>
      </c>
      <c r="AT388" s="184" t="s">
        <v>140</v>
      </c>
      <c r="AU388" s="184" t="s">
        <v>92</v>
      </c>
      <c r="AY388" s="18" t="s">
        <v>137</v>
      </c>
      <c r="BE388" s="185">
        <f>IF(N388="základní",J388,0)</f>
        <v>0</v>
      </c>
      <c r="BF388" s="185">
        <f>IF(N388="snížená",J388,0)</f>
        <v>0</v>
      </c>
      <c r="BG388" s="185">
        <f>IF(N388="zákl. přenesená",J388,0)</f>
        <v>0</v>
      </c>
      <c r="BH388" s="185">
        <f>IF(N388="sníž. přenesená",J388,0)</f>
        <v>0</v>
      </c>
      <c r="BI388" s="185">
        <f>IF(N388="nulová",J388,0)</f>
        <v>0</v>
      </c>
      <c r="BJ388" s="18" t="s">
        <v>90</v>
      </c>
      <c r="BK388" s="185">
        <f>ROUND(I388*H388,2)</f>
        <v>0</v>
      </c>
      <c r="BL388" s="18" t="s">
        <v>144</v>
      </c>
      <c r="BM388" s="184" t="s">
        <v>474</v>
      </c>
    </row>
    <row r="389" spans="1:65" s="2" customFormat="1" ht="11.25">
      <c r="A389" s="36"/>
      <c r="B389" s="37"/>
      <c r="C389" s="38"/>
      <c r="D389" s="186" t="s">
        <v>146</v>
      </c>
      <c r="E389" s="38"/>
      <c r="F389" s="187" t="s">
        <v>475</v>
      </c>
      <c r="G389" s="38"/>
      <c r="H389" s="38"/>
      <c r="I389" s="188"/>
      <c r="J389" s="38"/>
      <c r="K389" s="38"/>
      <c r="L389" s="41"/>
      <c r="M389" s="189"/>
      <c r="N389" s="190"/>
      <c r="O389" s="66"/>
      <c r="P389" s="66"/>
      <c r="Q389" s="66"/>
      <c r="R389" s="66"/>
      <c r="S389" s="66"/>
      <c r="T389" s="67"/>
      <c r="U389" s="36"/>
      <c r="V389" s="36"/>
      <c r="W389" s="36"/>
      <c r="X389" s="36"/>
      <c r="Y389" s="36"/>
      <c r="Z389" s="36"/>
      <c r="AA389" s="36"/>
      <c r="AB389" s="36"/>
      <c r="AC389" s="36"/>
      <c r="AD389" s="36"/>
      <c r="AE389" s="36"/>
      <c r="AT389" s="18" t="s">
        <v>146</v>
      </c>
      <c r="AU389" s="18" t="s">
        <v>92</v>
      </c>
    </row>
    <row r="390" spans="1:65" s="13" customFormat="1" ht="11.25">
      <c r="B390" s="191"/>
      <c r="C390" s="192"/>
      <c r="D390" s="193" t="s">
        <v>148</v>
      </c>
      <c r="E390" s="194" t="s">
        <v>44</v>
      </c>
      <c r="F390" s="195" t="s">
        <v>476</v>
      </c>
      <c r="G390" s="192"/>
      <c r="H390" s="196">
        <v>700</v>
      </c>
      <c r="I390" s="197"/>
      <c r="J390" s="192"/>
      <c r="K390" s="192"/>
      <c r="L390" s="198"/>
      <c r="M390" s="199"/>
      <c r="N390" s="200"/>
      <c r="O390" s="200"/>
      <c r="P390" s="200"/>
      <c r="Q390" s="200"/>
      <c r="R390" s="200"/>
      <c r="S390" s="200"/>
      <c r="T390" s="201"/>
      <c r="AT390" s="202" t="s">
        <v>148</v>
      </c>
      <c r="AU390" s="202" t="s">
        <v>92</v>
      </c>
      <c r="AV390" s="13" t="s">
        <v>92</v>
      </c>
      <c r="AW390" s="13" t="s">
        <v>42</v>
      </c>
      <c r="AX390" s="13" t="s">
        <v>90</v>
      </c>
      <c r="AY390" s="202" t="s">
        <v>137</v>
      </c>
    </row>
    <row r="391" spans="1:65" s="2" customFormat="1" ht="24.2" customHeight="1">
      <c r="A391" s="36"/>
      <c r="B391" s="37"/>
      <c r="C391" s="172" t="s">
        <v>477</v>
      </c>
      <c r="D391" s="172" t="s">
        <v>140</v>
      </c>
      <c r="E391" s="173" t="s">
        <v>478</v>
      </c>
      <c r="F391" s="174" t="s">
        <v>479</v>
      </c>
      <c r="G391" s="175" t="s">
        <v>143</v>
      </c>
      <c r="H391" s="176">
        <v>15</v>
      </c>
      <c r="I391" s="177"/>
      <c r="J391" s="178">
        <f>ROUND(I391*H391,2)</f>
        <v>0</v>
      </c>
      <c r="K391" s="179"/>
      <c r="L391" s="41"/>
      <c r="M391" s="180" t="s">
        <v>44</v>
      </c>
      <c r="N391" s="181" t="s">
        <v>53</v>
      </c>
      <c r="O391" s="66"/>
      <c r="P391" s="182">
        <f>O391*H391</f>
        <v>0</v>
      </c>
      <c r="Q391" s="182">
        <v>4.6800000000000001E-3</v>
      </c>
      <c r="R391" s="182">
        <f>Q391*H391</f>
        <v>7.0199999999999999E-2</v>
      </c>
      <c r="S391" s="182">
        <v>0</v>
      </c>
      <c r="T391" s="183">
        <f>S391*H391</f>
        <v>0</v>
      </c>
      <c r="U391" s="36"/>
      <c r="V391" s="36"/>
      <c r="W391" s="36"/>
      <c r="X391" s="36"/>
      <c r="Y391" s="36"/>
      <c r="Z391" s="36"/>
      <c r="AA391" s="36"/>
      <c r="AB391" s="36"/>
      <c r="AC391" s="36"/>
      <c r="AD391" s="36"/>
      <c r="AE391" s="36"/>
      <c r="AR391" s="184" t="s">
        <v>144</v>
      </c>
      <c r="AT391" s="184" t="s">
        <v>140</v>
      </c>
      <c r="AU391" s="184" t="s">
        <v>92</v>
      </c>
      <c r="AY391" s="18" t="s">
        <v>137</v>
      </c>
      <c r="BE391" s="185">
        <f>IF(N391="základní",J391,0)</f>
        <v>0</v>
      </c>
      <c r="BF391" s="185">
        <f>IF(N391="snížená",J391,0)</f>
        <v>0</v>
      </c>
      <c r="BG391" s="185">
        <f>IF(N391="zákl. přenesená",J391,0)</f>
        <v>0</v>
      </c>
      <c r="BH391" s="185">
        <f>IF(N391="sníž. přenesená",J391,0)</f>
        <v>0</v>
      </c>
      <c r="BI391" s="185">
        <f>IF(N391="nulová",J391,0)</f>
        <v>0</v>
      </c>
      <c r="BJ391" s="18" t="s">
        <v>90</v>
      </c>
      <c r="BK391" s="185">
        <f>ROUND(I391*H391,2)</f>
        <v>0</v>
      </c>
      <c r="BL391" s="18" t="s">
        <v>144</v>
      </c>
      <c r="BM391" s="184" t="s">
        <v>480</v>
      </c>
    </row>
    <row r="392" spans="1:65" s="2" customFormat="1" ht="11.25">
      <c r="A392" s="36"/>
      <c r="B392" s="37"/>
      <c r="C392" s="38"/>
      <c r="D392" s="186" t="s">
        <v>146</v>
      </c>
      <c r="E392" s="38"/>
      <c r="F392" s="187" t="s">
        <v>481</v>
      </c>
      <c r="G392" s="38"/>
      <c r="H392" s="38"/>
      <c r="I392" s="188"/>
      <c r="J392" s="38"/>
      <c r="K392" s="38"/>
      <c r="L392" s="41"/>
      <c r="M392" s="189"/>
      <c r="N392" s="190"/>
      <c r="O392" s="66"/>
      <c r="P392" s="66"/>
      <c r="Q392" s="66"/>
      <c r="R392" s="66"/>
      <c r="S392" s="66"/>
      <c r="T392" s="67"/>
      <c r="U392" s="36"/>
      <c r="V392" s="36"/>
      <c r="W392" s="36"/>
      <c r="X392" s="36"/>
      <c r="Y392" s="36"/>
      <c r="Z392" s="36"/>
      <c r="AA392" s="36"/>
      <c r="AB392" s="36"/>
      <c r="AC392" s="36"/>
      <c r="AD392" s="36"/>
      <c r="AE392" s="36"/>
      <c r="AT392" s="18" t="s">
        <v>146</v>
      </c>
      <c r="AU392" s="18" t="s">
        <v>92</v>
      </c>
    </row>
    <row r="393" spans="1:65" s="13" customFormat="1" ht="11.25">
      <c r="B393" s="191"/>
      <c r="C393" s="192"/>
      <c r="D393" s="193" t="s">
        <v>148</v>
      </c>
      <c r="E393" s="194" t="s">
        <v>44</v>
      </c>
      <c r="F393" s="195" t="s">
        <v>482</v>
      </c>
      <c r="G393" s="192"/>
      <c r="H393" s="196">
        <v>15</v>
      </c>
      <c r="I393" s="197"/>
      <c r="J393" s="192"/>
      <c r="K393" s="192"/>
      <c r="L393" s="198"/>
      <c r="M393" s="199"/>
      <c r="N393" s="200"/>
      <c r="O393" s="200"/>
      <c r="P393" s="200"/>
      <c r="Q393" s="200"/>
      <c r="R393" s="200"/>
      <c r="S393" s="200"/>
      <c r="T393" s="201"/>
      <c r="AT393" s="202" t="s">
        <v>148</v>
      </c>
      <c r="AU393" s="202" t="s">
        <v>92</v>
      </c>
      <c r="AV393" s="13" t="s">
        <v>92</v>
      </c>
      <c r="AW393" s="13" t="s">
        <v>42</v>
      </c>
      <c r="AX393" s="13" t="s">
        <v>90</v>
      </c>
      <c r="AY393" s="202" t="s">
        <v>137</v>
      </c>
    </row>
    <row r="394" spans="1:65" s="2" customFormat="1" ht="21.75" customHeight="1">
      <c r="A394" s="36"/>
      <c r="B394" s="37"/>
      <c r="C394" s="224" t="s">
        <v>483</v>
      </c>
      <c r="D394" s="224" t="s">
        <v>411</v>
      </c>
      <c r="E394" s="225" t="s">
        <v>484</v>
      </c>
      <c r="F394" s="226" t="s">
        <v>485</v>
      </c>
      <c r="G394" s="227" t="s">
        <v>143</v>
      </c>
      <c r="H394" s="228">
        <v>15</v>
      </c>
      <c r="I394" s="229"/>
      <c r="J394" s="230">
        <f>ROUND(I394*H394,2)</f>
        <v>0</v>
      </c>
      <c r="K394" s="231"/>
      <c r="L394" s="232"/>
      <c r="M394" s="233" t="s">
        <v>44</v>
      </c>
      <c r="N394" s="234" t="s">
        <v>53</v>
      </c>
      <c r="O394" s="66"/>
      <c r="P394" s="182">
        <f>O394*H394</f>
        <v>0</v>
      </c>
      <c r="Q394" s="182">
        <v>4.0000000000000001E-3</v>
      </c>
      <c r="R394" s="182">
        <f>Q394*H394</f>
        <v>0.06</v>
      </c>
      <c r="S394" s="182">
        <v>0</v>
      </c>
      <c r="T394" s="183">
        <f>S394*H394</f>
        <v>0</v>
      </c>
      <c r="U394" s="36"/>
      <c r="V394" s="36"/>
      <c r="W394" s="36"/>
      <c r="X394" s="36"/>
      <c r="Y394" s="36"/>
      <c r="Z394" s="36"/>
      <c r="AA394" s="36"/>
      <c r="AB394" s="36"/>
      <c r="AC394" s="36"/>
      <c r="AD394" s="36"/>
      <c r="AE394" s="36"/>
      <c r="AR394" s="184" t="s">
        <v>264</v>
      </c>
      <c r="AT394" s="184" t="s">
        <v>411</v>
      </c>
      <c r="AU394" s="184" t="s">
        <v>92</v>
      </c>
      <c r="AY394" s="18" t="s">
        <v>137</v>
      </c>
      <c r="BE394" s="185">
        <f>IF(N394="základní",J394,0)</f>
        <v>0</v>
      </c>
      <c r="BF394" s="185">
        <f>IF(N394="snížená",J394,0)</f>
        <v>0</v>
      </c>
      <c r="BG394" s="185">
        <f>IF(N394="zákl. přenesená",J394,0)</f>
        <v>0</v>
      </c>
      <c r="BH394" s="185">
        <f>IF(N394="sníž. přenesená",J394,0)</f>
        <v>0</v>
      </c>
      <c r="BI394" s="185">
        <f>IF(N394="nulová",J394,0)</f>
        <v>0</v>
      </c>
      <c r="BJ394" s="18" t="s">
        <v>90</v>
      </c>
      <c r="BK394" s="185">
        <f>ROUND(I394*H394,2)</f>
        <v>0</v>
      </c>
      <c r="BL394" s="18" t="s">
        <v>144</v>
      </c>
      <c r="BM394" s="184" t="s">
        <v>486</v>
      </c>
    </row>
    <row r="395" spans="1:65" s="2" customFormat="1" ht="21.75" customHeight="1">
      <c r="A395" s="36"/>
      <c r="B395" s="37"/>
      <c r="C395" s="172" t="s">
        <v>487</v>
      </c>
      <c r="D395" s="172" t="s">
        <v>140</v>
      </c>
      <c r="E395" s="173" t="s">
        <v>488</v>
      </c>
      <c r="F395" s="174" t="s">
        <v>489</v>
      </c>
      <c r="G395" s="175" t="s">
        <v>164</v>
      </c>
      <c r="H395" s="176">
        <v>151.542</v>
      </c>
      <c r="I395" s="177"/>
      <c r="J395" s="178">
        <f>ROUND(I395*H395,2)</f>
        <v>0</v>
      </c>
      <c r="K395" s="179"/>
      <c r="L395" s="41"/>
      <c r="M395" s="180" t="s">
        <v>44</v>
      </c>
      <c r="N395" s="181" t="s">
        <v>53</v>
      </c>
      <c r="O395" s="66"/>
      <c r="P395" s="182">
        <f>O395*H395</f>
        <v>0</v>
      </c>
      <c r="Q395" s="182">
        <v>0</v>
      </c>
      <c r="R395" s="182">
        <f>Q395*H395</f>
        <v>0</v>
      </c>
      <c r="S395" s="182">
        <v>0.26100000000000001</v>
      </c>
      <c r="T395" s="183">
        <f>S395*H395</f>
        <v>39.552461999999998</v>
      </c>
      <c r="U395" s="36"/>
      <c r="V395" s="36"/>
      <c r="W395" s="36"/>
      <c r="X395" s="36"/>
      <c r="Y395" s="36"/>
      <c r="Z395" s="36"/>
      <c r="AA395" s="36"/>
      <c r="AB395" s="36"/>
      <c r="AC395" s="36"/>
      <c r="AD395" s="36"/>
      <c r="AE395" s="36"/>
      <c r="AR395" s="184" t="s">
        <v>144</v>
      </c>
      <c r="AT395" s="184" t="s">
        <v>140</v>
      </c>
      <c r="AU395" s="184" t="s">
        <v>92</v>
      </c>
      <c r="AY395" s="18" t="s">
        <v>137</v>
      </c>
      <c r="BE395" s="185">
        <f>IF(N395="základní",J395,0)</f>
        <v>0</v>
      </c>
      <c r="BF395" s="185">
        <f>IF(N395="snížená",J395,0)</f>
        <v>0</v>
      </c>
      <c r="BG395" s="185">
        <f>IF(N395="zákl. přenesená",J395,0)</f>
        <v>0</v>
      </c>
      <c r="BH395" s="185">
        <f>IF(N395="sníž. přenesená",J395,0)</f>
        <v>0</v>
      </c>
      <c r="BI395" s="185">
        <f>IF(N395="nulová",J395,0)</f>
        <v>0</v>
      </c>
      <c r="BJ395" s="18" t="s">
        <v>90</v>
      </c>
      <c r="BK395" s="185">
        <f>ROUND(I395*H395,2)</f>
        <v>0</v>
      </c>
      <c r="BL395" s="18" t="s">
        <v>144</v>
      </c>
      <c r="BM395" s="184" t="s">
        <v>490</v>
      </c>
    </row>
    <row r="396" spans="1:65" s="2" customFormat="1" ht="11.25">
      <c r="A396" s="36"/>
      <c r="B396" s="37"/>
      <c r="C396" s="38"/>
      <c r="D396" s="186" t="s">
        <v>146</v>
      </c>
      <c r="E396" s="38"/>
      <c r="F396" s="187" t="s">
        <v>491</v>
      </c>
      <c r="G396" s="38"/>
      <c r="H396" s="38"/>
      <c r="I396" s="188"/>
      <c r="J396" s="38"/>
      <c r="K396" s="38"/>
      <c r="L396" s="41"/>
      <c r="M396" s="189"/>
      <c r="N396" s="190"/>
      <c r="O396" s="66"/>
      <c r="P396" s="66"/>
      <c r="Q396" s="66"/>
      <c r="R396" s="66"/>
      <c r="S396" s="66"/>
      <c r="T396" s="67"/>
      <c r="U396" s="36"/>
      <c r="V396" s="36"/>
      <c r="W396" s="36"/>
      <c r="X396" s="36"/>
      <c r="Y396" s="36"/>
      <c r="Z396" s="36"/>
      <c r="AA396" s="36"/>
      <c r="AB396" s="36"/>
      <c r="AC396" s="36"/>
      <c r="AD396" s="36"/>
      <c r="AE396" s="36"/>
      <c r="AT396" s="18" t="s">
        <v>146</v>
      </c>
      <c r="AU396" s="18" t="s">
        <v>92</v>
      </c>
    </row>
    <row r="397" spans="1:65" s="13" customFormat="1" ht="11.25">
      <c r="B397" s="191"/>
      <c r="C397" s="192"/>
      <c r="D397" s="193" t="s">
        <v>148</v>
      </c>
      <c r="E397" s="194" t="s">
        <v>44</v>
      </c>
      <c r="F397" s="195" t="s">
        <v>492</v>
      </c>
      <c r="G397" s="192"/>
      <c r="H397" s="196">
        <v>9.52</v>
      </c>
      <c r="I397" s="197"/>
      <c r="J397" s="192"/>
      <c r="K397" s="192"/>
      <c r="L397" s="198"/>
      <c r="M397" s="199"/>
      <c r="N397" s="200"/>
      <c r="O397" s="200"/>
      <c r="P397" s="200"/>
      <c r="Q397" s="200"/>
      <c r="R397" s="200"/>
      <c r="S397" s="200"/>
      <c r="T397" s="201"/>
      <c r="AT397" s="202" t="s">
        <v>148</v>
      </c>
      <c r="AU397" s="202" t="s">
        <v>92</v>
      </c>
      <c r="AV397" s="13" t="s">
        <v>92</v>
      </c>
      <c r="AW397" s="13" t="s">
        <v>42</v>
      </c>
      <c r="AX397" s="13" t="s">
        <v>82</v>
      </c>
      <c r="AY397" s="202" t="s">
        <v>137</v>
      </c>
    </row>
    <row r="398" spans="1:65" s="13" customFormat="1" ht="11.25">
      <c r="B398" s="191"/>
      <c r="C398" s="192"/>
      <c r="D398" s="193" t="s">
        <v>148</v>
      </c>
      <c r="E398" s="194" t="s">
        <v>44</v>
      </c>
      <c r="F398" s="195" t="s">
        <v>493</v>
      </c>
      <c r="G398" s="192"/>
      <c r="H398" s="196">
        <v>29.388000000000002</v>
      </c>
      <c r="I398" s="197"/>
      <c r="J398" s="192"/>
      <c r="K398" s="192"/>
      <c r="L398" s="198"/>
      <c r="M398" s="199"/>
      <c r="N398" s="200"/>
      <c r="O398" s="200"/>
      <c r="P398" s="200"/>
      <c r="Q398" s="200"/>
      <c r="R398" s="200"/>
      <c r="S398" s="200"/>
      <c r="T398" s="201"/>
      <c r="AT398" s="202" t="s">
        <v>148</v>
      </c>
      <c r="AU398" s="202" t="s">
        <v>92</v>
      </c>
      <c r="AV398" s="13" t="s">
        <v>92</v>
      </c>
      <c r="AW398" s="13" t="s">
        <v>42</v>
      </c>
      <c r="AX398" s="13" t="s">
        <v>82</v>
      </c>
      <c r="AY398" s="202" t="s">
        <v>137</v>
      </c>
    </row>
    <row r="399" spans="1:65" s="13" customFormat="1" ht="11.25">
      <c r="B399" s="191"/>
      <c r="C399" s="192"/>
      <c r="D399" s="193" t="s">
        <v>148</v>
      </c>
      <c r="E399" s="194" t="s">
        <v>44</v>
      </c>
      <c r="F399" s="195" t="s">
        <v>494</v>
      </c>
      <c r="G399" s="192"/>
      <c r="H399" s="196">
        <v>-7.0919999999999996</v>
      </c>
      <c r="I399" s="197"/>
      <c r="J399" s="192"/>
      <c r="K399" s="192"/>
      <c r="L399" s="198"/>
      <c r="M399" s="199"/>
      <c r="N399" s="200"/>
      <c r="O399" s="200"/>
      <c r="P399" s="200"/>
      <c r="Q399" s="200"/>
      <c r="R399" s="200"/>
      <c r="S399" s="200"/>
      <c r="T399" s="201"/>
      <c r="AT399" s="202" t="s">
        <v>148</v>
      </c>
      <c r="AU399" s="202" t="s">
        <v>92</v>
      </c>
      <c r="AV399" s="13" t="s">
        <v>92</v>
      </c>
      <c r="AW399" s="13" t="s">
        <v>42</v>
      </c>
      <c r="AX399" s="13" t="s">
        <v>82</v>
      </c>
      <c r="AY399" s="202" t="s">
        <v>137</v>
      </c>
    </row>
    <row r="400" spans="1:65" s="13" customFormat="1" ht="11.25">
      <c r="B400" s="191"/>
      <c r="C400" s="192"/>
      <c r="D400" s="193" t="s">
        <v>148</v>
      </c>
      <c r="E400" s="194" t="s">
        <v>44</v>
      </c>
      <c r="F400" s="195" t="s">
        <v>495</v>
      </c>
      <c r="G400" s="192"/>
      <c r="H400" s="196">
        <v>29.931000000000001</v>
      </c>
      <c r="I400" s="197"/>
      <c r="J400" s="192"/>
      <c r="K400" s="192"/>
      <c r="L400" s="198"/>
      <c r="M400" s="199"/>
      <c r="N400" s="200"/>
      <c r="O400" s="200"/>
      <c r="P400" s="200"/>
      <c r="Q400" s="200"/>
      <c r="R400" s="200"/>
      <c r="S400" s="200"/>
      <c r="T400" s="201"/>
      <c r="AT400" s="202" t="s">
        <v>148</v>
      </c>
      <c r="AU400" s="202" t="s">
        <v>92</v>
      </c>
      <c r="AV400" s="13" t="s">
        <v>92</v>
      </c>
      <c r="AW400" s="13" t="s">
        <v>42</v>
      </c>
      <c r="AX400" s="13" t="s">
        <v>82</v>
      </c>
      <c r="AY400" s="202" t="s">
        <v>137</v>
      </c>
    </row>
    <row r="401" spans="1:65" s="13" customFormat="1" ht="11.25">
      <c r="B401" s="191"/>
      <c r="C401" s="192"/>
      <c r="D401" s="193" t="s">
        <v>148</v>
      </c>
      <c r="E401" s="194" t="s">
        <v>44</v>
      </c>
      <c r="F401" s="195" t="s">
        <v>494</v>
      </c>
      <c r="G401" s="192"/>
      <c r="H401" s="196">
        <v>-7.0919999999999996</v>
      </c>
      <c r="I401" s="197"/>
      <c r="J401" s="192"/>
      <c r="K401" s="192"/>
      <c r="L401" s="198"/>
      <c r="M401" s="199"/>
      <c r="N401" s="200"/>
      <c r="O401" s="200"/>
      <c r="P401" s="200"/>
      <c r="Q401" s="200"/>
      <c r="R401" s="200"/>
      <c r="S401" s="200"/>
      <c r="T401" s="201"/>
      <c r="AT401" s="202" t="s">
        <v>148</v>
      </c>
      <c r="AU401" s="202" t="s">
        <v>92</v>
      </c>
      <c r="AV401" s="13" t="s">
        <v>92</v>
      </c>
      <c r="AW401" s="13" t="s">
        <v>42</v>
      </c>
      <c r="AX401" s="13" t="s">
        <v>82</v>
      </c>
      <c r="AY401" s="202" t="s">
        <v>137</v>
      </c>
    </row>
    <row r="402" spans="1:65" s="13" customFormat="1" ht="11.25">
      <c r="B402" s="191"/>
      <c r="C402" s="192"/>
      <c r="D402" s="193" t="s">
        <v>148</v>
      </c>
      <c r="E402" s="194" t="s">
        <v>44</v>
      </c>
      <c r="F402" s="195" t="s">
        <v>496</v>
      </c>
      <c r="G402" s="192"/>
      <c r="H402" s="196">
        <v>18.600000000000001</v>
      </c>
      <c r="I402" s="197"/>
      <c r="J402" s="192"/>
      <c r="K402" s="192"/>
      <c r="L402" s="198"/>
      <c r="M402" s="199"/>
      <c r="N402" s="200"/>
      <c r="O402" s="200"/>
      <c r="P402" s="200"/>
      <c r="Q402" s="200"/>
      <c r="R402" s="200"/>
      <c r="S402" s="200"/>
      <c r="T402" s="201"/>
      <c r="AT402" s="202" t="s">
        <v>148</v>
      </c>
      <c r="AU402" s="202" t="s">
        <v>92</v>
      </c>
      <c r="AV402" s="13" t="s">
        <v>92</v>
      </c>
      <c r="AW402" s="13" t="s">
        <v>42</v>
      </c>
      <c r="AX402" s="13" t="s">
        <v>82</v>
      </c>
      <c r="AY402" s="202" t="s">
        <v>137</v>
      </c>
    </row>
    <row r="403" spans="1:65" s="13" customFormat="1" ht="11.25">
      <c r="B403" s="191"/>
      <c r="C403" s="192"/>
      <c r="D403" s="193" t="s">
        <v>148</v>
      </c>
      <c r="E403" s="194" t="s">
        <v>44</v>
      </c>
      <c r="F403" s="195" t="s">
        <v>497</v>
      </c>
      <c r="G403" s="192"/>
      <c r="H403" s="196">
        <v>21.47</v>
      </c>
      <c r="I403" s="197"/>
      <c r="J403" s="192"/>
      <c r="K403" s="192"/>
      <c r="L403" s="198"/>
      <c r="M403" s="199"/>
      <c r="N403" s="200"/>
      <c r="O403" s="200"/>
      <c r="P403" s="200"/>
      <c r="Q403" s="200"/>
      <c r="R403" s="200"/>
      <c r="S403" s="200"/>
      <c r="T403" s="201"/>
      <c r="AT403" s="202" t="s">
        <v>148</v>
      </c>
      <c r="AU403" s="202" t="s">
        <v>92</v>
      </c>
      <c r="AV403" s="13" t="s">
        <v>92</v>
      </c>
      <c r="AW403" s="13" t="s">
        <v>42</v>
      </c>
      <c r="AX403" s="13" t="s">
        <v>82</v>
      </c>
      <c r="AY403" s="202" t="s">
        <v>137</v>
      </c>
    </row>
    <row r="404" spans="1:65" s="13" customFormat="1" ht="11.25">
      <c r="B404" s="191"/>
      <c r="C404" s="192"/>
      <c r="D404" s="193" t="s">
        <v>148</v>
      </c>
      <c r="E404" s="194" t="s">
        <v>44</v>
      </c>
      <c r="F404" s="195" t="s">
        <v>498</v>
      </c>
      <c r="G404" s="192"/>
      <c r="H404" s="196">
        <v>41.234999999999999</v>
      </c>
      <c r="I404" s="197"/>
      <c r="J404" s="192"/>
      <c r="K404" s="192"/>
      <c r="L404" s="198"/>
      <c r="M404" s="199"/>
      <c r="N404" s="200"/>
      <c r="O404" s="200"/>
      <c r="P404" s="200"/>
      <c r="Q404" s="200"/>
      <c r="R404" s="200"/>
      <c r="S404" s="200"/>
      <c r="T404" s="201"/>
      <c r="AT404" s="202" t="s">
        <v>148</v>
      </c>
      <c r="AU404" s="202" t="s">
        <v>92</v>
      </c>
      <c r="AV404" s="13" t="s">
        <v>92</v>
      </c>
      <c r="AW404" s="13" t="s">
        <v>42</v>
      </c>
      <c r="AX404" s="13" t="s">
        <v>82</v>
      </c>
      <c r="AY404" s="202" t="s">
        <v>137</v>
      </c>
    </row>
    <row r="405" spans="1:65" s="13" customFormat="1" ht="11.25">
      <c r="B405" s="191"/>
      <c r="C405" s="192"/>
      <c r="D405" s="193" t="s">
        <v>148</v>
      </c>
      <c r="E405" s="194" t="s">
        <v>44</v>
      </c>
      <c r="F405" s="195" t="s">
        <v>499</v>
      </c>
      <c r="G405" s="192"/>
      <c r="H405" s="196">
        <v>2.806</v>
      </c>
      <c r="I405" s="197"/>
      <c r="J405" s="192"/>
      <c r="K405" s="192"/>
      <c r="L405" s="198"/>
      <c r="M405" s="199"/>
      <c r="N405" s="200"/>
      <c r="O405" s="200"/>
      <c r="P405" s="200"/>
      <c r="Q405" s="200"/>
      <c r="R405" s="200"/>
      <c r="S405" s="200"/>
      <c r="T405" s="201"/>
      <c r="AT405" s="202" t="s">
        <v>148</v>
      </c>
      <c r="AU405" s="202" t="s">
        <v>92</v>
      </c>
      <c r="AV405" s="13" t="s">
        <v>92</v>
      </c>
      <c r="AW405" s="13" t="s">
        <v>42</v>
      </c>
      <c r="AX405" s="13" t="s">
        <v>82</v>
      </c>
      <c r="AY405" s="202" t="s">
        <v>137</v>
      </c>
    </row>
    <row r="406" spans="1:65" s="13" customFormat="1" ht="11.25">
      <c r="B406" s="191"/>
      <c r="C406" s="192"/>
      <c r="D406" s="193" t="s">
        <v>148</v>
      </c>
      <c r="E406" s="194" t="s">
        <v>44</v>
      </c>
      <c r="F406" s="195" t="s">
        <v>500</v>
      </c>
      <c r="G406" s="192"/>
      <c r="H406" s="196">
        <v>6.2629999999999999</v>
      </c>
      <c r="I406" s="197"/>
      <c r="J406" s="192"/>
      <c r="K406" s="192"/>
      <c r="L406" s="198"/>
      <c r="M406" s="199"/>
      <c r="N406" s="200"/>
      <c r="O406" s="200"/>
      <c r="P406" s="200"/>
      <c r="Q406" s="200"/>
      <c r="R406" s="200"/>
      <c r="S406" s="200"/>
      <c r="T406" s="201"/>
      <c r="AT406" s="202" t="s">
        <v>148</v>
      </c>
      <c r="AU406" s="202" t="s">
        <v>92</v>
      </c>
      <c r="AV406" s="13" t="s">
        <v>92</v>
      </c>
      <c r="AW406" s="13" t="s">
        <v>42</v>
      </c>
      <c r="AX406" s="13" t="s">
        <v>82</v>
      </c>
      <c r="AY406" s="202" t="s">
        <v>137</v>
      </c>
    </row>
    <row r="407" spans="1:65" s="13" customFormat="1" ht="11.25">
      <c r="B407" s="191"/>
      <c r="C407" s="192"/>
      <c r="D407" s="193" t="s">
        <v>148</v>
      </c>
      <c r="E407" s="194" t="s">
        <v>44</v>
      </c>
      <c r="F407" s="195" t="s">
        <v>501</v>
      </c>
      <c r="G407" s="192"/>
      <c r="H407" s="196">
        <v>6.5129999999999999</v>
      </c>
      <c r="I407" s="197"/>
      <c r="J407" s="192"/>
      <c r="K407" s="192"/>
      <c r="L407" s="198"/>
      <c r="M407" s="199"/>
      <c r="N407" s="200"/>
      <c r="O407" s="200"/>
      <c r="P407" s="200"/>
      <c r="Q407" s="200"/>
      <c r="R407" s="200"/>
      <c r="S407" s="200"/>
      <c r="T407" s="201"/>
      <c r="AT407" s="202" t="s">
        <v>148</v>
      </c>
      <c r="AU407" s="202" t="s">
        <v>92</v>
      </c>
      <c r="AV407" s="13" t="s">
        <v>92</v>
      </c>
      <c r="AW407" s="13" t="s">
        <v>42</v>
      </c>
      <c r="AX407" s="13" t="s">
        <v>82</v>
      </c>
      <c r="AY407" s="202" t="s">
        <v>137</v>
      </c>
    </row>
    <row r="408" spans="1:65" s="14" customFormat="1" ht="11.25">
      <c r="B408" s="203"/>
      <c r="C408" s="204"/>
      <c r="D408" s="193" t="s">
        <v>148</v>
      </c>
      <c r="E408" s="205" t="s">
        <v>44</v>
      </c>
      <c r="F408" s="206" t="s">
        <v>153</v>
      </c>
      <c r="G408" s="204"/>
      <c r="H408" s="207">
        <v>151.542</v>
      </c>
      <c r="I408" s="208"/>
      <c r="J408" s="204"/>
      <c r="K408" s="204"/>
      <c r="L408" s="209"/>
      <c r="M408" s="210"/>
      <c r="N408" s="211"/>
      <c r="O408" s="211"/>
      <c r="P408" s="211"/>
      <c r="Q408" s="211"/>
      <c r="R408" s="211"/>
      <c r="S408" s="211"/>
      <c r="T408" s="212"/>
      <c r="AT408" s="213" t="s">
        <v>148</v>
      </c>
      <c r="AU408" s="213" t="s">
        <v>92</v>
      </c>
      <c r="AV408" s="14" t="s">
        <v>144</v>
      </c>
      <c r="AW408" s="14" t="s">
        <v>42</v>
      </c>
      <c r="AX408" s="14" t="s">
        <v>90</v>
      </c>
      <c r="AY408" s="213" t="s">
        <v>137</v>
      </c>
    </row>
    <row r="409" spans="1:65" s="2" customFormat="1" ht="16.5" customHeight="1">
      <c r="A409" s="36"/>
      <c r="B409" s="37"/>
      <c r="C409" s="172" t="s">
        <v>502</v>
      </c>
      <c r="D409" s="172" t="s">
        <v>140</v>
      </c>
      <c r="E409" s="173" t="s">
        <v>503</v>
      </c>
      <c r="F409" s="174" t="s">
        <v>504</v>
      </c>
      <c r="G409" s="175" t="s">
        <v>375</v>
      </c>
      <c r="H409" s="176">
        <v>7.7279999999999998</v>
      </c>
      <c r="I409" s="177"/>
      <c r="J409" s="178">
        <f>ROUND(I409*H409,2)</f>
        <v>0</v>
      </c>
      <c r="K409" s="179"/>
      <c r="L409" s="41"/>
      <c r="M409" s="180" t="s">
        <v>44</v>
      </c>
      <c r="N409" s="181" t="s">
        <v>53</v>
      </c>
      <c r="O409" s="66"/>
      <c r="P409" s="182">
        <f>O409*H409</f>
        <v>0</v>
      </c>
      <c r="Q409" s="182">
        <v>0</v>
      </c>
      <c r="R409" s="182">
        <f>Q409*H409</f>
        <v>0</v>
      </c>
      <c r="S409" s="182">
        <v>2.2000000000000002</v>
      </c>
      <c r="T409" s="183">
        <f>S409*H409</f>
        <v>17.0016</v>
      </c>
      <c r="U409" s="36"/>
      <c r="V409" s="36"/>
      <c r="W409" s="36"/>
      <c r="X409" s="36"/>
      <c r="Y409" s="36"/>
      <c r="Z409" s="36"/>
      <c r="AA409" s="36"/>
      <c r="AB409" s="36"/>
      <c r="AC409" s="36"/>
      <c r="AD409" s="36"/>
      <c r="AE409" s="36"/>
      <c r="AR409" s="184" t="s">
        <v>144</v>
      </c>
      <c r="AT409" s="184" t="s">
        <v>140</v>
      </c>
      <c r="AU409" s="184" t="s">
        <v>92</v>
      </c>
      <c r="AY409" s="18" t="s">
        <v>137</v>
      </c>
      <c r="BE409" s="185">
        <f>IF(N409="základní",J409,0)</f>
        <v>0</v>
      </c>
      <c r="BF409" s="185">
        <f>IF(N409="snížená",J409,0)</f>
        <v>0</v>
      </c>
      <c r="BG409" s="185">
        <f>IF(N409="zákl. přenesená",J409,0)</f>
        <v>0</v>
      </c>
      <c r="BH409" s="185">
        <f>IF(N409="sníž. přenesená",J409,0)</f>
        <v>0</v>
      </c>
      <c r="BI409" s="185">
        <f>IF(N409="nulová",J409,0)</f>
        <v>0</v>
      </c>
      <c r="BJ409" s="18" t="s">
        <v>90</v>
      </c>
      <c r="BK409" s="185">
        <f>ROUND(I409*H409,2)</f>
        <v>0</v>
      </c>
      <c r="BL409" s="18" t="s">
        <v>144</v>
      </c>
      <c r="BM409" s="184" t="s">
        <v>505</v>
      </c>
    </row>
    <row r="410" spans="1:65" s="2" customFormat="1" ht="11.25">
      <c r="A410" s="36"/>
      <c r="B410" s="37"/>
      <c r="C410" s="38"/>
      <c r="D410" s="186" t="s">
        <v>146</v>
      </c>
      <c r="E410" s="38"/>
      <c r="F410" s="187" t="s">
        <v>506</v>
      </c>
      <c r="G410" s="38"/>
      <c r="H410" s="38"/>
      <c r="I410" s="188"/>
      <c r="J410" s="38"/>
      <c r="K410" s="38"/>
      <c r="L410" s="41"/>
      <c r="M410" s="189"/>
      <c r="N410" s="190"/>
      <c r="O410" s="66"/>
      <c r="P410" s="66"/>
      <c r="Q410" s="66"/>
      <c r="R410" s="66"/>
      <c r="S410" s="66"/>
      <c r="T410" s="67"/>
      <c r="U410" s="36"/>
      <c r="V410" s="36"/>
      <c r="W410" s="36"/>
      <c r="X410" s="36"/>
      <c r="Y410" s="36"/>
      <c r="Z410" s="36"/>
      <c r="AA410" s="36"/>
      <c r="AB410" s="36"/>
      <c r="AC410" s="36"/>
      <c r="AD410" s="36"/>
      <c r="AE410" s="36"/>
      <c r="AT410" s="18" t="s">
        <v>146</v>
      </c>
      <c r="AU410" s="18" t="s">
        <v>92</v>
      </c>
    </row>
    <row r="411" spans="1:65" s="15" customFormat="1" ht="11.25">
      <c r="B411" s="214"/>
      <c r="C411" s="215"/>
      <c r="D411" s="193" t="s">
        <v>148</v>
      </c>
      <c r="E411" s="216" t="s">
        <v>44</v>
      </c>
      <c r="F411" s="217" t="s">
        <v>379</v>
      </c>
      <c r="G411" s="215"/>
      <c r="H411" s="216" t="s">
        <v>44</v>
      </c>
      <c r="I411" s="218"/>
      <c r="J411" s="215"/>
      <c r="K411" s="215"/>
      <c r="L411" s="219"/>
      <c r="M411" s="220"/>
      <c r="N411" s="221"/>
      <c r="O411" s="221"/>
      <c r="P411" s="221"/>
      <c r="Q411" s="221"/>
      <c r="R411" s="221"/>
      <c r="S411" s="221"/>
      <c r="T411" s="222"/>
      <c r="AT411" s="223" t="s">
        <v>148</v>
      </c>
      <c r="AU411" s="223" t="s">
        <v>92</v>
      </c>
      <c r="AV411" s="15" t="s">
        <v>90</v>
      </c>
      <c r="AW411" s="15" t="s">
        <v>42</v>
      </c>
      <c r="AX411" s="15" t="s">
        <v>82</v>
      </c>
      <c r="AY411" s="223" t="s">
        <v>137</v>
      </c>
    </row>
    <row r="412" spans="1:65" s="13" customFormat="1" ht="11.25">
      <c r="B412" s="191"/>
      <c r="C412" s="192"/>
      <c r="D412" s="193" t="s">
        <v>148</v>
      </c>
      <c r="E412" s="194" t="s">
        <v>44</v>
      </c>
      <c r="F412" s="195" t="s">
        <v>380</v>
      </c>
      <c r="G412" s="192"/>
      <c r="H412" s="196">
        <v>0.65500000000000003</v>
      </c>
      <c r="I412" s="197"/>
      <c r="J412" s="192"/>
      <c r="K412" s="192"/>
      <c r="L412" s="198"/>
      <c r="M412" s="199"/>
      <c r="N412" s="200"/>
      <c r="O412" s="200"/>
      <c r="P412" s="200"/>
      <c r="Q412" s="200"/>
      <c r="R412" s="200"/>
      <c r="S412" s="200"/>
      <c r="T412" s="201"/>
      <c r="AT412" s="202" t="s">
        <v>148</v>
      </c>
      <c r="AU412" s="202" t="s">
        <v>92</v>
      </c>
      <c r="AV412" s="13" t="s">
        <v>92</v>
      </c>
      <c r="AW412" s="13" t="s">
        <v>42</v>
      </c>
      <c r="AX412" s="13" t="s">
        <v>82</v>
      </c>
      <c r="AY412" s="202" t="s">
        <v>137</v>
      </c>
    </row>
    <row r="413" spans="1:65" s="13" customFormat="1" ht="11.25">
      <c r="B413" s="191"/>
      <c r="C413" s="192"/>
      <c r="D413" s="193" t="s">
        <v>148</v>
      </c>
      <c r="E413" s="194" t="s">
        <v>44</v>
      </c>
      <c r="F413" s="195" t="s">
        <v>381</v>
      </c>
      <c r="G413" s="192"/>
      <c r="H413" s="196">
        <v>0.48599999999999999</v>
      </c>
      <c r="I413" s="197"/>
      <c r="J413" s="192"/>
      <c r="K413" s="192"/>
      <c r="L413" s="198"/>
      <c r="M413" s="199"/>
      <c r="N413" s="200"/>
      <c r="O413" s="200"/>
      <c r="P413" s="200"/>
      <c r="Q413" s="200"/>
      <c r="R413" s="200"/>
      <c r="S413" s="200"/>
      <c r="T413" s="201"/>
      <c r="AT413" s="202" t="s">
        <v>148</v>
      </c>
      <c r="AU413" s="202" t="s">
        <v>92</v>
      </c>
      <c r="AV413" s="13" t="s">
        <v>92</v>
      </c>
      <c r="AW413" s="13" t="s">
        <v>42</v>
      </c>
      <c r="AX413" s="13" t="s">
        <v>82</v>
      </c>
      <c r="AY413" s="202" t="s">
        <v>137</v>
      </c>
    </row>
    <row r="414" spans="1:65" s="13" customFormat="1" ht="11.25">
      <c r="B414" s="191"/>
      <c r="C414" s="192"/>
      <c r="D414" s="193" t="s">
        <v>148</v>
      </c>
      <c r="E414" s="194" t="s">
        <v>44</v>
      </c>
      <c r="F414" s="195" t="s">
        <v>382</v>
      </c>
      <c r="G414" s="192"/>
      <c r="H414" s="196">
        <v>0.48599999999999999</v>
      </c>
      <c r="I414" s="197"/>
      <c r="J414" s="192"/>
      <c r="K414" s="192"/>
      <c r="L414" s="198"/>
      <c r="M414" s="199"/>
      <c r="N414" s="200"/>
      <c r="O414" s="200"/>
      <c r="P414" s="200"/>
      <c r="Q414" s="200"/>
      <c r="R414" s="200"/>
      <c r="S414" s="200"/>
      <c r="T414" s="201"/>
      <c r="AT414" s="202" t="s">
        <v>148</v>
      </c>
      <c r="AU414" s="202" t="s">
        <v>92</v>
      </c>
      <c r="AV414" s="13" t="s">
        <v>92</v>
      </c>
      <c r="AW414" s="13" t="s">
        <v>42</v>
      </c>
      <c r="AX414" s="13" t="s">
        <v>82</v>
      </c>
      <c r="AY414" s="202" t="s">
        <v>137</v>
      </c>
    </row>
    <row r="415" spans="1:65" s="13" customFormat="1" ht="11.25">
      <c r="B415" s="191"/>
      <c r="C415" s="192"/>
      <c r="D415" s="193" t="s">
        <v>148</v>
      </c>
      <c r="E415" s="194" t="s">
        <v>44</v>
      </c>
      <c r="F415" s="195" t="s">
        <v>383</v>
      </c>
      <c r="G415" s="192"/>
      <c r="H415" s="196">
        <v>0.67700000000000005</v>
      </c>
      <c r="I415" s="197"/>
      <c r="J415" s="192"/>
      <c r="K415" s="192"/>
      <c r="L415" s="198"/>
      <c r="M415" s="199"/>
      <c r="N415" s="200"/>
      <c r="O415" s="200"/>
      <c r="P415" s="200"/>
      <c r="Q415" s="200"/>
      <c r="R415" s="200"/>
      <c r="S415" s="200"/>
      <c r="T415" s="201"/>
      <c r="AT415" s="202" t="s">
        <v>148</v>
      </c>
      <c r="AU415" s="202" t="s">
        <v>92</v>
      </c>
      <c r="AV415" s="13" t="s">
        <v>92</v>
      </c>
      <c r="AW415" s="13" t="s">
        <v>42</v>
      </c>
      <c r="AX415" s="13" t="s">
        <v>82</v>
      </c>
      <c r="AY415" s="202" t="s">
        <v>137</v>
      </c>
    </row>
    <row r="416" spans="1:65" s="13" customFormat="1" ht="11.25">
      <c r="B416" s="191"/>
      <c r="C416" s="192"/>
      <c r="D416" s="193" t="s">
        <v>148</v>
      </c>
      <c r="E416" s="194" t="s">
        <v>44</v>
      </c>
      <c r="F416" s="195" t="s">
        <v>384</v>
      </c>
      <c r="G416" s="192"/>
      <c r="H416" s="196">
        <v>0.67700000000000005</v>
      </c>
      <c r="I416" s="197"/>
      <c r="J416" s="192"/>
      <c r="K416" s="192"/>
      <c r="L416" s="198"/>
      <c r="M416" s="199"/>
      <c r="N416" s="200"/>
      <c r="O416" s="200"/>
      <c r="P416" s="200"/>
      <c r="Q416" s="200"/>
      <c r="R416" s="200"/>
      <c r="S416" s="200"/>
      <c r="T416" s="201"/>
      <c r="AT416" s="202" t="s">
        <v>148</v>
      </c>
      <c r="AU416" s="202" t="s">
        <v>92</v>
      </c>
      <c r="AV416" s="13" t="s">
        <v>92</v>
      </c>
      <c r="AW416" s="13" t="s">
        <v>42</v>
      </c>
      <c r="AX416" s="13" t="s">
        <v>82</v>
      </c>
      <c r="AY416" s="202" t="s">
        <v>137</v>
      </c>
    </row>
    <row r="417" spans="1:65" s="13" customFormat="1" ht="11.25">
      <c r="B417" s="191"/>
      <c r="C417" s="192"/>
      <c r="D417" s="193" t="s">
        <v>148</v>
      </c>
      <c r="E417" s="194" t="s">
        <v>44</v>
      </c>
      <c r="F417" s="195" t="s">
        <v>385</v>
      </c>
      <c r="G417" s="192"/>
      <c r="H417" s="196">
        <v>0.67700000000000005</v>
      </c>
      <c r="I417" s="197"/>
      <c r="J417" s="192"/>
      <c r="K417" s="192"/>
      <c r="L417" s="198"/>
      <c r="M417" s="199"/>
      <c r="N417" s="200"/>
      <c r="O417" s="200"/>
      <c r="P417" s="200"/>
      <c r="Q417" s="200"/>
      <c r="R417" s="200"/>
      <c r="S417" s="200"/>
      <c r="T417" s="201"/>
      <c r="AT417" s="202" t="s">
        <v>148</v>
      </c>
      <c r="AU417" s="202" t="s">
        <v>92</v>
      </c>
      <c r="AV417" s="13" t="s">
        <v>92</v>
      </c>
      <c r="AW417" s="13" t="s">
        <v>42</v>
      </c>
      <c r="AX417" s="13" t="s">
        <v>82</v>
      </c>
      <c r="AY417" s="202" t="s">
        <v>137</v>
      </c>
    </row>
    <row r="418" spans="1:65" s="13" customFormat="1" ht="11.25">
      <c r="B418" s="191"/>
      <c r="C418" s="192"/>
      <c r="D418" s="193" t="s">
        <v>148</v>
      </c>
      <c r="E418" s="194" t="s">
        <v>44</v>
      </c>
      <c r="F418" s="195" t="s">
        <v>386</v>
      </c>
      <c r="G418" s="192"/>
      <c r="H418" s="196">
        <v>0.67700000000000005</v>
      </c>
      <c r="I418" s="197"/>
      <c r="J418" s="192"/>
      <c r="K418" s="192"/>
      <c r="L418" s="198"/>
      <c r="M418" s="199"/>
      <c r="N418" s="200"/>
      <c r="O418" s="200"/>
      <c r="P418" s="200"/>
      <c r="Q418" s="200"/>
      <c r="R418" s="200"/>
      <c r="S418" s="200"/>
      <c r="T418" s="201"/>
      <c r="AT418" s="202" t="s">
        <v>148</v>
      </c>
      <c r="AU418" s="202" t="s">
        <v>92</v>
      </c>
      <c r="AV418" s="13" t="s">
        <v>92</v>
      </c>
      <c r="AW418" s="13" t="s">
        <v>42</v>
      </c>
      <c r="AX418" s="13" t="s">
        <v>82</v>
      </c>
      <c r="AY418" s="202" t="s">
        <v>137</v>
      </c>
    </row>
    <row r="419" spans="1:65" s="13" customFormat="1" ht="11.25">
      <c r="B419" s="191"/>
      <c r="C419" s="192"/>
      <c r="D419" s="193" t="s">
        <v>148</v>
      </c>
      <c r="E419" s="194" t="s">
        <v>44</v>
      </c>
      <c r="F419" s="195" t="s">
        <v>387</v>
      </c>
      <c r="G419" s="192"/>
      <c r="H419" s="196">
        <v>0.67700000000000005</v>
      </c>
      <c r="I419" s="197"/>
      <c r="J419" s="192"/>
      <c r="K419" s="192"/>
      <c r="L419" s="198"/>
      <c r="M419" s="199"/>
      <c r="N419" s="200"/>
      <c r="O419" s="200"/>
      <c r="P419" s="200"/>
      <c r="Q419" s="200"/>
      <c r="R419" s="200"/>
      <c r="S419" s="200"/>
      <c r="T419" s="201"/>
      <c r="AT419" s="202" t="s">
        <v>148</v>
      </c>
      <c r="AU419" s="202" t="s">
        <v>92</v>
      </c>
      <c r="AV419" s="13" t="s">
        <v>92</v>
      </c>
      <c r="AW419" s="13" t="s">
        <v>42</v>
      </c>
      <c r="AX419" s="13" t="s">
        <v>82</v>
      </c>
      <c r="AY419" s="202" t="s">
        <v>137</v>
      </c>
    </row>
    <row r="420" spans="1:65" s="13" customFormat="1" ht="11.25">
      <c r="B420" s="191"/>
      <c r="C420" s="192"/>
      <c r="D420" s="193" t="s">
        <v>148</v>
      </c>
      <c r="E420" s="194" t="s">
        <v>44</v>
      </c>
      <c r="F420" s="195" t="s">
        <v>388</v>
      </c>
      <c r="G420" s="192"/>
      <c r="H420" s="196">
        <v>0.19600000000000001</v>
      </c>
      <c r="I420" s="197"/>
      <c r="J420" s="192"/>
      <c r="K420" s="192"/>
      <c r="L420" s="198"/>
      <c r="M420" s="199"/>
      <c r="N420" s="200"/>
      <c r="O420" s="200"/>
      <c r="P420" s="200"/>
      <c r="Q420" s="200"/>
      <c r="R420" s="200"/>
      <c r="S420" s="200"/>
      <c r="T420" s="201"/>
      <c r="AT420" s="202" t="s">
        <v>148</v>
      </c>
      <c r="AU420" s="202" t="s">
        <v>92</v>
      </c>
      <c r="AV420" s="13" t="s">
        <v>92</v>
      </c>
      <c r="AW420" s="13" t="s">
        <v>42</v>
      </c>
      <c r="AX420" s="13" t="s">
        <v>82</v>
      </c>
      <c r="AY420" s="202" t="s">
        <v>137</v>
      </c>
    </row>
    <row r="421" spans="1:65" s="13" customFormat="1" ht="11.25">
      <c r="B421" s="191"/>
      <c r="C421" s="192"/>
      <c r="D421" s="193" t="s">
        <v>148</v>
      </c>
      <c r="E421" s="194" t="s">
        <v>44</v>
      </c>
      <c r="F421" s="195" t="s">
        <v>389</v>
      </c>
      <c r="G421" s="192"/>
      <c r="H421" s="196">
        <v>2.109</v>
      </c>
      <c r="I421" s="197"/>
      <c r="J421" s="192"/>
      <c r="K421" s="192"/>
      <c r="L421" s="198"/>
      <c r="M421" s="199"/>
      <c r="N421" s="200"/>
      <c r="O421" s="200"/>
      <c r="P421" s="200"/>
      <c r="Q421" s="200"/>
      <c r="R421" s="200"/>
      <c r="S421" s="200"/>
      <c r="T421" s="201"/>
      <c r="AT421" s="202" t="s">
        <v>148</v>
      </c>
      <c r="AU421" s="202" t="s">
        <v>92</v>
      </c>
      <c r="AV421" s="13" t="s">
        <v>92</v>
      </c>
      <c r="AW421" s="13" t="s">
        <v>42</v>
      </c>
      <c r="AX421" s="13" t="s">
        <v>82</v>
      </c>
      <c r="AY421" s="202" t="s">
        <v>137</v>
      </c>
    </row>
    <row r="422" spans="1:65" s="13" customFormat="1" ht="11.25">
      <c r="B422" s="191"/>
      <c r="C422" s="192"/>
      <c r="D422" s="193" t="s">
        <v>148</v>
      </c>
      <c r="E422" s="194" t="s">
        <v>44</v>
      </c>
      <c r="F422" s="195" t="s">
        <v>390</v>
      </c>
      <c r="G422" s="192"/>
      <c r="H422" s="196">
        <v>0.41099999999999998</v>
      </c>
      <c r="I422" s="197"/>
      <c r="J422" s="192"/>
      <c r="K422" s="192"/>
      <c r="L422" s="198"/>
      <c r="M422" s="199"/>
      <c r="N422" s="200"/>
      <c r="O422" s="200"/>
      <c r="P422" s="200"/>
      <c r="Q422" s="200"/>
      <c r="R422" s="200"/>
      <c r="S422" s="200"/>
      <c r="T422" s="201"/>
      <c r="AT422" s="202" t="s">
        <v>148</v>
      </c>
      <c r="AU422" s="202" t="s">
        <v>92</v>
      </c>
      <c r="AV422" s="13" t="s">
        <v>92</v>
      </c>
      <c r="AW422" s="13" t="s">
        <v>42</v>
      </c>
      <c r="AX422" s="13" t="s">
        <v>82</v>
      </c>
      <c r="AY422" s="202" t="s">
        <v>137</v>
      </c>
    </row>
    <row r="423" spans="1:65" s="14" customFormat="1" ht="11.25">
      <c r="B423" s="203"/>
      <c r="C423" s="204"/>
      <c r="D423" s="193" t="s">
        <v>148</v>
      </c>
      <c r="E423" s="205" t="s">
        <v>44</v>
      </c>
      <c r="F423" s="206" t="s">
        <v>153</v>
      </c>
      <c r="G423" s="204"/>
      <c r="H423" s="207">
        <v>7.7279999999999998</v>
      </c>
      <c r="I423" s="208"/>
      <c r="J423" s="204"/>
      <c r="K423" s="204"/>
      <c r="L423" s="209"/>
      <c r="M423" s="210"/>
      <c r="N423" s="211"/>
      <c r="O423" s="211"/>
      <c r="P423" s="211"/>
      <c r="Q423" s="211"/>
      <c r="R423" s="211"/>
      <c r="S423" s="211"/>
      <c r="T423" s="212"/>
      <c r="AT423" s="213" t="s">
        <v>148</v>
      </c>
      <c r="AU423" s="213" t="s">
        <v>92</v>
      </c>
      <c r="AV423" s="14" t="s">
        <v>144</v>
      </c>
      <c r="AW423" s="14" t="s">
        <v>42</v>
      </c>
      <c r="AX423" s="14" t="s">
        <v>90</v>
      </c>
      <c r="AY423" s="213" t="s">
        <v>137</v>
      </c>
    </row>
    <row r="424" spans="1:65" s="2" customFormat="1" ht="24.2" customHeight="1">
      <c r="A424" s="36"/>
      <c r="B424" s="37"/>
      <c r="C424" s="172" t="s">
        <v>507</v>
      </c>
      <c r="D424" s="172" t="s">
        <v>140</v>
      </c>
      <c r="E424" s="173" t="s">
        <v>508</v>
      </c>
      <c r="F424" s="174" t="s">
        <v>509</v>
      </c>
      <c r="G424" s="175" t="s">
        <v>164</v>
      </c>
      <c r="H424" s="176">
        <v>561.25</v>
      </c>
      <c r="I424" s="177"/>
      <c r="J424" s="178">
        <f>ROUND(I424*H424,2)</f>
        <v>0</v>
      </c>
      <c r="K424" s="179"/>
      <c r="L424" s="41"/>
      <c r="M424" s="180" t="s">
        <v>44</v>
      </c>
      <c r="N424" s="181" t="s">
        <v>53</v>
      </c>
      <c r="O424" s="66"/>
      <c r="P424" s="182">
        <f>O424*H424</f>
        <v>0</v>
      </c>
      <c r="Q424" s="182">
        <v>0</v>
      </c>
      <c r="R424" s="182">
        <f>Q424*H424</f>
        <v>0</v>
      </c>
      <c r="S424" s="182">
        <v>0</v>
      </c>
      <c r="T424" s="183">
        <f>S424*H424</f>
        <v>0</v>
      </c>
      <c r="U424" s="36"/>
      <c r="V424" s="36"/>
      <c r="W424" s="36"/>
      <c r="X424" s="36"/>
      <c r="Y424" s="36"/>
      <c r="Z424" s="36"/>
      <c r="AA424" s="36"/>
      <c r="AB424" s="36"/>
      <c r="AC424" s="36"/>
      <c r="AD424" s="36"/>
      <c r="AE424" s="36"/>
      <c r="AR424" s="184" t="s">
        <v>144</v>
      </c>
      <c r="AT424" s="184" t="s">
        <v>140</v>
      </c>
      <c r="AU424" s="184" t="s">
        <v>92</v>
      </c>
      <c r="AY424" s="18" t="s">
        <v>137</v>
      </c>
      <c r="BE424" s="185">
        <f>IF(N424="základní",J424,0)</f>
        <v>0</v>
      </c>
      <c r="BF424" s="185">
        <f>IF(N424="snížená",J424,0)</f>
        <v>0</v>
      </c>
      <c r="BG424" s="185">
        <f>IF(N424="zákl. přenesená",J424,0)</f>
        <v>0</v>
      </c>
      <c r="BH424" s="185">
        <f>IF(N424="sníž. přenesená",J424,0)</f>
        <v>0</v>
      </c>
      <c r="BI424" s="185">
        <f>IF(N424="nulová",J424,0)</f>
        <v>0</v>
      </c>
      <c r="BJ424" s="18" t="s">
        <v>90</v>
      </c>
      <c r="BK424" s="185">
        <f>ROUND(I424*H424,2)</f>
        <v>0</v>
      </c>
      <c r="BL424" s="18" t="s">
        <v>144</v>
      </c>
      <c r="BM424" s="184" t="s">
        <v>510</v>
      </c>
    </row>
    <row r="425" spans="1:65" s="2" customFormat="1" ht="11.25">
      <c r="A425" s="36"/>
      <c r="B425" s="37"/>
      <c r="C425" s="38"/>
      <c r="D425" s="186" t="s">
        <v>146</v>
      </c>
      <c r="E425" s="38"/>
      <c r="F425" s="187" t="s">
        <v>511</v>
      </c>
      <c r="G425" s="38"/>
      <c r="H425" s="38"/>
      <c r="I425" s="188"/>
      <c r="J425" s="38"/>
      <c r="K425" s="38"/>
      <c r="L425" s="41"/>
      <c r="M425" s="189"/>
      <c r="N425" s="190"/>
      <c r="O425" s="66"/>
      <c r="P425" s="66"/>
      <c r="Q425" s="66"/>
      <c r="R425" s="66"/>
      <c r="S425" s="66"/>
      <c r="T425" s="67"/>
      <c r="U425" s="36"/>
      <c r="V425" s="36"/>
      <c r="W425" s="36"/>
      <c r="X425" s="36"/>
      <c r="Y425" s="36"/>
      <c r="Z425" s="36"/>
      <c r="AA425" s="36"/>
      <c r="AB425" s="36"/>
      <c r="AC425" s="36"/>
      <c r="AD425" s="36"/>
      <c r="AE425" s="36"/>
      <c r="AT425" s="18" t="s">
        <v>146</v>
      </c>
      <c r="AU425" s="18" t="s">
        <v>92</v>
      </c>
    </row>
    <row r="426" spans="1:65" s="13" customFormat="1" ht="11.25">
      <c r="B426" s="191"/>
      <c r="C426" s="192"/>
      <c r="D426" s="193" t="s">
        <v>148</v>
      </c>
      <c r="E426" s="194" t="s">
        <v>44</v>
      </c>
      <c r="F426" s="195" t="s">
        <v>512</v>
      </c>
      <c r="G426" s="192"/>
      <c r="H426" s="196">
        <v>561.25</v>
      </c>
      <c r="I426" s="197"/>
      <c r="J426" s="192"/>
      <c r="K426" s="192"/>
      <c r="L426" s="198"/>
      <c r="M426" s="199"/>
      <c r="N426" s="200"/>
      <c r="O426" s="200"/>
      <c r="P426" s="200"/>
      <c r="Q426" s="200"/>
      <c r="R426" s="200"/>
      <c r="S426" s="200"/>
      <c r="T426" s="201"/>
      <c r="AT426" s="202" t="s">
        <v>148</v>
      </c>
      <c r="AU426" s="202" t="s">
        <v>92</v>
      </c>
      <c r="AV426" s="13" t="s">
        <v>92</v>
      </c>
      <c r="AW426" s="13" t="s">
        <v>42</v>
      </c>
      <c r="AX426" s="13" t="s">
        <v>90</v>
      </c>
      <c r="AY426" s="202" t="s">
        <v>137</v>
      </c>
    </row>
    <row r="427" spans="1:65" s="2" customFormat="1" ht="21.75" customHeight="1">
      <c r="A427" s="36"/>
      <c r="B427" s="37"/>
      <c r="C427" s="172" t="s">
        <v>513</v>
      </c>
      <c r="D427" s="172" t="s">
        <v>140</v>
      </c>
      <c r="E427" s="173" t="s">
        <v>514</v>
      </c>
      <c r="F427" s="174" t="s">
        <v>515</v>
      </c>
      <c r="G427" s="175" t="s">
        <v>164</v>
      </c>
      <c r="H427" s="176">
        <v>28.959</v>
      </c>
      <c r="I427" s="177"/>
      <c r="J427" s="178">
        <f>ROUND(I427*H427,2)</f>
        <v>0</v>
      </c>
      <c r="K427" s="179"/>
      <c r="L427" s="41"/>
      <c r="M427" s="180" t="s">
        <v>44</v>
      </c>
      <c r="N427" s="181" t="s">
        <v>53</v>
      </c>
      <c r="O427" s="66"/>
      <c r="P427" s="182">
        <f>O427*H427</f>
        <v>0</v>
      </c>
      <c r="Q427" s="182">
        <v>0</v>
      </c>
      <c r="R427" s="182">
        <f>Q427*H427</f>
        <v>0</v>
      </c>
      <c r="S427" s="182">
        <v>7.5999999999999998E-2</v>
      </c>
      <c r="T427" s="183">
        <f>S427*H427</f>
        <v>2.2008839999999998</v>
      </c>
      <c r="U427" s="36"/>
      <c r="V427" s="36"/>
      <c r="W427" s="36"/>
      <c r="X427" s="36"/>
      <c r="Y427" s="36"/>
      <c r="Z427" s="36"/>
      <c r="AA427" s="36"/>
      <c r="AB427" s="36"/>
      <c r="AC427" s="36"/>
      <c r="AD427" s="36"/>
      <c r="AE427" s="36"/>
      <c r="AR427" s="184" t="s">
        <v>144</v>
      </c>
      <c r="AT427" s="184" t="s">
        <v>140</v>
      </c>
      <c r="AU427" s="184" t="s">
        <v>92</v>
      </c>
      <c r="AY427" s="18" t="s">
        <v>137</v>
      </c>
      <c r="BE427" s="185">
        <f>IF(N427="základní",J427,0)</f>
        <v>0</v>
      </c>
      <c r="BF427" s="185">
        <f>IF(N427="snížená",J427,0)</f>
        <v>0</v>
      </c>
      <c r="BG427" s="185">
        <f>IF(N427="zákl. přenesená",J427,0)</f>
        <v>0</v>
      </c>
      <c r="BH427" s="185">
        <f>IF(N427="sníž. přenesená",J427,0)</f>
        <v>0</v>
      </c>
      <c r="BI427" s="185">
        <f>IF(N427="nulová",J427,0)</f>
        <v>0</v>
      </c>
      <c r="BJ427" s="18" t="s">
        <v>90</v>
      </c>
      <c r="BK427" s="185">
        <f>ROUND(I427*H427,2)</f>
        <v>0</v>
      </c>
      <c r="BL427" s="18" t="s">
        <v>144</v>
      </c>
      <c r="BM427" s="184" t="s">
        <v>516</v>
      </c>
    </row>
    <row r="428" spans="1:65" s="2" customFormat="1" ht="11.25">
      <c r="A428" s="36"/>
      <c r="B428" s="37"/>
      <c r="C428" s="38"/>
      <c r="D428" s="186" t="s">
        <v>146</v>
      </c>
      <c r="E428" s="38"/>
      <c r="F428" s="187" t="s">
        <v>517</v>
      </c>
      <c r="G428" s="38"/>
      <c r="H428" s="38"/>
      <c r="I428" s="188"/>
      <c r="J428" s="38"/>
      <c r="K428" s="38"/>
      <c r="L428" s="41"/>
      <c r="M428" s="189"/>
      <c r="N428" s="190"/>
      <c r="O428" s="66"/>
      <c r="P428" s="66"/>
      <c r="Q428" s="66"/>
      <c r="R428" s="66"/>
      <c r="S428" s="66"/>
      <c r="T428" s="67"/>
      <c r="U428" s="36"/>
      <c r="V428" s="36"/>
      <c r="W428" s="36"/>
      <c r="X428" s="36"/>
      <c r="Y428" s="36"/>
      <c r="Z428" s="36"/>
      <c r="AA428" s="36"/>
      <c r="AB428" s="36"/>
      <c r="AC428" s="36"/>
      <c r="AD428" s="36"/>
      <c r="AE428" s="36"/>
      <c r="AT428" s="18" t="s">
        <v>146</v>
      </c>
      <c r="AU428" s="18" t="s">
        <v>92</v>
      </c>
    </row>
    <row r="429" spans="1:65" s="13" customFormat="1" ht="11.25">
      <c r="B429" s="191"/>
      <c r="C429" s="192"/>
      <c r="D429" s="193" t="s">
        <v>148</v>
      </c>
      <c r="E429" s="194" t="s">
        <v>44</v>
      </c>
      <c r="F429" s="195" t="s">
        <v>518</v>
      </c>
      <c r="G429" s="192"/>
      <c r="H429" s="196">
        <v>2.758</v>
      </c>
      <c r="I429" s="197"/>
      <c r="J429" s="192"/>
      <c r="K429" s="192"/>
      <c r="L429" s="198"/>
      <c r="M429" s="199"/>
      <c r="N429" s="200"/>
      <c r="O429" s="200"/>
      <c r="P429" s="200"/>
      <c r="Q429" s="200"/>
      <c r="R429" s="200"/>
      <c r="S429" s="200"/>
      <c r="T429" s="201"/>
      <c r="AT429" s="202" t="s">
        <v>148</v>
      </c>
      <c r="AU429" s="202" t="s">
        <v>92</v>
      </c>
      <c r="AV429" s="13" t="s">
        <v>92</v>
      </c>
      <c r="AW429" s="13" t="s">
        <v>42</v>
      </c>
      <c r="AX429" s="13" t="s">
        <v>82</v>
      </c>
      <c r="AY429" s="202" t="s">
        <v>137</v>
      </c>
    </row>
    <row r="430" spans="1:65" s="13" customFormat="1" ht="11.25">
      <c r="B430" s="191"/>
      <c r="C430" s="192"/>
      <c r="D430" s="193" t="s">
        <v>148</v>
      </c>
      <c r="E430" s="194" t="s">
        <v>44</v>
      </c>
      <c r="F430" s="195" t="s">
        <v>519</v>
      </c>
      <c r="G430" s="192"/>
      <c r="H430" s="196">
        <v>2.758</v>
      </c>
      <c r="I430" s="197"/>
      <c r="J430" s="192"/>
      <c r="K430" s="192"/>
      <c r="L430" s="198"/>
      <c r="M430" s="199"/>
      <c r="N430" s="200"/>
      <c r="O430" s="200"/>
      <c r="P430" s="200"/>
      <c r="Q430" s="200"/>
      <c r="R430" s="200"/>
      <c r="S430" s="200"/>
      <c r="T430" s="201"/>
      <c r="AT430" s="202" t="s">
        <v>148</v>
      </c>
      <c r="AU430" s="202" t="s">
        <v>92</v>
      </c>
      <c r="AV430" s="13" t="s">
        <v>92</v>
      </c>
      <c r="AW430" s="13" t="s">
        <v>42</v>
      </c>
      <c r="AX430" s="13" t="s">
        <v>82</v>
      </c>
      <c r="AY430" s="202" t="s">
        <v>137</v>
      </c>
    </row>
    <row r="431" spans="1:65" s="13" customFormat="1" ht="11.25">
      <c r="B431" s="191"/>
      <c r="C431" s="192"/>
      <c r="D431" s="193" t="s">
        <v>148</v>
      </c>
      <c r="E431" s="194" t="s">
        <v>44</v>
      </c>
      <c r="F431" s="195" t="s">
        <v>520</v>
      </c>
      <c r="G431" s="192"/>
      <c r="H431" s="196">
        <v>4.1369999999999996</v>
      </c>
      <c r="I431" s="197"/>
      <c r="J431" s="192"/>
      <c r="K431" s="192"/>
      <c r="L431" s="198"/>
      <c r="M431" s="199"/>
      <c r="N431" s="200"/>
      <c r="O431" s="200"/>
      <c r="P431" s="200"/>
      <c r="Q431" s="200"/>
      <c r="R431" s="200"/>
      <c r="S431" s="200"/>
      <c r="T431" s="201"/>
      <c r="AT431" s="202" t="s">
        <v>148</v>
      </c>
      <c r="AU431" s="202" t="s">
        <v>92</v>
      </c>
      <c r="AV431" s="13" t="s">
        <v>92</v>
      </c>
      <c r="AW431" s="13" t="s">
        <v>42</v>
      </c>
      <c r="AX431" s="13" t="s">
        <v>82</v>
      </c>
      <c r="AY431" s="202" t="s">
        <v>137</v>
      </c>
    </row>
    <row r="432" spans="1:65" s="13" customFormat="1" ht="11.25">
      <c r="B432" s="191"/>
      <c r="C432" s="192"/>
      <c r="D432" s="193" t="s">
        <v>148</v>
      </c>
      <c r="E432" s="194" t="s">
        <v>44</v>
      </c>
      <c r="F432" s="195" t="s">
        <v>521</v>
      </c>
      <c r="G432" s="192"/>
      <c r="H432" s="196">
        <v>4.1369999999999996</v>
      </c>
      <c r="I432" s="197"/>
      <c r="J432" s="192"/>
      <c r="K432" s="192"/>
      <c r="L432" s="198"/>
      <c r="M432" s="199"/>
      <c r="N432" s="200"/>
      <c r="O432" s="200"/>
      <c r="P432" s="200"/>
      <c r="Q432" s="200"/>
      <c r="R432" s="200"/>
      <c r="S432" s="200"/>
      <c r="T432" s="201"/>
      <c r="AT432" s="202" t="s">
        <v>148</v>
      </c>
      <c r="AU432" s="202" t="s">
        <v>92</v>
      </c>
      <c r="AV432" s="13" t="s">
        <v>92</v>
      </c>
      <c r="AW432" s="13" t="s">
        <v>42</v>
      </c>
      <c r="AX432" s="13" t="s">
        <v>82</v>
      </c>
      <c r="AY432" s="202" t="s">
        <v>137</v>
      </c>
    </row>
    <row r="433" spans="1:65" s="13" customFormat="1" ht="11.25">
      <c r="B433" s="191"/>
      <c r="C433" s="192"/>
      <c r="D433" s="193" t="s">
        <v>148</v>
      </c>
      <c r="E433" s="194" t="s">
        <v>44</v>
      </c>
      <c r="F433" s="195" t="s">
        <v>522</v>
      </c>
      <c r="G433" s="192"/>
      <c r="H433" s="196">
        <v>4.1369999999999996</v>
      </c>
      <c r="I433" s="197"/>
      <c r="J433" s="192"/>
      <c r="K433" s="192"/>
      <c r="L433" s="198"/>
      <c r="M433" s="199"/>
      <c r="N433" s="200"/>
      <c r="O433" s="200"/>
      <c r="P433" s="200"/>
      <c r="Q433" s="200"/>
      <c r="R433" s="200"/>
      <c r="S433" s="200"/>
      <c r="T433" s="201"/>
      <c r="AT433" s="202" t="s">
        <v>148</v>
      </c>
      <c r="AU433" s="202" t="s">
        <v>92</v>
      </c>
      <c r="AV433" s="13" t="s">
        <v>92</v>
      </c>
      <c r="AW433" s="13" t="s">
        <v>42</v>
      </c>
      <c r="AX433" s="13" t="s">
        <v>82</v>
      </c>
      <c r="AY433" s="202" t="s">
        <v>137</v>
      </c>
    </row>
    <row r="434" spans="1:65" s="13" customFormat="1" ht="11.25">
      <c r="B434" s="191"/>
      <c r="C434" s="192"/>
      <c r="D434" s="193" t="s">
        <v>148</v>
      </c>
      <c r="E434" s="194" t="s">
        <v>44</v>
      </c>
      <c r="F434" s="195" t="s">
        <v>523</v>
      </c>
      <c r="G434" s="192"/>
      <c r="H434" s="196">
        <v>4.1369999999999996</v>
      </c>
      <c r="I434" s="197"/>
      <c r="J434" s="192"/>
      <c r="K434" s="192"/>
      <c r="L434" s="198"/>
      <c r="M434" s="199"/>
      <c r="N434" s="200"/>
      <c r="O434" s="200"/>
      <c r="P434" s="200"/>
      <c r="Q434" s="200"/>
      <c r="R434" s="200"/>
      <c r="S434" s="200"/>
      <c r="T434" s="201"/>
      <c r="AT434" s="202" t="s">
        <v>148</v>
      </c>
      <c r="AU434" s="202" t="s">
        <v>92</v>
      </c>
      <c r="AV434" s="13" t="s">
        <v>92</v>
      </c>
      <c r="AW434" s="13" t="s">
        <v>42</v>
      </c>
      <c r="AX434" s="13" t="s">
        <v>82</v>
      </c>
      <c r="AY434" s="202" t="s">
        <v>137</v>
      </c>
    </row>
    <row r="435" spans="1:65" s="13" customFormat="1" ht="11.25">
      <c r="B435" s="191"/>
      <c r="C435" s="192"/>
      <c r="D435" s="193" t="s">
        <v>148</v>
      </c>
      <c r="E435" s="194" t="s">
        <v>44</v>
      </c>
      <c r="F435" s="195" t="s">
        <v>524</v>
      </c>
      <c r="G435" s="192"/>
      <c r="H435" s="196">
        <v>4.1369999999999996</v>
      </c>
      <c r="I435" s="197"/>
      <c r="J435" s="192"/>
      <c r="K435" s="192"/>
      <c r="L435" s="198"/>
      <c r="M435" s="199"/>
      <c r="N435" s="200"/>
      <c r="O435" s="200"/>
      <c r="P435" s="200"/>
      <c r="Q435" s="200"/>
      <c r="R435" s="200"/>
      <c r="S435" s="200"/>
      <c r="T435" s="201"/>
      <c r="AT435" s="202" t="s">
        <v>148</v>
      </c>
      <c r="AU435" s="202" t="s">
        <v>92</v>
      </c>
      <c r="AV435" s="13" t="s">
        <v>92</v>
      </c>
      <c r="AW435" s="13" t="s">
        <v>42</v>
      </c>
      <c r="AX435" s="13" t="s">
        <v>82</v>
      </c>
      <c r="AY435" s="202" t="s">
        <v>137</v>
      </c>
    </row>
    <row r="436" spans="1:65" s="13" customFormat="1" ht="11.25">
      <c r="B436" s="191"/>
      <c r="C436" s="192"/>
      <c r="D436" s="193" t="s">
        <v>148</v>
      </c>
      <c r="E436" s="194" t="s">
        <v>44</v>
      </c>
      <c r="F436" s="195" t="s">
        <v>525</v>
      </c>
      <c r="G436" s="192"/>
      <c r="H436" s="196">
        <v>1.379</v>
      </c>
      <c r="I436" s="197"/>
      <c r="J436" s="192"/>
      <c r="K436" s="192"/>
      <c r="L436" s="198"/>
      <c r="M436" s="199"/>
      <c r="N436" s="200"/>
      <c r="O436" s="200"/>
      <c r="P436" s="200"/>
      <c r="Q436" s="200"/>
      <c r="R436" s="200"/>
      <c r="S436" s="200"/>
      <c r="T436" s="201"/>
      <c r="AT436" s="202" t="s">
        <v>148</v>
      </c>
      <c r="AU436" s="202" t="s">
        <v>92</v>
      </c>
      <c r="AV436" s="13" t="s">
        <v>92</v>
      </c>
      <c r="AW436" s="13" t="s">
        <v>42</v>
      </c>
      <c r="AX436" s="13" t="s">
        <v>82</v>
      </c>
      <c r="AY436" s="202" t="s">
        <v>137</v>
      </c>
    </row>
    <row r="437" spans="1:65" s="13" customFormat="1" ht="11.25">
      <c r="B437" s="191"/>
      <c r="C437" s="192"/>
      <c r="D437" s="193" t="s">
        <v>148</v>
      </c>
      <c r="E437" s="194" t="s">
        <v>44</v>
      </c>
      <c r="F437" s="195" t="s">
        <v>526</v>
      </c>
      <c r="G437" s="192"/>
      <c r="H437" s="196">
        <v>1.379</v>
      </c>
      <c r="I437" s="197"/>
      <c r="J437" s="192"/>
      <c r="K437" s="192"/>
      <c r="L437" s="198"/>
      <c r="M437" s="199"/>
      <c r="N437" s="200"/>
      <c r="O437" s="200"/>
      <c r="P437" s="200"/>
      <c r="Q437" s="200"/>
      <c r="R437" s="200"/>
      <c r="S437" s="200"/>
      <c r="T437" s="201"/>
      <c r="AT437" s="202" t="s">
        <v>148</v>
      </c>
      <c r="AU437" s="202" t="s">
        <v>92</v>
      </c>
      <c r="AV437" s="13" t="s">
        <v>92</v>
      </c>
      <c r="AW437" s="13" t="s">
        <v>42</v>
      </c>
      <c r="AX437" s="13" t="s">
        <v>82</v>
      </c>
      <c r="AY437" s="202" t="s">
        <v>137</v>
      </c>
    </row>
    <row r="438" spans="1:65" s="14" customFormat="1" ht="11.25">
      <c r="B438" s="203"/>
      <c r="C438" s="204"/>
      <c r="D438" s="193" t="s">
        <v>148</v>
      </c>
      <c r="E438" s="205" t="s">
        <v>44</v>
      </c>
      <c r="F438" s="206" t="s">
        <v>153</v>
      </c>
      <c r="G438" s="204"/>
      <c r="H438" s="207">
        <v>28.959</v>
      </c>
      <c r="I438" s="208"/>
      <c r="J438" s="204"/>
      <c r="K438" s="204"/>
      <c r="L438" s="209"/>
      <c r="M438" s="210"/>
      <c r="N438" s="211"/>
      <c r="O438" s="211"/>
      <c r="P438" s="211"/>
      <c r="Q438" s="211"/>
      <c r="R438" s="211"/>
      <c r="S438" s="211"/>
      <c r="T438" s="212"/>
      <c r="AT438" s="213" t="s">
        <v>148</v>
      </c>
      <c r="AU438" s="213" t="s">
        <v>92</v>
      </c>
      <c r="AV438" s="14" t="s">
        <v>144</v>
      </c>
      <c r="AW438" s="14" t="s">
        <v>42</v>
      </c>
      <c r="AX438" s="14" t="s">
        <v>90</v>
      </c>
      <c r="AY438" s="213" t="s">
        <v>137</v>
      </c>
    </row>
    <row r="439" spans="1:65" s="2" customFormat="1" ht="21.75" customHeight="1">
      <c r="A439" s="36"/>
      <c r="B439" s="37"/>
      <c r="C439" s="172" t="s">
        <v>527</v>
      </c>
      <c r="D439" s="172" t="s">
        <v>140</v>
      </c>
      <c r="E439" s="173" t="s">
        <v>528</v>
      </c>
      <c r="F439" s="174" t="s">
        <v>529</v>
      </c>
      <c r="G439" s="175" t="s">
        <v>164</v>
      </c>
      <c r="H439" s="176">
        <v>13.002000000000001</v>
      </c>
      <c r="I439" s="177"/>
      <c r="J439" s="178">
        <f>ROUND(I439*H439,2)</f>
        <v>0</v>
      </c>
      <c r="K439" s="179"/>
      <c r="L439" s="41"/>
      <c r="M439" s="180" t="s">
        <v>44</v>
      </c>
      <c r="N439" s="181" t="s">
        <v>53</v>
      </c>
      <c r="O439" s="66"/>
      <c r="P439" s="182">
        <f>O439*H439</f>
        <v>0</v>
      </c>
      <c r="Q439" s="182">
        <v>0</v>
      </c>
      <c r="R439" s="182">
        <f>Q439*H439</f>
        <v>0</v>
      </c>
      <c r="S439" s="182">
        <v>6.3E-2</v>
      </c>
      <c r="T439" s="183">
        <f>S439*H439</f>
        <v>0.81912600000000002</v>
      </c>
      <c r="U439" s="36"/>
      <c r="V439" s="36"/>
      <c r="W439" s="36"/>
      <c r="X439" s="36"/>
      <c r="Y439" s="36"/>
      <c r="Z439" s="36"/>
      <c r="AA439" s="36"/>
      <c r="AB439" s="36"/>
      <c r="AC439" s="36"/>
      <c r="AD439" s="36"/>
      <c r="AE439" s="36"/>
      <c r="AR439" s="184" t="s">
        <v>144</v>
      </c>
      <c r="AT439" s="184" t="s">
        <v>140</v>
      </c>
      <c r="AU439" s="184" t="s">
        <v>92</v>
      </c>
      <c r="AY439" s="18" t="s">
        <v>137</v>
      </c>
      <c r="BE439" s="185">
        <f>IF(N439="základní",J439,0)</f>
        <v>0</v>
      </c>
      <c r="BF439" s="185">
        <f>IF(N439="snížená",J439,0)</f>
        <v>0</v>
      </c>
      <c r="BG439" s="185">
        <f>IF(N439="zákl. přenesená",J439,0)</f>
        <v>0</v>
      </c>
      <c r="BH439" s="185">
        <f>IF(N439="sníž. přenesená",J439,0)</f>
        <v>0</v>
      </c>
      <c r="BI439" s="185">
        <f>IF(N439="nulová",J439,0)</f>
        <v>0</v>
      </c>
      <c r="BJ439" s="18" t="s">
        <v>90</v>
      </c>
      <c r="BK439" s="185">
        <f>ROUND(I439*H439,2)</f>
        <v>0</v>
      </c>
      <c r="BL439" s="18" t="s">
        <v>144</v>
      </c>
      <c r="BM439" s="184" t="s">
        <v>530</v>
      </c>
    </row>
    <row r="440" spans="1:65" s="2" customFormat="1" ht="11.25">
      <c r="A440" s="36"/>
      <c r="B440" s="37"/>
      <c r="C440" s="38"/>
      <c r="D440" s="186" t="s">
        <v>146</v>
      </c>
      <c r="E440" s="38"/>
      <c r="F440" s="187" t="s">
        <v>531</v>
      </c>
      <c r="G440" s="38"/>
      <c r="H440" s="38"/>
      <c r="I440" s="188"/>
      <c r="J440" s="38"/>
      <c r="K440" s="38"/>
      <c r="L440" s="41"/>
      <c r="M440" s="189"/>
      <c r="N440" s="190"/>
      <c r="O440" s="66"/>
      <c r="P440" s="66"/>
      <c r="Q440" s="66"/>
      <c r="R440" s="66"/>
      <c r="S440" s="66"/>
      <c r="T440" s="67"/>
      <c r="U440" s="36"/>
      <c r="V440" s="36"/>
      <c r="W440" s="36"/>
      <c r="X440" s="36"/>
      <c r="Y440" s="36"/>
      <c r="Z440" s="36"/>
      <c r="AA440" s="36"/>
      <c r="AB440" s="36"/>
      <c r="AC440" s="36"/>
      <c r="AD440" s="36"/>
      <c r="AE440" s="36"/>
      <c r="AT440" s="18" t="s">
        <v>146</v>
      </c>
      <c r="AU440" s="18" t="s">
        <v>92</v>
      </c>
    </row>
    <row r="441" spans="1:65" s="13" customFormat="1" ht="11.25">
      <c r="B441" s="191"/>
      <c r="C441" s="192"/>
      <c r="D441" s="193" t="s">
        <v>148</v>
      </c>
      <c r="E441" s="194" t="s">
        <v>44</v>
      </c>
      <c r="F441" s="195" t="s">
        <v>532</v>
      </c>
      <c r="G441" s="192"/>
      <c r="H441" s="196">
        <v>2.1669999999999998</v>
      </c>
      <c r="I441" s="197"/>
      <c r="J441" s="192"/>
      <c r="K441" s="192"/>
      <c r="L441" s="198"/>
      <c r="M441" s="199"/>
      <c r="N441" s="200"/>
      <c r="O441" s="200"/>
      <c r="P441" s="200"/>
      <c r="Q441" s="200"/>
      <c r="R441" s="200"/>
      <c r="S441" s="200"/>
      <c r="T441" s="201"/>
      <c r="AT441" s="202" t="s">
        <v>148</v>
      </c>
      <c r="AU441" s="202" t="s">
        <v>92</v>
      </c>
      <c r="AV441" s="13" t="s">
        <v>92</v>
      </c>
      <c r="AW441" s="13" t="s">
        <v>42</v>
      </c>
      <c r="AX441" s="13" t="s">
        <v>82</v>
      </c>
      <c r="AY441" s="202" t="s">
        <v>137</v>
      </c>
    </row>
    <row r="442" spans="1:65" s="13" customFormat="1" ht="11.25">
      <c r="B442" s="191"/>
      <c r="C442" s="192"/>
      <c r="D442" s="193" t="s">
        <v>148</v>
      </c>
      <c r="E442" s="194" t="s">
        <v>44</v>
      </c>
      <c r="F442" s="195" t="s">
        <v>533</v>
      </c>
      <c r="G442" s="192"/>
      <c r="H442" s="196">
        <v>2.1669999999999998</v>
      </c>
      <c r="I442" s="197"/>
      <c r="J442" s="192"/>
      <c r="K442" s="192"/>
      <c r="L442" s="198"/>
      <c r="M442" s="199"/>
      <c r="N442" s="200"/>
      <c r="O442" s="200"/>
      <c r="P442" s="200"/>
      <c r="Q442" s="200"/>
      <c r="R442" s="200"/>
      <c r="S442" s="200"/>
      <c r="T442" s="201"/>
      <c r="AT442" s="202" t="s">
        <v>148</v>
      </c>
      <c r="AU442" s="202" t="s">
        <v>92</v>
      </c>
      <c r="AV442" s="13" t="s">
        <v>92</v>
      </c>
      <c r="AW442" s="13" t="s">
        <v>42</v>
      </c>
      <c r="AX442" s="13" t="s">
        <v>82</v>
      </c>
      <c r="AY442" s="202" t="s">
        <v>137</v>
      </c>
    </row>
    <row r="443" spans="1:65" s="13" customFormat="1" ht="11.25">
      <c r="B443" s="191"/>
      <c r="C443" s="192"/>
      <c r="D443" s="193" t="s">
        <v>148</v>
      </c>
      <c r="E443" s="194" t="s">
        <v>44</v>
      </c>
      <c r="F443" s="195" t="s">
        <v>534</v>
      </c>
      <c r="G443" s="192"/>
      <c r="H443" s="196">
        <v>2.1669999999999998</v>
      </c>
      <c r="I443" s="197"/>
      <c r="J443" s="192"/>
      <c r="K443" s="192"/>
      <c r="L443" s="198"/>
      <c r="M443" s="199"/>
      <c r="N443" s="200"/>
      <c r="O443" s="200"/>
      <c r="P443" s="200"/>
      <c r="Q443" s="200"/>
      <c r="R443" s="200"/>
      <c r="S443" s="200"/>
      <c r="T443" s="201"/>
      <c r="AT443" s="202" t="s">
        <v>148</v>
      </c>
      <c r="AU443" s="202" t="s">
        <v>92</v>
      </c>
      <c r="AV443" s="13" t="s">
        <v>92</v>
      </c>
      <c r="AW443" s="13" t="s">
        <v>42</v>
      </c>
      <c r="AX443" s="13" t="s">
        <v>82</v>
      </c>
      <c r="AY443" s="202" t="s">
        <v>137</v>
      </c>
    </row>
    <row r="444" spans="1:65" s="13" customFormat="1" ht="11.25">
      <c r="B444" s="191"/>
      <c r="C444" s="192"/>
      <c r="D444" s="193" t="s">
        <v>148</v>
      </c>
      <c r="E444" s="194" t="s">
        <v>44</v>
      </c>
      <c r="F444" s="195" t="s">
        <v>535</v>
      </c>
      <c r="G444" s="192"/>
      <c r="H444" s="196">
        <v>2.1669999999999998</v>
      </c>
      <c r="I444" s="197"/>
      <c r="J444" s="192"/>
      <c r="K444" s="192"/>
      <c r="L444" s="198"/>
      <c r="M444" s="199"/>
      <c r="N444" s="200"/>
      <c r="O444" s="200"/>
      <c r="P444" s="200"/>
      <c r="Q444" s="200"/>
      <c r="R444" s="200"/>
      <c r="S444" s="200"/>
      <c r="T444" s="201"/>
      <c r="AT444" s="202" t="s">
        <v>148</v>
      </c>
      <c r="AU444" s="202" t="s">
        <v>92</v>
      </c>
      <c r="AV444" s="13" t="s">
        <v>92</v>
      </c>
      <c r="AW444" s="13" t="s">
        <v>42</v>
      </c>
      <c r="AX444" s="13" t="s">
        <v>82</v>
      </c>
      <c r="AY444" s="202" t="s">
        <v>137</v>
      </c>
    </row>
    <row r="445" spans="1:65" s="13" customFormat="1" ht="11.25">
      <c r="B445" s="191"/>
      <c r="C445" s="192"/>
      <c r="D445" s="193" t="s">
        <v>148</v>
      </c>
      <c r="E445" s="194" t="s">
        <v>44</v>
      </c>
      <c r="F445" s="195" t="s">
        <v>536</v>
      </c>
      <c r="G445" s="192"/>
      <c r="H445" s="196">
        <v>2.1669999999999998</v>
      </c>
      <c r="I445" s="197"/>
      <c r="J445" s="192"/>
      <c r="K445" s="192"/>
      <c r="L445" s="198"/>
      <c r="M445" s="199"/>
      <c r="N445" s="200"/>
      <c r="O445" s="200"/>
      <c r="P445" s="200"/>
      <c r="Q445" s="200"/>
      <c r="R445" s="200"/>
      <c r="S445" s="200"/>
      <c r="T445" s="201"/>
      <c r="AT445" s="202" t="s">
        <v>148</v>
      </c>
      <c r="AU445" s="202" t="s">
        <v>92</v>
      </c>
      <c r="AV445" s="13" t="s">
        <v>92</v>
      </c>
      <c r="AW445" s="13" t="s">
        <v>42</v>
      </c>
      <c r="AX445" s="13" t="s">
        <v>82</v>
      </c>
      <c r="AY445" s="202" t="s">
        <v>137</v>
      </c>
    </row>
    <row r="446" spans="1:65" s="13" customFormat="1" ht="11.25">
      <c r="B446" s="191"/>
      <c r="C446" s="192"/>
      <c r="D446" s="193" t="s">
        <v>148</v>
      </c>
      <c r="E446" s="194" t="s">
        <v>44</v>
      </c>
      <c r="F446" s="195" t="s">
        <v>537</v>
      </c>
      <c r="G446" s="192"/>
      <c r="H446" s="196">
        <v>2.1669999999999998</v>
      </c>
      <c r="I446" s="197"/>
      <c r="J446" s="192"/>
      <c r="K446" s="192"/>
      <c r="L446" s="198"/>
      <c r="M446" s="199"/>
      <c r="N446" s="200"/>
      <c r="O446" s="200"/>
      <c r="P446" s="200"/>
      <c r="Q446" s="200"/>
      <c r="R446" s="200"/>
      <c r="S446" s="200"/>
      <c r="T446" s="201"/>
      <c r="AT446" s="202" t="s">
        <v>148</v>
      </c>
      <c r="AU446" s="202" t="s">
        <v>92</v>
      </c>
      <c r="AV446" s="13" t="s">
        <v>92</v>
      </c>
      <c r="AW446" s="13" t="s">
        <v>42</v>
      </c>
      <c r="AX446" s="13" t="s">
        <v>82</v>
      </c>
      <c r="AY446" s="202" t="s">
        <v>137</v>
      </c>
    </row>
    <row r="447" spans="1:65" s="14" customFormat="1" ht="11.25">
      <c r="B447" s="203"/>
      <c r="C447" s="204"/>
      <c r="D447" s="193" t="s">
        <v>148</v>
      </c>
      <c r="E447" s="205" t="s">
        <v>44</v>
      </c>
      <c r="F447" s="206" t="s">
        <v>153</v>
      </c>
      <c r="G447" s="204"/>
      <c r="H447" s="207">
        <v>13.002000000000001</v>
      </c>
      <c r="I447" s="208"/>
      <c r="J447" s="204"/>
      <c r="K447" s="204"/>
      <c r="L447" s="209"/>
      <c r="M447" s="210"/>
      <c r="N447" s="211"/>
      <c r="O447" s="211"/>
      <c r="P447" s="211"/>
      <c r="Q447" s="211"/>
      <c r="R447" s="211"/>
      <c r="S447" s="211"/>
      <c r="T447" s="212"/>
      <c r="AT447" s="213" t="s">
        <v>148</v>
      </c>
      <c r="AU447" s="213" t="s">
        <v>92</v>
      </c>
      <c r="AV447" s="14" t="s">
        <v>144</v>
      </c>
      <c r="AW447" s="14" t="s">
        <v>42</v>
      </c>
      <c r="AX447" s="14" t="s">
        <v>90</v>
      </c>
      <c r="AY447" s="213" t="s">
        <v>137</v>
      </c>
    </row>
    <row r="448" spans="1:65" s="2" customFormat="1" ht="44.25" customHeight="1">
      <c r="A448" s="36"/>
      <c r="B448" s="37"/>
      <c r="C448" s="172" t="s">
        <v>538</v>
      </c>
      <c r="D448" s="172" t="s">
        <v>140</v>
      </c>
      <c r="E448" s="173" t="s">
        <v>539</v>
      </c>
      <c r="F448" s="174" t="s">
        <v>540</v>
      </c>
      <c r="G448" s="175" t="s">
        <v>143</v>
      </c>
      <c r="H448" s="176">
        <v>22</v>
      </c>
      <c r="I448" s="177"/>
      <c r="J448" s="178">
        <f>ROUND(I448*H448,2)</f>
        <v>0</v>
      </c>
      <c r="K448" s="179"/>
      <c r="L448" s="41"/>
      <c r="M448" s="180" t="s">
        <v>44</v>
      </c>
      <c r="N448" s="181" t="s">
        <v>53</v>
      </c>
      <c r="O448" s="66"/>
      <c r="P448" s="182">
        <f>O448*H448</f>
        <v>0</v>
      </c>
      <c r="Q448" s="182">
        <v>0</v>
      </c>
      <c r="R448" s="182">
        <f>Q448*H448</f>
        <v>0</v>
      </c>
      <c r="S448" s="182">
        <v>2.5000000000000001E-2</v>
      </c>
      <c r="T448" s="183">
        <f>S448*H448</f>
        <v>0.55000000000000004</v>
      </c>
      <c r="U448" s="36"/>
      <c r="V448" s="36"/>
      <c r="W448" s="36"/>
      <c r="X448" s="36"/>
      <c r="Y448" s="36"/>
      <c r="Z448" s="36"/>
      <c r="AA448" s="36"/>
      <c r="AB448" s="36"/>
      <c r="AC448" s="36"/>
      <c r="AD448" s="36"/>
      <c r="AE448" s="36"/>
      <c r="AR448" s="184" t="s">
        <v>144</v>
      </c>
      <c r="AT448" s="184" t="s">
        <v>140</v>
      </c>
      <c r="AU448" s="184" t="s">
        <v>92</v>
      </c>
      <c r="AY448" s="18" t="s">
        <v>137</v>
      </c>
      <c r="BE448" s="185">
        <f>IF(N448="základní",J448,0)</f>
        <v>0</v>
      </c>
      <c r="BF448" s="185">
        <f>IF(N448="snížená",J448,0)</f>
        <v>0</v>
      </c>
      <c r="BG448" s="185">
        <f>IF(N448="zákl. přenesená",J448,0)</f>
        <v>0</v>
      </c>
      <c r="BH448" s="185">
        <f>IF(N448="sníž. přenesená",J448,0)</f>
        <v>0</v>
      </c>
      <c r="BI448" s="185">
        <f>IF(N448="nulová",J448,0)</f>
        <v>0</v>
      </c>
      <c r="BJ448" s="18" t="s">
        <v>90</v>
      </c>
      <c r="BK448" s="185">
        <f>ROUND(I448*H448,2)</f>
        <v>0</v>
      </c>
      <c r="BL448" s="18" t="s">
        <v>144</v>
      </c>
      <c r="BM448" s="184" t="s">
        <v>541</v>
      </c>
    </row>
    <row r="449" spans="1:65" s="2" customFormat="1" ht="11.25">
      <c r="A449" s="36"/>
      <c r="B449" s="37"/>
      <c r="C449" s="38"/>
      <c r="D449" s="186" t="s">
        <v>146</v>
      </c>
      <c r="E449" s="38"/>
      <c r="F449" s="187" t="s">
        <v>542</v>
      </c>
      <c r="G449" s="38"/>
      <c r="H449" s="38"/>
      <c r="I449" s="188"/>
      <c r="J449" s="38"/>
      <c r="K449" s="38"/>
      <c r="L449" s="41"/>
      <c r="M449" s="189"/>
      <c r="N449" s="190"/>
      <c r="O449" s="66"/>
      <c r="P449" s="66"/>
      <c r="Q449" s="66"/>
      <c r="R449" s="66"/>
      <c r="S449" s="66"/>
      <c r="T449" s="67"/>
      <c r="U449" s="36"/>
      <c r="V449" s="36"/>
      <c r="W449" s="36"/>
      <c r="X449" s="36"/>
      <c r="Y449" s="36"/>
      <c r="Z449" s="36"/>
      <c r="AA449" s="36"/>
      <c r="AB449" s="36"/>
      <c r="AC449" s="36"/>
      <c r="AD449" s="36"/>
      <c r="AE449" s="36"/>
      <c r="AT449" s="18" t="s">
        <v>146</v>
      </c>
      <c r="AU449" s="18" t="s">
        <v>92</v>
      </c>
    </row>
    <row r="450" spans="1:65" s="13" customFormat="1" ht="11.25">
      <c r="B450" s="191"/>
      <c r="C450" s="192"/>
      <c r="D450" s="193" t="s">
        <v>148</v>
      </c>
      <c r="E450" s="194" t="s">
        <v>44</v>
      </c>
      <c r="F450" s="195" t="s">
        <v>543</v>
      </c>
      <c r="G450" s="192"/>
      <c r="H450" s="196">
        <v>22</v>
      </c>
      <c r="I450" s="197"/>
      <c r="J450" s="192"/>
      <c r="K450" s="192"/>
      <c r="L450" s="198"/>
      <c r="M450" s="199"/>
      <c r="N450" s="200"/>
      <c r="O450" s="200"/>
      <c r="P450" s="200"/>
      <c r="Q450" s="200"/>
      <c r="R450" s="200"/>
      <c r="S450" s="200"/>
      <c r="T450" s="201"/>
      <c r="AT450" s="202" t="s">
        <v>148</v>
      </c>
      <c r="AU450" s="202" t="s">
        <v>92</v>
      </c>
      <c r="AV450" s="13" t="s">
        <v>92</v>
      </c>
      <c r="AW450" s="13" t="s">
        <v>42</v>
      </c>
      <c r="AX450" s="13" t="s">
        <v>90</v>
      </c>
      <c r="AY450" s="202" t="s">
        <v>137</v>
      </c>
    </row>
    <row r="451" spans="1:65" s="2" customFormat="1" ht="37.9" customHeight="1">
      <c r="A451" s="36"/>
      <c r="B451" s="37"/>
      <c r="C451" s="172" t="s">
        <v>544</v>
      </c>
      <c r="D451" s="172" t="s">
        <v>140</v>
      </c>
      <c r="E451" s="173" t="s">
        <v>545</v>
      </c>
      <c r="F451" s="174" t="s">
        <v>546</v>
      </c>
      <c r="G451" s="175" t="s">
        <v>164</v>
      </c>
      <c r="H451" s="176">
        <v>7.68</v>
      </c>
      <c r="I451" s="177"/>
      <c r="J451" s="178">
        <f>ROUND(I451*H451,2)</f>
        <v>0</v>
      </c>
      <c r="K451" s="179"/>
      <c r="L451" s="41"/>
      <c r="M451" s="180" t="s">
        <v>44</v>
      </c>
      <c r="N451" s="181" t="s">
        <v>53</v>
      </c>
      <c r="O451" s="66"/>
      <c r="P451" s="182">
        <f>O451*H451</f>
        <v>0</v>
      </c>
      <c r="Q451" s="182">
        <v>0</v>
      </c>
      <c r="R451" s="182">
        <f>Q451*H451</f>
        <v>0</v>
      </c>
      <c r="S451" s="182">
        <v>0.27</v>
      </c>
      <c r="T451" s="183">
        <f>S451*H451</f>
        <v>2.0735999999999999</v>
      </c>
      <c r="U451" s="36"/>
      <c r="V451" s="36"/>
      <c r="W451" s="36"/>
      <c r="X451" s="36"/>
      <c r="Y451" s="36"/>
      <c r="Z451" s="36"/>
      <c r="AA451" s="36"/>
      <c r="AB451" s="36"/>
      <c r="AC451" s="36"/>
      <c r="AD451" s="36"/>
      <c r="AE451" s="36"/>
      <c r="AR451" s="184" t="s">
        <v>144</v>
      </c>
      <c r="AT451" s="184" t="s">
        <v>140</v>
      </c>
      <c r="AU451" s="184" t="s">
        <v>92</v>
      </c>
      <c r="AY451" s="18" t="s">
        <v>137</v>
      </c>
      <c r="BE451" s="185">
        <f>IF(N451="základní",J451,0)</f>
        <v>0</v>
      </c>
      <c r="BF451" s="185">
        <f>IF(N451="snížená",J451,0)</f>
        <v>0</v>
      </c>
      <c r="BG451" s="185">
        <f>IF(N451="zákl. přenesená",J451,0)</f>
        <v>0</v>
      </c>
      <c r="BH451" s="185">
        <f>IF(N451="sníž. přenesená",J451,0)</f>
        <v>0</v>
      </c>
      <c r="BI451" s="185">
        <f>IF(N451="nulová",J451,0)</f>
        <v>0</v>
      </c>
      <c r="BJ451" s="18" t="s">
        <v>90</v>
      </c>
      <c r="BK451" s="185">
        <f>ROUND(I451*H451,2)</f>
        <v>0</v>
      </c>
      <c r="BL451" s="18" t="s">
        <v>144</v>
      </c>
      <c r="BM451" s="184" t="s">
        <v>547</v>
      </c>
    </row>
    <row r="452" spans="1:65" s="2" customFormat="1" ht="11.25">
      <c r="A452" s="36"/>
      <c r="B452" s="37"/>
      <c r="C452" s="38"/>
      <c r="D452" s="186" t="s">
        <v>146</v>
      </c>
      <c r="E452" s="38"/>
      <c r="F452" s="187" t="s">
        <v>548</v>
      </c>
      <c r="G452" s="38"/>
      <c r="H452" s="38"/>
      <c r="I452" s="188"/>
      <c r="J452" s="38"/>
      <c r="K452" s="38"/>
      <c r="L452" s="41"/>
      <c r="M452" s="189"/>
      <c r="N452" s="190"/>
      <c r="O452" s="66"/>
      <c r="P452" s="66"/>
      <c r="Q452" s="66"/>
      <c r="R452" s="66"/>
      <c r="S452" s="66"/>
      <c r="T452" s="67"/>
      <c r="U452" s="36"/>
      <c r="V452" s="36"/>
      <c r="W452" s="36"/>
      <c r="X452" s="36"/>
      <c r="Y452" s="36"/>
      <c r="Z452" s="36"/>
      <c r="AA452" s="36"/>
      <c r="AB452" s="36"/>
      <c r="AC452" s="36"/>
      <c r="AD452" s="36"/>
      <c r="AE452" s="36"/>
      <c r="AT452" s="18" t="s">
        <v>146</v>
      </c>
      <c r="AU452" s="18" t="s">
        <v>92</v>
      </c>
    </row>
    <row r="453" spans="1:65" s="15" customFormat="1" ht="11.25">
      <c r="B453" s="214"/>
      <c r="C453" s="215"/>
      <c r="D453" s="193" t="s">
        <v>148</v>
      </c>
      <c r="E453" s="216" t="s">
        <v>44</v>
      </c>
      <c r="F453" s="217" t="s">
        <v>167</v>
      </c>
      <c r="G453" s="215"/>
      <c r="H453" s="216" t="s">
        <v>44</v>
      </c>
      <c r="I453" s="218"/>
      <c r="J453" s="215"/>
      <c r="K453" s="215"/>
      <c r="L453" s="219"/>
      <c r="M453" s="220"/>
      <c r="N453" s="221"/>
      <c r="O453" s="221"/>
      <c r="P453" s="221"/>
      <c r="Q453" s="221"/>
      <c r="R453" s="221"/>
      <c r="S453" s="221"/>
      <c r="T453" s="222"/>
      <c r="AT453" s="223" t="s">
        <v>148</v>
      </c>
      <c r="AU453" s="223" t="s">
        <v>92</v>
      </c>
      <c r="AV453" s="15" t="s">
        <v>90</v>
      </c>
      <c r="AW453" s="15" t="s">
        <v>42</v>
      </c>
      <c r="AX453" s="15" t="s">
        <v>82</v>
      </c>
      <c r="AY453" s="223" t="s">
        <v>137</v>
      </c>
    </row>
    <row r="454" spans="1:65" s="13" customFormat="1" ht="11.25">
      <c r="B454" s="191"/>
      <c r="C454" s="192"/>
      <c r="D454" s="193" t="s">
        <v>148</v>
      </c>
      <c r="E454" s="194" t="s">
        <v>44</v>
      </c>
      <c r="F454" s="195" t="s">
        <v>168</v>
      </c>
      <c r="G454" s="192"/>
      <c r="H454" s="196">
        <v>0.24</v>
      </c>
      <c r="I454" s="197"/>
      <c r="J454" s="192"/>
      <c r="K454" s="192"/>
      <c r="L454" s="198"/>
      <c r="M454" s="199"/>
      <c r="N454" s="200"/>
      <c r="O454" s="200"/>
      <c r="P454" s="200"/>
      <c r="Q454" s="200"/>
      <c r="R454" s="200"/>
      <c r="S454" s="200"/>
      <c r="T454" s="201"/>
      <c r="AT454" s="202" t="s">
        <v>148</v>
      </c>
      <c r="AU454" s="202" t="s">
        <v>92</v>
      </c>
      <c r="AV454" s="13" t="s">
        <v>92</v>
      </c>
      <c r="AW454" s="13" t="s">
        <v>42</v>
      </c>
      <c r="AX454" s="13" t="s">
        <v>82</v>
      </c>
      <c r="AY454" s="202" t="s">
        <v>137</v>
      </c>
    </row>
    <row r="455" spans="1:65" s="13" customFormat="1" ht="11.25">
      <c r="B455" s="191"/>
      <c r="C455" s="192"/>
      <c r="D455" s="193" t="s">
        <v>148</v>
      </c>
      <c r="E455" s="194" t="s">
        <v>44</v>
      </c>
      <c r="F455" s="195" t="s">
        <v>169</v>
      </c>
      <c r="G455" s="192"/>
      <c r="H455" s="196">
        <v>0.48</v>
      </c>
      <c r="I455" s="197"/>
      <c r="J455" s="192"/>
      <c r="K455" s="192"/>
      <c r="L455" s="198"/>
      <c r="M455" s="199"/>
      <c r="N455" s="200"/>
      <c r="O455" s="200"/>
      <c r="P455" s="200"/>
      <c r="Q455" s="200"/>
      <c r="R455" s="200"/>
      <c r="S455" s="200"/>
      <c r="T455" s="201"/>
      <c r="AT455" s="202" t="s">
        <v>148</v>
      </c>
      <c r="AU455" s="202" t="s">
        <v>92</v>
      </c>
      <c r="AV455" s="13" t="s">
        <v>92</v>
      </c>
      <c r="AW455" s="13" t="s">
        <v>42</v>
      </c>
      <c r="AX455" s="13" t="s">
        <v>82</v>
      </c>
      <c r="AY455" s="202" t="s">
        <v>137</v>
      </c>
    </row>
    <row r="456" spans="1:65" s="13" customFormat="1" ht="11.25">
      <c r="B456" s="191"/>
      <c r="C456" s="192"/>
      <c r="D456" s="193" t="s">
        <v>148</v>
      </c>
      <c r="E456" s="194" t="s">
        <v>44</v>
      </c>
      <c r="F456" s="195" t="s">
        <v>170</v>
      </c>
      <c r="G456" s="192"/>
      <c r="H456" s="196">
        <v>0.48</v>
      </c>
      <c r="I456" s="197"/>
      <c r="J456" s="192"/>
      <c r="K456" s="192"/>
      <c r="L456" s="198"/>
      <c r="M456" s="199"/>
      <c r="N456" s="200"/>
      <c r="O456" s="200"/>
      <c r="P456" s="200"/>
      <c r="Q456" s="200"/>
      <c r="R456" s="200"/>
      <c r="S456" s="200"/>
      <c r="T456" s="201"/>
      <c r="AT456" s="202" t="s">
        <v>148</v>
      </c>
      <c r="AU456" s="202" t="s">
        <v>92</v>
      </c>
      <c r="AV456" s="13" t="s">
        <v>92</v>
      </c>
      <c r="AW456" s="13" t="s">
        <v>42</v>
      </c>
      <c r="AX456" s="13" t="s">
        <v>82</v>
      </c>
      <c r="AY456" s="202" t="s">
        <v>137</v>
      </c>
    </row>
    <row r="457" spans="1:65" s="13" customFormat="1" ht="11.25">
      <c r="B457" s="191"/>
      <c r="C457" s="192"/>
      <c r="D457" s="193" t="s">
        <v>148</v>
      </c>
      <c r="E457" s="194" t="s">
        <v>44</v>
      </c>
      <c r="F457" s="195" t="s">
        <v>171</v>
      </c>
      <c r="G457" s="192"/>
      <c r="H457" s="196">
        <v>0.96</v>
      </c>
      <c r="I457" s="197"/>
      <c r="J457" s="192"/>
      <c r="K457" s="192"/>
      <c r="L457" s="198"/>
      <c r="M457" s="199"/>
      <c r="N457" s="200"/>
      <c r="O457" s="200"/>
      <c r="P457" s="200"/>
      <c r="Q457" s="200"/>
      <c r="R457" s="200"/>
      <c r="S457" s="200"/>
      <c r="T457" s="201"/>
      <c r="AT457" s="202" t="s">
        <v>148</v>
      </c>
      <c r="AU457" s="202" t="s">
        <v>92</v>
      </c>
      <c r="AV457" s="13" t="s">
        <v>92</v>
      </c>
      <c r="AW457" s="13" t="s">
        <v>42</v>
      </c>
      <c r="AX457" s="13" t="s">
        <v>82</v>
      </c>
      <c r="AY457" s="202" t="s">
        <v>137</v>
      </c>
    </row>
    <row r="458" spans="1:65" s="13" customFormat="1" ht="11.25">
      <c r="B458" s="191"/>
      <c r="C458" s="192"/>
      <c r="D458" s="193" t="s">
        <v>148</v>
      </c>
      <c r="E458" s="194" t="s">
        <v>44</v>
      </c>
      <c r="F458" s="195" t="s">
        <v>172</v>
      </c>
      <c r="G458" s="192"/>
      <c r="H458" s="196">
        <v>0.96</v>
      </c>
      <c r="I458" s="197"/>
      <c r="J458" s="192"/>
      <c r="K458" s="192"/>
      <c r="L458" s="198"/>
      <c r="M458" s="199"/>
      <c r="N458" s="200"/>
      <c r="O458" s="200"/>
      <c r="P458" s="200"/>
      <c r="Q458" s="200"/>
      <c r="R458" s="200"/>
      <c r="S458" s="200"/>
      <c r="T458" s="201"/>
      <c r="AT458" s="202" t="s">
        <v>148</v>
      </c>
      <c r="AU458" s="202" t="s">
        <v>92</v>
      </c>
      <c r="AV458" s="13" t="s">
        <v>92</v>
      </c>
      <c r="AW458" s="13" t="s">
        <v>42</v>
      </c>
      <c r="AX458" s="13" t="s">
        <v>82</v>
      </c>
      <c r="AY458" s="202" t="s">
        <v>137</v>
      </c>
    </row>
    <row r="459" spans="1:65" s="13" customFormat="1" ht="11.25">
      <c r="B459" s="191"/>
      <c r="C459" s="192"/>
      <c r="D459" s="193" t="s">
        <v>148</v>
      </c>
      <c r="E459" s="194" t="s">
        <v>44</v>
      </c>
      <c r="F459" s="195" t="s">
        <v>173</v>
      </c>
      <c r="G459" s="192"/>
      <c r="H459" s="196">
        <v>0.96</v>
      </c>
      <c r="I459" s="197"/>
      <c r="J459" s="192"/>
      <c r="K459" s="192"/>
      <c r="L459" s="198"/>
      <c r="M459" s="199"/>
      <c r="N459" s="200"/>
      <c r="O459" s="200"/>
      <c r="P459" s="200"/>
      <c r="Q459" s="200"/>
      <c r="R459" s="200"/>
      <c r="S459" s="200"/>
      <c r="T459" s="201"/>
      <c r="AT459" s="202" t="s">
        <v>148</v>
      </c>
      <c r="AU459" s="202" t="s">
        <v>92</v>
      </c>
      <c r="AV459" s="13" t="s">
        <v>92</v>
      </c>
      <c r="AW459" s="13" t="s">
        <v>42</v>
      </c>
      <c r="AX459" s="13" t="s">
        <v>82</v>
      </c>
      <c r="AY459" s="202" t="s">
        <v>137</v>
      </c>
    </row>
    <row r="460" spans="1:65" s="13" customFormat="1" ht="11.25">
      <c r="B460" s="191"/>
      <c r="C460" s="192"/>
      <c r="D460" s="193" t="s">
        <v>148</v>
      </c>
      <c r="E460" s="194" t="s">
        <v>44</v>
      </c>
      <c r="F460" s="195" t="s">
        <v>174</v>
      </c>
      <c r="G460" s="192"/>
      <c r="H460" s="196">
        <v>0.96</v>
      </c>
      <c r="I460" s="197"/>
      <c r="J460" s="192"/>
      <c r="K460" s="192"/>
      <c r="L460" s="198"/>
      <c r="M460" s="199"/>
      <c r="N460" s="200"/>
      <c r="O460" s="200"/>
      <c r="P460" s="200"/>
      <c r="Q460" s="200"/>
      <c r="R460" s="200"/>
      <c r="S460" s="200"/>
      <c r="T460" s="201"/>
      <c r="AT460" s="202" t="s">
        <v>148</v>
      </c>
      <c r="AU460" s="202" t="s">
        <v>92</v>
      </c>
      <c r="AV460" s="13" t="s">
        <v>92</v>
      </c>
      <c r="AW460" s="13" t="s">
        <v>42</v>
      </c>
      <c r="AX460" s="13" t="s">
        <v>82</v>
      </c>
      <c r="AY460" s="202" t="s">
        <v>137</v>
      </c>
    </row>
    <row r="461" spans="1:65" s="13" customFormat="1" ht="11.25">
      <c r="B461" s="191"/>
      <c r="C461" s="192"/>
      <c r="D461" s="193" t="s">
        <v>148</v>
      </c>
      <c r="E461" s="194" t="s">
        <v>44</v>
      </c>
      <c r="F461" s="195" t="s">
        <v>175</v>
      </c>
      <c r="G461" s="192"/>
      <c r="H461" s="196">
        <v>0.96</v>
      </c>
      <c r="I461" s="197"/>
      <c r="J461" s="192"/>
      <c r="K461" s="192"/>
      <c r="L461" s="198"/>
      <c r="M461" s="199"/>
      <c r="N461" s="200"/>
      <c r="O461" s="200"/>
      <c r="P461" s="200"/>
      <c r="Q461" s="200"/>
      <c r="R461" s="200"/>
      <c r="S461" s="200"/>
      <c r="T461" s="201"/>
      <c r="AT461" s="202" t="s">
        <v>148</v>
      </c>
      <c r="AU461" s="202" t="s">
        <v>92</v>
      </c>
      <c r="AV461" s="13" t="s">
        <v>92</v>
      </c>
      <c r="AW461" s="13" t="s">
        <v>42</v>
      </c>
      <c r="AX461" s="13" t="s">
        <v>82</v>
      </c>
      <c r="AY461" s="202" t="s">
        <v>137</v>
      </c>
    </row>
    <row r="462" spans="1:65" s="13" customFormat="1" ht="11.25">
      <c r="B462" s="191"/>
      <c r="C462" s="192"/>
      <c r="D462" s="193" t="s">
        <v>148</v>
      </c>
      <c r="E462" s="194" t="s">
        <v>44</v>
      </c>
      <c r="F462" s="195" t="s">
        <v>176</v>
      </c>
      <c r="G462" s="192"/>
      <c r="H462" s="196">
        <v>0.24</v>
      </c>
      <c r="I462" s="197"/>
      <c r="J462" s="192"/>
      <c r="K462" s="192"/>
      <c r="L462" s="198"/>
      <c r="M462" s="199"/>
      <c r="N462" s="200"/>
      <c r="O462" s="200"/>
      <c r="P462" s="200"/>
      <c r="Q462" s="200"/>
      <c r="R462" s="200"/>
      <c r="S462" s="200"/>
      <c r="T462" s="201"/>
      <c r="AT462" s="202" t="s">
        <v>148</v>
      </c>
      <c r="AU462" s="202" t="s">
        <v>92</v>
      </c>
      <c r="AV462" s="13" t="s">
        <v>92</v>
      </c>
      <c r="AW462" s="13" t="s">
        <v>42</v>
      </c>
      <c r="AX462" s="13" t="s">
        <v>82</v>
      </c>
      <c r="AY462" s="202" t="s">
        <v>137</v>
      </c>
    </row>
    <row r="463" spans="1:65" s="13" customFormat="1" ht="11.25">
      <c r="B463" s="191"/>
      <c r="C463" s="192"/>
      <c r="D463" s="193" t="s">
        <v>148</v>
      </c>
      <c r="E463" s="194" t="s">
        <v>44</v>
      </c>
      <c r="F463" s="195" t="s">
        <v>177</v>
      </c>
      <c r="G463" s="192"/>
      <c r="H463" s="196">
        <v>0.48</v>
      </c>
      <c r="I463" s="197"/>
      <c r="J463" s="192"/>
      <c r="K463" s="192"/>
      <c r="L463" s="198"/>
      <c r="M463" s="199"/>
      <c r="N463" s="200"/>
      <c r="O463" s="200"/>
      <c r="P463" s="200"/>
      <c r="Q463" s="200"/>
      <c r="R463" s="200"/>
      <c r="S463" s="200"/>
      <c r="T463" s="201"/>
      <c r="AT463" s="202" t="s">
        <v>148</v>
      </c>
      <c r="AU463" s="202" t="s">
        <v>92</v>
      </c>
      <c r="AV463" s="13" t="s">
        <v>92</v>
      </c>
      <c r="AW463" s="13" t="s">
        <v>42</v>
      </c>
      <c r="AX463" s="13" t="s">
        <v>82</v>
      </c>
      <c r="AY463" s="202" t="s">
        <v>137</v>
      </c>
    </row>
    <row r="464" spans="1:65" s="13" customFormat="1" ht="11.25">
      <c r="B464" s="191"/>
      <c r="C464" s="192"/>
      <c r="D464" s="193" t="s">
        <v>148</v>
      </c>
      <c r="E464" s="194" t="s">
        <v>44</v>
      </c>
      <c r="F464" s="195" t="s">
        <v>178</v>
      </c>
      <c r="G464" s="192"/>
      <c r="H464" s="196">
        <v>0.24</v>
      </c>
      <c r="I464" s="197"/>
      <c r="J464" s="192"/>
      <c r="K464" s="192"/>
      <c r="L464" s="198"/>
      <c r="M464" s="199"/>
      <c r="N464" s="200"/>
      <c r="O464" s="200"/>
      <c r="P464" s="200"/>
      <c r="Q464" s="200"/>
      <c r="R464" s="200"/>
      <c r="S464" s="200"/>
      <c r="T464" s="201"/>
      <c r="AT464" s="202" t="s">
        <v>148</v>
      </c>
      <c r="AU464" s="202" t="s">
        <v>92</v>
      </c>
      <c r="AV464" s="13" t="s">
        <v>92</v>
      </c>
      <c r="AW464" s="13" t="s">
        <v>42</v>
      </c>
      <c r="AX464" s="13" t="s">
        <v>82</v>
      </c>
      <c r="AY464" s="202" t="s">
        <v>137</v>
      </c>
    </row>
    <row r="465" spans="1:65" s="13" customFormat="1" ht="11.25">
      <c r="B465" s="191"/>
      <c r="C465" s="192"/>
      <c r="D465" s="193" t="s">
        <v>148</v>
      </c>
      <c r="E465" s="194" t="s">
        <v>44</v>
      </c>
      <c r="F465" s="195" t="s">
        <v>179</v>
      </c>
      <c r="G465" s="192"/>
      <c r="H465" s="196">
        <v>0.24</v>
      </c>
      <c r="I465" s="197"/>
      <c r="J465" s="192"/>
      <c r="K465" s="192"/>
      <c r="L465" s="198"/>
      <c r="M465" s="199"/>
      <c r="N465" s="200"/>
      <c r="O465" s="200"/>
      <c r="P465" s="200"/>
      <c r="Q465" s="200"/>
      <c r="R465" s="200"/>
      <c r="S465" s="200"/>
      <c r="T465" s="201"/>
      <c r="AT465" s="202" t="s">
        <v>148</v>
      </c>
      <c r="AU465" s="202" t="s">
        <v>92</v>
      </c>
      <c r="AV465" s="13" t="s">
        <v>92</v>
      </c>
      <c r="AW465" s="13" t="s">
        <v>42</v>
      </c>
      <c r="AX465" s="13" t="s">
        <v>82</v>
      </c>
      <c r="AY465" s="202" t="s">
        <v>137</v>
      </c>
    </row>
    <row r="466" spans="1:65" s="13" customFormat="1" ht="11.25">
      <c r="B466" s="191"/>
      <c r="C466" s="192"/>
      <c r="D466" s="193" t="s">
        <v>148</v>
      </c>
      <c r="E466" s="194" t="s">
        <v>44</v>
      </c>
      <c r="F466" s="195" t="s">
        <v>180</v>
      </c>
      <c r="G466" s="192"/>
      <c r="H466" s="196">
        <v>0.24</v>
      </c>
      <c r="I466" s="197"/>
      <c r="J466" s="192"/>
      <c r="K466" s="192"/>
      <c r="L466" s="198"/>
      <c r="M466" s="199"/>
      <c r="N466" s="200"/>
      <c r="O466" s="200"/>
      <c r="P466" s="200"/>
      <c r="Q466" s="200"/>
      <c r="R466" s="200"/>
      <c r="S466" s="200"/>
      <c r="T466" s="201"/>
      <c r="AT466" s="202" t="s">
        <v>148</v>
      </c>
      <c r="AU466" s="202" t="s">
        <v>92</v>
      </c>
      <c r="AV466" s="13" t="s">
        <v>92</v>
      </c>
      <c r="AW466" s="13" t="s">
        <v>42</v>
      </c>
      <c r="AX466" s="13" t="s">
        <v>82</v>
      </c>
      <c r="AY466" s="202" t="s">
        <v>137</v>
      </c>
    </row>
    <row r="467" spans="1:65" s="13" customFormat="1" ht="11.25">
      <c r="B467" s="191"/>
      <c r="C467" s="192"/>
      <c r="D467" s="193" t="s">
        <v>148</v>
      </c>
      <c r="E467" s="194" t="s">
        <v>44</v>
      </c>
      <c r="F467" s="195" t="s">
        <v>181</v>
      </c>
      <c r="G467" s="192"/>
      <c r="H467" s="196">
        <v>0.24</v>
      </c>
      <c r="I467" s="197"/>
      <c r="J467" s="192"/>
      <c r="K467" s="192"/>
      <c r="L467" s="198"/>
      <c r="M467" s="199"/>
      <c r="N467" s="200"/>
      <c r="O467" s="200"/>
      <c r="P467" s="200"/>
      <c r="Q467" s="200"/>
      <c r="R467" s="200"/>
      <c r="S467" s="200"/>
      <c r="T467" s="201"/>
      <c r="AT467" s="202" t="s">
        <v>148</v>
      </c>
      <c r="AU467" s="202" t="s">
        <v>92</v>
      </c>
      <c r="AV467" s="13" t="s">
        <v>92</v>
      </c>
      <c r="AW467" s="13" t="s">
        <v>42</v>
      </c>
      <c r="AX467" s="13" t="s">
        <v>82</v>
      </c>
      <c r="AY467" s="202" t="s">
        <v>137</v>
      </c>
    </row>
    <row r="468" spans="1:65" s="14" customFormat="1" ht="11.25">
      <c r="B468" s="203"/>
      <c r="C468" s="204"/>
      <c r="D468" s="193" t="s">
        <v>148</v>
      </c>
      <c r="E468" s="205" t="s">
        <v>44</v>
      </c>
      <c r="F468" s="206" t="s">
        <v>153</v>
      </c>
      <c r="G468" s="204"/>
      <c r="H468" s="207">
        <v>7.68</v>
      </c>
      <c r="I468" s="208"/>
      <c r="J468" s="204"/>
      <c r="K468" s="204"/>
      <c r="L468" s="209"/>
      <c r="M468" s="210"/>
      <c r="N468" s="211"/>
      <c r="O468" s="211"/>
      <c r="P468" s="211"/>
      <c r="Q468" s="211"/>
      <c r="R468" s="211"/>
      <c r="S468" s="211"/>
      <c r="T468" s="212"/>
      <c r="AT468" s="213" t="s">
        <v>148</v>
      </c>
      <c r="AU468" s="213" t="s">
        <v>92</v>
      </c>
      <c r="AV468" s="14" t="s">
        <v>144</v>
      </c>
      <c r="AW468" s="14" t="s">
        <v>42</v>
      </c>
      <c r="AX468" s="14" t="s">
        <v>90</v>
      </c>
      <c r="AY468" s="213" t="s">
        <v>137</v>
      </c>
    </row>
    <row r="469" spans="1:65" s="2" customFormat="1" ht="37.9" customHeight="1">
      <c r="A469" s="36"/>
      <c r="B469" s="37"/>
      <c r="C469" s="172" t="s">
        <v>549</v>
      </c>
      <c r="D469" s="172" t="s">
        <v>140</v>
      </c>
      <c r="E469" s="173" t="s">
        <v>550</v>
      </c>
      <c r="F469" s="174" t="s">
        <v>551</v>
      </c>
      <c r="G469" s="175" t="s">
        <v>552</v>
      </c>
      <c r="H469" s="176">
        <v>15</v>
      </c>
      <c r="I469" s="177"/>
      <c r="J469" s="178">
        <f>ROUND(I469*H469,2)</f>
        <v>0</v>
      </c>
      <c r="K469" s="179"/>
      <c r="L469" s="41"/>
      <c r="M469" s="180" t="s">
        <v>44</v>
      </c>
      <c r="N469" s="181" t="s">
        <v>53</v>
      </c>
      <c r="O469" s="66"/>
      <c r="P469" s="182">
        <f>O469*H469</f>
        <v>0</v>
      </c>
      <c r="Q469" s="182">
        <v>0</v>
      </c>
      <c r="R469" s="182">
        <f>Q469*H469</f>
        <v>0</v>
      </c>
      <c r="S469" s="182">
        <v>1.0999999999999999E-2</v>
      </c>
      <c r="T469" s="183">
        <f>S469*H469</f>
        <v>0.16499999999999998</v>
      </c>
      <c r="U469" s="36"/>
      <c r="V469" s="36"/>
      <c r="W469" s="36"/>
      <c r="X469" s="36"/>
      <c r="Y469" s="36"/>
      <c r="Z469" s="36"/>
      <c r="AA469" s="36"/>
      <c r="AB469" s="36"/>
      <c r="AC469" s="36"/>
      <c r="AD469" s="36"/>
      <c r="AE469" s="36"/>
      <c r="AR469" s="184" t="s">
        <v>144</v>
      </c>
      <c r="AT469" s="184" t="s">
        <v>140</v>
      </c>
      <c r="AU469" s="184" t="s">
        <v>92</v>
      </c>
      <c r="AY469" s="18" t="s">
        <v>137</v>
      </c>
      <c r="BE469" s="185">
        <f>IF(N469="základní",J469,0)</f>
        <v>0</v>
      </c>
      <c r="BF469" s="185">
        <f>IF(N469="snížená",J469,0)</f>
        <v>0</v>
      </c>
      <c r="BG469" s="185">
        <f>IF(N469="zákl. přenesená",J469,0)</f>
        <v>0</v>
      </c>
      <c r="BH469" s="185">
        <f>IF(N469="sníž. přenesená",J469,0)</f>
        <v>0</v>
      </c>
      <c r="BI469" s="185">
        <f>IF(N469="nulová",J469,0)</f>
        <v>0</v>
      </c>
      <c r="BJ469" s="18" t="s">
        <v>90</v>
      </c>
      <c r="BK469" s="185">
        <f>ROUND(I469*H469,2)</f>
        <v>0</v>
      </c>
      <c r="BL469" s="18" t="s">
        <v>144</v>
      </c>
      <c r="BM469" s="184" t="s">
        <v>553</v>
      </c>
    </row>
    <row r="470" spans="1:65" s="2" customFormat="1" ht="11.25">
      <c r="A470" s="36"/>
      <c r="B470" s="37"/>
      <c r="C470" s="38"/>
      <c r="D470" s="186" t="s">
        <v>146</v>
      </c>
      <c r="E470" s="38"/>
      <c r="F470" s="187" t="s">
        <v>554</v>
      </c>
      <c r="G470" s="38"/>
      <c r="H470" s="38"/>
      <c r="I470" s="188"/>
      <c r="J470" s="38"/>
      <c r="K470" s="38"/>
      <c r="L470" s="41"/>
      <c r="M470" s="189"/>
      <c r="N470" s="190"/>
      <c r="O470" s="66"/>
      <c r="P470" s="66"/>
      <c r="Q470" s="66"/>
      <c r="R470" s="66"/>
      <c r="S470" s="66"/>
      <c r="T470" s="67"/>
      <c r="U470" s="36"/>
      <c r="V470" s="36"/>
      <c r="W470" s="36"/>
      <c r="X470" s="36"/>
      <c r="Y470" s="36"/>
      <c r="Z470" s="36"/>
      <c r="AA470" s="36"/>
      <c r="AB470" s="36"/>
      <c r="AC470" s="36"/>
      <c r="AD470" s="36"/>
      <c r="AE470" s="36"/>
      <c r="AT470" s="18" t="s">
        <v>146</v>
      </c>
      <c r="AU470" s="18" t="s">
        <v>92</v>
      </c>
    </row>
    <row r="471" spans="1:65" s="13" customFormat="1" ht="11.25">
      <c r="B471" s="191"/>
      <c r="C471" s="192"/>
      <c r="D471" s="193" t="s">
        <v>148</v>
      </c>
      <c r="E471" s="194" t="s">
        <v>44</v>
      </c>
      <c r="F471" s="195" t="s">
        <v>555</v>
      </c>
      <c r="G471" s="192"/>
      <c r="H471" s="196">
        <v>15</v>
      </c>
      <c r="I471" s="197"/>
      <c r="J471" s="192"/>
      <c r="K471" s="192"/>
      <c r="L471" s="198"/>
      <c r="M471" s="199"/>
      <c r="N471" s="200"/>
      <c r="O471" s="200"/>
      <c r="P471" s="200"/>
      <c r="Q471" s="200"/>
      <c r="R471" s="200"/>
      <c r="S471" s="200"/>
      <c r="T471" s="201"/>
      <c r="AT471" s="202" t="s">
        <v>148</v>
      </c>
      <c r="AU471" s="202" t="s">
        <v>92</v>
      </c>
      <c r="AV471" s="13" t="s">
        <v>92</v>
      </c>
      <c r="AW471" s="13" t="s">
        <v>42</v>
      </c>
      <c r="AX471" s="13" t="s">
        <v>90</v>
      </c>
      <c r="AY471" s="202" t="s">
        <v>137</v>
      </c>
    </row>
    <row r="472" spans="1:65" s="2" customFormat="1" ht="24.2" customHeight="1">
      <c r="A472" s="36"/>
      <c r="B472" s="37"/>
      <c r="C472" s="172" t="s">
        <v>461</v>
      </c>
      <c r="D472" s="172" t="s">
        <v>140</v>
      </c>
      <c r="E472" s="173" t="s">
        <v>556</v>
      </c>
      <c r="F472" s="174" t="s">
        <v>557</v>
      </c>
      <c r="G472" s="175" t="s">
        <v>552</v>
      </c>
      <c r="H472" s="176">
        <v>39.274999999999999</v>
      </c>
      <c r="I472" s="177"/>
      <c r="J472" s="178">
        <f>ROUND(I472*H472,2)</f>
        <v>0</v>
      </c>
      <c r="K472" s="179"/>
      <c r="L472" s="41"/>
      <c r="M472" s="180" t="s">
        <v>44</v>
      </c>
      <c r="N472" s="181" t="s">
        <v>53</v>
      </c>
      <c r="O472" s="66"/>
      <c r="P472" s="182">
        <f>O472*H472</f>
        <v>0</v>
      </c>
      <c r="Q472" s="182">
        <v>0</v>
      </c>
      <c r="R472" s="182">
        <f>Q472*H472</f>
        <v>0</v>
      </c>
      <c r="S472" s="182">
        <v>0</v>
      </c>
      <c r="T472" s="183">
        <f>S472*H472</f>
        <v>0</v>
      </c>
      <c r="U472" s="36"/>
      <c r="V472" s="36"/>
      <c r="W472" s="36"/>
      <c r="X472" s="36"/>
      <c r="Y472" s="36"/>
      <c r="Z472" s="36"/>
      <c r="AA472" s="36"/>
      <c r="AB472" s="36"/>
      <c r="AC472" s="36"/>
      <c r="AD472" s="36"/>
      <c r="AE472" s="36"/>
      <c r="AR472" s="184" t="s">
        <v>144</v>
      </c>
      <c r="AT472" s="184" t="s">
        <v>140</v>
      </c>
      <c r="AU472" s="184" t="s">
        <v>92</v>
      </c>
      <c r="AY472" s="18" t="s">
        <v>137</v>
      </c>
      <c r="BE472" s="185">
        <f>IF(N472="základní",J472,0)</f>
        <v>0</v>
      </c>
      <c r="BF472" s="185">
        <f>IF(N472="snížená",J472,0)</f>
        <v>0</v>
      </c>
      <c r="BG472" s="185">
        <f>IF(N472="zákl. přenesená",J472,0)</f>
        <v>0</v>
      </c>
      <c r="BH472" s="185">
        <f>IF(N472="sníž. přenesená",J472,0)</f>
        <v>0</v>
      </c>
      <c r="BI472" s="185">
        <f>IF(N472="nulová",J472,0)</f>
        <v>0</v>
      </c>
      <c r="BJ472" s="18" t="s">
        <v>90</v>
      </c>
      <c r="BK472" s="185">
        <f>ROUND(I472*H472,2)</f>
        <v>0</v>
      </c>
      <c r="BL472" s="18" t="s">
        <v>144</v>
      </c>
      <c r="BM472" s="184" t="s">
        <v>558</v>
      </c>
    </row>
    <row r="473" spans="1:65" s="2" customFormat="1" ht="11.25">
      <c r="A473" s="36"/>
      <c r="B473" s="37"/>
      <c r="C473" s="38"/>
      <c r="D473" s="186" t="s">
        <v>146</v>
      </c>
      <c r="E473" s="38"/>
      <c r="F473" s="187" t="s">
        <v>559</v>
      </c>
      <c r="G473" s="38"/>
      <c r="H473" s="38"/>
      <c r="I473" s="188"/>
      <c r="J473" s="38"/>
      <c r="K473" s="38"/>
      <c r="L473" s="41"/>
      <c r="M473" s="189"/>
      <c r="N473" s="190"/>
      <c r="O473" s="66"/>
      <c r="P473" s="66"/>
      <c r="Q473" s="66"/>
      <c r="R473" s="66"/>
      <c r="S473" s="66"/>
      <c r="T473" s="67"/>
      <c r="U473" s="36"/>
      <c r="V473" s="36"/>
      <c r="W473" s="36"/>
      <c r="X473" s="36"/>
      <c r="Y473" s="36"/>
      <c r="Z473" s="36"/>
      <c r="AA473" s="36"/>
      <c r="AB473" s="36"/>
      <c r="AC473" s="36"/>
      <c r="AD473" s="36"/>
      <c r="AE473" s="36"/>
      <c r="AT473" s="18" t="s">
        <v>146</v>
      </c>
      <c r="AU473" s="18" t="s">
        <v>92</v>
      </c>
    </row>
    <row r="474" spans="1:65" s="13" customFormat="1" ht="11.25">
      <c r="B474" s="191"/>
      <c r="C474" s="192"/>
      <c r="D474" s="193" t="s">
        <v>148</v>
      </c>
      <c r="E474" s="194" t="s">
        <v>44</v>
      </c>
      <c r="F474" s="195" t="s">
        <v>560</v>
      </c>
      <c r="G474" s="192"/>
      <c r="H474" s="196">
        <v>7.2</v>
      </c>
      <c r="I474" s="197"/>
      <c r="J474" s="192"/>
      <c r="K474" s="192"/>
      <c r="L474" s="198"/>
      <c r="M474" s="199"/>
      <c r="N474" s="200"/>
      <c r="O474" s="200"/>
      <c r="P474" s="200"/>
      <c r="Q474" s="200"/>
      <c r="R474" s="200"/>
      <c r="S474" s="200"/>
      <c r="T474" s="201"/>
      <c r="AT474" s="202" t="s">
        <v>148</v>
      </c>
      <c r="AU474" s="202" t="s">
        <v>92</v>
      </c>
      <c r="AV474" s="13" t="s">
        <v>92</v>
      </c>
      <c r="AW474" s="13" t="s">
        <v>42</v>
      </c>
      <c r="AX474" s="13" t="s">
        <v>82</v>
      </c>
      <c r="AY474" s="202" t="s">
        <v>137</v>
      </c>
    </row>
    <row r="475" spans="1:65" s="13" customFormat="1" ht="11.25">
      <c r="B475" s="191"/>
      <c r="C475" s="192"/>
      <c r="D475" s="193" t="s">
        <v>148</v>
      </c>
      <c r="E475" s="194" t="s">
        <v>44</v>
      </c>
      <c r="F475" s="195" t="s">
        <v>561</v>
      </c>
      <c r="G475" s="192"/>
      <c r="H475" s="196">
        <v>4.5</v>
      </c>
      <c r="I475" s="197"/>
      <c r="J475" s="192"/>
      <c r="K475" s="192"/>
      <c r="L475" s="198"/>
      <c r="M475" s="199"/>
      <c r="N475" s="200"/>
      <c r="O475" s="200"/>
      <c r="P475" s="200"/>
      <c r="Q475" s="200"/>
      <c r="R475" s="200"/>
      <c r="S475" s="200"/>
      <c r="T475" s="201"/>
      <c r="AT475" s="202" t="s">
        <v>148</v>
      </c>
      <c r="AU475" s="202" t="s">
        <v>92</v>
      </c>
      <c r="AV475" s="13" t="s">
        <v>92</v>
      </c>
      <c r="AW475" s="13" t="s">
        <v>42</v>
      </c>
      <c r="AX475" s="13" t="s">
        <v>82</v>
      </c>
      <c r="AY475" s="202" t="s">
        <v>137</v>
      </c>
    </row>
    <row r="476" spans="1:65" s="13" customFormat="1" ht="11.25">
      <c r="B476" s="191"/>
      <c r="C476" s="192"/>
      <c r="D476" s="193" t="s">
        <v>148</v>
      </c>
      <c r="E476" s="194" t="s">
        <v>44</v>
      </c>
      <c r="F476" s="195" t="s">
        <v>562</v>
      </c>
      <c r="G476" s="192"/>
      <c r="H476" s="196">
        <v>4.5</v>
      </c>
      <c r="I476" s="197"/>
      <c r="J476" s="192"/>
      <c r="K476" s="192"/>
      <c r="L476" s="198"/>
      <c r="M476" s="199"/>
      <c r="N476" s="200"/>
      <c r="O476" s="200"/>
      <c r="P476" s="200"/>
      <c r="Q476" s="200"/>
      <c r="R476" s="200"/>
      <c r="S476" s="200"/>
      <c r="T476" s="201"/>
      <c r="AT476" s="202" t="s">
        <v>148</v>
      </c>
      <c r="AU476" s="202" t="s">
        <v>92</v>
      </c>
      <c r="AV476" s="13" t="s">
        <v>92</v>
      </c>
      <c r="AW476" s="13" t="s">
        <v>42</v>
      </c>
      <c r="AX476" s="13" t="s">
        <v>82</v>
      </c>
      <c r="AY476" s="202" t="s">
        <v>137</v>
      </c>
    </row>
    <row r="477" spans="1:65" s="13" customFormat="1" ht="11.25">
      <c r="B477" s="191"/>
      <c r="C477" s="192"/>
      <c r="D477" s="193" t="s">
        <v>148</v>
      </c>
      <c r="E477" s="194" t="s">
        <v>44</v>
      </c>
      <c r="F477" s="195" t="s">
        <v>563</v>
      </c>
      <c r="G477" s="192"/>
      <c r="H477" s="196">
        <v>18.3</v>
      </c>
      <c r="I477" s="197"/>
      <c r="J477" s="192"/>
      <c r="K477" s="192"/>
      <c r="L477" s="198"/>
      <c r="M477" s="199"/>
      <c r="N477" s="200"/>
      <c r="O477" s="200"/>
      <c r="P477" s="200"/>
      <c r="Q477" s="200"/>
      <c r="R477" s="200"/>
      <c r="S477" s="200"/>
      <c r="T477" s="201"/>
      <c r="AT477" s="202" t="s">
        <v>148</v>
      </c>
      <c r="AU477" s="202" t="s">
        <v>92</v>
      </c>
      <c r="AV477" s="13" t="s">
        <v>92</v>
      </c>
      <c r="AW477" s="13" t="s">
        <v>42</v>
      </c>
      <c r="AX477" s="13" t="s">
        <v>82</v>
      </c>
      <c r="AY477" s="202" t="s">
        <v>137</v>
      </c>
    </row>
    <row r="478" spans="1:65" s="13" customFormat="1" ht="11.25">
      <c r="B478" s="191"/>
      <c r="C478" s="192"/>
      <c r="D478" s="193" t="s">
        <v>148</v>
      </c>
      <c r="E478" s="194" t="s">
        <v>44</v>
      </c>
      <c r="F478" s="195" t="s">
        <v>564</v>
      </c>
      <c r="G478" s="192"/>
      <c r="H478" s="196">
        <v>4.7750000000000004</v>
      </c>
      <c r="I478" s="197"/>
      <c r="J478" s="192"/>
      <c r="K478" s="192"/>
      <c r="L478" s="198"/>
      <c r="M478" s="199"/>
      <c r="N478" s="200"/>
      <c r="O478" s="200"/>
      <c r="P478" s="200"/>
      <c r="Q478" s="200"/>
      <c r="R478" s="200"/>
      <c r="S478" s="200"/>
      <c r="T478" s="201"/>
      <c r="AT478" s="202" t="s">
        <v>148</v>
      </c>
      <c r="AU478" s="202" t="s">
        <v>92</v>
      </c>
      <c r="AV478" s="13" t="s">
        <v>92</v>
      </c>
      <c r="AW478" s="13" t="s">
        <v>42</v>
      </c>
      <c r="AX478" s="13" t="s">
        <v>82</v>
      </c>
      <c r="AY478" s="202" t="s">
        <v>137</v>
      </c>
    </row>
    <row r="479" spans="1:65" s="14" customFormat="1" ht="11.25">
      <c r="B479" s="203"/>
      <c r="C479" s="204"/>
      <c r="D479" s="193" t="s">
        <v>148</v>
      </c>
      <c r="E479" s="205" t="s">
        <v>44</v>
      </c>
      <c r="F479" s="206" t="s">
        <v>153</v>
      </c>
      <c r="G479" s="204"/>
      <c r="H479" s="207">
        <v>39.274999999999999</v>
      </c>
      <c r="I479" s="208"/>
      <c r="J479" s="204"/>
      <c r="K479" s="204"/>
      <c r="L479" s="209"/>
      <c r="M479" s="210"/>
      <c r="N479" s="211"/>
      <c r="O479" s="211"/>
      <c r="P479" s="211"/>
      <c r="Q479" s="211"/>
      <c r="R479" s="211"/>
      <c r="S479" s="211"/>
      <c r="T479" s="212"/>
      <c r="AT479" s="213" t="s">
        <v>148</v>
      </c>
      <c r="AU479" s="213" t="s">
        <v>92</v>
      </c>
      <c r="AV479" s="14" t="s">
        <v>144</v>
      </c>
      <c r="AW479" s="14" t="s">
        <v>42</v>
      </c>
      <c r="AX479" s="14" t="s">
        <v>90</v>
      </c>
      <c r="AY479" s="213" t="s">
        <v>137</v>
      </c>
    </row>
    <row r="480" spans="1:65" s="2" customFormat="1" ht="33" customHeight="1">
      <c r="A480" s="36"/>
      <c r="B480" s="37"/>
      <c r="C480" s="172" t="s">
        <v>565</v>
      </c>
      <c r="D480" s="172" t="s">
        <v>140</v>
      </c>
      <c r="E480" s="173" t="s">
        <v>566</v>
      </c>
      <c r="F480" s="174" t="s">
        <v>567</v>
      </c>
      <c r="G480" s="175" t="s">
        <v>164</v>
      </c>
      <c r="H480" s="176">
        <v>349.79</v>
      </c>
      <c r="I480" s="177"/>
      <c r="J480" s="178">
        <f>ROUND(I480*H480,2)</f>
        <v>0</v>
      </c>
      <c r="K480" s="179"/>
      <c r="L480" s="41"/>
      <c r="M480" s="180" t="s">
        <v>44</v>
      </c>
      <c r="N480" s="181" t="s">
        <v>53</v>
      </c>
      <c r="O480" s="66"/>
      <c r="P480" s="182">
        <f>O480*H480</f>
        <v>0</v>
      </c>
      <c r="Q480" s="182">
        <v>0</v>
      </c>
      <c r="R480" s="182">
        <f>Q480*H480</f>
        <v>0</v>
      </c>
      <c r="S480" s="182">
        <v>4.0000000000000001E-3</v>
      </c>
      <c r="T480" s="183">
        <f>S480*H480</f>
        <v>1.3991600000000002</v>
      </c>
      <c r="U480" s="36"/>
      <c r="V480" s="36"/>
      <c r="W480" s="36"/>
      <c r="X480" s="36"/>
      <c r="Y480" s="36"/>
      <c r="Z480" s="36"/>
      <c r="AA480" s="36"/>
      <c r="AB480" s="36"/>
      <c r="AC480" s="36"/>
      <c r="AD480" s="36"/>
      <c r="AE480" s="36"/>
      <c r="AR480" s="184" t="s">
        <v>144</v>
      </c>
      <c r="AT480" s="184" t="s">
        <v>140</v>
      </c>
      <c r="AU480" s="184" t="s">
        <v>92</v>
      </c>
      <c r="AY480" s="18" t="s">
        <v>137</v>
      </c>
      <c r="BE480" s="185">
        <f>IF(N480="základní",J480,0)</f>
        <v>0</v>
      </c>
      <c r="BF480" s="185">
        <f>IF(N480="snížená",J480,0)</f>
        <v>0</v>
      </c>
      <c r="BG480" s="185">
        <f>IF(N480="zákl. přenesená",J480,0)</f>
        <v>0</v>
      </c>
      <c r="BH480" s="185">
        <f>IF(N480="sníž. přenesená",J480,0)</f>
        <v>0</v>
      </c>
      <c r="BI480" s="185">
        <f>IF(N480="nulová",J480,0)</f>
        <v>0</v>
      </c>
      <c r="BJ480" s="18" t="s">
        <v>90</v>
      </c>
      <c r="BK480" s="185">
        <f>ROUND(I480*H480,2)</f>
        <v>0</v>
      </c>
      <c r="BL480" s="18" t="s">
        <v>144</v>
      </c>
      <c r="BM480" s="184" t="s">
        <v>568</v>
      </c>
    </row>
    <row r="481" spans="1:65" s="2" customFormat="1" ht="11.25">
      <c r="A481" s="36"/>
      <c r="B481" s="37"/>
      <c r="C481" s="38"/>
      <c r="D481" s="186" t="s">
        <v>146</v>
      </c>
      <c r="E481" s="38"/>
      <c r="F481" s="187" t="s">
        <v>569</v>
      </c>
      <c r="G481" s="38"/>
      <c r="H481" s="38"/>
      <c r="I481" s="188"/>
      <c r="J481" s="38"/>
      <c r="K481" s="38"/>
      <c r="L481" s="41"/>
      <c r="M481" s="189"/>
      <c r="N481" s="190"/>
      <c r="O481" s="66"/>
      <c r="P481" s="66"/>
      <c r="Q481" s="66"/>
      <c r="R481" s="66"/>
      <c r="S481" s="66"/>
      <c r="T481" s="67"/>
      <c r="U481" s="36"/>
      <c r="V481" s="36"/>
      <c r="W481" s="36"/>
      <c r="X481" s="36"/>
      <c r="Y481" s="36"/>
      <c r="Z481" s="36"/>
      <c r="AA481" s="36"/>
      <c r="AB481" s="36"/>
      <c r="AC481" s="36"/>
      <c r="AD481" s="36"/>
      <c r="AE481" s="36"/>
      <c r="AT481" s="18" t="s">
        <v>146</v>
      </c>
      <c r="AU481" s="18" t="s">
        <v>92</v>
      </c>
    </row>
    <row r="482" spans="1:65" s="2" customFormat="1" ht="24.2" customHeight="1">
      <c r="A482" s="36"/>
      <c r="B482" s="37"/>
      <c r="C482" s="172" t="s">
        <v>570</v>
      </c>
      <c r="D482" s="172" t="s">
        <v>140</v>
      </c>
      <c r="E482" s="173" t="s">
        <v>571</v>
      </c>
      <c r="F482" s="174" t="s">
        <v>572</v>
      </c>
      <c r="G482" s="175" t="s">
        <v>164</v>
      </c>
      <c r="H482" s="176">
        <v>1136.607</v>
      </c>
      <c r="I482" s="177"/>
      <c r="J482" s="178">
        <f>ROUND(I482*H482,2)</f>
        <v>0</v>
      </c>
      <c r="K482" s="179"/>
      <c r="L482" s="41"/>
      <c r="M482" s="180" t="s">
        <v>44</v>
      </c>
      <c r="N482" s="181" t="s">
        <v>53</v>
      </c>
      <c r="O482" s="66"/>
      <c r="P482" s="182">
        <f>O482*H482</f>
        <v>0</v>
      </c>
      <c r="Q482" s="182">
        <v>0</v>
      </c>
      <c r="R482" s="182">
        <f>Q482*H482</f>
        <v>0</v>
      </c>
      <c r="S482" s="182">
        <v>4.0000000000000001E-3</v>
      </c>
      <c r="T482" s="183">
        <f>S482*H482</f>
        <v>4.5464279999999997</v>
      </c>
      <c r="U482" s="36"/>
      <c r="V482" s="36"/>
      <c r="W482" s="36"/>
      <c r="X482" s="36"/>
      <c r="Y482" s="36"/>
      <c r="Z482" s="36"/>
      <c r="AA482" s="36"/>
      <c r="AB482" s="36"/>
      <c r="AC482" s="36"/>
      <c r="AD482" s="36"/>
      <c r="AE482" s="36"/>
      <c r="AR482" s="184" t="s">
        <v>144</v>
      </c>
      <c r="AT482" s="184" t="s">
        <v>140</v>
      </c>
      <c r="AU482" s="184" t="s">
        <v>92</v>
      </c>
      <c r="AY482" s="18" t="s">
        <v>137</v>
      </c>
      <c r="BE482" s="185">
        <f>IF(N482="základní",J482,0)</f>
        <v>0</v>
      </c>
      <c r="BF482" s="185">
        <f>IF(N482="snížená",J482,0)</f>
        <v>0</v>
      </c>
      <c r="BG482" s="185">
        <f>IF(N482="zákl. přenesená",J482,0)</f>
        <v>0</v>
      </c>
      <c r="BH482" s="185">
        <f>IF(N482="sníž. přenesená",J482,0)</f>
        <v>0</v>
      </c>
      <c r="BI482" s="185">
        <f>IF(N482="nulová",J482,0)</f>
        <v>0</v>
      </c>
      <c r="BJ482" s="18" t="s">
        <v>90</v>
      </c>
      <c r="BK482" s="185">
        <f>ROUND(I482*H482,2)</f>
        <v>0</v>
      </c>
      <c r="BL482" s="18" t="s">
        <v>144</v>
      </c>
      <c r="BM482" s="184" t="s">
        <v>573</v>
      </c>
    </row>
    <row r="483" spans="1:65" s="2" customFormat="1" ht="11.25">
      <c r="A483" s="36"/>
      <c r="B483" s="37"/>
      <c r="C483" s="38"/>
      <c r="D483" s="186" t="s">
        <v>146</v>
      </c>
      <c r="E483" s="38"/>
      <c r="F483" s="187" t="s">
        <v>574</v>
      </c>
      <c r="G483" s="38"/>
      <c r="H483" s="38"/>
      <c r="I483" s="188"/>
      <c r="J483" s="38"/>
      <c r="K483" s="38"/>
      <c r="L483" s="41"/>
      <c r="M483" s="189"/>
      <c r="N483" s="190"/>
      <c r="O483" s="66"/>
      <c r="P483" s="66"/>
      <c r="Q483" s="66"/>
      <c r="R483" s="66"/>
      <c r="S483" s="66"/>
      <c r="T483" s="67"/>
      <c r="U483" s="36"/>
      <c r="V483" s="36"/>
      <c r="W483" s="36"/>
      <c r="X483" s="36"/>
      <c r="Y483" s="36"/>
      <c r="Z483" s="36"/>
      <c r="AA483" s="36"/>
      <c r="AB483" s="36"/>
      <c r="AC483" s="36"/>
      <c r="AD483" s="36"/>
      <c r="AE483" s="36"/>
      <c r="AT483" s="18" t="s">
        <v>146</v>
      </c>
      <c r="AU483" s="18" t="s">
        <v>92</v>
      </c>
    </row>
    <row r="484" spans="1:65" s="2" customFormat="1" ht="37.9" customHeight="1">
      <c r="A484" s="36"/>
      <c r="B484" s="37"/>
      <c r="C484" s="172" t="s">
        <v>575</v>
      </c>
      <c r="D484" s="172" t="s">
        <v>140</v>
      </c>
      <c r="E484" s="173" t="s">
        <v>576</v>
      </c>
      <c r="F484" s="174" t="s">
        <v>577</v>
      </c>
      <c r="G484" s="175" t="s">
        <v>164</v>
      </c>
      <c r="H484" s="176">
        <v>272.79599999999999</v>
      </c>
      <c r="I484" s="177"/>
      <c r="J484" s="178">
        <f>ROUND(I484*H484,2)</f>
        <v>0</v>
      </c>
      <c r="K484" s="179"/>
      <c r="L484" s="41"/>
      <c r="M484" s="180" t="s">
        <v>44</v>
      </c>
      <c r="N484" s="181" t="s">
        <v>53</v>
      </c>
      <c r="O484" s="66"/>
      <c r="P484" s="182">
        <f>O484*H484</f>
        <v>0</v>
      </c>
      <c r="Q484" s="182">
        <v>0</v>
      </c>
      <c r="R484" s="182">
        <f>Q484*H484</f>
        <v>0</v>
      </c>
      <c r="S484" s="182">
        <v>4.5999999999999999E-2</v>
      </c>
      <c r="T484" s="183">
        <f>S484*H484</f>
        <v>12.548615999999999</v>
      </c>
      <c r="U484" s="36"/>
      <c r="V484" s="36"/>
      <c r="W484" s="36"/>
      <c r="X484" s="36"/>
      <c r="Y484" s="36"/>
      <c r="Z484" s="36"/>
      <c r="AA484" s="36"/>
      <c r="AB484" s="36"/>
      <c r="AC484" s="36"/>
      <c r="AD484" s="36"/>
      <c r="AE484" s="36"/>
      <c r="AR484" s="184" t="s">
        <v>144</v>
      </c>
      <c r="AT484" s="184" t="s">
        <v>140</v>
      </c>
      <c r="AU484" s="184" t="s">
        <v>92</v>
      </c>
      <c r="AY484" s="18" t="s">
        <v>137</v>
      </c>
      <c r="BE484" s="185">
        <f>IF(N484="základní",J484,0)</f>
        <v>0</v>
      </c>
      <c r="BF484" s="185">
        <f>IF(N484="snížená",J484,0)</f>
        <v>0</v>
      </c>
      <c r="BG484" s="185">
        <f>IF(N484="zákl. přenesená",J484,0)</f>
        <v>0</v>
      </c>
      <c r="BH484" s="185">
        <f>IF(N484="sníž. přenesená",J484,0)</f>
        <v>0</v>
      </c>
      <c r="BI484" s="185">
        <f>IF(N484="nulová",J484,0)</f>
        <v>0</v>
      </c>
      <c r="BJ484" s="18" t="s">
        <v>90</v>
      </c>
      <c r="BK484" s="185">
        <f>ROUND(I484*H484,2)</f>
        <v>0</v>
      </c>
      <c r="BL484" s="18" t="s">
        <v>144</v>
      </c>
      <c r="BM484" s="184" t="s">
        <v>578</v>
      </c>
    </row>
    <row r="485" spans="1:65" s="2" customFormat="1" ht="11.25">
      <c r="A485" s="36"/>
      <c r="B485" s="37"/>
      <c r="C485" s="38"/>
      <c r="D485" s="186" t="s">
        <v>146</v>
      </c>
      <c r="E485" s="38"/>
      <c r="F485" s="187" t="s">
        <v>579</v>
      </c>
      <c r="G485" s="38"/>
      <c r="H485" s="38"/>
      <c r="I485" s="188"/>
      <c r="J485" s="38"/>
      <c r="K485" s="38"/>
      <c r="L485" s="41"/>
      <c r="M485" s="189"/>
      <c r="N485" s="190"/>
      <c r="O485" s="66"/>
      <c r="P485" s="66"/>
      <c r="Q485" s="66"/>
      <c r="R485" s="66"/>
      <c r="S485" s="66"/>
      <c r="T485" s="67"/>
      <c r="U485" s="36"/>
      <c r="V485" s="36"/>
      <c r="W485" s="36"/>
      <c r="X485" s="36"/>
      <c r="Y485" s="36"/>
      <c r="Z485" s="36"/>
      <c r="AA485" s="36"/>
      <c r="AB485" s="36"/>
      <c r="AC485" s="36"/>
      <c r="AD485" s="36"/>
      <c r="AE485" s="36"/>
      <c r="AT485" s="18" t="s">
        <v>146</v>
      </c>
      <c r="AU485" s="18" t="s">
        <v>92</v>
      </c>
    </row>
    <row r="486" spans="1:65" s="15" customFormat="1" ht="11.25">
      <c r="B486" s="214"/>
      <c r="C486" s="215"/>
      <c r="D486" s="193" t="s">
        <v>148</v>
      </c>
      <c r="E486" s="216" t="s">
        <v>44</v>
      </c>
      <c r="F486" s="217" t="s">
        <v>240</v>
      </c>
      <c r="G486" s="215"/>
      <c r="H486" s="216" t="s">
        <v>44</v>
      </c>
      <c r="I486" s="218"/>
      <c r="J486" s="215"/>
      <c r="K486" s="215"/>
      <c r="L486" s="219"/>
      <c r="M486" s="220"/>
      <c r="N486" s="221"/>
      <c r="O486" s="221"/>
      <c r="P486" s="221"/>
      <c r="Q486" s="221"/>
      <c r="R486" s="221"/>
      <c r="S486" s="221"/>
      <c r="T486" s="222"/>
      <c r="AT486" s="223" t="s">
        <v>148</v>
      </c>
      <c r="AU486" s="223" t="s">
        <v>92</v>
      </c>
      <c r="AV486" s="15" t="s">
        <v>90</v>
      </c>
      <c r="AW486" s="15" t="s">
        <v>42</v>
      </c>
      <c r="AX486" s="15" t="s">
        <v>82</v>
      </c>
      <c r="AY486" s="223" t="s">
        <v>137</v>
      </c>
    </row>
    <row r="487" spans="1:65" s="13" customFormat="1" ht="11.25">
      <c r="B487" s="191"/>
      <c r="C487" s="192"/>
      <c r="D487" s="193" t="s">
        <v>148</v>
      </c>
      <c r="E487" s="194" t="s">
        <v>44</v>
      </c>
      <c r="F487" s="195" t="s">
        <v>580</v>
      </c>
      <c r="G487" s="192"/>
      <c r="H487" s="196">
        <v>8.58</v>
      </c>
      <c r="I487" s="197"/>
      <c r="J487" s="192"/>
      <c r="K487" s="192"/>
      <c r="L487" s="198"/>
      <c r="M487" s="199"/>
      <c r="N487" s="200"/>
      <c r="O487" s="200"/>
      <c r="P487" s="200"/>
      <c r="Q487" s="200"/>
      <c r="R487" s="200"/>
      <c r="S487" s="200"/>
      <c r="T487" s="201"/>
      <c r="AT487" s="202" t="s">
        <v>148</v>
      </c>
      <c r="AU487" s="202" t="s">
        <v>92</v>
      </c>
      <c r="AV487" s="13" t="s">
        <v>92</v>
      </c>
      <c r="AW487" s="13" t="s">
        <v>42</v>
      </c>
      <c r="AX487" s="13" t="s">
        <v>82</v>
      </c>
      <c r="AY487" s="202" t="s">
        <v>137</v>
      </c>
    </row>
    <row r="488" spans="1:65" s="13" customFormat="1" ht="11.25">
      <c r="B488" s="191"/>
      <c r="C488" s="192"/>
      <c r="D488" s="193" t="s">
        <v>148</v>
      </c>
      <c r="E488" s="194" t="s">
        <v>44</v>
      </c>
      <c r="F488" s="195" t="s">
        <v>581</v>
      </c>
      <c r="G488" s="192"/>
      <c r="H488" s="196">
        <v>10.92</v>
      </c>
      <c r="I488" s="197"/>
      <c r="J488" s="192"/>
      <c r="K488" s="192"/>
      <c r="L488" s="198"/>
      <c r="M488" s="199"/>
      <c r="N488" s="200"/>
      <c r="O488" s="200"/>
      <c r="P488" s="200"/>
      <c r="Q488" s="200"/>
      <c r="R488" s="200"/>
      <c r="S488" s="200"/>
      <c r="T488" s="201"/>
      <c r="AT488" s="202" t="s">
        <v>148</v>
      </c>
      <c r="AU488" s="202" t="s">
        <v>92</v>
      </c>
      <c r="AV488" s="13" t="s">
        <v>92</v>
      </c>
      <c r="AW488" s="13" t="s">
        <v>42</v>
      </c>
      <c r="AX488" s="13" t="s">
        <v>82</v>
      </c>
      <c r="AY488" s="202" t="s">
        <v>137</v>
      </c>
    </row>
    <row r="489" spans="1:65" s="13" customFormat="1" ht="11.25">
      <c r="B489" s="191"/>
      <c r="C489" s="192"/>
      <c r="D489" s="193" t="s">
        <v>148</v>
      </c>
      <c r="E489" s="194" t="s">
        <v>44</v>
      </c>
      <c r="F489" s="195" t="s">
        <v>582</v>
      </c>
      <c r="G489" s="192"/>
      <c r="H489" s="196">
        <v>10.92</v>
      </c>
      <c r="I489" s="197"/>
      <c r="J489" s="192"/>
      <c r="K489" s="192"/>
      <c r="L489" s="198"/>
      <c r="M489" s="199"/>
      <c r="N489" s="200"/>
      <c r="O489" s="200"/>
      <c r="P489" s="200"/>
      <c r="Q489" s="200"/>
      <c r="R489" s="200"/>
      <c r="S489" s="200"/>
      <c r="T489" s="201"/>
      <c r="AT489" s="202" t="s">
        <v>148</v>
      </c>
      <c r="AU489" s="202" t="s">
        <v>92</v>
      </c>
      <c r="AV489" s="13" t="s">
        <v>92</v>
      </c>
      <c r="AW489" s="13" t="s">
        <v>42</v>
      </c>
      <c r="AX489" s="13" t="s">
        <v>82</v>
      </c>
      <c r="AY489" s="202" t="s">
        <v>137</v>
      </c>
    </row>
    <row r="490" spans="1:65" s="13" customFormat="1" ht="11.25">
      <c r="B490" s="191"/>
      <c r="C490" s="192"/>
      <c r="D490" s="193" t="s">
        <v>148</v>
      </c>
      <c r="E490" s="194" t="s">
        <v>44</v>
      </c>
      <c r="F490" s="195" t="s">
        <v>583</v>
      </c>
      <c r="G490" s="192"/>
      <c r="H490" s="196">
        <v>137.02000000000001</v>
      </c>
      <c r="I490" s="197"/>
      <c r="J490" s="192"/>
      <c r="K490" s="192"/>
      <c r="L490" s="198"/>
      <c r="M490" s="199"/>
      <c r="N490" s="200"/>
      <c r="O490" s="200"/>
      <c r="P490" s="200"/>
      <c r="Q490" s="200"/>
      <c r="R490" s="200"/>
      <c r="S490" s="200"/>
      <c r="T490" s="201"/>
      <c r="AT490" s="202" t="s">
        <v>148</v>
      </c>
      <c r="AU490" s="202" t="s">
        <v>92</v>
      </c>
      <c r="AV490" s="13" t="s">
        <v>92</v>
      </c>
      <c r="AW490" s="13" t="s">
        <v>42</v>
      </c>
      <c r="AX490" s="13" t="s">
        <v>82</v>
      </c>
      <c r="AY490" s="202" t="s">
        <v>137</v>
      </c>
    </row>
    <row r="491" spans="1:65" s="13" customFormat="1" ht="11.25">
      <c r="B491" s="191"/>
      <c r="C491" s="192"/>
      <c r="D491" s="193" t="s">
        <v>148</v>
      </c>
      <c r="E491" s="194" t="s">
        <v>44</v>
      </c>
      <c r="F491" s="195" t="s">
        <v>584</v>
      </c>
      <c r="G491" s="192"/>
      <c r="H491" s="196">
        <v>12.943</v>
      </c>
      <c r="I491" s="197"/>
      <c r="J491" s="192"/>
      <c r="K491" s="192"/>
      <c r="L491" s="198"/>
      <c r="M491" s="199"/>
      <c r="N491" s="200"/>
      <c r="O491" s="200"/>
      <c r="P491" s="200"/>
      <c r="Q491" s="200"/>
      <c r="R491" s="200"/>
      <c r="S491" s="200"/>
      <c r="T491" s="201"/>
      <c r="AT491" s="202" t="s">
        <v>148</v>
      </c>
      <c r="AU491" s="202" t="s">
        <v>92</v>
      </c>
      <c r="AV491" s="13" t="s">
        <v>92</v>
      </c>
      <c r="AW491" s="13" t="s">
        <v>42</v>
      </c>
      <c r="AX491" s="13" t="s">
        <v>82</v>
      </c>
      <c r="AY491" s="202" t="s">
        <v>137</v>
      </c>
    </row>
    <row r="492" spans="1:65" s="13" customFormat="1" ht="11.25">
      <c r="B492" s="191"/>
      <c r="C492" s="192"/>
      <c r="D492" s="193" t="s">
        <v>148</v>
      </c>
      <c r="E492" s="194" t="s">
        <v>44</v>
      </c>
      <c r="F492" s="195" t="s">
        <v>585</v>
      </c>
      <c r="G492" s="192"/>
      <c r="H492" s="196">
        <v>25.527000000000001</v>
      </c>
      <c r="I492" s="197"/>
      <c r="J492" s="192"/>
      <c r="K492" s="192"/>
      <c r="L492" s="198"/>
      <c r="M492" s="199"/>
      <c r="N492" s="200"/>
      <c r="O492" s="200"/>
      <c r="P492" s="200"/>
      <c r="Q492" s="200"/>
      <c r="R492" s="200"/>
      <c r="S492" s="200"/>
      <c r="T492" s="201"/>
      <c r="AT492" s="202" t="s">
        <v>148</v>
      </c>
      <c r="AU492" s="202" t="s">
        <v>92</v>
      </c>
      <c r="AV492" s="13" t="s">
        <v>92</v>
      </c>
      <c r="AW492" s="13" t="s">
        <v>42</v>
      </c>
      <c r="AX492" s="13" t="s">
        <v>82</v>
      </c>
      <c r="AY492" s="202" t="s">
        <v>137</v>
      </c>
    </row>
    <row r="493" spans="1:65" s="13" customFormat="1" ht="11.25">
      <c r="B493" s="191"/>
      <c r="C493" s="192"/>
      <c r="D493" s="193" t="s">
        <v>148</v>
      </c>
      <c r="E493" s="194" t="s">
        <v>44</v>
      </c>
      <c r="F493" s="195" t="s">
        <v>586</v>
      </c>
      <c r="G493" s="192"/>
      <c r="H493" s="196">
        <v>46.765000000000001</v>
      </c>
      <c r="I493" s="197"/>
      <c r="J493" s="192"/>
      <c r="K493" s="192"/>
      <c r="L493" s="198"/>
      <c r="M493" s="199"/>
      <c r="N493" s="200"/>
      <c r="O493" s="200"/>
      <c r="P493" s="200"/>
      <c r="Q493" s="200"/>
      <c r="R493" s="200"/>
      <c r="S493" s="200"/>
      <c r="T493" s="201"/>
      <c r="AT493" s="202" t="s">
        <v>148</v>
      </c>
      <c r="AU493" s="202" t="s">
        <v>92</v>
      </c>
      <c r="AV493" s="13" t="s">
        <v>92</v>
      </c>
      <c r="AW493" s="13" t="s">
        <v>42</v>
      </c>
      <c r="AX493" s="13" t="s">
        <v>82</v>
      </c>
      <c r="AY493" s="202" t="s">
        <v>137</v>
      </c>
    </row>
    <row r="494" spans="1:65" s="13" customFormat="1" ht="11.25">
      <c r="B494" s="191"/>
      <c r="C494" s="192"/>
      <c r="D494" s="193" t="s">
        <v>148</v>
      </c>
      <c r="E494" s="194" t="s">
        <v>44</v>
      </c>
      <c r="F494" s="195" t="s">
        <v>587</v>
      </c>
      <c r="G494" s="192"/>
      <c r="H494" s="196">
        <v>9.2289999999999992</v>
      </c>
      <c r="I494" s="197"/>
      <c r="J494" s="192"/>
      <c r="K494" s="192"/>
      <c r="L494" s="198"/>
      <c r="M494" s="199"/>
      <c r="N494" s="200"/>
      <c r="O494" s="200"/>
      <c r="P494" s="200"/>
      <c r="Q494" s="200"/>
      <c r="R494" s="200"/>
      <c r="S494" s="200"/>
      <c r="T494" s="201"/>
      <c r="AT494" s="202" t="s">
        <v>148</v>
      </c>
      <c r="AU494" s="202" t="s">
        <v>92</v>
      </c>
      <c r="AV494" s="13" t="s">
        <v>92</v>
      </c>
      <c r="AW494" s="13" t="s">
        <v>42</v>
      </c>
      <c r="AX494" s="13" t="s">
        <v>82</v>
      </c>
      <c r="AY494" s="202" t="s">
        <v>137</v>
      </c>
    </row>
    <row r="495" spans="1:65" s="13" customFormat="1" ht="22.5">
      <c r="B495" s="191"/>
      <c r="C495" s="192"/>
      <c r="D495" s="193" t="s">
        <v>148</v>
      </c>
      <c r="E495" s="194" t="s">
        <v>44</v>
      </c>
      <c r="F495" s="195" t="s">
        <v>588</v>
      </c>
      <c r="G495" s="192"/>
      <c r="H495" s="196">
        <v>10.891999999999999</v>
      </c>
      <c r="I495" s="197"/>
      <c r="J495" s="192"/>
      <c r="K495" s="192"/>
      <c r="L495" s="198"/>
      <c r="M495" s="199"/>
      <c r="N495" s="200"/>
      <c r="O495" s="200"/>
      <c r="P495" s="200"/>
      <c r="Q495" s="200"/>
      <c r="R495" s="200"/>
      <c r="S495" s="200"/>
      <c r="T495" s="201"/>
      <c r="AT495" s="202" t="s">
        <v>148</v>
      </c>
      <c r="AU495" s="202" t="s">
        <v>92</v>
      </c>
      <c r="AV495" s="13" t="s">
        <v>92</v>
      </c>
      <c r="AW495" s="13" t="s">
        <v>42</v>
      </c>
      <c r="AX495" s="13" t="s">
        <v>82</v>
      </c>
      <c r="AY495" s="202" t="s">
        <v>137</v>
      </c>
    </row>
    <row r="496" spans="1:65" s="14" customFormat="1" ht="11.25">
      <c r="B496" s="203"/>
      <c r="C496" s="204"/>
      <c r="D496" s="193" t="s">
        <v>148</v>
      </c>
      <c r="E496" s="205" t="s">
        <v>44</v>
      </c>
      <c r="F496" s="206" t="s">
        <v>153</v>
      </c>
      <c r="G496" s="204"/>
      <c r="H496" s="207">
        <v>272.79599999999999</v>
      </c>
      <c r="I496" s="208"/>
      <c r="J496" s="204"/>
      <c r="K496" s="204"/>
      <c r="L496" s="209"/>
      <c r="M496" s="210"/>
      <c r="N496" s="211"/>
      <c r="O496" s="211"/>
      <c r="P496" s="211"/>
      <c r="Q496" s="211"/>
      <c r="R496" s="211"/>
      <c r="S496" s="211"/>
      <c r="T496" s="212"/>
      <c r="AT496" s="213" t="s">
        <v>148</v>
      </c>
      <c r="AU496" s="213" t="s">
        <v>92</v>
      </c>
      <c r="AV496" s="14" t="s">
        <v>144</v>
      </c>
      <c r="AW496" s="14" t="s">
        <v>42</v>
      </c>
      <c r="AX496" s="14" t="s">
        <v>90</v>
      </c>
      <c r="AY496" s="213" t="s">
        <v>137</v>
      </c>
    </row>
    <row r="497" spans="1:65" s="2" customFormat="1" ht="24.2" customHeight="1">
      <c r="A497" s="36"/>
      <c r="B497" s="37"/>
      <c r="C497" s="172" t="s">
        <v>589</v>
      </c>
      <c r="D497" s="172" t="s">
        <v>140</v>
      </c>
      <c r="E497" s="173" t="s">
        <v>590</v>
      </c>
      <c r="F497" s="174" t="s">
        <v>591</v>
      </c>
      <c r="G497" s="175" t="s">
        <v>164</v>
      </c>
      <c r="H497" s="176">
        <v>318.38499999999999</v>
      </c>
      <c r="I497" s="177"/>
      <c r="J497" s="178">
        <f>ROUND(I497*H497,2)</f>
        <v>0</v>
      </c>
      <c r="K497" s="179"/>
      <c r="L497" s="41"/>
      <c r="M497" s="180" t="s">
        <v>44</v>
      </c>
      <c r="N497" s="181" t="s">
        <v>53</v>
      </c>
      <c r="O497" s="66"/>
      <c r="P497" s="182">
        <f>O497*H497</f>
        <v>0</v>
      </c>
      <c r="Q497" s="182">
        <v>0</v>
      </c>
      <c r="R497" s="182">
        <f>Q497*H497</f>
        <v>0</v>
      </c>
      <c r="S497" s="182">
        <v>6.0999999999999999E-2</v>
      </c>
      <c r="T497" s="183">
        <f>S497*H497</f>
        <v>19.421485000000001</v>
      </c>
      <c r="U497" s="36"/>
      <c r="V497" s="36"/>
      <c r="W497" s="36"/>
      <c r="X497" s="36"/>
      <c r="Y497" s="36"/>
      <c r="Z497" s="36"/>
      <c r="AA497" s="36"/>
      <c r="AB497" s="36"/>
      <c r="AC497" s="36"/>
      <c r="AD497" s="36"/>
      <c r="AE497" s="36"/>
      <c r="AR497" s="184" t="s">
        <v>144</v>
      </c>
      <c r="AT497" s="184" t="s">
        <v>140</v>
      </c>
      <c r="AU497" s="184" t="s">
        <v>92</v>
      </c>
      <c r="AY497" s="18" t="s">
        <v>137</v>
      </c>
      <c r="BE497" s="185">
        <f>IF(N497="základní",J497,0)</f>
        <v>0</v>
      </c>
      <c r="BF497" s="185">
        <f>IF(N497="snížená",J497,0)</f>
        <v>0</v>
      </c>
      <c r="BG497" s="185">
        <f>IF(N497="zákl. přenesená",J497,0)</f>
        <v>0</v>
      </c>
      <c r="BH497" s="185">
        <f>IF(N497="sníž. přenesená",J497,0)</f>
        <v>0</v>
      </c>
      <c r="BI497" s="185">
        <f>IF(N497="nulová",J497,0)</f>
        <v>0</v>
      </c>
      <c r="BJ497" s="18" t="s">
        <v>90</v>
      </c>
      <c r="BK497" s="185">
        <f>ROUND(I497*H497,2)</f>
        <v>0</v>
      </c>
      <c r="BL497" s="18" t="s">
        <v>144</v>
      </c>
      <c r="BM497" s="184" t="s">
        <v>592</v>
      </c>
    </row>
    <row r="498" spans="1:65" s="2" customFormat="1" ht="11.25">
      <c r="A498" s="36"/>
      <c r="B498" s="37"/>
      <c r="C498" s="38"/>
      <c r="D498" s="186" t="s">
        <v>146</v>
      </c>
      <c r="E498" s="38"/>
      <c r="F498" s="187" t="s">
        <v>593</v>
      </c>
      <c r="G498" s="38"/>
      <c r="H498" s="38"/>
      <c r="I498" s="188"/>
      <c r="J498" s="38"/>
      <c r="K498" s="38"/>
      <c r="L498" s="41"/>
      <c r="M498" s="189"/>
      <c r="N498" s="190"/>
      <c r="O498" s="66"/>
      <c r="P498" s="66"/>
      <c r="Q498" s="66"/>
      <c r="R498" s="66"/>
      <c r="S498" s="66"/>
      <c r="T498" s="67"/>
      <c r="U498" s="36"/>
      <c r="V498" s="36"/>
      <c r="W498" s="36"/>
      <c r="X498" s="36"/>
      <c r="Y498" s="36"/>
      <c r="Z498" s="36"/>
      <c r="AA498" s="36"/>
      <c r="AB498" s="36"/>
      <c r="AC498" s="36"/>
      <c r="AD498" s="36"/>
      <c r="AE498" s="36"/>
      <c r="AT498" s="18" t="s">
        <v>146</v>
      </c>
      <c r="AU498" s="18" t="s">
        <v>92</v>
      </c>
    </row>
    <row r="499" spans="1:65" s="13" customFormat="1" ht="11.25">
      <c r="B499" s="191"/>
      <c r="C499" s="192"/>
      <c r="D499" s="193" t="s">
        <v>148</v>
      </c>
      <c r="E499" s="194" t="s">
        <v>44</v>
      </c>
      <c r="F499" s="195" t="s">
        <v>269</v>
      </c>
      <c r="G499" s="192"/>
      <c r="H499" s="196">
        <v>22.97</v>
      </c>
      <c r="I499" s="197"/>
      <c r="J499" s="192"/>
      <c r="K499" s="192"/>
      <c r="L499" s="198"/>
      <c r="M499" s="199"/>
      <c r="N499" s="200"/>
      <c r="O499" s="200"/>
      <c r="P499" s="200"/>
      <c r="Q499" s="200"/>
      <c r="R499" s="200"/>
      <c r="S499" s="200"/>
      <c r="T499" s="201"/>
      <c r="AT499" s="202" t="s">
        <v>148</v>
      </c>
      <c r="AU499" s="202" t="s">
        <v>92</v>
      </c>
      <c r="AV499" s="13" t="s">
        <v>92</v>
      </c>
      <c r="AW499" s="13" t="s">
        <v>42</v>
      </c>
      <c r="AX499" s="13" t="s">
        <v>82</v>
      </c>
      <c r="AY499" s="202" t="s">
        <v>137</v>
      </c>
    </row>
    <row r="500" spans="1:65" s="13" customFormat="1" ht="11.25">
      <c r="B500" s="191"/>
      <c r="C500" s="192"/>
      <c r="D500" s="193" t="s">
        <v>148</v>
      </c>
      <c r="E500" s="194" t="s">
        <v>44</v>
      </c>
      <c r="F500" s="195" t="s">
        <v>270</v>
      </c>
      <c r="G500" s="192"/>
      <c r="H500" s="196">
        <v>7.75</v>
      </c>
      <c r="I500" s="197"/>
      <c r="J500" s="192"/>
      <c r="K500" s="192"/>
      <c r="L500" s="198"/>
      <c r="M500" s="199"/>
      <c r="N500" s="200"/>
      <c r="O500" s="200"/>
      <c r="P500" s="200"/>
      <c r="Q500" s="200"/>
      <c r="R500" s="200"/>
      <c r="S500" s="200"/>
      <c r="T500" s="201"/>
      <c r="AT500" s="202" t="s">
        <v>148</v>
      </c>
      <c r="AU500" s="202" t="s">
        <v>92</v>
      </c>
      <c r="AV500" s="13" t="s">
        <v>92</v>
      </c>
      <c r="AW500" s="13" t="s">
        <v>42</v>
      </c>
      <c r="AX500" s="13" t="s">
        <v>82</v>
      </c>
      <c r="AY500" s="202" t="s">
        <v>137</v>
      </c>
    </row>
    <row r="501" spans="1:65" s="13" customFormat="1" ht="11.25">
      <c r="B501" s="191"/>
      <c r="C501" s="192"/>
      <c r="D501" s="193" t="s">
        <v>148</v>
      </c>
      <c r="E501" s="194" t="s">
        <v>44</v>
      </c>
      <c r="F501" s="195" t="s">
        <v>271</v>
      </c>
      <c r="G501" s="192"/>
      <c r="H501" s="196">
        <v>13.02</v>
      </c>
      <c r="I501" s="197"/>
      <c r="J501" s="192"/>
      <c r="K501" s="192"/>
      <c r="L501" s="198"/>
      <c r="M501" s="199"/>
      <c r="N501" s="200"/>
      <c r="O501" s="200"/>
      <c r="P501" s="200"/>
      <c r="Q501" s="200"/>
      <c r="R501" s="200"/>
      <c r="S501" s="200"/>
      <c r="T501" s="201"/>
      <c r="AT501" s="202" t="s">
        <v>148</v>
      </c>
      <c r="AU501" s="202" t="s">
        <v>92</v>
      </c>
      <c r="AV501" s="13" t="s">
        <v>92</v>
      </c>
      <c r="AW501" s="13" t="s">
        <v>42</v>
      </c>
      <c r="AX501" s="13" t="s">
        <v>82</v>
      </c>
      <c r="AY501" s="202" t="s">
        <v>137</v>
      </c>
    </row>
    <row r="502" spans="1:65" s="13" customFormat="1" ht="11.25">
      <c r="B502" s="191"/>
      <c r="C502" s="192"/>
      <c r="D502" s="193" t="s">
        <v>148</v>
      </c>
      <c r="E502" s="194" t="s">
        <v>44</v>
      </c>
      <c r="F502" s="195" t="s">
        <v>272</v>
      </c>
      <c r="G502" s="192"/>
      <c r="H502" s="196">
        <v>13.02</v>
      </c>
      <c r="I502" s="197"/>
      <c r="J502" s="192"/>
      <c r="K502" s="192"/>
      <c r="L502" s="198"/>
      <c r="M502" s="199"/>
      <c r="N502" s="200"/>
      <c r="O502" s="200"/>
      <c r="P502" s="200"/>
      <c r="Q502" s="200"/>
      <c r="R502" s="200"/>
      <c r="S502" s="200"/>
      <c r="T502" s="201"/>
      <c r="AT502" s="202" t="s">
        <v>148</v>
      </c>
      <c r="AU502" s="202" t="s">
        <v>92</v>
      </c>
      <c r="AV502" s="13" t="s">
        <v>92</v>
      </c>
      <c r="AW502" s="13" t="s">
        <v>42</v>
      </c>
      <c r="AX502" s="13" t="s">
        <v>82</v>
      </c>
      <c r="AY502" s="202" t="s">
        <v>137</v>
      </c>
    </row>
    <row r="503" spans="1:65" s="13" customFormat="1" ht="11.25">
      <c r="B503" s="191"/>
      <c r="C503" s="192"/>
      <c r="D503" s="193" t="s">
        <v>148</v>
      </c>
      <c r="E503" s="194" t="s">
        <v>44</v>
      </c>
      <c r="F503" s="195" t="s">
        <v>273</v>
      </c>
      <c r="G503" s="192"/>
      <c r="H503" s="196">
        <v>30.018000000000001</v>
      </c>
      <c r="I503" s="197"/>
      <c r="J503" s="192"/>
      <c r="K503" s="192"/>
      <c r="L503" s="198"/>
      <c r="M503" s="199"/>
      <c r="N503" s="200"/>
      <c r="O503" s="200"/>
      <c r="P503" s="200"/>
      <c r="Q503" s="200"/>
      <c r="R503" s="200"/>
      <c r="S503" s="200"/>
      <c r="T503" s="201"/>
      <c r="AT503" s="202" t="s">
        <v>148</v>
      </c>
      <c r="AU503" s="202" t="s">
        <v>92</v>
      </c>
      <c r="AV503" s="13" t="s">
        <v>92</v>
      </c>
      <c r="AW503" s="13" t="s">
        <v>42</v>
      </c>
      <c r="AX503" s="13" t="s">
        <v>82</v>
      </c>
      <c r="AY503" s="202" t="s">
        <v>137</v>
      </c>
    </row>
    <row r="504" spans="1:65" s="13" customFormat="1" ht="11.25">
      <c r="B504" s="191"/>
      <c r="C504" s="192"/>
      <c r="D504" s="193" t="s">
        <v>148</v>
      </c>
      <c r="E504" s="194" t="s">
        <v>44</v>
      </c>
      <c r="F504" s="195" t="s">
        <v>274</v>
      </c>
      <c r="G504" s="192"/>
      <c r="H504" s="196">
        <v>30.018000000000001</v>
      </c>
      <c r="I504" s="197"/>
      <c r="J504" s="192"/>
      <c r="K504" s="192"/>
      <c r="L504" s="198"/>
      <c r="M504" s="199"/>
      <c r="N504" s="200"/>
      <c r="O504" s="200"/>
      <c r="P504" s="200"/>
      <c r="Q504" s="200"/>
      <c r="R504" s="200"/>
      <c r="S504" s="200"/>
      <c r="T504" s="201"/>
      <c r="AT504" s="202" t="s">
        <v>148</v>
      </c>
      <c r="AU504" s="202" t="s">
        <v>92</v>
      </c>
      <c r="AV504" s="13" t="s">
        <v>92</v>
      </c>
      <c r="AW504" s="13" t="s">
        <v>42</v>
      </c>
      <c r="AX504" s="13" t="s">
        <v>82</v>
      </c>
      <c r="AY504" s="202" t="s">
        <v>137</v>
      </c>
    </row>
    <row r="505" spans="1:65" s="13" customFormat="1" ht="11.25">
      <c r="B505" s="191"/>
      <c r="C505" s="192"/>
      <c r="D505" s="193" t="s">
        <v>148</v>
      </c>
      <c r="E505" s="194" t="s">
        <v>44</v>
      </c>
      <c r="F505" s="195" t="s">
        <v>275</v>
      </c>
      <c r="G505" s="192"/>
      <c r="H505" s="196">
        <v>30.018000000000001</v>
      </c>
      <c r="I505" s="197"/>
      <c r="J505" s="192"/>
      <c r="K505" s="192"/>
      <c r="L505" s="198"/>
      <c r="M505" s="199"/>
      <c r="N505" s="200"/>
      <c r="O505" s="200"/>
      <c r="P505" s="200"/>
      <c r="Q505" s="200"/>
      <c r="R505" s="200"/>
      <c r="S505" s="200"/>
      <c r="T505" s="201"/>
      <c r="AT505" s="202" t="s">
        <v>148</v>
      </c>
      <c r="AU505" s="202" t="s">
        <v>92</v>
      </c>
      <c r="AV505" s="13" t="s">
        <v>92</v>
      </c>
      <c r="AW505" s="13" t="s">
        <v>42</v>
      </c>
      <c r="AX505" s="13" t="s">
        <v>82</v>
      </c>
      <c r="AY505" s="202" t="s">
        <v>137</v>
      </c>
    </row>
    <row r="506" spans="1:65" s="13" customFormat="1" ht="11.25">
      <c r="B506" s="191"/>
      <c r="C506" s="192"/>
      <c r="D506" s="193" t="s">
        <v>148</v>
      </c>
      <c r="E506" s="194" t="s">
        <v>44</v>
      </c>
      <c r="F506" s="195" t="s">
        <v>276</v>
      </c>
      <c r="G506" s="192"/>
      <c r="H506" s="196">
        <v>30.018000000000001</v>
      </c>
      <c r="I506" s="197"/>
      <c r="J506" s="192"/>
      <c r="K506" s="192"/>
      <c r="L506" s="198"/>
      <c r="M506" s="199"/>
      <c r="N506" s="200"/>
      <c r="O506" s="200"/>
      <c r="P506" s="200"/>
      <c r="Q506" s="200"/>
      <c r="R506" s="200"/>
      <c r="S506" s="200"/>
      <c r="T506" s="201"/>
      <c r="AT506" s="202" t="s">
        <v>148</v>
      </c>
      <c r="AU506" s="202" t="s">
        <v>92</v>
      </c>
      <c r="AV506" s="13" t="s">
        <v>92</v>
      </c>
      <c r="AW506" s="13" t="s">
        <v>42</v>
      </c>
      <c r="AX506" s="13" t="s">
        <v>82</v>
      </c>
      <c r="AY506" s="202" t="s">
        <v>137</v>
      </c>
    </row>
    <row r="507" spans="1:65" s="13" customFormat="1" ht="11.25">
      <c r="B507" s="191"/>
      <c r="C507" s="192"/>
      <c r="D507" s="193" t="s">
        <v>148</v>
      </c>
      <c r="E507" s="194" t="s">
        <v>44</v>
      </c>
      <c r="F507" s="195" t="s">
        <v>277</v>
      </c>
      <c r="G507" s="192"/>
      <c r="H507" s="196">
        <v>30.018000000000001</v>
      </c>
      <c r="I507" s="197"/>
      <c r="J507" s="192"/>
      <c r="K507" s="192"/>
      <c r="L507" s="198"/>
      <c r="M507" s="199"/>
      <c r="N507" s="200"/>
      <c r="O507" s="200"/>
      <c r="P507" s="200"/>
      <c r="Q507" s="200"/>
      <c r="R507" s="200"/>
      <c r="S507" s="200"/>
      <c r="T507" s="201"/>
      <c r="AT507" s="202" t="s">
        <v>148</v>
      </c>
      <c r="AU507" s="202" t="s">
        <v>92</v>
      </c>
      <c r="AV507" s="13" t="s">
        <v>92</v>
      </c>
      <c r="AW507" s="13" t="s">
        <v>42</v>
      </c>
      <c r="AX507" s="13" t="s">
        <v>82</v>
      </c>
      <c r="AY507" s="202" t="s">
        <v>137</v>
      </c>
    </row>
    <row r="508" spans="1:65" s="13" customFormat="1" ht="11.25">
      <c r="B508" s="191"/>
      <c r="C508" s="192"/>
      <c r="D508" s="193" t="s">
        <v>148</v>
      </c>
      <c r="E508" s="194" t="s">
        <v>44</v>
      </c>
      <c r="F508" s="195" t="s">
        <v>278</v>
      </c>
      <c r="G508" s="192"/>
      <c r="H508" s="196">
        <v>15.897</v>
      </c>
      <c r="I508" s="197"/>
      <c r="J508" s="192"/>
      <c r="K508" s="192"/>
      <c r="L508" s="198"/>
      <c r="M508" s="199"/>
      <c r="N508" s="200"/>
      <c r="O508" s="200"/>
      <c r="P508" s="200"/>
      <c r="Q508" s="200"/>
      <c r="R508" s="200"/>
      <c r="S508" s="200"/>
      <c r="T508" s="201"/>
      <c r="AT508" s="202" t="s">
        <v>148</v>
      </c>
      <c r="AU508" s="202" t="s">
        <v>92</v>
      </c>
      <c r="AV508" s="13" t="s">
        <v>92</v>
      </c>
      <c r="AW508" s="13" t="s">
        <v>42</v>
      </c>
      <c r="AX508" s="13" t="s">
        <v>82</v>
      </c>
      <c r="AY508" s="202" t="s">
        <v>137</v>
      </c>
    </row>
    <row r="509" spans="1:65" s="13" customFormat="1" ht="11.25">
      <c r="B509" s="191"/>
      <c r="C509" s="192"/>
      <c r="D509" s="193" t="s">
        <v>148</v>
      </c>
      <c r="E509" s="194" t="s">
        <v>44</v>
      </c>
      <c r="F509" s="195" t="s">
        <v>279</v>
      </c>
      <c r="G509" s="192"/>
      <c r="H509" s="196">
        <v>56.95</v>
      </c>
      <c r="I509" s="197"/>
      <c r="J509" s="192"/>
      <c r="K509" s="192"/>
      <c r="L509" s="198"/>
      <c r="M509" s="199"/>
      <c r="N509" s="200"/>
      <c r="O509" s="200"/>
      <c r="P509" s="200"/>
      <c r="Q509" s="200"/>
      <c r="R509" s="200"/>
      <c r="S509" s="200"/>
      <c r="T509" s="201"/>
      <c r="AT509" s="202" t="s">
        <v>148</v>
      </c>
      <c r="AU509" s="202" t="s">
        <v>92</v>
      </c>
      <c r="AV509" s="13" t="s">
        <v>92</v>
      </c>
      <c r="AW509" s="13" t="s">
        <v>42</v>
      </c>
      <c r="AX509" s="13" t="s">
        <v>82</v>
      </c>
      <c r="AY509" s="202" t="s">
        <v>137</v>
      </c>
    </row>
    <row r="510" spans="1:65" s="13" customFormat="1" ht="11.25">
      <c r="B510" s="191"/>
      <c r="C510" s="192"/>
      <c r="D510" s="193" t="s">
        <v>148</v>
      </c>
      <c r="E510" s="194" t="s">
        <v>44</v>
      </c>
      <c r="F510" s="195" t="s">
        <v>280</v>
      </c>
      <c r="G510" s="192"/>
      <c r="H510" s="196">
        <v>23.027000000000001</v>
      </c>
      <c r="I510" s="197"/>
      <c r="J510" s="192"/>
      <c r="K510" s="192"/>
      <c r="L510" s="198"/>
      <c r="M510" s="199"/>
      <c r="N510" s="200"/>
      <c r="O510" s="200"/>
      <c r="P510" s="200"/>
      <c r="Q510" s="200"/>
      <c r="R510" s="200"/>
      <c r="S510" s="200"/>
      <c r="T510" s="201"/>
      <c r="AT510" s="202" t="s">
        <v>148</v>
      </c>
      <c r="AU510" s="202" t="s">
        <v>92</v>
      </c>
      <c r="AV510" s="13" t="s">
        <v>92</v>
      </c>
      <c r="AW510" s="13" t="s">
        <v>42</v>
      </c>
      <c r="AX510" s="13" t="s">
        <v>82</v>
      </c>
      <c r="AY510" s="202" t="s">
        <v>137</v>
      </c>
    </row>
    <row r="511" spans="1:65" s="13" customFormat="1" ht="11.25">
      <c r="B511" s="191"/>
      <c r="C511" s="192"/>
      <c r="D511" s="193" t="s">
        <v>148</v>
      </c>
      <c r="E511" s="194" t="s">
        <v>44</v>
      </c>
      <c r="F511" s="195" t="s">
        <v>281</v>
      </c>
      <c r="G511" s="192"/>
      <c r="H511" s="196">
        <v>11.935</v>
      </c>
      <c r="I511" s="197"/>
      <c r="J511" s="192"/>
      <c r="K511" s="192"/>
      <c r="L511" s="198"/>
      <c r="M511" s="199"/>
      <c r="N511" s="200"/>
      <c r="O511" s="200"/>
      <c r="P511" s="200"/>
      <c r="Q511" s="200"/>
      <c r="R511" s="200"/>
      <c r="S511" s="200"/>
      <c r="T511" s="201"/>
      <c r="AT511" s="202" t="s">
        <v>148</v>
      </c>
      <c r="AU511" s="202" t="s">
        <v>92</v>
      </c>
      <c r="AV511" s="13" t="s">
        <v>92</v>
      </c>
      <c r="AW511" s="13" t="s">
        <v>42</v>
      </c>
      <c r="AX511" s="13" t="s">
        <v>82</v>
      </c>
      <c r="AY511" s="202" t="s">
        <v>137</v>
      </c>
    </row>
    <row r="512" spans="1:65" s="13" customFormat="1" ht="11.25">
      <c r="B512" s="191"/>
      <c r="C512" s="192"/>
      <c r="D512" s="193" t="s">
        <v>148</v>
      </c>
      <c r="E512" s="194" t="s">
        <v>44</v>
      </c>
      <c r="F512" s="195" t="s">
        <v>282</v>
      </c>
      <c r="G512" s="192"/>
      <c r="H512" s="196">
        <v>3.726</v>
      </c>
      <c r="I512" s="197"/>
      <c r="J512" s="192"/>
      <c r="K512" s="192"/>
      <c r="L512" s="198"/>
      <c r="M512" s="199"/>
      <c r="N512" s="200"/>
      <c r="O512" s="200"/>
      <c r="P512" s="200"/>
      <c r="Q512" s="200"/>
      <c r="R512" s="200"/>
      <c r="S512" s="200"/>
      <c r="T512" s="201"/>
      <c r="AT512" s="202" t="s">
        <v>148</v>
      </c>
      <c r="AU512" s="202" t="s">
        <v>92</v>
      </c>
      <c r="AV512" s="13" t="s">
        <v>92</v>
      </c>
      <c r="AW512" s="13" t="s">
        <v>42</v>
      </c>
      <c r="AX512" s="13" t="s">
        <v>82</v>
      </c>
      <c r="AY512" s="202" t="s">
        <v>137</v>
      </c>
    </row>
    <row r="513" spans="1:65" s="14" customFormat="1" ht="11.25">
      <c r="B513" s="203"/>
      <c r="C513" s="204"/>
      <c r="D513" s="193" t="s">
        <v>148</v>
      </c>
      <c r="E513" s="205" t="s">
        <v>44</v>
      </c>
      <c r="F513" s="206" t="s">
        <v>153</v>
      </c>
      <c r="G513" s="204"/>
      <c r="H513" s="207">
        <v>318.38499999999999</v>
      </c>
      <c r="I513" s="208"/>
      <c r="J513" s="204"/>
      <c r="K513" s="204"/>
      <c r="L513" s="209"/>
      <c r="M513" s="210"/>
      <c r="N513" s="211"/>
      <c r="O513" s="211"/>
      <c r="P513" s="211"/>
      <c r="Q513" s="211"/>
      <c r="R513" s="211"/>
      <c r="S513" s="211"/>
      <c r="T513" s="212"/>
      <c r="AT513" s="213" t="s">
        <v>148</v>
      </c>
      <c r="AU513" s="213" t="s">
        <v>92</v>
      </c>
      <c r="AV513" s="14" t="s">
        <v>144</v>
      </c>
      <c r="AW513" s="14" t="s">
        <v>42</v>
      </c>
      <c r="AX513" s="14" t="s">
        <v>90</v>
      </c>
      <c r="AY513" s="213" t="s">
        <v>137</v>
      </c>
    </row>
    <row r="514" spans="1:65" s="12" customFormat="1" ht="22.9" customHeight="1">
      <c r="B514" s="156"/>
      <c r="C514" s="157"/>
      <c r="D514" s="158" t="s">
        <v>81</v>
      </c>
      <c r="E514" s="170" t="s">
        <v>594</v>
      </c>
      <c r="F514" s="170" t="s">
        <v>595</v>
      </c>
      <c r="G514" s="157"/>
      <c r="H514" s="157"/>
      <c r="I514" s="160"/>
      <c r="J514" s="171">
        <f>BK514</f>
        <v>0</v>
      </c>
      <c r="K514" s="157"/>
      <c r="L514" s="162"/>
      <c r="M514" s="163"/>
      <c r="N514" s="164"/>
      <c r="O514" s="164"/>
      <c r="P514" s="165">
        <f>SUM(P515:P522)</f>
        <v>0</v>
      </c>
      <c r="Q514" s="164"/>
      <c r="R514" s="165">
        <f>SUM(R515:R522)</f>
        <v>0</v>
      </c>
      <c r="S514" s="164"/>
      <c r="T514" s="166">
        <f>SUM(T515:T522)</f>
        <v>0</v>
      </c>
      <c r="AR514" s="167" t="s">
        <v>90</v>
      </c>
      <c r="AT514" s="168" t="s">
        <v>81</v>
      </c>
      <c r="AU514" s="168" t="s">
        <v>90</v>
      </c>
      <c r="AY514" s="167" t="s">
        <v>137</v>
      </c>
      <c r="BK514" s="169">
        <f>SUM(BK515:BK522)</f>
        <v>0</v>
      </c>
    </row>
    <row r="515" spans="1:65" s="2" customFormat="1" ht="33" customHeight="1">
      <c r="A515" s="36"/>
      <c r="B515" s="37"/>
      <c r="C515" s="172" t="s">
        <v>596</v>
      </c>
      <c r="D515" s="172" t="s">
        <v>140</v>
      </c>
      <c r="E515" s="173" t="s">
        <v>597</v>
      </c>
      <c r="F515" s="174" t="s">
        <v>598</v>
      </c>
      <c r="G515" s="175" t="s">
        <v>401</v>
      </c>
      <c r="H515" s="176">
        <v>130.72</v>
      </c>
      <c r="I515" s="177"/>
      <c r="J515" s="178">
        <f>ROUND(I515*H515,2)</f>
        <v>0</v>
      </c>
      <c r="K515" s="179"/>
      <c r="L515" s="41"/>
      <c r="M515" s="180" t="s">
        <v>44</v>
      </c>
      <c r="N515" s="181" t="s">
        <v>53</v>
      </c>
      <c r="O515" s="66"/>
      <c r="P515" s="182">
        <f>O515*H515</f>
        <v>0</v>
      </c>
      <c r="Q515" s="182">
        <v>0</v>
      </c>
      <c r="R515" s="182">
        <f>Q515*H515</f>
        <v>0</v>
      </c>
      <c r="S515" s="182">
        <v>0</v>
      </c>
      <c r="T515" s="183">
        <f>S515*H515</f>
        <v>0</v>
      </c>
      <c r="U515" s="36"/>
      <c r="V515" s="36"/>
      <c r="W515" s="36"/>
      <c r="X515" s="36"/>
      <c r="Y515" s="36"/>
      <c r="Z515" s="36"/>
      <c r="AA515" s="36"/>
      <c r="AB515" s="36"/>
      <c r="AC515" s="36"/>
      <c r="AD515" s="36"/>
      <c r="AE515" s="36"/>
      <c r="AR515" s="184" t="s">
        <v>144</v>
      </c>
      <c r="AT515" s="184" t="s">
        <v>140</v>
      </c>
      <c r="AU515" s="184" t="s">
        <v>92</v>
      </c>
      <c r="AY515" s="18" t="s">
        <v>137</v>
      </c>
      <c r="BE515" s="185">
        <f>IF(N515="základní",J515,0)</f>
        <v>0</v>
      </c>
      <c r="BF515" s="185">
        <f>IF(N515="snížená",J515,0)</f>
        <v>0</v>
      </c>
      <c r="BG515" s="185">
        <f>IF(N515="zákl. přenesená",J515,0)</f>
        <v>0</v>
      </c>
      <c r="BH515" s="185">
        <f>IF(N515="sníž. přenesená",J515,0)</f>
        <v>0</v>
      </c>
      <c r="BI515" s="185">
        <f>IF(N515="nulová",J515,0)</f>
        <v>0</v>
      </c>
      <c r="BJ515" s="18" t="s">
        <v>90</v>
      </c>
      <c r="BK515" s="185">
        <f>ROUND(I515*H515,2)</f>
        <v>0</v>
      </c>
      <c r="BL515" s="18" t="s">
        <v>144</v>
      </c>
      <c r="BM515" s="184" t="s">
        <v>599</v>
      </c>
    </row>
    <row r="516" spans="1:65" s="2" customFormat="1" ht="11.25">
      <c r="A516" s="36"/>
      <c r="B516" s="37"/>
      <c r="C516" s="38"/>
      <c r="D516" s="186" t="s">
        <v>146</v>
      </c>
      <c r="E516" s="38"/>
      <c r="F516" s="187" t="s">
        <v>600</v>
      </c>
      <c r="G516" s="38"/>
      <c r="H516" s="38"/>
      <c r="I516" s="188"/>
      <c r="J516" s="38"/>
      <c r="K516" s="38"/>
      <c r="L516" s="41"/>
      <c r="M516" s="189"/>
      <c r="N516" s="190"/>
      <c r="O516" s="66"/>
      <c r="P516" s="66"/>
      <c r="Q516" s="66"/>
      <c r="R516" s="66"/>
      <c r="S516" s="66"/>
      <c r="T516" s="67"/>
      <c r="U516" s="36"/>
      <c r="V516" s="36"/>
      <c r="W516" s="36"/>
      <c r="X516" s="36"/>
      <c r="Y516" s="36"/>
      <c r="Z516" s="36"/>
      <c r="AA516" s="36"/>
      <c r="AB516" s="36"/>
      <c r="AC516" s="36"/>
      <c r="AD516" s="36"/>
      <c r="AE516" s="36"/>
      <c r="AT516" s="18" t="s">
        <v>146</v>
      </c>
      <c r="AU516" s="18" t="s">
        <v>92</v>
      </c>
    </row>
    <row r="517" spans="1:65" s="2" customFormat="1" ht="24.2" customHeight="1">
      <c r="A517" s="36"/>
      <c r="B517" s="37"/>
      <c r="C517" s="172" t="s">
        <v>601</v>
      </c>
      <c r="D517" s="172" t="s">
        <v>140</v>
      </c>
      <c r="E517" s="173" t="s">
        <v>602</v>
      </c>
      <c r="F517" s="174" t="s">
        <v>603</v>
      </c>
      <c r="G517" s="175" t="s">
        <v>401</v>
      </c>
      <c r="H517" s="176">
        <v>130.72</v>
      </c>
      <c r="I517" s="177"/>
      <c r="J517" s="178">
        <f>ROUND(I517*H517,2)</f>
        <v>0</v>
      </c>
      <c r="K517" s="179"/>
      <c r="L517" s="41"/>
      <c r="M517" s="180" t="s">
        <v>44</v>
      </c>
      <c r="N517" s="181" t="s">
        <v>53</v>
      </c>
      <c r="O517" s="66"/>
      <c r="P517" s="182">
        <f>O517*H517</f>
        <v>0</v>
      </c>
      <c r="Q517" s="182">
        <v>0</v>
      </c>
      <c r="R517" s="182">
        <f>Q517*H517</f>
        <v>0</v>
      </c>
      <c r="S517" s="182">
        <v>0</v>
      </c>
      <c r="T517" s="183">
        <f>S517*H517</f>
        <v>0</v>
      </c>
      <c r="U517" s="36"/>
      <c r="V517" s="36"/>
      <c r="W517" s="36"/>
      <c r="X517" s="36"/>
      <c r="Y517" s="36"/>
      <c r="Z517" s="36"/>
      <c r="AA517" s="36"/>
      <c r="AB517" s="36"/>
      <c r="AC517" s="36"/>
      <c r="AD517" s="36"/>
      <c r="AE517" s="36"/>
      <c r="AR517" s="184" t="s">
        <v>144</v>
      </c>
      <c r="AT517" s="184" t="s">
        <v>140</v>
      </c>
      <c r="AU517" s="184" t="s">
        <v>92</v>
      </c>
      <c r="AY517" s="18" t="s">
        <v>137</v>
      </c>
      <c r="BE517" s="185">
        <f>IF(N517="základní",J517,0)</f>
        <v>0</v>
      </c>
      <c r="BF517" s="185">
        <f>IF(N517="snížená",J517,0)</f>
        <v>0</v>
      </c>
      <c r="BG517" s="185">
        <f>IF(N517="zákl. přenesená",J517,0)</f>
        <v>0</v>
      </c>
      <c r="BH517" s="185">
        <f>IF(N517="sníž. přenesená",J517,0)</f>
        <v>0</v>
      </c>
      <c r="BI517" s="185">
        <f>IF(N517="nulová",J517,0)</f>
        <v>0</v>
      </c>
      <c r="BJ517" s="18" t="s">
        <v>90</v>
      </c>
      <c r="BK517" s="185">
        <f>ROUND(I517*H517,2)</f>
        <v>0</v>
      </c>
      <c r="BL517" s="18" t="s">
        <v>144</v>
      </c>
      <c r="BM517" s="184" t="s">
        <v>604</v>
      </c>
    </row>
    <row r="518" spans="1:65" s="2" customFormat="1" ht="11.25">
      <c r="A518" s="36"/>
      <c r="B518" s="37"/>
      <c r="C518" s="38"/>
      <c r="D518" s="186" t="s">
        <v>146</v>
      </c>
      <c r="E518" s="38"/>
      <c r="F518" s="187" t="s">
        <v>605</v>
      </c>
      <c r="G518" s="38"/>
      <c r="H518" s="38"/>
      <c r="I518" s="188"/>
      <c r="J518" s="38"/>
      <c r="K518" s="38"/>
      <c r="L518" s="41"/>
      <c r="M518" s="189"/>
      <c r="N518" s="190"/>
      <c r="O518" s="66"/>
      <c r="P518" s="66"/>
      <c r="Q518" s="66"/>
      <c r="R518" s="66"/>
      <c r="S518" s="66"/>
      <c r="T518" s="67"/>
      <c r="U518" s="36"/>
      <c r="V518" s="36"/>
      <c r="W518" s="36"/>
      <c r="X518" s="36"/>
      <c r="Y518" s="36"/>
      <c r="Z518" s="36"/>
      <c r="AA518" s="36"/>
      <c r="AB518" s="36"/>
      <c r="AC518" s="36"/>
      <c r="AD518" s="36"/>
      <c r="AE518" s="36"/>
      <c r="AT518" s="18" t="s">
        <v>146</v>
      </c>
      <c r="AU518" s="18" t="s">
        <v>92</v>
      </c>
    </row>
    <row r="519" spans="1:65" s="2" customFormat="1" ht="24.2" customHeight="1">
      <c r="A519" s="36"/>
      <c r="B519" s="37"/>
      <c r="C519" s="172" t="s">
        <v>606</v>
      </c>
      <c r="D519" s="172" t="s">
        <v>140</v>
      </c>
      <c r="E519" s="173" t="s">
        <v>607</v>
      </c>
      <c r="F519" s="174" t="s">
        <v>608</v>
      </c>
      <c r="G519" s="175" t="s">
        <v>401</v>
      </c>
      <c r="H519" s="176">
        <v>1150.0899999999999</v>
      </c>
      <c r="I519" s="177"/>
      <c r="J519" s="178">
        <f>ROUND(I519*H519,2)</f>
        <v>0</v>
      </c>
      <c r="K519" s="179"/>
      <c r="L519" s="41"/>
      <c r="M519" s="180" t="s">
        <v>44</v>
      </c>
      <c r="N519" s="181" t="s">
        <v>53</v>
      </c>
      <c r="O519" s="66"/>
      <c r="P519" s="182">
        <f>O519*H519</f>
        <v>0</v>
      </c>
      <c r="Q519" s="182">
        <v>0</v>
      </c>
      <c r="R519" s="182">
        <f>Q519*H519</f>
        <v>0</v>
      </c>
      <c r="S519" s="182">
        <v>0</v>
      </c>
      <c r="T519" s="183">
        <f>S519*H519</f>
        <v>0</v>
      </c>
      <c r="U519" s="36"/>
      <c r="V519" s="36"/>
      <c r="W519" s="36"/>
      <c r="X519" s="36"/>
      <c r="Y519" s="36"/>
      <c r="Z519" s="36"/>
      <c r="AA519" s="36"/>
      <c r="AB519" s="36"/>
      <c r="AC519" s="36"/>
      <c r="AD519" s="36"/>
      <c r="AE519" s="36"/>
      <c r="AR519" s="184" t="s">
        <v>144</v>
      </c>
      <c r="AT519" s="184" t="s">
        <v>140</v>
      </c>
      <c r="AU519" s="184" t="s">
        <v>92</v>
      </c>
      <c r="AY519" s="18" t="s">
        <v>137</v>
      </c>
      <c r="BE519" s="185">
        <f>IF(N519="základní",J519,0)</f>
        <v>0</v>
      </c>
      <c r="BF519" s="185">
        <f>IF(N519="snížená",J519,0)</f>
        <v>0</v>
      </c>
      <c r="BG519" s="185">
        <f>IF(N519="zákl. přenesená",J519,0)</f>
        <v>0</v>
      </c>
      <c r="BH519" s="185">
        <f>IF(N519="sníž. přenesená",J519,0)</f>
        <v>0</v>
      </c>
      <c r="BI519" s="185">
        <f>IF(N519="nulová",J519,0)</f>
        <v>0</v>
      </c>
      <c r="BJ519" s="18" t="s">
        <v>90</v>
      </c>
      <c r="BK519" s="185">
        <f>ROUND(I519*H519,2)</f>
        <v>0</v>
      </c>
      <c r="BL519" s="18" t="s">
        <v>144</v>
      </c>
      <c r="BM519" s="184" t="s">
        <v>609</v>
      </c>
    </row>
    <row r="520" spans="1:65" s="2" customFormat="1" ht="11.25">
      <c r="A520" s="36"/>
      <c r="B520" s="37"/>
      <c r="C520" s="38"/>
      <c r="D520" s="186" t="s">
        <v>146</v>
      </c>
      <c r="E520" s="38"/>
      <c r="F520" s="187" t="s">
        <v>610</v>
      </c>
      <c r="G520" s="38"/>
      <c r="H520" s="38"/>
      <c r="I520" s="188"/>
      <c r="J520" s="38"/>
      <c r="K520" s="38"/>
      <c r="L520" s="41"/>
      <c r="M520" s="189"/>
      <c r="N520" s="190"/>
      <c r="O520" s="66"/>
      <c r="P520" s="66"/>
      <c r="Q520" s="66"/>
      <c r="R520" s="66"/>
      <c r="S520" s="66"/>
      <c r="T520" s="67"/>
      <c r="U520" s="36"/>
      <c r="V520" s="36"/>
      <c r="W520" s="36"/>
      <c r="X520" s="36"/>
      <c r="Y520" s="36"/>
      <c r="Z520" s="36"/>
      <c r="AA520" s="36"/>
      <c r="AB520" s="36"/>
      <c r="AC520" s="36"/>
      <c r="AD520" s="36"/>
      <c r="AE520" s="36"/>
      <c r="AT520" s="18" t="s">
        <v>146</v>
      </c>
      <c r="AU520" s="18" t="s">
        <v>92</v>
      </c>
    </row>
    <row r="521" spans="1:65" s="2" customFormat="1" ht="44.25" customHeight="1">
      <c r="A521" s="36"/>
      <c r="B521" s="37"/>
      <c r="C521" s="172" t="s">
        <v>611</v>
      </c>
      <c r="D521" s="172" t="s">
        <v>140</v>
      </c>
      <c r="E521" s="173" t="s">
        <v>612</v>
      </c>
      <c r="F521" s="174" t="s">
        <v>613</v>
      </c>
      <c r="G521" s="175" t="s">
        <v>401</v>
      </c>
      <c r="H521" s="176">
        <v>130.72</v>
      </c>
      <c r="I521" s="177"/>
      <c r="J521" s="178">
        <f>ROUND(I521*H521,2)</f>
        <v>0</v>
      </c>
      <c r="K521" s="179"/>
      <c r="L521" s="41"/>
      <c r="M521" s="180" t="s">
        <v>44</v>
      </c>
      <c r="N521" s="181" t="s">
        <v>53</v>
      </c>
      <c r="O521" s="66"/>
      <c r="P521" s="182">
        <f>O521*H521</f>
        <v>0</v>
      </c>
      <c r="Q521" s="182">
        <v>0</v>
      </c>
      <c r="R521" s="182">
        <f>Q521*H521</f>
        <v>0</v>
      </c>
      <c r="S521" s="182">
        <v>0</v>
      </c>
      <c r="T521" s="183">
        <f>S521*H521</f>
        <v>0</v>
      </c>
      <c r="U521" s="36"/>
      <c r="V521" s="36"/>
      <c r="W521" s="36"/>
      <c r="X521" s="36"/>
      <c r="Y521" s="36"/>
      <c r="Z521" s="36"/>
      <c r="AA521" s="36"/>
      <c r="AB521" s="36"/>
      <c r="AC521" s="36"/>
      <c r="AD521" s="36"/>
      <c r="AE521" s="36"/>
      <c r="AR521" s="184" t="s">
        <v>144</v>
      </c>
      <c r="AT521" s="184" t="s">
        <v>140</v>
      </c>
      <c r="AU521" s="184" t="s">
        <v>92</v>
      </c>
      <c r="AY521" s="18" t="s">
        <v>137</v>
      </c>
      <c r="BE521" s="185">
        <f>IF(N521="základní",J521,0)</f>
        <v>0</v>
      </c>
      <c r="BF521" s="185">
        <f>IF(N521="snížená",J521,0)</f>
        <v>0</v>
      </c>
      <c r="BG521" s="185">
        <f>IF(N521="zákl. přenesená",J521,0)</f>
        <v>0</v>
      </c>
      <c r="BH521" s="185">
        <f>IF(N521="sníž. přenesená",J521,0)</f>
        <v>0</v>
      </c>
      <c r="BI521" s="185">
        <f>IF(N521="nulová",J521,0)</f>
        <v>0</v>
      </c>
      <c r="BJ521" s="18" t="s">
        <v>90</v>
      </c>
      <c r="BK521" s="185">
        <f>ROUND(I521*H521,2)</f>
        <v>0</v>
      </c>
      <c r="BL521" s="18" t="s">
        <v>144</v>
      </c>
      <c r="BM521" s="184" t="s">
        <v>614</v>
      </c>
    </row>
    <row r="522" spans="1:65" s="2" customFormat="1" ht="11.25">
      <c r="A522" s="36"/>
      <c r="B522" s="37"/>
      <c r="C522" s="38"/>
      <c r="D522" s="186" t="s">
        <v>146</v>
      </c>
      <c r="E522" s="38"/>
      <c r="F522" s="187" t="s">
        <v>615</v>
      </c>
      <c r="G522" s="38"/>
      <c r="H522" s="38"/>
      <c r="I522" s="188"/>
      <c r="J522" s="38"/>
      <c r="K522" s="38"/>
      <c r="L522" s="41"/>
      <c r="M522" s="189"/>
      <c r="N522" s="190"/>
      <c r="O522" s="66"/>
      <c r="P522" s="66"/>
      <c r="Q522" s="66"/>
      <c r="R522" s="66"/>
      <c r="S522" s="66"/>
      <c r="T522" s="67"/>
      <c r="U522" s="36"/>
      <c r="V522" s="36"/>
      <c r="W522" s="36"/>
      <c r="X522" s="36"/>
      <c r="Y522" s="36"/>
      <c r="Z522" s="36"/>
      <c r="AA522" s="36"/>
      <c r="AB522" s="36"/>
      <c r="AC522" s="36"/>
      <c r="AD522" s="36"/>
      <c r="AE522" s="36"/>
      <c r="AT522" s="18" t="s">
        <v>146</v>
      </c>
      <c r="AU522" s="18" t="s">
        <v>92</v>
      </c>
    </row>
    <row r="523" spans="1:65" s="12" customFormat="1" ht="22.9" customHeight="1">
      <c r="B523" s="156"/>
      <c r="C523" s="157"/>
      <c r="D523" s="158" t="s">
        <v>81</v>
      </c>
      <c r="E523" s="170" t="s">
        <v>616</v>
      </c>
      <c r="F523" s="170" t="s">
        <v>617</v>
      </c>
      <c r="G523" s="157"/>
      <c r="H523" s="157"/>
      <c r="I523" s="160"/>
      <c r="J523" s="171">
        <f>BK523</f>
        <v>0</v>
      </c>
      <c r="K523" s="157"/>
      <c r="L523" s="162"/>
      <c r="M523" s="163"/>
      <c r="N523" s="164"/>
      <c r="O523" s="164"/>
      <c r="P523" s="165">
        <f>SUM(P524:P525)</f>
        <v>0</v>
      </c>
      <c r="Q523" s="164"/>
      <c r="R523" s="165">
        <f>SUM(R524:R525)</f>
        <v>0</v>
      </c>
      <c r="S523" s="164"/>
      <c r="T523" s="166">
        <f>SUM(T524:T525)</f>
        <v>0</v>
      </c>
      <c r="AR523" s="167" t="s">
        <v>90</v>
      </c>
      <c r="AT523" s="168" t="s">
        <v>81</v>
      </c>
      <c r="AU523" s="168" t="s">
        <v>90</v>
      </c>
      <c r="AY523" s="167" t="s">
        <v>137</v>
      </c>
      <c r="BK523" s="169">
        <f>SUM(BK524:BK525)</f>
        <v>0</v>
      </c>
    </row>
    <row r="524" spans="1:65" s="2" customFormat="1" ht="24.2" customHeight="1">
      <c r="A524" s="36"/>
      <c r="B524" s="37"/>
      <c r="C524" s="172" t="s">
        <v>618</v>
      </c>
      <c r="D524" s="172" t="s">
        <v>140</v>
      </c>
      <c r="E524" s="173" t="s">
        <v>619</v>
      </c>
      <c r="F524" s="174" t="s">
        <v>620</v>
      </c>
      <c r="G524" s="175" t="s">
        <v>401</v>
      </c>
      <c r="H524" s="176">
        <v>54.926000000000002</v>
      </c>
      <c r="I524" s="177"/>
      <c r="J524" s="178">
        <f>ROUND(I524*H524,2)</f>
        <v>0</v>
      </c>
      <c r="K524" s="179"/>
      <c r="L524" s="41"/>
      <c r="M524" s="180" t="s">
        <v>44</v>
      </c>
      <c r="N524" s="181" t="s">
        <v>53</v>
      </c>
      <c r="O524" s="66"/>
      <c r="P524" s="182">
        <f>O524*H524</f>
        <v>0</v>
      </c>
      <c r="Q524" s="182">
        <v>0</v>
      </c>
      <c r="R524" s="182">
        <f>Q524*H524</f>
        <v>0</v>
      </c>
      <c r="S524" s="182">
        <v>0</v>
      </c>
      <c r="T524" s="183">
        <f>S524*H524</f>
        <v>0</v>
      </c>
      <c r="U524" s="36"/>
      <c r="V524" s="36"/>
      <c r="W524" s="36"/>
      <c r="X524" s="36"/>
      <c r="Y524" s="36"/>
      <c r="Z524" s="36"/>
      <c r="AA524" s="36"/>
      <c r="AB524" s="36"/>
      <c r="AC524" s="36"/>
      <c r="AD524" s="36"/>
      <c r="AE524" s="36"/>
      <c r="AR524" s="184" t="s">
        <v>144</v>
      </c>
      <c r="AT524" s="184" t="s">
        <v>140</v>
      </c>
      <c r="AU524" s="184" t="s">
        <v>92</v>
      </c>
      <c r="AY524" s="18" t="s">
        <v>137</v>
      </c>
      <c r="BE524" s="185">
        <f>IF(N524="základní",J524,0)</f>
        <v>0</v>
      </c>
      <c r="BF524" s="185">
        <f>IF(N524="snížená",J524,0)</f>
        <v>0</v>
      </c>
      <c r="BG524" s="185">
        <f>IF(N524="zákl. přenesená",J524,0)</f>
        <v>0</v>
      </c>
      <c r="BH524" s="185">
        <f>IF(N524="sníž. přenesená",J524,0)</f>
        <v>0</v>
      </c>
      <c r="BI524" s="185">
        <f>IF(N524="nulová",J524,0)</f>
        <v>0</v>
      </c>
      <c r="BJ524" s="18" t="s">
        <v>90</v>
      </c>
      <c r="BK524" s="185">
        <f>ROUND(I524*H524,2)</f>
        <v>0</v>
      </c>
      <c r="BL524" s="18" t="s">
        <v>144</v>
      </c>
      <c r="BM524" s="184" t="s">
        <v>621</v>
      </c>
    </row>
    <row r="525" spans="1:65" s="2" customFormat="1" ht="11.25">
      <c r="A525" s="36"/>
      <c r="B525" s="37"/>
      <c r="C525" s="38"/>
      <c r="D525" s="186" t="s">
        <v>146</v>
      </c>
      <c r="E525" s="38"/>
      <c r="F525" s="187" t="s">
        <v>622</v>
      </c>
      <c r="G525" s="38"/>
      <c r="H525" s="38"/>
      <c r="I525" s="188"/>
      <c r="J525" s="38"/>
      <c r="K525" s="38"/>
      <c r="L525" s="41"/>
      <c r="M525" s="189"/>
      <c r="N525" s="190"/>
      <c r="O525" s="66"/>
      <c r="P525" s="66"/>
      <c r="Q525" s="66"/>
      <c r="R525" s="66"/>
      <c r="S525" s="66"/>
      <c r="T525" s="67"/>
      <c r="U525" s="36"/>
      <c r="V525" s="36"/>
      <c r="W525" s="36"/>
      <c r="X525" s="36"/>
      <c r="Y525" s="36"/>
      <c r="Z525" s="36"/>
      <c r="AA525" s="36"/>
      <c r="AB525" s="36"/>
      <c r="AC525" s="36"/>
      <c r="AD525" s="36"/>
      <c r="AE525" s="36"/>
      <c r="AT525" s="18" t="s">
        <v>146</v>
      </c>
      <c r="AU525" s="18" t="s">
        <v>92</v>
      </c>
    </row>
    <row r="526" spans="1:65" s="12" customFormat="1" ht="25.9" customHeight="1">
      <c r="B526" s="156"/>
      <c r="C526" s="157"/>
      <c r="D526" s="158" t="s">
        <v>81</v>
      </c>
      <c r="E526" s="159" t="s">
        <v>623</v>
      </c>
      <c r="F526" s="159" t="s">
        <v>624</v>
      </c>
      <c r="G526" s="157"/>
      <c r="H526" s="157"/>
      <c r="I526" s="160"/>
      <c r="J526" s="161">
        <f>BK526</f>
        <v>0</v>
      </c>
      <c r="K526" s="157"/>
      <c r="L526" s="162"/>
      <c r="M526" s="163"/>
      <c r="N526" s="164"/>
      <c r="O526" s="164"/>
      <c r="P526" s="165">
        <f>P527+P533+P634+P682+P744+P748+P863+P900+P933+P1037+P1144+P1222+P1248+P1311</f>
        <v>0</v>
      </c>
      <c r="Q526" s="164"/>
      <c r="R526" s="165">
        <f>R527+R533+R634+R682+R744+R748+R863+R900+R933+R1037+R1144+R1222+R1248+R1311</f>
        <v>22.008392609999998</v>
      </c>
      <c r="S526" s="164"/>
      <c r="T526" s="166">
        <f>T527+T533+T634+T682+T744+T748+T863+T900+T933+T1037+T1144+T1222+T1248+T1311</f>
        <v>30.441599399999998</v>
      </c>
      <c r="AR526" s="167" t="s">
        <v>92</v>
      </c>
      <c r="AT526" s="168" t="s">
        <v>81</v>
      </c>
      <c r="AU526" s="168" t="s">
        <v>82</v>
      </c>
      <c r="AY526" s="167" t="s">
        <v>137</v>
      </c>
      <c r="BK526" s="169">
        <f>BK527+BK533+BK634+BK682+BK744+BK748+BK863+BK900+BK933+BK1037+BK1144+BK1222+BK1248+BK1311</f>
        <v>0</v>
      </c>
    </row>
    <row r="527" spans="1:65" s="12" customFormat="1" ht="22.9" customHeight="1">
      <c r="B527" s="156"/>
      <c r="C527" s="157"/>
      <c r="D527" s="158" t="s">
        <v>81</v>
      </c>
      <c r="E527" s="170" t="s">
        <v>625</v>
      </c>
      <c r="F527" s="170" t="s">
        <v>626</v>
      </c>
      <c r="G527" s="157"/>
      <c r="H527" s="157"/>
      <c r="I527" s="160"/>
      <c r="J527" s="171">
        <f>BK527</f>
        <v>0</v>
      </c>
      <c r="K527" s="157"/>
      <c r="L527" s="162"/>
      <c r="M527" s="163"/>
      <c r="N527" s="164"/>
      <c r="O527" s="164"/>
      <c r="P527" s="165">
        <f>SUM(P528:P532)</f>
        <v>0</v>
      </c>
      <c r="Q527" s="164"/>
      <c r="R527" s="165">
        <f>SUM(R528:R532)</f>
        <v>1.7850000000000001E-2</v>
      </c>
      <c r="S527" s="164"/>
      <c r="T527" s="166">
        <f>SUM(T528:T532)</f>
        <v>0</v>
      </c>
      <c r="AR527" s="167" t="s">
        <v>92</v>
      </c>
      <c r="AT527" s="168" t="s">
        <v>81</v>
      </c>
      <c r="AU527" s="168" t="s">
        <v>90</v>
      </c>
      <c r="AY527" s="167" t="s">
        <v>137</v>
      </c>
      <c r="BK527" s="169">
        <f>SUM(BK528:BK532)</f>
        <v>0</v>
      </c>
    </row>
    <row r="528" spans="1:65" s="2" customFormat="1" ht="33" customHeight="1">
      <c r="A528" s="36"/>
      <c r="B528" s="37"/>
      <c r="C528" s="172" t="s">
        <v>627</v>
      </c>
      <c r="D528" s="172" t="s">
        <v>140</v>
      </c>
      <c r="E528" s="173" t="s">
        <v>628</v>
      </c>
      <c r="F528" s="174" t="s">
        <v>629</v>
      </c>
      <c r="G528" s="175" t="s">
        <v>143</v>
      </c>
      <c r="H528" s="176">
        <v>1</v>
      </c>
      <c r="I528" s="177"/>
      <c r="J528" s="178">
        <f>ROUND(I528*H528,2)</f>
        <v>0</v>
      </c>
      <c r="K528" s="179"/>
      <c r="L528" s="41"/>
      <c r="M528" s="180" t="s">
        <v>44</v>
      </c>
      <c r="N528" s="181" t="s">
        <v>53</v>
      </c>
      <c r="O528" s="66"/>
      <c r="P528" s="182">
        <f>O528*H528</f>
        <v>0</v>
      </c>
      <c r="Q528" s="182">
        <v>1.7850000000000001E-2</v>
      </c>
      <c r="R528" s="182">
        <f>Q528*H528</f>
        <v>1.7850000000000001E-2</v>
      </c>
      <c r="S528" s="182">
        <v>0</v>
      </c>
      <c r="T528" s="183">
        <f>S528*H528</f>
        <v>0</v>
      </c>
      <c r="U528" s="36"/>
      <c r="V528" s="36"/>
      <c r="W528" s="36"/>
      <c r="X528" s="36"/>
      <c r="Y528" s="36"/>
      <c r="Z528" s="36"/>
      <c r="AA528" s="36"/>
      <c r="AB528" s="36"/>
      <c r="AC528" s="36"/>
      <c r="AD528" s="36"/>
      <c r="AE528" s="36"/>
      <c r="AR528" s="184" t="s">
        <v>376</v>
      </c>
      <c r="AT528" s="184" t="s">
        <v>140</v>
      </c>
      <c r="AU528" s="184" t="s">
        <v>92</v>
      </c>
      <c r="AY528" s="18" t="s">
        <v>137</v>
      </c>
      <c r="BE528" s="185">
        <f>IF(N528="základní",J528,0)</f>
        <v>0</v>
      </c>
      <c r="BF528" s="185">
        <f>IF(N528="snížená",J528,0)</f>
        <v>0</v>
      </c>
      <c r="BG528" s="185">
        <f>IF(N528="zákl. přenesená",J528,0)</f>
        <v>0</v>
      </c>
      <c r="BH528" s="185">
        <f>IF(N528="sníž. přenesená",J528,0)</f>
        <v>0</v>
      </c>
      <c r="BI528" s="185">
        <f>IF(N528="nulová",J528,0)</f>
        <v>0</v>
      </c>
      <c r="BJ528" s="18" t="s">
        <v>90</v>
      </c>
      <c r="BK528" s="185">
        <f>ROUND(I528*H528,2)</f>
        <v>0</v>
      </c>
      <c r="BL528" s="18" t="s">
        <v>376</v>
      </c>
      <c r="BM528" s="184" t="s">
        <v>630</v>
      </c>
    </row>
    <row r="529" spans="1:65" s="15" customFormat="1" ht="11.25">
      <c r="B529" s="214"/>
      <c r="C529" s="215"/>
      <c r="D529" s="193" t="s">
        <v>148</v>
      </c>
      <c r="E529" s="216" t="s">
        <v>44</v>
      </c>
      <c r="F529" s="217" t="s">
        <v>631</v>
      </c>
      <c r="G529" s="215"/>
      <c r="H529" s="216" t="s">
        <v>44</v>
      </c>
      <c r="I529" s="218"/>
      <c r="J529" s="215"/>
      <c r="K529" s="215"/>
      <c r="L529" s="219"/>
      <c r="M529" s="220"/>
      <c r="N529" s="221"/>
      <c r="O529" s="221"/>
      <c r="P529" s="221"/>
      <c r="Q529" s="221"/>
      <c r="R529" s="221"/>
      <c r="S529" s="221"/>
      <c r="T529" s="222"/>
      <c r="AT529" s="223" t="s">
        <v>148</v>
      </c>
      <c r="AU529" s="223" t="s">
        <v>92</v>
      </c>
      <c r="AV529" s="15" t="s">
        <v>90</v>
      </c>
      <c r="AW529" s="15" t="s">
        <v>42</v>
      </c>
      <c r="AX529" s="15" t="s">
        <v>82</v>
      </c>
      <c r="AY529" s="223" t="s">
        <v>137</v>
      </c>
    </row>
    <row r="530" spans="1:65" s="15" customFormat="1" ht="11.25">
      <c r="B530" s="214"/>
      <c r="C530" s="215"/>
      <c r="D530" s="193" t="s">
        <v>148</v>
      </c>
      <c r="E530" s="216" t="s">
        <v>44</v>
      </c>
      <c r="F530" s="217" t="s">
        <v>632</v>
      </c>
      <c r="G530" s="215"/>
      <c r="H530" s="216" t="s">
        <v>44</v>
      </c>
      <c r="I530" s="218"/>
      <c r="J530" s="215"/>
      <c r="K530" s="215"/>
      <c r="L530" s="219"/>
      <c r="M530" s="220"/>
      <c r="N530" s="221"/>
      <c r="O530" s="221"/>
      <c r="P530" s="221"/>
      <c r="Q530" s="221"/>
      <c r="R530" s="221"/>
      <c r="S530" s="221"/>
      <c r="T530" s="222"/>
      <c r="AT530" s="223" t="s">
        <v>148</v>
      </c>
      <c r="AU530" s="223" t="s">
        <v>92</v>
      </c>
      <c r="AV530" s="15" t="s">
        <v>90</v>
      </c>
      <c r="AW530" s="15" t="s">
        <v>42</v>
      </c>
      <c r="AX530" s="15" t="s">
        <v>82</v>
      </c>
      <c r="AY530" s="223" t="s">
        <v>137</v>
      </c>
    </row>
    <row r="531" spans="1:65" s="13" customFormat="1" ht="11.25">
      <c r="B531" s="191"/>
      <c r="C531" s="192"/>
      <c r="D531" s="193" t="s">
        <v>148</v>
      </c>
      <c r="E531" s="194" t="s">
        <v>44</v>
      </c>
      <c r="F531" s="195" t="s">
        <v>633</v>
      </c>
      <c r="G531" s="192"/>
      <c r="H531" s="196">
        <v>1</v>
      </c>
      <c r="I531" s="197"/>
      <c r="J531" s="192"/>
      <c r="K531" s="192"/>
      <c r="L531" s="198"/>
      <c r="M531" s="199"/>
      <c r="N531" s="200"/>
      <c r="O531" s="200"/>
      <c r="P531" s="200"/>
      <c r="Q531" s="200"/>
      <c r="R531" s="200"/>
      <c r="S531" s="200"/>
      <c r="T531" s="201"/>
      <c r="AT531" s="202" t="s">
        <v>148</v>
      </c>
      <c r="AU531" s="202" t="s">
        <v>92</v>
      </c>
      <c r="AV531" s="13" t="s">
        <v>92</v>
      </c>
      <c r="AW531" s="13" t="s">
        <v>42</v>
      </c>
      <c r="AX531" s="13" t="s">
        <v>82</v>
      </c>
      <c r="AY531" s="202" t="s">
        <v>137</v>
      </c>
    </row>
    <row r="532" spans="1:65" s="14" customFormat="1" ht="11.25">
      <c r="B532" s="203"/>
      <c r="C532" s="204"/>
      <c r="D532" s="193" t="s">
        <v>148</v>
      </c>
      <c r="E532" s="205" t="s">
        <v>44</v>
      </c>
      <c r="F532" s="206" t="s">
        <v>153</v>
      </c>
      <c r="G532" s="204"/>
      <c r="H532" s="207">
        <v>1</v>
      </c>
      <c r="I532" s="208"/>
      <c r="J532" s="204"/>
      <c r="K532" s="204"/>
      <c r="L532" s="209"/>
      <c r="M532" s="210"/>
      <c r="N532" s="211"/>
      <c r="O532" s="211"/>
      <c r="P532" s="211"/>
      <c r="Q532" s="211"/>
      <c r="R532" s="211"/>
      <c r="S532" s="211"/>
      <c r="T532" s="212"/>
      <c r="AT532" s="213" t="s">
        <v>148</v>
      </c>
      <c r="AU532" s="213" t="s">
        <v>92</v>
      </c>
      <c r="AV532" s="14" t="s">
        <v>144</v>
      </c>
      <c r="AW532" s="14" t="s">
        <v>42</v>
      </c>
      <c r="AX532" s="14" t="s">
        <v>90</v>
      </c>
      <c r="AY532" s="213" t="s">
        <v>137</v>
      </c>
    </row>
    <row r="533" spans="1:65" s="12" customFormat="1" ht="22.9" customHeight="1">
      <c r="B533" s="156"/>
      <c r="C533" s="157"/>
      <c r="D533" s="158" t="s">
        <v>81</v>
      </c>
      <c r="E533" s="170" t="s">
        <v>634</v>
      </c>
      <c r="F533" s="170" t="s">
        <v>635</v>
      </c>
      <c r="G533" s="157"/>
      <c r="H533" s="157"/>
      <c r="I533" s="160"/>
      <c r="J533" s="171">
        <f>BK533</f>
        <v>0</v>
      </c>
      <c r="K533" s="157"/>
      <c r="L533" s="162"/>
      <c r="M533" s="163"/>
      <c r="N533" s="164"/>
      <c r="O533" s="164"/>
      <c r="P533" s="165">
        <f>SUM(P534:P633)</f>
        <v>0</v>
      </c>
      <c r="Q533" s="164"/>
      <c r="R533" s="165">
        <f>SUM(R534:R633)</f>
        <v>0</v>
      </c>
      <c r="S533" s="164"/>
      <c r="T533" s="166">
        <f>SUM(T534:T633)</f>
        <v>0.80257999999999996</v>
      </c>
      <c r="AR533" s="167" t="s">
        <v>92</v>
      </c>
      <c r="AT533" s="168" t="s">
        <v>81</v>
      </c>
      <c r="AU533" s="168" t="s">
        <v>90</v>
      </c>
      <c r="AY533" s="167" t="s">
        <v>137</v>
      </c>
      <c r="BK533" s="169">
        <f>SUM(BK534:BK633)</f>
        <v>0</v>
      </c>
    </row>
    <row r="534" spans="1:65" s="2" customFormat="1" ht="16.5" customHeight="1">
      <c r="A534" s="36"/>
      <c r="B534" s="37"/>
      <c r="C534" s="172" t="s">
        <v>636</v>
      </c>
      <c r="D534" s="172" t="s">
        <v>140</v>
      </c>
      <c r="E534" s="173" t="s">
        <v>637</v>
      </c>
      <c r="F534" s="174" t="s">
        <v>638</v>
      </c>
      <c r="G534" s="175" t="s">
        <v>143</v>
      </c>
      <c r="H534" s="176">
        <v>8</v>
      </c>
      <c r="I534" s="177"/>
      <c r="J534" s="178">
        <f>ROUND(I534*H534,2)</f>
        <v>0</v>
      </c>
      <c r="K534" s="179"/>
      <c r="L534" s="41"/>
      <c r="M534" s="180" t="s">
        <v>44</v>
      </c>
      <c r="N534" s="181" t="s">
        <v>53</v>
      </c>
      <c r="O534" s="66"/>
      <c r="P534" s="182">
        <f>O534*H534</f>
        <v>0</v>
      </c>
      <c r="Q534" s="182">
        <v>0</v>
      </c>
      <c r="R534" s="182">
        <f>Q534*H534</f>
        <v>0</v>
      </c>
      <c r="S534" s="182">
        <v>1.933E-2</v>
      </c>
      <c r="T534" s="183">
        <f>S534*H534</f>
        <v>0.15464</v>
      </c>
      <c r="U534" s="36"/>
      <c r="V534" s="36"/>
      <c r="W534" s="36"/>
      <c r="X534" s="36"/>
      <c r="Y534" s="36"/>
      <c r="Z534" s="36"/>
      <c r="AA534" s="36"/>
      <c r="AB534" s="36"/>
      <c r="AC534" s="36"/>
      <c r="AD534" s="36"/>
      <c r="AE534" s="36"/>
      <c r="AR534" s="184" t="s">
        <v>376</v>
      </c>
      <c r="AT534" s="184" t="s">
        <v>140</v>
      </c>
      <c r="AU534" s="184" t="s">
        <v>92</v>
      </c>
      <c r="AY534" s="18" t="s">
        <v>137</v>
      </c>
      <c r="BE534" s="185">
        <f>IF(N534="základní",J534,0)</f>
        <v>0</v>
      </c>
      <c r="BF534" s="185">
        <f>IF(N534="snížená",J534,0)</f>
        <v>0</v>
      </c>
      <c r="BG534" s="185">
        <f>IF(N534="zákl. přenesená",J534,0)</f>
        <v>0</v>
      </c>
      <c r="BH534" s="185">
        <f>IF(N534="sníž. přenesená",J534,0)</f>
        <v>0</v>
      </c>
      <c r="BI534" s="185">
        <f>IF(N534="nulová",J534,0)</f>
        <v>0</v>
      </c>
      <c r="BJ534" s="18" t="s">
        <v>90</v>
      </c>
      <c r="BK534" s="185">
        <f>ROUND(I534*H534,2)</f>
        <v>0</v>
      </c>
      <c r="BL534" s="18" t="s">
        <v>376</v>
      </c>
      <c r="BM534" s="184" t="s">
        <v>639</v>
      </c>
    </row>
    <row r="535" spans="1:65" s="2" customFormat="1" ht="11.25">
      <c r="A535" s="36"/>
      <c r="B535" s="37"/>
      <c r="C535" s="38"/>
      <c r="D535" s="186" t="s">
        <v>146</v>
      </c>
      <c r="E535" s="38"/>
      <c r="F535" s="187" t="s">
        <v>640</v>
      </c>
      <c r="G535" s="38"/>
      <c r="H535" s="38"/>
      <c r="I535" s="188"/>
      <c r="J535" s="38"/>
      <c r="K535" s="38"/>
      <c r="L535" s="41"/>
      <c r="M535" s="189"/>
      <c r="N535" s="190"/>
      <c r="O535" s="66"/>
      <c r="P535" s="66"/>
      <c r="Q535" s="66"/>
      <c r="R535" s="66"/>
      <c r="S535" s="66"/>
      <c r="T535" s="67"/>
      <c r="U535" s="36"/>
      <c r="V535" s="36"/>
      <c r="W535" s="36"/>
      <c r="X535" s="36"/>
      <c r="Y535" s="36"/>
      <c r="Z535" s="36"/>
      <c r="AA535" s="36"/>
      <c r="AB535" s="36"/>
      <c r="AC535" s="36"/>
      <c r="AD535" s="36"/>
      <c r="AE535" s="36"/>
      <c r="AT535" s="18" t="s">
        <v>146</v>
      </c>
      <c r="AU535" s="18" t="s">
        <v>92</v>
      </c>
    </row>
    <row r="536" spans="1:65" s="13" customFormat="1" ht="11.25">
      <c r="B536" s="191"/>
      <c r="C536" s="192"/>
      <c r="D536" s="193" t="s">
        <v>148</v>
      </c>
      <c r="E536" s="194" t="s">
        <v>44</v>
      </c>
      <c r="F536" s="195" t="s">
        <v>641</v>
      </c>
      <c r="G536" s="192"/>
      <c r="H536" s="196">
        <v>1</v>
      </c>
      <c r="I536" s="197"/>
      <c r="J536" s="192"/>
      <c r="K536" s="192"/>
      <c r="L536" s="198"/>
      <c r="M536" s="199"/>
      <c r="N536" s="200"/>
      <c r="O536" s="200"/>
      <c r="P536" s="200"/>
      <c r="Q536" s="200"/>
      <c r="R536" s="200"/>
      <c r="S536" s="200"/>
      <c r="T536" s="201"/>
      <c r="AT536" s="202" t="s">
        <v>148</v>
      </c>
      <c r="AU536" s="202" t="s">
        <v>92</v>
      </c>
      <c r="AV536" s="13" t="s">
        <v>92</v>
      </c>
      <c r="AW536" s="13" t="s">
        <v>42</v>
      </c>
      <c r="AX536" s="13" t="s">
        <v>82</v>
      </c>
      <c r="AY536" s="202" t="s">
        <v>137</v>
      </c>
    </row>
    <row r="537" spans="1:65" s="13" customFormat="1" ht="11.25">
      <c r="B537" s="191"/>
      <c r="C537" s="192"/>
      <c r="D537" s="193" t="s">
        <v>148</v>
      </c>
      <c r="E537" s="194" t="s">
        <v>44</v>
      </c>
      <c r="F537" s="195" t="s">
        <v>642</v>
      </c>
      <c r="G537" s="192"/>
      <c r="H537" s="196">
        <v>1</v>
      </c>
      <c r="I537" s="197"/>
      <c r="J537" s="192"/>
      <c r="K537" s="192"/>
      <c r="L537" s="198"/>
      <c r="M537" s="199"/>
      <c r="N537" s="200"/>
      <c r="O537" s="200"/>
      <c r="P537" s="200"/>
      <c r="Q537" s="200"/>
      <c r="R537" s="200"/>
      <c r="S537" s="200"/>
      <c r="T537" s="201"/>
      <c r="AT537" s="202" t="s">
        <v>148</v>
      </c>
      <c r="AU537" s="202" t="s">
        <v>92</v>
      </c>
      <c r="AV537" s="13" t="s">
        <v>92</v>
      </c>
      <c r="AW537" s="13" t="s">
        <v>42</v>
      </c>
      <c r="AX537" s="13" t="s">
        <v>82</v>
      </c>
      <c r="AY537" s="202" t="s">
        <v>137</v>
      </c>
    </row>
    <row r="538" spans="1:65" s="13" customFormat="1" ht="11.25">
      <c r="B538" s="191"/>
      <c r="C538" s="192"/>
      <c r="D538" s="193" t="s">
        <v>148</v>
      </c>
      <c r="E538" s="194" t="s">
        <v>44</v>
      </c>
      <c r="F538" s="195" t="s">
        <v>643</v>
      </c>
      <c r="G538" s="192"/>
      <c r="H538" s="196">
        <v>1</v>
      </c>
      <c r="I538" s="197"/>
      <c r="J538" s="192"/>
      <c r="K538" s="192"/>
      <c r="L538" s="198"/>
      <c r="M538" s="199"/>
      <c r="N538" s="200"/>
      <c r="O538" s="200"/>
      <c r="P538" s="200"/>
      <c r="Q538" s="200"/>
      <c r="R538" s="200"/>
      <c r="S538" s="200"/>
      <c r="T538" s="201"/>
      <c r="AT538" s="202" t="s">
        <v>148</v>
      </c>
      <c r="AU538" s="202" t="s">
        <v>92</v>
      </c>
      <c r="AV538" s="13" t="s">
        <v>92</v>
      </c>
      <c r="AW538" s="13" t="s">
        <v>42</v>
      </c>
      <c r="AX538" s="13" t="s">
        <v>82</v>
      </c>
      <c r="AY538" s="202" t="s">
        <v>137</v>
      </c>
    </row>
    <row r="539" spans="1:65" s="13" customFormat="1" ht="11.25">
      <c r="B539" s="191"/>
      <c r="C539" s="192"/>
      <c r="D539" s="193" t="s">
        <v>148</v>
      </c>
      <c r="E539" s="194" t="s">
        <v>44</v>
      </c>
      <c r="F539" s="195" t="s">
        <v>644</v>
      </c>
      <c r="G539" s="192"/>
      <c r="H539" s="196">
        <v>1</v>
      </c>
      <c r="I539" s="197"/>
      <c r="J539" s="192"/>
      <c r="K539" s="192"/>
      <c r="L539" s="198"/>
      <c r="M539" s="199"/>
      <c r="N539" s="200"/>
      <c r="O539" s="200"/>
      <c r="P539" s="200"/>
      <c r="Q539" s="200"/>
      <c r="R539" s="200"/>
      <c r="S539" s="200"/>
      <c r="T539" s="201"/>
      <c r="AT539" s="202" t="s">
        <v>148</v>
      </c>
      <c r="AU539" s="202" t="s">
        <v>92</v>
      </c>
      <c r="AV539" s="13" t="s">
        <v>92</v>
      </c>
      <c r="AW539" s="13" t="s">
        <v>42</v>
      </c>
      <c r="AX539" s="13" t="s">
        <v>82</v>
      </c>
      <c r="AY539" s="202" t="s">
        <v>137</v>
      </c>
    </row>
    <row r="540" spans="1:65" s="13" customFormat="1" ht="11.25">
      <c r="B540" s="191"/>
      <c r="C540" s="192"/>
      <c r="D540" s="193" t="s">
        <v>148</v>
      </c>
      <c r="E540" s="194" t="s">
        <v>44</v>
      </c>
      <c r="F540" s="195" t="s">
        <v>645</v>
      </c>
      <c r="G540" s="192"/>
      <c r="H540" s="196">
        <v>1</v>
      </c>
      <c r="I540" s="197"/>
      <c r="J540" s="192"/>
      <c r="K540" s="192"/>
      <c r="L540" s="198"/>
      <c r="M540" s="199"/>
      <c r="N540" s="200"/>
      <c r="O540" s="200"/>
      <c r="P540" s="200"/>
      <c r="Q540" s="200"/>
      <c r="R540" s="200"/>
      <c r="S540" s="200"/>
      <c r="T540" s="201"/>
      <c r="AT540" s="202" t="s">
        <v>148</v>
      </c>
      <c r="AU540" s="202" t="s">
        <v>92</v>
      </c>
      <c r="AV540" s="13" t="s">
        <v>92</v>
      </c>
      <c r="AW540" s="13" t="s">
        <v>42</v>
      </c>
      <c r="AX540" s="13" t="s">
        <v>82</v>
      </c>
      <c r="AY540" s="202" t="s">
        <v>137</v>
      </c>
    </row>
    <row r="541" spans="1:65" s="13" customFormat="1" ht="11.25">
      <c r="B541" s="191"/>
      <c r="C541" s="192"/>
      <c r="D541" s="193" t="s">
        <v>148</v>
      </c>
      <c r="E541" s="194" t="s">
        <v>44</v>
      </c>
      <c r="F541" s="195" t="s">
        <v>646</v>
      </c>
      <c r="G541" s="192"/>
      <c r="H541" s="196">
        <v>1</v>
      </c>
      <c r="I541" s="197"/>
      <c r="J541" s="192"/>
      <c r="K541" s="192"/>
      <c r="L541" s="198"/>
      <c r="M541" s="199"/>
      <c r="N541" s="200"/>
      <c r="O541" s="200"/>
      <c r="P541" s="200"/>
      <c r="Q541" s="200"/>
      <c r="R541" s="200"/>
      <c r="S541" s="200"/>
      <c r="T541" s="201"/>
      <c r="AT541" s="202" t="s">
        <v>148</v>
      </c>
      <c r="AU541" s="202" t="s">
        <v>92</v>
      </c>
      <c r="AV541" s="13" t="s">
        <v>92</v>
      </c>
      <c r="AW541" s="13" t="s">
        <v>42</v>
      </c>
      <c r="AX541" s="13" t="s">
        <v>82</v>
      </c>
      <c r="AY541" s="202" t="s">
        <v>137</v>
      </c>
    </row>
    <row r="542" spans="1:65" s="13" customFormat="1" ht="11.25">
      <c r="B542" s="191"/>
      <c r="C542" s="192"/>
      <c r="D542" s="193" t="s">
        <v>148</v>
      </c>
      <c r="E542" s="194" t="s">
        <v>44</v>
      </c>
      <c r="F542" s="195" t="s">
        <v>647</v>
      </c>
      <c r="G542" s="192"/>
      <c r="H542" s="196">
        <v>1</v>
      </c>
      <c r="I542" s="197"/>
      <c r="J542" s="192"/>
      <c r="K542" s="192"/>
      <c r="L542" s="198"/>
      <c r="M542" s="199"/>
      <c r="N542" s="200"/>
      <c r="O542" s="200"/>
      <c r="P542" s="200"/>
      <c r="Q542" s="200"/>
      <c r="R542" s="200"/>
      <c r="S542" s="200"/>
      <c r="T542" s="201"/>
      <c r="AT542" s="202" t="s">
        <v>148</v>
      </c>
      <c r="AU542" s="202" t="s">
        <v>92</v>
      </c>
      <c r="AV542" s="13" t="s">
        <v>92</v>
      </c>
      <c r="AW542" s="13" t="s">
        <v>42</v>
      </c>
      <c r="AX542" s="13" t="s">
        <v>82</v>
      </c>
      <c r="AY542" s="202" t="s">
        <v>137</v>
      </c>
    </row>
    <row r="543" spans="1:65" s="13" customFormat="1" ht="11.25">
      <c r="B543" s="191"/>
      <c r="C543" s="192"/>
      <c r="D543" s="193" t="s">
        <v>148</v>
      </c>
      <c r="E543" s="194" t="s">
        <v>44</v>
      </c>
      <c r="F543" s="195" t="s">
        <v>648</v>
      </c>
      <c r="G543" s="192"/>
      <c r="H543" s="196">
        <v>1</v>
      </c>
      <c r="I543" s="197"/>
      <c r="J543" s="192"/>
      <c r="K543" s="192"/>
      <c r="L543" s="198"/>
      <c r="M543" s="199"/>
      <c r="N543" s="200"/>
      <c r="O543" s="200"/>
      <c r="P543" s="200"/>
      <c r="Q543" s="200"/>
      <c r="R543" s="200"/>
      <c r="S543" s="200"/>
      <c r="T543" s="201"/>
      <c r="AT543" s="202" t="s">
        <v>148</v>
      </c>
      <c r="AU543" s="202" t="s">
        <v>92</v>
      </c>
      <c r="AV543" s="13" t="s">
        <v>92</v>
      </c>
      <c r="AW543" s="13" t="s">
        <v>42</v>
      </c>
      <c r="AX543" s="13" t="s">
        <v>82</v>
      </c>
      <c r="AY543" s="202" t="s">
        <v>137</v>
      </c>
    </row>
    <row r="544" spans="1:65" s="14" customFormat="1" ht="11.25">
      <c r="B544" s="203"/>
      <c r="C544" s="204"/>
      <c r="D544" s="193" t="s">
        <v>148</v>
      </c>
      <c r="E544" s="205" t="s">
        <v>44</v>
      </c>
      <c r="F544" s="206" t="s">
        <v>153</v>
      </c>
      <c r="G544" s="204"/>
      <c r="H544" s="207">
        <v>8</v>
      </c>
      <c r="I544" s="208"/>
      <c r="J544" s="204"/>
      <c r="K544" s="204"/>
      <c r="L544" s="209"/>
      <c r="M544" s="210"/>
      <c r="N544" s="211"/>
      <c r="O544" s="211"/>
      <c r="P544" s="211"/>
      <c r="Q544" s="211"/>
      <c r="R544" s="211"/>
      <c r="S544" s="211"/>
      <c r="T544" s="212"/>
      <c r="AT544" s="213" t="s">
        <v>148</v>
      </c>
      <c r="AU544" s="213" t="s">
        <v>92</v>
      </c>
      <c r="AV544" s="14" t="s">
        <v>144</v>
      </c>
      <c r="AW544" s="14" t="s">
        <v>42</v>
      </c>
      <c r="AX544" s="14" t="s">
        <v>90</v>
      </c>
      <c r="AY544" s="213" t="s">
        <v>137</v>
      </c>
    </row>
    <row r="545" spans="1:65" s="2" customFormat="1" ht="16.5" customHeight="1">
      <c r="A545" s="36"/>
      <c r="B545" s="37"/>
      <c r="C545" s="172" t="s">
        <v>649</v>
      </c>
      <c r="D545" s="172" t="s">
        <v>140</v>
      </c>
      <c r="E545" s="173" t="s">
        <v>650</v>
      </c>
      <c r="F545" s="174" t="s">
        <v>651</v>
      </c>
      <c r="G545" s="175" t="s">
        <v>652</v>
      </c>
      <c r="H545" s="176">
        <v>17</v>
      </c>
      <c r="I545" s="177"/>
      <c r="J545" s="178">
        <f>ROUND(I545*H545,2)</f>
        <v>0</v>
      </c>
      <c r="K545" s="179"/>
      <c r="L545" s="41"/>
      <c r="M545" s="180" t="s">
        <v>44</v>
      </c>
      <c r="N545" s="181" t="s">
        <v>53</v>
      </c>
      <c r="O545" s="66"/>
      <c r="P545" s="182">
        <f>O545*H545</f>
        <v>0</v>
      </c>
      <c r="Q545" s="182">
        <v>0</v>
      </c>
      <c r="R545" s="182">
        <f>Q545*H545</f>
        <v>0</v>
      </c>
      <c r="S545" s="182">
        <v>1.9460000000000002E-2</v>
      </c>
      <c r="T545" s="183">
        <f>S545*H545</f>
        <v>0.33082</v>
      </c>
      <c r="U545" s="36"/>
      <c r="V545" s="36"/>
      <c r="W545" s="36"/>
      <c r="X545" s="36"/>
      <c r="Y545" s="36"/>
      <c r="Z545" s="36"/>
      <c r="AA545" s="36"/>
      <c r="AB545" s="36"/>
      <c r="AC545" s="36"/>
      <c r="AD545" s="36"/>
      <c r="AE545" s="36"/>
      <c r="AR545" s="184" t="s">
        <v>376</v>
      </c>
      <c r="AT545" s="184" t="s">
        <v>140</v>
      </c>
      <c r="AU545" s="184" t="s">
        <v>92</v>
      </c>
      <c r="AY545" s="18" t="s">
        <v>137</v>
      </c>
      <c r="BE545" s="185">
        <f>IF(N545="základní",J545,0)</f>
        <v>0</v>
      </c>
      <c r="BF545" s="185">
        <f>IF(N545="snížená",J545,0)</f>
        <v>0</v>
      </c>
      <c r="BG545" s="185">
        <f>IF(N545="zákl. přenesená",J545,0)</f>
        <v>0</v>
      </c>
      <c r="BH545" s="185">
        <f>IF(N545="sníž. přenesená",J545,0)</f>
        <v>0</v>
      </c>
      <c r="BI545" s="185">
        <f>IF(N545="nulová",J545,0)</f>
        <v>0</v>
      </c>
      <c r="BJ545" s="18" t="s">
        <v>90</v>
      </c>
      <c r="BK545" s="185">
        <f>ROUND(I545*H545,2)</f>
        <v>0</v>
      </c>
      <c r="BL545" s="18" t="s">
        <v>376</v>
      </c>
      <c r="BM545" s="184" t="s">
        <v>653</v>
      </c>
    </row>
    <row r="546" spans="1:65" s="2" customFormat="1" ht="11.25">
      <c r="A546" s="36"/>
      <c r="B546" s="37"/>
      <c r="C546" s="38"/>
      <c r="D546" s="186" t="s">
        <v>146</v>
      </c>
      <c r="E546" s="38"/>
      <c r="F546" s="187" t="s">
        <v>654</v>
      </c>
      <c r="G546" s="38"/>
      <c r="H546" s="38"/>
      <c r="I546" s="188"/>
      <c r="J546" s="38"/>
      <c r="K546" s="38"/>
      <c r="L546" s="41"/>
      <c r="M546" s="189"/>
      <c r="N546" s="190"/>
      <c r="O546" s="66"/>
      <c r="P546" s="66"/>
      <c r="Q546" s="66"/>
      <c r="R546" s="66"/>
      <c r="S546" s="66"/>
      <c r="T546" s="67"/>
      <c r="U546" s="36"/>
      <c r="V546" s="36"/>
      <c r="W546" s="36"/>
      <c r="X546" s="36"/>
      <c r="Y546" s="36"/>
      <c r="Z546" s="36"/>
      <c r="AA546" s="36"/>
      <c r="AB546" s="36"/>
      <c r="AC546" s="36"/>
      <c r="AD546" s="36"/>
      <c r="AE546" s="36"/>
      <c r="AT546" s="18" t="s">
        <v>146</v>
      </c>
      <c r="AU546" s="18" t="s">
        <v>92</v>
      </c>
    </row>
    <row r="547" spans="1:65" s="13" customFormat="1" ht="11.25">
      <c r="B547" s="191"/>
      <c r="C547" s="192"/>
      <c r="D547" s="193" t="s">
        <v>148</v>
      </c>
      <c r="E547" s="194" t="s">
        <v>44</v>
      </c>
      <c r="F547" s="195" t="s">
        <v>655</v>
      </c>
      <c r="G547" s="192"/>
      <c r="H547" s="196">
        <v>1</v>
      </c>
      <c r="I547" s="197"/>
      <c r="J547" s="192"/>
      <c r="K547" s="192"/>
      <c r="L547" s="198"/>
      <c r="M547" s="199"/>
      <c r="N547" s="200"/>
      <c r="O547" s="200"/>
      <c r="P547" s="200"/>
      <c r="Q547" s="200"/>
      <c r="R547" s="200"/>
      <c r="S547" s="200"/>
      <c r="T547" s="201"/>
      <c r="AT547" s="202" t="s">
        <v>148</v>
      </c>
      <c r="AU547" s="202" t="s">
        <v>92</v>
      </c>
      <c r="AV547" s="13" t="s">
        <v>92</v>
      </c>
      <c r="AW547" s="13" t="s">
        <v>42</v>
      </c>
      <c r="AX547" s="13" t="s">
        <v>82</v>
      </c>
      <c r="AY547" s="202" t="s">
        <v>137</v>
      </c>
    </row>
    <row r="548" spans="1:65" s="13" customFormat="1" ht="11.25">
      <c r="B548" s="191"/>
      <c r="C548" s="192"/>
      <c r="D548" s="193" t="s">
        <v>148</v>
      </c>
      <c r="E548" s="194" t="s">
        <v>44</v>
      </c>
      <c r="F548" s="195" t="s">
        <v>656</v>
      </c>
      <c r="G548" s="192"/>
      <c r="H548" s="196">
        <v>1</v>
      </c>
      <c r="I548" s="197"/>
      <c r="J548" s="192"/>
      <c r="K548" s="192"/>
      <c r="L548" s="198"/>
      <c r="M548" s="199"/>
      <c r="N548" s="200"/>
      <c r="O548" s="200"/>
      <c r="P548" s="200"/>
      <c r="Q548" s="200"/>
      <c r="R548" s="200"/>
      <c r="S548" s="200"/>
      <c r="T548" s="201"/>
      <c r="AT548" s="202" t="s">
        <v>148</v>
      </c>
      <c r="AU548" s="202" t="s">
        <v>92</v>
      </c>
      <c r="AV548" s="13" t="s">
        <v>92</v>
      </c>
      <c r="AW548" s="13" t="s">
        <v>42</v>
      </c>
      <c r="AX548" s="13" t="s">
        <v>82</v>
      </c>
      <c r="AY548" s="202" t="s">
        <v>137</v>
      </c>
    </row>
    <row r="549" spans="1:65" s="13" customFormat="1" ht="11.25">
      <c r="B549" s="191"/>
      <c r="C549" s="192"/>
      <c r="D549" s="193" t="s">
        <v>148</v>
      </c>
      <c r="E549" s="194" t="s">
        <v>44</v>
      </c>
      <c r="F549" s="195" t="s">
        <v>657</v>
      </c>
      <c r="G549" s="192"/>
      <c r="H549" s="196">
        <v>1</v>
      </c>
      <c r="I549" s="197"/>
      <c r="J549" s="192"/>
      <c r="K549" s="192"/>
      <c r="L549" s="198"/>
      <c r="M549" s="199"/>
      <c r="N549" s="200"/>
      <c r="O549" s="200"/>
      <c r="P549" s="200"/>
      <c r="Q549" s="200"/>
      <c r="R549" s="200"/>
      <c r="S549" s="200"/>
      <c r="T549" s="201"/>
      <c r="AT549" s="202" t="s">
        <v>148</v>
      </c>
      <c r="AU549" s="202" t="s">
        <v>92</v>
      </c>
      <c r="AV549" s="13" t="s">
        <v>92</v>
      </c>
      <c r="AW549" s="13" t="s">
        <v>42</v>
      </c>
      <c r="AX549" s="13" t="s">
        <v>82</v>
      </c>
      <c r="AY549" s="202" t="s">
        <v>137</v>
      </c>
    </row>
    <row r="550" spans="1:65" s="13" customFormat="1" ht="11.25">
      <c r="B550" s="191"/>
      <c r="C550" s="192"/>
      <c r="D550" s="193" t="s">
        <v>148</v>
      </c>
      <c r="E550" s="194" t="s">
        <v>44</v>
      </c>
      <c r="F550" s="195" t="s">
        <v>658</v>
      </c>
      <c r="G550" s="192"/>
      <c r="H550" s="196">
        <v>2</v>
      </c>
      <c r="I550" s="197"/>
      <c r="J550" s="192"/>
      <c r="K550" s="192"/>
      <c r="L550" s="198"/>
      <c r="M550" s="199"/>
      <c r="N550" s="200"/>
      <c r="O550" s="200"/>
      <c r="P550" s="200"/>
      <c r="Q550" s="200"/>
      <c r="R550" s="200"/>
      <c r="S550" s="200"/>
      <c r="T550" s="201"/>
      <c r="AT550" s="202" t="s">
        <v>148</v>
      </c>
      <c r="AU550" s="202" t="s">
        <v>92</v>
      </c>
      <c r="AV550" s="13" t="s">
        <v>92</v>
      </c>
      <c r="AW550" s="13" t="s">
        <v>42</v>
      </c>
      <c r="AX550" s="13" t="s">
        <v>82</v>
      </c>
      <c r="AY550" s="202" t="s">
        <v>137</v>
      </c>
    </row>
    <row r="551" spans="1:65" s="13" customFormat="1" ht="11.25">
      <c r="B551" s="191"/>
      <c r="C551" s="192"/>
      <c r="D551" s="193" t="s">
        <v>148</v>
      </c>
      <c r="E551" s="194" t="s">
        <v>44</v>
      </c>
      <c r="F551" s="195" t="s">
        <v>659</v>
      </c>
      <c r="G551" s="192"/>
      <c r="H551" s="196">
        <v>2</v>
      </c>
      <c r="I551" s="197"/>
      <c r="J551" s="192"/>
      <c r="K551" s="192"/>
      <c r="L551" s="198"/>
      <c r="M551" s="199"/>
      <c r="N551" s="200"/>
      <c r="O551" s="200"/>
      <c r="P551" s="200"/>
      <c r="Q551" s="200"/>
      <c r="R551" s="200"/>
      <c r="S551" s="200"/>
      <c r="T551" s="201"/>
      <c r="AT551" s="202" t="s">
        <v>148</v>
      </c>
      <c r="AU551" s="202" t="s">
        <v>92</v>
      </c>
      <c r="AV551" s="13" t="s">
        <v>92</v>
      </c>
      <c r="AW551" s="13" t="s">
        <v>42</v>
      </c>
      <c r="AX551" s="13" t="s">
        <v>82</v>
      </c>
      <c r="AY551" s="202" t="s">
        <v>137</v>
      </c>
    </row>
    <row r="552" spans="1:65" s="13" customFormat="1" ht="11.25">
      <c r="B552" s="191"/>
      <c r="C552" s="192"/>
      <c r="D552" s="193" t="s">
        <v>148</v>
      </c>
      <c r="E552" s="194" t="s">
        <v>44</v>
      </c>
      <c r="F552" s="195" t="s">
        <v>660</v>
      </c>
      <c r="G552" s="192"/>
      <c r="H552" s="196">
        <v>2</v>
      </c>
      <c r="I552" s="197"/>
      <c r="J552" s="192"/>
      <c r="K552" s="192"/>
      <c r="L552" s="198"/>
      <c r="M552" s="199"/>
      <c r="N552" s="200"/>
      <c r="O552" s="200"/>
      <c r="P552" s="200"/>
      <c r="Q552" s="200"/>
      <c r="R552" s="200"/>
      <c r="S552" s="200"/>
      <c r="T552" s="201"/>
      <c r="AT552" s="202" t="s">
        <v>148</v>
      </c>
      <c r="AU552" s="202" t="s">
        <v>92</v>
      </c>
      <c r="AV552" s="13" t="s">
        <v>92</v>
      </c>
      <c r="AW552" s="13" t="s">
        <v>42</v>
      </c>
      <c r="AX552" s="13" t="s">
        <v>82</v>
      </c>
      <c r="AY552" s="202" t="s">
        <v>137</v>
      </c>
    </row>
    <row r="553" spans="1:65" s="13" customFormat="1" ht="11.25">
      <c r="B553" s="191"/>
      <c r="C553" s="192"/>
      <c r="D553" s="193" t="s">
        <v>148</v>
      </c>
      <c r="E553" s="194" t="s">
        <v>44</v>
      </c>
      <c r="F553" s="195" t="s">
        <v>661</v>
      </c>
      <c r="G553" s="192"/>
      <c r="H553" s="196">
        <v>2</v>
      </c>
      <c r="I553" s="197"/>
      <c r="J553" s="192"/>
      <c r="K553" s="192"/>
      <c r="L553" s="198"/>
      <c r="M553" s="199"/>
      <c r="N553" s="200"/>
      <c r="O553" s="200"/>
      <c r="P553" s="200"/>
      <c r="Q553" s="200"/>
      <c r="R553" s="200"/>
      <c r="S553" s="200"/>
      <c r="T553" s="201"/>
      <c r="AT553" s="202" t="s">
        <v>148</v>
      </c>
      <c r="AU553" s="202" t="s">
        <v>92</v>
      </c>
      <c r="AV553" s="13" t="s">
        <v>92</v>
      </c>
      <c r="AW553" s="13" t="s">
        <v>42</v>
      </c>
      <c r="AX553" s="13" t="s">
        <v>82</v>
      </c>
      <c r="AY553" s="202" t="s">
        <v>137</v>
      </c>
    </row>
    <row r="554" spans="1:65" s="13" customFormat="1" ht="11.25">
      <c r="B554" s="191"/>
      <c r="C554" s="192"/>
      <c r="D554" s="193" t="s">
        <v>148</v>
      </c>
      <c r="E554" s="194" t="s">
        <v>44</v>
      </c>
      <c r="F554" s="195" t="s">
        <v>662</v>
      </c>
      <c r="G554" s="192"/>
      <c r="H554" s="196">
        <v>2</v>
      </c>
      <c r="I554" s="197"/>
      <c r="J554" s="192"/>
      <c r="K554" s="192"/>
      <c r="L554" s="198"/>
      <c r="M554" s="199"/>
      <c r="N554" s="200"/>
      <c r="O554" s="200"/>
      <c r="P554" s="200"/>
      <c r="Q554" s="200"/>
      <c r="R554" s="200"/>
      <c r="S554" s="200"/>
      <c r="T554" s="201"/>
      <c r="AT554" s="202" t="s">
        <v>148</v>
      </c>
      <c r="AU554" s="202" t="s">
        <v>92</v>
      </c>
      <c r="AV554" s="13" t="s">
        <v>92</v>
      </c>
      <c r="AW554" s="13" t="s">
        <v>42</v>
      </c>
      <c r="AX554" s="13" t="s">
        <v>82</v>
      </c>
      <c r="AY554" s="202" t="s">
        <v>137</v>
      </c>
    </row>
    <row r="555" spans="1:65" s="13" customFormat="1" ht="11.25">
      <c r="B555" s="191"/>
      <c r="C555" s="192"/>
      <c r="D555" s="193" t="s">
        <v>148</v>
      </c>
      <c r="E555" s="194" t="s">
        <v>44</v>
      </c>
      <c r="F555" s="195" t="s">
        <v>663</v>
      </c>
      <c r="G555" s="192"/>
      <c r="H555" s="196">
        <v>1</v>
      </c>
      <c r="I555" s="197"/>
      <c r="J555" s="192"/>
      <c r="K555" s="192"/>
      <c r="L555" s="198"/>
      <c r="M555" s="199"/>
      <c r="N555" s="200"/>
      <c r="O555" s="200"/>
      <c r="P555" s="200"/>
      <c r="Q555" s="200"/>
      <c r="R555" s="200"/>
      <c r="S555" s="200"/>
      <c r="T555" s="201"/>
      <c r="AT555" s="202" t="s">
        <v>148</v>
      </c>
      <c r="AU555" s="202" t="s">
        <v>92</v>
      </c>
      <c r="AV555" s="13" t="s">
        <v>92</v>
      </c>
      <c r="AW555" s="13" t="s">
        <v>42</v>
      </c>
      <c r="AX555" s="13" t="s">
        <v>82</v>
      </c>
      <c r="AY555" s="202" t="s">
        <v>137</v>
      </c>
    </row>
    <row r="556" spans="1:65" s="13" customFormat="1" ht="11.25">
      <c r="B556" s="191"/>
      <c r="C556" s="192"/>
      <c r="D556" s="193" t="s">
        <v>148</v>
      </c>
      <c r="E556" s="194" t="s">
        <v>44</v>
      </c>
      <c r="F556" s="195" t="s">
        <v>664</v>
      </c>
      <c r="G556" s="192"/>
      <c r="H556" s="196">
        <v>1</v>
      </c>
      <c r="I556" s="197"/>
      <c r="J556" s="192"/>
      <c r="K556" s="192"/>
      <c r="L556" s="198"/>
      <c r="M556" s="199"/>
      <c r="N556" s="200"/>
      <c r="O556" s="200"/>
      <c r="P556" s="200"/>
      <c r="Q556" s="200"/>
      <c r="R556" s="200"/>
      <c r="S556" s="200"/>
      <c r="T556" s="201"/>
      <c r="AT556" s="202" t="s">
        <v>148</v>
      </c>
      <c r="AU556" s="202" t="s">
        <v>92</v>
      </c>
      <c r="AV556" s="13" t="s">
        <v>92</v>
      </c>
      <c r="AW556" s="13" t="s">
        <v>42</v>
      </c>
      <c r="AX556" s="13" t="s">
        <v>82</v>
      </c>
      <c r="AY556" s="202" t="s">
        <v>137</v>
      </c>
    </row>
    <row r="557" spans="1:65" s="13" customFormat="1" ht="11.25">
      <c r="B557" s="191"/>
      <c r="C557" s="192"/>
      <c r="D557" s="193" t="s">
        <v>148</v>
      </c>
      <c r="E557" s="194" t="s">
        <v>44</v>
      </c>
      <c r="F557" s="195" t="s">
        <v>665</v>
      </c>
      <c r="G557" s="192"/>
      <c r="H557" s="196">
        <v>1</v>
      </c>
      <c r="I557" s="197"/>
      <c r="J557" s="192"/>
      <c r="K557" s="192"/>
      <c r="L557" s="198"/>
      <c r="M557" s="199"/>
      <c r="N557" s="200"/>
      <c r="O557" s="200"/>
      <c r="P557" s="200"/>
      <c r="Q557" s="200"/>
      <c r="R557" s="200"/>
      <c r="S557" s="200"/>
      <c r="T557" s="201"/>
      <c r="AT557" s="202" t="s">
        <v>148</v>
      </c>
      <c r="AU557" s="202" t="s">
        <v>92</v>
      </c>
      <c r="AV557" s="13" t="s">
        <v>92</v>
      </c>
      <c r="AW557" s="13" t="s">
        <v>42</v>
      </c>
      <c r="AX557" s="13" t="s">
        <v>82</v>
      </c>
      <c r="AY557" s="202" t="s">
        <v>137</v>
      </c>
    </row>
    <row r="558" spans="1:65" s="13" customFormat="1" ht="11.25">
      <c r="B558" s="191"/>
      <c r="C558" s="192"/>
      <c r="D558" s="193" t="s">
        <v>148</v>
      </c>
      <c r="E558" s="194" t="s">
        <v>44</v>
      </c>
      <c r="F558" s="195" t="s">
        <v>666</v>
      </c>
      <c r="G558" s="192"/>
      <c r="H558" s="196">
        <v>1</v>
      </c>
      <c r="I558" s="197"/>
      <c r="J558" s="192"/>
      <c r="K558" s="192"/>
      <c r="L558" s="198"/>
      <c r="M558" s="199"/>
      <c r="N558" s="200"/>
      <c r="O558" s="200"/>
      <c r="P558" s="200"/>
      <c r="Q558" s="200"/>
      <c r="R558" s="200"/>
      <c r="S558" s="200"/>
      <c r="T558" s="201"/>
      <c r="AT558" s="202" t="s">
        <v>148</v>
      </c>
      <c r="AU558" s="202" t="s">
        <v>92</v>
      </c>
      <c r="AV558" s="13" t="s">
        <v>92</v>
      </c>
      <c r="AW558" s="13" t="s">
        <v>42</v>
      </c>
      <c r="AX558" s="13" t="s">
        <v>82</v>
      </c>
      <c r="AY558" s="202" t="s">
        <v>137</v>
      </c>
    </row>
    <row r="559" spans="1:65" s="14" customFormat="1" ht="11.25">
      <c r="B559" s="203"/>
      <c r="C559" s="204"/>
      <c r="D559" s="193" t="s">
        <v>148</v>
      </c>
      <c r="E559" s="205" t="s">
        <v>44</v>
      </c>
      <c r="F559" s="206" t="s">
        <v>153</v>
      </c>
      <c r="G559" s="204"/>
      <c r="H559" s="207">
        <v>17</v>
      </c>
      <c r="I559" s="208"/>
      <c r="J559" s="204"/>
      <c r="K559" s="204"/>
      <c r="L559" s="209"/>
      <c r="M559" s="210"/>
      <c r="N559" s="211"/>
      <c r="O559" s="211"/>
      <c r="P559" s="211"/>
      <c r="Q559" s="211"/>
      <c r="R559" s="211"/>
      <c r="S559" s="211"/>
      <c r="T559" s="212"/>
      <c r="AT559" s="213" t="s">
        <v>148</v>
      </c>
      <c r="AU559" s="213" t="s">
        <v>92</v>
      </c>
      <c r="AV559" s="14" t="s">
        <v>144</v>
      </c>
      <c r="AW559" s="14" t="s">
        <v>42</v>
      </c>
      <c r="AX559" s="14" t="s">
        <v>90</v>
      </c>
      <c r="AY559" s="213" t="s">
        <v>137</v>
      </c>
    </row>
    <row r="560" spans="1:65" s="2" customFormat="1" ht="21.75" customHeight="1">
      <c r="A560" s="36"/>
      <c r="B560" s="37"/>
      <c r="C560" s="172" t="s">
        <v>371</v>
      </c>
      <c r="D560" s="172" t="s">
        <v>140</v>
      </c>
      <c r="E560" s="173" t="s">
        <v>667</v>
      </c>
      <c r="F560" s="174" t="s">
        <v>668</v>
      </c>
      <c r="G560" s="175" t="s">
        <v>652</v>
      </c>
      <c r="H560" s="176">
        <v>8</v>
      </c>
      <c r="I560" s="177"/>
      <c r="J560" s="178">
        <f>ROUND(I560*H560,2)</f>
        <v>0</v>
      </c>
      <c r="K560" s="179"/>
      <c r="L560" s="41"/>
      <c r="M560" s="180" t="s">
        <v>44</v>
      </c>
      <c r="N560" s="181" t="s">
        <v>53</v>
      </c>
      <c r="O560" s="66"/>
      <c r="P560" s="182">
        <f>O560*H560</f>
        <v>0</v>
      </c>
      <c r="Q560" s="182">
        <v>0</v>
      </c>
      <c r="R560" s="182">
        <f>Q560*H560</f>
        <v>0</v>
      </c>
      <c r="S560" s="182">
        <v>2.4500000000000001E-2</v>
      </c>
      <c r="T560" s="183">
        <f>S560*H560</f>
        <v>0.19600000000000001</v>
      </c>
      <c r="U560" s="36"/>
      <c r="V560" s="36"/>
      <c r="W560" s="36"/>
      <c r="X560" s="36"/>
      <c r="Y560" s="36"/>
      <c r="Z560" s="36"/>
      <c r="AA560" s="36"/>
      <c r="AB560" s="36"/>
      <c r="AC560" s="36"/>
      <c r="AD560" s="36"/>
      <c r="AE560" s="36"/>
      <c r="AR560" s="184" t="s">
        <v>376</v>
      </c>
      <c r="AT560" s="184" t="s">
        <v>140</v>
      </c>
      <c r="AU560" s="184" t="s">
        <v>92</v>
      </c>
      <c r="AY560" s="18" t="s">
        <v>137</v>
      </c>
      <c r="BE560" s="185">
        <f>IF(N560="základní",J560,0)</f>
        <v>0</v>
      </c>
      <c r="BF560" s="185">
        <f>IF(N560="snížená",J560,0)</f>
        <v>0</v>
      </c>
      <c r="BG560" s="185">
        <f>IF(N560="zákl. přenesená",J560,0)</f>
        <v>0</v>
      </c>
      <c r="BH560" s="185">
        <f>IF(N560="sníž. přenesená",J560,0)</f>
        <v>0</v>
      </c>
      <c r="BI560" s="185">
        <f>IF(N560="nulová",J560,0)</f>
        <v>0</v>
      </c>
      <c r="BJ560" s="18" t="s">
        <v>90</v>
      </c>
      <c r="BK560" s="185">
        <f>ROUND(I560*H560,2)</f>
        <v>0</v>
      </c>
      <c r="BL560" s="18" t="s">
        <v>376</v>
      </c>
      <c r="BM560" s="184" t="s">
        <v>669</v>
      </c>
    </row>
    <row r="561" spans="1:65" s="2" customFormat="1" ht="11.25">
      <c r="A561" s="36"/>
      <c r="B561" s="37"/>
      <c r="C561" s="38"/>
      <c r="D561" s="186" t="s">
        <v>146</v>
      </c>
      <c r="E561" s="38"/>
      <c r="F561" s="187" t="s">
        <v>670</v>
      </c>
      <c r="G561" s="38"/>
      <c r="H561" s="38"/>
      <c r="I561" s="188"/>
      <c r="J561" s="38"/>
      <c r="K561" s="38"/>
      <c r="L561" s="41"/>
      <c r="M561" s="189"/>
      <c r="N561" s="190"/>
      <c r="O561" s="66"/>
      <c r="P561" s="66"/>
      <c r="Q561" s="66"/>
      <c r="R561" s="66"/>
      <c r="S561" s="66"/>
      <c r="T561" s="67"/>
      <c r="U561" s="36"/>
      <c r="V561" s="36"/>
      <c r="W561" s="36"/>
      <c r="X561" s="36"/>
      <c r="Y561" s="36"/>
      <c r="Z561" s="36"/>
      <c r="AA561" s="36"/>
      <c r="AB561" s="36"/>
      <c r="AC561" s="36"/>
      <c r="AD561" s="36"/>
      <c r="AE561" s="36"/>
      <c r="AT561" s="18" t="s">
        <v>146</v>
      </c>
      <c r="AU561" s="18" t="s">
        <v>92</v>
      </c>
    </row>
    <row r="562" spans="1:65" s="13" customFormat="1" ht="11.25">
      <c r="B562" s="191"/>
      <c r="C562" s="192"/>
      <c r="D562" s="193" t="s">
        <v>148</v>
      </c>
      <c r="E562" s="194" t="s">
        <v>44</v>
      </c>
      <c r="F562" s="195" t="s">
        <v>671</v>
      </c>
      <c r="G562" s="192"/>
      <c r="H562" s="196">
        <v>1</v>
      </c>
      <c r="I562" s="197"/>
      <c r="J562" s="192"/>
      <c r="K562" s="192"/>
      <c r="L562" s="198"/>
      <c r="M562" s="199"/>
      <c r="N562" s="200"/>
      <c r="O562" s="200"/>
      <c r="P562" s="200"/>
      <c r="Q562" s="200"/>
      <c r="R562" s="200"/>
      <c r="S562" s="200"/>
      <c r="T562" s="201"/>
      <c r="AT562" s="202" t="s">
        <v>148</v>
      </c>
      <c r="AU562" s="202" t="s">
        <v>92</v>
      </c>
      <c r="AV562" s="13" t="s">
        <v>92</v>
      </c>
      <c r="AW562" s="13" t="s">
        <v>42</v>
      </c>
      <c r="AX562" s="13" t="s">
        <v>82</v>
      </c>
      <c r="AY562" s="202" t="s">
        <v>137</v>
      </c>
    </row>
    <row r="563" spans="1:65" s="13" customFormat="1" ht="11.25">
      <c r="B563" s="191"/>
      <c r="C563" s="192"/>
      <c r="D563" s="193" t="s">
        <v>148</v>
      </c>
      <c r="E563" s="194" t="s">
        <v>44</v>
      </c>
      <c r="F563" s="195" t="s">
        <v>672</v>
      </c>
      <c r="G563" s="192"/>
      <c r="H563" s="196">
        <v>1</v>
      </c>
      <c r="I563" s="197"/>
      <c r="J563" s="192"/>
      <c r="K563" s="192"/>
      <c r="L563" s="198"/>
      <c r="M563" s="199"/>
      <c r="N563" s="200"/>
      <c r="O563" s="200"/>
      <c r="P563" s="200"/>
      <c r="Q563" s="200"/>
      <c r="R563" s="200"/>
      <c r="S563" s="200"/>
      <c r="T563" s="201"/>
      <c r="AT563" s="202" t="s">
        <v>148</v>
      </c>
      <c r="AU563" s="202" t="s">
        <v>92</v>
      </c>
      <c r="AV563" s="13" t="s">
        <v>92</v>
      </c>
      <c r="AW563" s="13" t="s">
        <v>42</v>
      </c>
      <c r="AX563" s="13" t="s">
        <v>82</v>
      </c>
      <c r="AY563" s="202" t="s">
        <v>137</v>
      </c>
    </row>
    <row r="564" spans="1:65" s="13" customFormat="1" ht="11.25">
      <c r="B564" s="191"/>
      <c r="C564" s="192"/>
      <c r="D564" s="193" t="s">
        <v>148</v>
      </c>
      <c r="E564" s="194" t="s">
        <v>44</v>
      </c>
      <c r="F564" s="195" t="s">
        <v>673</v>
      </c>
      <c r="G564" s="192"/>
      <c r="H564" s="196">
        <v>1</v>
      </c>
      <c r="I564" s="197"/>
      <c r="J564" s="192"/>
      <c r="K564" s="192"/>
      <c r="L564" s="198"/>
      <c r="M564" s="199"/>
      <c r="N564" s="200"/>
      <c r="O564" s="200"/>
      <c r="P564" s="200"/>
      <c r="Q564" s="200"/>
      <c r="R564" s="200"/>
      <c r="S564" s="200"/>
      <c r="T564" s="201"/>
      <c r="AT564" s="202" t="s">
        <v>148</v>
      </c>
      <c r="AU564" s="202" t="s">
        <v>92</v>
      </c>
      <c r="AV564" s="13" t="s">
        <v>92</v>
      </c>
      <c r="AW564" s="13" t="s">
        <v>42</v>
      </c>
      <c r="AX564" s="13" t="s">
        <v>82</v>
      </c>
      <c r="AY564" s="202" t="s">
        <v>137</v>
      </c>
    </row>
    <row r="565" spans="1:65" s="13" customFormat="1" ht="11.25">
      <c r="B565" s="191"/>
      <c r="C565" s="192"/>
      <c r="D565" s="193" t="s">
        <v>148</v>
      </c>
      <c r="E565" s="194" t="s">
        <v>44</v>
      </c>
      <c r="F565" s="195" t="s">
        <v>674</v>
      </c>
      <c r="G565" s="192"/>
      <c r="H565" s="196">
        <v>1</v>
      </c>
      <c r="I565" s="197"/>
      <c r="J565" s="192"/>
      <c r="K565" s="192"/>
      <c r="L565" s="198"/>
      <c r="M565" s="199"/>
      <c r="N565" s="200"/>
      <c r="O565" s="200"/>
      <c r="P565" s="200"/>
      <c r="Q565" s="200"/>
      <c r="R565" s="200"/>
      <c r="S565" s="200"/>
      <c r="T565" s="201"/>
      <c r="AT565" s="202" t="s">
        <v>148</v>
      </c>
      <c r="AU565" s="202" t="s">
        <v>92</v>
      </c>
      <c r="AV565" s="13" t="s">
        <v>92</v>
      </c>
      <c r="AW565" s="13" t="s">
        <v>42</v>
      </c>
      <c r="AX565" s="13" t="s">
        <v>82</v>
      </c>
      <c r="AY565" s="202" t="s">
        <v>137</v>
      </c>
    </row>
    <row r="566" spans="1:65" s="13" customFormat="1" ht="11.25">
      <c r="B566" s="191"/>
      <c r="C566" s="192"/>
      <c r="D566" s="193" t="s">
        <v>148</v>
      </c>
      <c r="E566" s="194" t="s">
        <v>44</v>
      </c>
      <c r="F566" s="195" t="s">
        <v>675</v>
      </c>
      <c r="G566" s="192"/>
      <c r="H566" s="196">
        <v>1</v>
      </c>
      <c r="I566" s="197"/>
      <c r="J566" s="192"/>
      <c r="K566" s="192"/>
      <c r="L566" s="198"/>
      <c r="M566" s="199"/>
      <c r="N566" s="200"/>
      <c r="O566" s="200"/>
      <c r="P566" s="200"/>
      <c r="Q566" s="200"/>
      <c r="R566" s="200"/>
      <c r="S566" s="200"/>
      <c r="T566" s="201"/>
      <c r="AT566" s="202" t="s">
        <v>148</v>
      </c>
      <c r="AU566" s="202" t="s">
        <v>92</v>
      </c>
      <c r="AV566" s="13" t="s">
        <v>92</v>
      </c>
      <c r="AW566" s="13" t="s">
        <v>42</v>
      </c>
      <c r="AX566" s="13" t="s">
        <v>82</v>
      </c>
      <c r="AY566" s="202" t="s">
        <v>137</v>
      </c>
    </row>
    <row r="567" spans="1:65" s="13" customFormat="1" ht="11.25">
      <c r="B567" s="191"/>
      <c r="C567" s="192"/>
      <c r="D567" s="193" t="s">
        <v>148</v>
      </c>
      <c r="E567" s="194" t="s">
        <v>44</v>
      </c>
      <c r="F567" s="195" t="s">
        <v>676</v>
      </c>
      <c r="G567" s="192"/>
      <c r="H567" s="196">
        <v>1</v>
      </c>
      <c r="I567" s="197"/>
      <c r="J567" s="192"/>
      <c r="K567" s="192"/>
      <c r="L567" s="198"/>
      <c r="M567" s="199"/>
      <c r="N567" s="200"/>
      <c r="O567" s="200"/>
      <c r="P567" s="200"/>
      <c r="Q567" s="200"/>
      <c r="R567" s="200"/>
      <c r="S567" s="200"/>
      <c r="T567" s="201"/>
      <c r="AT567" s="202" t="s">
        <v>148</v>
      </c>
      <c r="AU567" s="202" t="s">
        <v>92</v>
      </c>
      <c r="AV567" s="13" t="s">
        <v>92</v>
      </c>
      <c r="AW567" s="13" t="s">
        <v>42</v>
      </c>
      <c r="AX567" s="13" t="s">
        <v>82</v>
      </c>
      <c r="AY567" s="202" t="s">
        <v>137</v>
      </c>
    </row>
    <row r="568" spans="1:65" s="13" customFormat="1" ht="11.25">
      <c r="B568" s="191"/>
      <c r="C568" s="192"/>
      <c r="D568" s="193" t="s">
        <v>148</v>
      </c>
      <c r="E568" s="194" t="s">
        <v>44</v>
      </c>
      <c r="F568" s="195" t="s">
        <v>677</v>
      </c>
      <c r="G568" s="192"/>
      <c r="H568" s="196">
        <v>1</v>
      </c>
      <c r="I568" s="197"/>
      <c r="J568" s="192"/>
      <c r="K568" s="192"/>
      <c r="L568" s="198"/>
      <c r="M568" s="199"/>
      <c r="N568" s="200"/>
      <c r="O568" s="200"/>
      <c r="P568" s="200"/>
      <c r="Q568" s="200"/>
      <c r="R568" s="200"/>
      <c r="S568" s="200"/>
      <c r="T568" s="201"/>
      <c r="AT568" s="202" t="s">
        <v>148</v>
      </c>
      <c r="AU568" s="202" t="s">
        <v>92</v>
      </c>
      <c r="AV568" s="13" t="s">
        <v>92</v>
      </c>
      <c r="AW568" s="13" t="s">
        <v>42</v>
      </c>
      <c r="AX568" s="13" t="s">
        <v>82</v>
      </c>
      <c r="AY568" s="202" t="s">
        <v>137</v>
      </c>
    </row>
    <row r="569" spans="1:65" s="13" customFormat="1" ht="11.25">
      <c r="B569" s="191"/>
      <c r="C569" s="192"/>
      <c r="D569" s="193" t="s">
        <v>148</v>
      </c>
      <c r="E569" s="194" t="s">
        <v>44</v>
      </c>
      <c r="F569" s="195" t="s">
        <v>678</v>
      </c>
      <c r="G569" s="192"/>
      <c r="H569" s="196">
        <v>1</v>
      </c>
      <c r="I569" s="197"/>
      <c r="J569" s="192"/>
      <c r="K569" s="192"/>
      <c r="L569" s="198"/>
      <c r="M569" s="199"/>
      <c r="N569" s="200"/>
      <c r="O569" s="200"/>
      <c r="P569" s="200"/>
      <c r="Q569" s="200"/>
      <c r="R569" s="200"/>
      <c r="S569" s="200"/>
      <c r="T569" s="201"/>
      <c r="AT569" s="202" t="s">
        <v>148</v>
      </c>
      <c r="AU569" s="202" t="s">
        <v>92</v>
      </c>
      <c r="AV569" s="13" t="s">
        <v>92</v>
      </c>
      <c r="AW569" s="13" t="s">
        <v>42</v>
      </c>
      <c r="AX569" s="13" t="s">
        <v>82</v>
      </c>
      <c r="AY569" s="202" t="s">
        <v>137</v>
      </c>
    </row>
    <row r="570" spans="1:65" s="14" customFormat="1" ht="11.25">
      <c r="B570" s="203"/>
      <c r="C570" s="204"/>
      <c r="D570" s="193" t="s">
        <v>148</v>
      </c>
      <c r="E570" s="205" t="s">
        <v>44</v>
      </c>
      <c r="F570" s="206" t="s">
        <v>153</v>
      </c>
      <c r="G570" s="204"/>
      <c r="H570" s="207">
        <v>8</v>
      </c>
      <c r="I570" s="208"/>
      <c r="J570" s="204"/>
      <c r="K570" s="204"/>
      <c r="L570" s="209"/>
      <c r="M570" s="210"/>
      <c r="N570" s="211"/>
      <c r="O570" s="211"/>
      <c r="P570" s="211"/>
      <c r="Q570" s="211"/>
      <c r="R570" s="211"/>
      <c r="S570" s="211"/>
      <c r="T570" s="212"/>
      <c r="AT570" s="213" t="s">
        <v>148</v>
      </c>
      <c r="AU570" s="213" t="s">
        <v>92</v>
      </c>
      <c r="AV570" s="14" t="s">
        <v>144</v>
      </c>
      <c r="AW570" s="14" t="s">
        <v>42</v>
      </c>
      <c r="AX570" s="14" t="s">
        <v>90</v>
      </c>
      <c r="AY570" s="213" t="s">
        <v>137</v>
      </c>
    </row>
    <row r="571" spans="1:65" s="2" customFormat="1" ht="24.2" customHeight="1">
      <c r="A571" s="36"/>
      <c r="B571" s="37"/>
      <c r="C571" s="172" t="s">
        <v>679</v>
      </c>
      <c r="D571" s="172" t="s">
        <v>140</v>
      </c>
      <c r="E571" s="173" t="s">
        <v>680</v>
      </c>
      <c r="F571" s="174" t="s">
        <v>681</v>
      </c>
      <c r="G571" s="175" t="s">
        <v>652</v>
      </c>
      <c r="H571" s="176">
        <v>2</v>
      </c>
      <c r="I571" s="177"/>
      <c r="J571" s="178">
        <f>ROUND(I571*H571,2)</f>
        <v>0</v>
      </c>
      <c r="K571" s="179"/>
      <c r="L571" s="41"/>
      <c r="M571" s="180" t="s">
        <v>44</v>
      </c>
      <c r="N571" s="181" t="s">
        <v>53</v>
      </c>
      <c r="O571" s="66"/>
      <c r="P571" s="182">
        <f>O571*H571</f>
        <v>0</v>
      </c>
      <c r="Q571" s="182">
        <v>0</v>
      </c>
      <c r="R571" s="182">
        <f>Q571*H571</f>
        <v>0</v>
      </c>
      <c r="S571" s="182">
        <v>9.1999999999999998E-3</v>
      </c>
      <c r="T571" s="183">
        <f>S571*H571</f>
        <v>1.84E-2</v>
      </c>
      <c r="U571" s="36"/>
      <c r="V571" s="36"/>
      <c r="W571" s="36"/>
      <c r="X571" s="36"/>
      <c r="Y571" s="36"/>
      <c r="Z571" s="36"/>
      <c r="AA571" s="36"/>
      <c r="AB571" s="36"/>
      <c r="AC571" s="36"/>
      <c r="AD571" s="36"/>
      <c r="AE571" s="36"/>
      <c r="AR571" s="184" t="s">
        <v>376</v>
      </c>
      <c r="AT571" s="184" t="s">
        <v>140</v>
      </c>
      <c r="AU571" s="184" t="s">
        <v>92</v>
      </c>
      <c r="AY571" s="18" t="s">
        <v>137</v>
      </c>
      <c r="BE571" s="185">
        <f>IF(N571="základní",J571,0)</f>
        <v>0</v>
      </c>
      <c r="BF571" s="185">
        <f>IF(N571="snížená",J571,0)</f>
        <v>0</v>
      </c>
      <c r="BG571" s="185">
        <f>IF(N571="zákl. přenesená",J571,0)</f>
        <v>0</v>
      </c>
      <c r="BH571" s="185">
        <f>IF(N571="sníž. přenesená",J571,0)</f>
        <v>0</v>
      </c>
      <c r="BI571" s="185">
        <f>IF(N571="nulová",J571,0)</f>
        <v>0</v>
      </c>
      <c r="BJ571" s="18" t="s">
        <v>90</v>
      </c>
      <c r="BK571" s="185">
        <f>ROUND(I571*H571,2)</f>
        <v>0</v>
      </c>
      <c r="BL571" s="18" t="s">
        <v>376</v>
      </c>
      <c r="BM571" s="184" t="s">
        <v>682</v>
      </c>
    </row>
    <row r="572" spans="1:65" s="2" customFormat="1" ht="11.25">
      <c r="A572" s="36"/>
      <c r="B572" s="37"/>
      <c r="C572" s="38"/>
      <c r="D572" s="186" t="s">
        <v>146</v>
      </c>
      <c r="E572" s="38"/>
      <c r="F572" s="187" t="s">
        <v>683</v>
      </c>
      <c r="G572" s="38"/>
      <c r="H572" s="38"/>
      <c r="I572" s="188"/>
      <c r="J572" s="38"/>
      <c r="K572" s="38"/>
      <c r="L572" s="41"/>
      <c r="M572" s="189"/>
      <c r="N572" s="190"/>
      <c r="O572" s="66"/>
      <c r="P572" s="66"/>
      <c r="Q572" s="66"/>
      <c r="R572" s="66"/>
      <c r="S572" s="66"/>
      <c r="T572" s="67"/>
      <c r="U572" s="36"/>
      <c r="V572" s="36"/>
      <c r="W572" s="36"/>
      <c r="X572" s="36"/>
      <c r="Y572" s="36"/>
      <c r="Z572" s="36"/>
      <c r="AA572" s="36"/>
      <c r="AB572" s="36"/>
      <c r="AC572" s="36"/>
      <c r="AD572" s="36"/>
      <c r="AE572" s="36"/>
      <c r="AT572" s="18" t="s">
        <v>146</v>
      </c>
      <c r="AU572" s="18" t="s">
        <v>92</v>
      </c>
    </row>
    <row r="573" spans="1:65" s="13" customFormat="1" ht="11.25">
      <c r="B573" s="191"/>
      <c r="C573" s="192"/>
      <c r="D573" s="193" t="s">
        <v>148</v>
      </c>
      <c r="E573" s="194" t="s">
        <v>44</v>
      </c>
      <c r="F573" s="195" t="s">
        <v>684</v>
      </c>
      <c r="G573" s="192"/>
      <c r="H573" s="196">
        <v>1</v>
      </c>
      <c r="I573" s="197"/>
      <c r="J573" s="192"/>
      <c r="K573" s="192"/>
      <c r="L573" s="198"/>
      <c r="M573" s="199"/>
      <c r="N573" s="200"/>
      <c r="O573" s="200"/>
      <c r="P573" s="200"/>
      <c r="Q573" s="200"/>
      <c r="R573" s="200"/>
      <c r="S573" s="200"/>
      <c r="T573" s="201"/>
      <c r="AT573" s="202" t="s">
        <v>148</v>
      </c>
      <c r="AU573" s="202" t="s">
        <v>92</v>
      </c>
      <c r="AV573" s="13" t="s">
        <v>92</v>
      </c>
      <c r="AW573" s="13" t="s">
        <v>42</v>
      </c>
      <c r="AX573" s="13" t="s">
        <v>82</v>
      </c>
      <c r="AY573" s="202" t="s">
        <v>137</v>
      </c>
    </row>
    <row r="574" spans="1:65" s="13" customFormat="1" ht="11.25">
      <c r="B574" s="191"/>
      <c r="C574" s="192"/>
      <c r="D574" s="193" t="s">
        <v>148</v>
      </c>
      <c r="E574" s="194" t="s">
        <v>44</v>
      </c>
      <c r="F574" s="195" t="s">
        <v>685</v>
      </c>
      <c r="G574" s="192"/>
      <c r="H574" s="196">
        <v>1</v>
      </c>
      <c r="I574" s="197"/>
      <c r="J574" s="192"/>
      <c r="K574" s="192"/>
      <c r="L574" s="198"/>
      <c r="M574" s="199"/>
      <c r="N574" s="200"/>
      <c r="O574" s="200"/>
      <c r="P574" s="200"/>
      <c r="Q574" s="200"/>
      <c r="R574" s="200"/>
      <c r="S574" s="200"/>
      <c r="T574" s="201"/>
      <c r="AT574" s="202" t="s">
        <v>148</v>
      </c>
      <c r="AU574" s="202" t="s">
        <v>92</v>
      </c>
      <c r="AV574" s="13" t="s">
        <v>92</v>
      </c>
      <c r="AW574" s="13" t="s">
        <v>42</v>
      </c>
      <c r="AX574" s="13" t="s">
        <v>82</v>
      </c>
      <c r="AY574" s="202" t="s">
        <v>137</v>
      </c>
    </row>
    <row r="575" spans="1:65" s="14" customFormat="1" ht="11.25">
      <c r="B575" s="203"/>
      <c r="C575" s="204"/>
      <c r="D575" s="193" t="s">
        <v>148</v>
      </c>
      <c r="E575" s="205" t="s">
        <v>44</v>
      </c>
      <c r="F575" s="206" t="s">
        <v>153</v>
      </c>
      <c r="G575" s="204"/>
      <c r="H575" s="207">
        <v>2</v>
      </c>
      <c r="I575" s="208"/>
      <c r="J575" s="204"/>
      <c r="K575" s="204"/>
      <c r="L575" s="209"/>
      <c r="M575" s="210"/>
      <c r="N575" s="211"/>
      <c r="O575" s="211"/>
      <c r="P575" s="211"/>
      <c r="Q575" s="211"/>
      <c r="R575" s="211"/>
      <c r="S575" s="211"/>
      <c r="T575" s="212"/>
      <c r="AT575" s="213" t="s">
        <v>148</v>
      </c>
      <c r="AU575" s="213" t="s">
        <v>92</v>
      </c>
      <c r="AV575" s="14" t="s">
        <v>144</v>
      </c>
      <c r="AW575" s="14" t="s">
        <v>42</v>
      </c>
      <c r="AX575" s="14" t="s">
        <v>90</v>
      </c>
      <c r="AY575" s="213" t="s">
        <v>137</v>
      </c>
    </row>
    <row r="576" spans="1:65" s="2" customFormat="1" ht="24.2" customHeight="1">
      <c r="A576" s="36"/>
      <c r="B576" s="37"/>
      <c r="C576" s="172" t="s">
        <v>686</v>
      </c>
      <c r="D576" s="172" t="s">
        <v>140</v>
      </c>
      <c r="E576" s="173" t="s">
        <v>687</v>
      </c>
      <c r="F576" s="174" t="s">
        <v>688</v>
      </c>
      <c r="G576" s="175" t="s">
        <v>652</v>
      </c>
      <c r="H576" s="176">
        <v>17</v>
      </c>
      <c r="I576" s="177"/>
      <c r="J576" s="178">
        <f>ROUND(I576*H576,2)</f>
        <v>0</v>
      </c>
      <c r="K576" s="179"/>
      <c r="L576" s="41"/>
      <c r="M576" s="180" t="s">
        <v>44</v>
      </c>
      <c r="N576" s="181" t="s">
        <v>53</v>
      </c>
      <c r="O576" s="66"/>
      <c r="P576" s="182">
        <f>O576*H576</f>
        <v>0</v>
      </c>
      <c r="Q576" s="182">
        <v>0</v>
      </c>
      <c r="R576" s="182">
        <f>Q576*H576</f>
        <v>0</v>
      </c>
      <c r="S576" s="182">
        <v>1.56E-3</v>
      </c>
      <c r="T576" s="183">
        <f>S576*H576</f>
        <v>2.6519999999999998E-2</v>
      </c>
      <c r="U576" s="36"/>
      <c r="V576" s="36"/>
      <c r="W576" s="36"/>
      <c r="X576" s="36"/>
      <c r="Y576" s="36"/>
      <c r="Z576" s="36"/>
      <c r="AA576" s="36"/>
      <c r="AB576" s="36"/>
      <c r="AC576" s="36"/>
      <c r="AD576" s="36"/>
      <c r="AE576" s="36"/>
      <c r="AR576" s="184" t="s">
        <v>376</v>
      </c>
      <c r="AT576" s="184" t="s">
        <v>140</v>
      </c>
      <c r="AU576" s="184" t="s">
        <v>92</v>
      </c>
      <c r="AY576" s="18" t="s">
        <v>137</v>
      </c>
      <c r="BE576" s="185">
        <f>IF(N576="základní",J576,0)</f>
        <v>0</v>
      </c>
      <c r="BF576" s="185">
        <f>IF(N576="snížená",J576,0)</f>
        <v>0</v>
      </c>
      <c r="BG576" s="185">
        <f>IF(N576="zákl. přenesená",J576,0)</f>
        <v>0</v>
      </c>
      <c r="BH576" s="185">
        <f>IF(N576="sníž. přenesená",J576,0)</f>
        <v>0</v>
      </c>
      <c r="BI576" s="185">
        <f>IF(N576="nulová",J576,0)</f>
        <v>0</v>
      </c>
      <c r="BJ576" s="18" t="s">
        <v>90</v>
      </c>
      <c r="BK576" s="185">
        <f>ROUND(I576*H576,2)</f>
        <v>0</v>
      </c>
      <c r="BL576" s="18" t="s">
        <v>376</v>
      </c>
      <c r="BM576" s="184" t="s">
        <v>689</v>
      </c>
    </row>
    <row r="577" spans="1:65" s="2" customFormat="1" ht="11.25">
      <c r="A577" s="36"/>
      <c r="B577" s="37"/>
      <c r="C577" s="38"/>
      <c r="D577" s="186" t="s">
        <v>146</v>
      </c>
      <c r="E577" s="38"/>
      <c r="F577" s="187" t="s">
        <v>690</v>
      </c>
      <c r="G577" s="38"/>
      <c r="H577" s="38"/>
      <c r="I577" s="188"/>
      <c r="J577" s="38"/>
      <c r="K577" s="38"/>
      <c r="L577" s="41"/>
      <c r="M577" s="189"/>
      <c r="N577" s="190"/>
      <c r="O577" s="66"/>
      <c r="P577" s="66"/>
      <c r="Q577" s="66"/>
      <c r="R577" s="66"/>
      <c r="S577" s="66"/>
      <c r="T577" s="67"/>
      <c r="U577" s="36"/>
      <c r="V577" s="36"/>
      <c r="W577" s="36"/>
      <c r="X577" s="36"/>
      <c r="Y577" s="36"/>
      <c r="Z577" s="36"/>
      <c r="AA577" s="36"/>
      <c r="AB577" s="36"/>
      <c r="AC577" s="36"/>
      <c r="AD577" s="36"/>
      <c r="AE577" s="36"/>
      <c r="AT577" s="18" t="s">
        <v>146</v>
      </c>
      <c r="AU577" s="18" t="s">
        <v>92</v>
      </c>
    </row>
    <row r="578" spans="1:65" s="2" customFormat="1" ht="24.2" customHeight="1">
      <c r="A578" s="36"/>
      <c r="B578" s="37"/>
      <c r="C578" s="172" t="s">
        <v>691</v>
      </c>
      <c r="D578" s="172" t="s">
        <v>140</v>
      </c>
      <c r="E578" s="173" t="s">
        <v>692</v>
      </c>
      <c r="F578" s="174" t="s">
        <v>693</v>
      </c>
      <c r="G578" s="175" t="s">
        <v>143</v>
      </c>
      <c r="H578" s="176">
        <v>10</v>
      </c>
      <c r="I578" s="177"/>
      <c r="J578" s="178">
        <f>ROUND(I578*H578,2)</f>
        <v>0</v>
      </c>
      <c r="K578" s="179"/>
      <c r="L578" s="41"/>
      <c r="M578" s="180" t="s">
        <v>44</v>
      </c>
      <c r="N578" s="181" t="s">
        <v>53</v>
      </c>
      <c r="O578" s="66"/>
      <c r="P578" s="182">
        <f>O578*H578</f>
        <v>0</v>
      </c>
      <c r="Q578" s="182">
        <v>0</v>
      </c>
      <c r="R578" s="182">
        <f>Q578*H578</f>
        <v>0</v>
      </c>
      <c r="S578" s="182">
        <v>7.62E-3</v>
      </c>
      <c r="T578" s="183">
        <f>S578*H578</f>
        <v>7.6200000000000004E-2</v>
      </c>
      <c r="U578" s="36"/>
      <c r="V578" s="36"/>
      <c r="W578" s="36"/>
      <c r="X578" s="36"/>
      <c r="Y578" s="36"/>
      <c r="Z578" s="36"/>
      <c r="AA578" s="36"/>
      <c r="AB578" s="36"/>
      <c r="AC578" s="36"/>
      <c r="AD578" s="36"/>
      <c r="AE578" s="36"/>
      <c r="AR578" s="184" t="s">
        <v>376</v>
      </c>
      <c r="AT578" s="184" t="s">
        <v>140</v>
      </c>
      <c r="AU578" s="184" t="s">
        <v>92</v>
      </c>
      <c r="AY578" s="18" t="s">
        <v>137</v>
      </c>
      <c r="BE578" s="185">
        <f>IF(N578="základní",J578,0)</f>
        <v>0</v>
      </c>
      <c r="BF578" s="185">
        <f>IF(N578="snížená",J578,0)</f>
        <v>0</v>
      </c>
      <c r="BG578" s="185">
        <f>IF(N578="zákl. přenesená",J578,0)</f>
        <v>0</v>
      </c>
      <c r="BH578" s="185">
        <f>IF(N578="sníž. přenesená",J578,0)</f>
        <v>0</v>
      </c>
      <c r="BI578" s="185">
        <f>IF(N578="nulová",J578,0)</f>
        <v>0</v>
      </c>
      <c r="BJ578" s="18" t="s">
        <v>90</v>
      </c>
      <c r="BK578" s="185">
        <f>ROUND(I578*H578,2)</f>
        <v>0</v>
      </c>
      <c r="BL578" s="18" t="s">
        <v>376</v>
      </c>
      <c r="BM578" s="184" t="s">
        <v>694</v>
      </c>
    </row>
    <row r="579" spans="1:65" s="2" customFormat="1" ht="11.25">
      <c r="A579" s="36"/>
      <c r="B579" s="37"/>
      <c r="C579" s="38"/>
      <c r="D579" s="186" t="s">
        <v>146</v>
      </c>
      <c r="E579" s="38"/>
      <c r="F579" s="187" t="s">
        <v>695</v>
      </c>
      <c r="G579" s="38"/>
      <c r="H579" s="38"/>
      <c r="I579" s="188"/>
      <c r="J579" s="38"/>
      <c r="K579" s="38"/>
      <c r="L579" s="41"/>
      <c r="M579" s="189"/>
      <c r="N579" s="190"/>
      <c r="O579" s="66"/>
      <c r="P579" s="66"/>
      <c r="Q579" s="66"/>
      <c r="R579" s="66"/>
      <c r="S579" s="66"/>
      <c r="T579" s="67"/>
      <c r="U579" s="36"/>
      <c r="V579" s="36"/>
      <c r="W579" s="36"/>
      <c r="X579" s="36"/>
      <c r="Y579" s="36"/>
      <c r="Z579" s="36"/>
      <c r="AA579" s="36"/>
      <c r="AB579" s="36"/>
      <c r="AC579" s="36"/>
      <c r="AD579" s="36"/>
      <c r="AE579" s="36"/>
      <c r="AT579" s="18" t="s">
        <v>146</v>
      </c>
      <c r="AU579" s="18" t="s">
        <v>92</v>
      </c>
    </row>
    <row r="580" spans="1:65" s="2" customFormat="1" ht="33" customHeight="1">
      <c r="A580" s="36"/>
      <c r="B580" s="37"/>
      <c r="C580" s="172" t="s">
        <v>696</v>
      </c>
      <c r="D580" s="172" t="s">
        <v>140</v>
      </c>
      <c r="E580" s="173" t="s">
        <v>697</v>
      </c>
      <c r="F580" s="174" t="s">
        <v>698</v>
      </c>
      <c r="G580" s="175" t="s">
        <v>143</v>
      </c>
      <c r="H580" s="176">
        <v>17</v>
      </c>
      <c r="I580" s="177"/>
      <c r="J580" s="178">
        <f>ROUND(I580*H580,2)</f>
        <v>0</v>
      </c>
      <c r="K580" s="179"/>
      <c r="L580" s="41"/>
      <c r="M580" s="180" t="s">
        <v>44</v>
      </c>
      <c r="N580" s="181" t="s">
        <v>53</v>
      </c>
      <c r="O580" s="66"/>
      <c r="P580" s="182">
        <f>O580*H580</f>
        <v>0</v>
      </c>
      <c r="Q580" s="182">
        <v>0</v>
      </c>
      <c r="R580" s="182">
        <f>Q580*H580</f>
        <v>0</v>
      </c>
      <c r="S580" s="182">
        <v>0</v>
      </c>
      <c r="T580" s="183">
        <f>S580*H580</f>
        <v>0</v>
      </c>
      <c r="U580" s="36"/>
      <c r="V580" s="36"/>
      <c r="W580" s="36"/>
      <c r="X580" s="36"/>
      <c r="Y580" s="36"/>
      <c r="Z580" s="36"/>
      <c r="AA580" s="36"/>
      <c r="AB580" s="36"/>
      <c r="AC580" s="36"/>
      <c r="AD580" s="36"/>
      <c r="AE580" s="36"/>
      <c r="AR580" s="184" t="s">
        <v>376</v>
      </c>
      <c r="AT580" s="184" t="s">
        <v>140</v>
      </c>
      <c r="AU580" s="184" t="s">
        <v>92</v>
      </c>
      <c r="AY580" s="18" t="s">
        <v>137</v>
      </c>
      <c r="BE580" s="185">
        <f>IF(N580="základní",J580,0)</f>
        <v>0</v>
      </c>
      <c r="BF580" s="185">
        <f>IF(N580="snížená",J580,0)</f>
        <v>0</v>
      </c>
      <c r="BG580" s="185">
        <f>IF(N580="zákl. přenesená",J580,0)</f>
        <v>0</v>
      </c>
      <c r="BH580" s="185">
        <f>IF(N580="sníž. přenesená",J580,0)</f>
        <v>0</v>
      </c>
      <c r="BI580" s="185">
        <f>IF(N580="nulová",J580,0)</f>
        <v>0</v>
      </c>
      <c r="BJ580" s="18" t="s">
        <v>90</v>
      </c>
      <c r="BK580" s="185">
        <f>ROUND(I580*H580,2)</f>
        <v>0</v>
      </c>
      <c r="BL580" s="18" t="s">
        <v>376</v>
      </c>
      <c r="BM580" s="184" t="s">
        <v>699</v>
      </c>
    </row>
    <row r="581" spans="1:65" s="15" customFormat="1" ht="11.25">
      <c r="B581" s="214"/>
      <c r="C581" s="215"/>
      <c r="D581" s="193" t="s">
        <v>148</v>
      </c>
      <c r="E581" s="216" t="s">
        <v>44</v>
      </c>
      <c r="F581" s="217" t="s">
        <v>240</v>
      </c>
      <c r="G581" s="215"/>
      <c r="H581" s="216" t="s">
        <v>44</v>
      </c>
      <c r="I581" s="218"/>
      <c r="J581" s="215"/>
      <c r="K581" s="215"/>
      <c r="L581" s="219"/>
      <c r="M581" s="220"/>
      <c r="N581" s="221"/>
      <c r="O581" s="221"/>
      <c r="P581" s="221"/>
      <c r="Q581" s="221"/>
      <c r="R581" s="221"/>
      <c r="S581" s="221"/>
      <c r="T581" s="222"/>
      <c r="AT581" s="223" t="s">
        <v>148</v>
      </c>
      <c r="AU581" s="223" t="s">
        <v>92</v>
      </c>
      <c r="AV581" s="15" t="s">
        <v>90</v>
      </c>
      <c r="AW581" s="15" t="s">
        <v>42</v>
      </c>
      <c r="AX581" s="15" t="s">
        <v>82</v>
      </c>
      <c r="AY581" s="223" t="s">
        <v>137</v>
      </c>
    </row>
    <row r="582" spans="1:65" s="13" customFormat="1" ht="11.25">
      <c r="B582" s="191"/>
      <c r="C582" s="192"/>
      <c r="D582" s="193" t="s">
        <v>148</v>
      </c>
      <c r="E582" s="194" t="s">
        <v>44</v>
      </c>
      <c r="F582" s="195" t="s">
        <v>700</v>
      </c>
      <c r="G582" s="192"/>
      <c r="H582" s="196">
        <v>1</v>
      </c>
      <c r="I582" s="197"/>
      <c r="J582" s="192"/>
      <c r="K582" s="192"/>
      <c r="L582" s="198"/>
      <c r="M582" s="199"/>
      <c r="N582" s="200"/>
      <c r="O582" s="200"/>
      <c r="P582" s="200"/>
      <c r="Q582" s="200"/>
      <c r="R582" s="200"/>
      <c r="S582" s="200"/>
      <c r="T582" s="201"/>
      <c r="AT582" s="202" t="s">
        <v>148</v>
      </c>
      <c r="AU582" s="202" t="s">
        <v>92</v>
      </c>
      <c r="AV582" s="13" t="s">
        <v>92</v>
      </c>
      <c r="AW582" s="13" t="s">
        <v>42</v>
      </c>
      <c r="AX582" s="13" t="s">
        <v>82</v>
      </c>
      <c r="AY582" s="202" t="s">
        <v>137</v>
      </c>
    </row>
    <row r="583" spans="1:65" s="13" customFormat="1" ht="11.25">
      <c r="B583" s="191"/>
      <c r="C583" s="192"/>
      <c r="D583" s="193" t="s">
        <v>148</v>
      </c>
      <c r="E583" s="194" t="s">
        <v>44</v>
      </c>
      <c r="F583" s="195" t="s">
        <v>701</v>
      </c>
      <c r="G583" s="192"/>
      <c r="H583" s="196">
        <v>1</v>
      </c>
      <c r="I583" s="197"/>
      <c r="J583" s="192"/>
      <c r="K583" s="192"/>
      <c r="L583" s="198"/>
      <c r="M583" s="199"/>
      <c r="N583" s="200"/>
      <c r="O583" s="200"/>
      <c r="P583" s="200"/>
      <c r="Q583" s="200"/>
      <c r="R583" s="200"/>
      <c r="S583" s="200"/>
      <c r="T583" s="201"/>
      <c r="AT583" s="202" t="s">
        <v>148</v>
      </c>
      <c r="AU583" s="202" t="s">
        <v>92</v>
      </c>
      <c r="AV583" s="13" t="s">
        <v>92</v>
      </c>
      <c r="AW583" s="13" t="s">
        <v>42</v>
      </c>
      <c r="AX583" s="13" t="s">
        <v>82</v>
      </c>
      <c r="AY583" s="202" t="s">
        <v>137</v>
      </c>
    </row>
    <row r="584" spans="1:65" s="13" customFormat="1" ht="11.25">
      <c r="B584" s="191"/>
      <c r="C584" s="192"/>
      <c r="D584" s="193" t="s">
        <v>148</v>
      </c>
      <c r="E584" s="194" t="s">
        <v>44</v>
      </c>
      <c r="F584" s="195" t="s">
        <v>702</v>
      </c>
      <c r="G584" s="192"/>
      <c r="H584" s="196">
        <v>1</v>
      </c>
      <c r="I584" s="197"/>
      <c r="J584" s="192"/>
      <c r="K584" s="192"/>
      <c r="L584" s="198"/>
      <c r="M584" s="199"/>
      <c r="N584" s="200"/>
      <c r="O584" s="200"/>
      <c r="P584" s="200"/>
      <c r="Q584" s="200"/>
      <c r="R584" s="200"/>
      <c r="S584" s="200"/>
      <c r="T584" s="201"/>
      <c r="AT584" s="202" t="s">
        <v>148</v>
      </c>
      <c r="AU584" s="202" t="s">
        <v>92</v>
      </c>
      <c r="AV584" s="13" t="s">
        <v>92</v>
      </c>
      <c r="AW584" s="13" t="s">
        <v>42</v>
      </c>
      <c r="AX584" s="13" t="s">
        <v>82</v>
      </c>
      <c r="AY584" s="202" t="s">
        <v>137</v>
      </c>
    </row>
    <row r="585" spans="1:65" s="13" customFormat="1" ht="11.25">
      <c r="B585" s="191"/>
      <c r="C585" s="192"/>
      <c r="D585" s="193" t="s">
        <v>148</v>
      </c>
      <c r="E585" s="194" t="s">
        <v>44</v>
      </c>
      <c r="F585" s="195" t="s">
        <v>703</v>
      </c>
      <c r="G585" s="192"/>
      <c r="H585" s="196">
        <v>1</v>
      </c>
      <c r="I585" s="197"/>
      <c r="J585" s="192"/>
      <c r="K585" s="192"/>
      <c r="L585" s="198"/>
      <c r="M585" s="199"/>
      <c r="N585" s="200"/>
      <c r="O585" s="200"/>
      <c r="P585" s="200"/>
      <c r="Q585" s="200"/>
      <c r="R585" s="200"/>
      <c r="S585" s="200"/>
      <c r="T585" s="201"/>
      <c r="AT585" s="202" t="s">
        <v>148</v>
      </c>
      <c r="AU585" s="202" t="s">
        <v>92</v>
      </c>
      <c r="AV585" s="13" t="s">
        <v>92</v>
      </c>
      <c r="AW585" s="13" t="s">
        <v>42</v>
      </c>
      <c r="AX585" s="13" t="s">
        <v>82</v>
      </c>
      <c r="AY585" s="202" t="s">
        <v>137</v>
      </c>
    </row>
    <row r="586" spans="1:65" s="13" customFormat="1" ht="11.25">
      <c r="B586" s="191"/>
      <c r="C586" s="192"/>
      <c r="D586" s="193" t="s">
        <v>148</v>
      </c>
      <c r="E586" s="194" t="s">
        <v>44</v>
      </c>
      <c r="F586" s="195" t="s">
        <v>704</v>
      </c>
      <c r="G586" s="192"/>
      <c r="H586" s="196">
        <v>1</v>
      </c>
      <c r="I586" s="197"/>
      <c r="J586" s="192"/>
      <c r="K586" s="192"/>
      <c r="L586" s="198"/>
      <c r="M586" s="199"/>
      <c r="N586" s="200"/>
      <c r="O586" s="200"/>
      <c r="P586" s="200"/>
      <c r="Q586" s="200"/>
      <c r="R586" s="200"/>
      <c r="S586" s="200"/>
      <c r="T586" s="201"/>
      <c r="AT586" s="202" t="s">
        <v>148</v>
      </c>
      <c r="AU586" s="202" t="s">
        <v>92</v>
      </c>
      <c r="AV586" s="13" t="s">
        <v>92</v>
      </c>
      <c r="AW586" s="13" t="s">
        <v>42</v>
      </c>
      <c r="AX586" s="13" t="s">
        <v>82</v>
      </c>
      <c r="AY586" s="202" t="s">
        <v>137</v>
      </c>
    </row>
    <row r="587" spans="1:65" s="13" customFormat="1" ht="11.25">
      <c r="B587" s="191"/>
      <c r="C587" s="192"/>
      <c r="D587" s="193" t="s">
        <v>148</v>
      </c>
      <c r="E587" s="194" t="s">
        <v>44</v>
      </c>
      <c r="F587" s="195" t="s">
        <v>705</v>
      </c>
      <c r="G587" s="192"/>
      <c r="H587" s="196">
        <v>1</v>
      </c>
      <c r="I587" s="197"/>
      <c r="J587" s="192"/>
      <c r="K587" s="192"/>
      <c r="L587" s="198"/>
      <c r="M587" s="199"/>
      <c r="N587" s="200"/>
      <c r="O587" s="200"/>
      <c r="P587" s="200"/>
      <c r="Q587" s="200"/>
      <c r="R587" s="200"/>
      <c r="S587" s="200"/>
      <c r="T587" s="201"/>
      <c r="AT587" s="202" t="s">
        <v>148</v>
      </c>
      <c r="AU587" s="202" t="s">
        <v>92</v>
      </c>
      <c r="AV587" s="13" t="s">
        <v>92</v>
      </c>
      <c r="AW587" s="13" t="s">
        <v>42</v>
      </c>
      <c r="AX587" s="13" t="s">
        <v>82</v>
      </c>
      <c r="AY587" s="202" t="s">
        <v>137</v>
      </c>
    </row>
    <row r="588" spans="1:65" s="13" customFormat="1" ht="11.25">
      <c r="B588" s="191"/>
      <c r="C588" s="192"/>
      <c r="D588" s="193" t="s">
        <v>148</v>
      </c>
      <c r="E588" s="194" t="s">
        <v>44</v>
      </c>
      <c r="F588" s="195" t="s">
        <v>706</v>
      </c>
      <c r="G588" s="192"/>
      <c r="H588" s="196">
        <v>1</v>
      </c>
      <c r="I588" s="197"/>
      <c r="J588" s="192"/>
      <c r="K588" s="192"/>
      <c r="L588" s="198"/>
      <c r="M588" s="199"/>
      <c r="N588" s="200"/>
      <c r="O588" s="200"/>
      <c r="P588" s="200"/>
      <c r="Q588" s="200"/>
      <c r="R588" s="200"/>
      <c r="S588" s="200"/>
      <c r="T588" s="201"/>
      <c r="AT588" s="202" t="s">
        <v>148</v>
      </c>
      <c r="AU588" s="202" t="s">
        <v>92</v>
      </c>
      <c r="AV588" s="13" t="s">
        <v>92</v>
      </c>
      <c r="AW588" s="13" t="s">
        <v>42</v>
      </c>
      <c r="AX588" s="13" t="s">
        <v>82</v>
      </c>
      <c r="AY588" s="202" t="s">
        <v>137</v>
      </c>
    </row>
    <row r="589" spans="1:65" s="13" customFormat="1" ht="11.25">
      <c r="B589" s="191"/>
      <c r="C589" s="192"/>
      <c r="D589" s="193" t="s">
        <v>148</v>
      </c>
      <c r="E589" s="194" t="s">
        <v>44</v>
      </c>
      <c r="F589" s="195" t="s">
        <v>707</v>
      </c>
      <c r="G589" s="192"/>
      <c r="H589" s="196">
        <v>1</v>
      </c>
      <c r="I589" s="197"/>
      <c r="J589" s="192"/>
      <c r="K589" s="192"/>
      <c r="L589" s="198"/>
      <c r="M589" s="199"/>
      <c r="N589" s="200"/>
      <c r="O589" s="200"/>
      <c r="P589" s="200"/>
      <c r="Q589" s="200"/>
      <c r="R589" s="200"/>
      <c r="S589" s="200"/>
      <c r="T589" s="201"/>
      <c r="AT589" s="202" t="s">
        <v>148</v>
      </c>
      <c r="AU589" s="202" t="s">
        <v>92</v>
      </c>
      <c r="AV589" s="13" t="s">
        <v>92</v>
      </c>
      <c r="AW589" s="13" t="s">
        <v>42</v>
      </c>
      <c r="AX589" s="13" t="s">
        <v>82</v>
      </c>
      <c r="AY589" s="202" t="s">
        <v>137</v>
      </c>
    </row>
    <row r="590" spans="1:65" s="13" customFormat="1" ht="11.25">
      <c r="B590" s="191"/>
      <c r="C590" s="192"/>
      <c r="D590" s="193" t="s">
        <v>148</v>
      </c>
      <c r="E590" s="194" t="s">
        <v>44</v>
      </c>
      <c r="F590" s="195" t="s">
        <v>708</v>
      </c>
      <c r="G590" s="192"/>
      <c r="H590" s="196">
        <v>1</v>
      </c>
      <c r="I590" s="197"/>
      <c r="J590" s="192"/>
      <c r="K590" s="192"/>
      <c r="L590" s="198"/>
      <c r="M590" s="199"/>
      <c r="N590" s="200"/>
      <c r="O590" s="200"/>
      <c r="P590" s="200"/>
      <c r="Q590" s="200"/>
      <c r="R590" s="200"/>
      <c r="S590" s="200"/>
      <c r="T590" s="201"/>
      <c r="AT590" s="202" t="s">
        <v>148</v>
      </c>
      <c r="AU590" s="202" t="s">
        <v>92</v>
      </c>
      <c r="AV590" s="13" t="s">
        <v>92</v>
      </c>
      <c r="AW590" s="13" t="s">
        <v>42</v>
      </c>
      <c r="AX590" s="13" t="s">
        <v>82</v>
      </c>
      <c r="AY590" s="202" t="s">
        <v>137</v>
      </c>
    </row>
    <row r="591" spans="1:65" s="13" customFormat="1" ht="11.25">
      <c r="B591" s="191"/>
      <c r="C591" s="192"/>
      <c r="D591" s="193" t="s">
        <v>148</v>
      </c>
      <c r="E591" s="194" t="s">
        <v>44</v>
      </c>
      <c r="F591" s="195" t="s">
        <v>709</v>
      </c>
      <c r="G591" s="192"/>
      <c r="H591" s="196">
        <v>1</v>
      </c>
      <c r="I591" s="197"/>
      <c r="J591" s="192"/>
      <c r="K591" s="192"/>
      <c r="L591" s="198"/>
      <c r="M591" s="199"/>
      <c r="N591" s="200"/>
      <c r="O591" s="200"/>
      <c r="P591" s="200"/>
      <c r="Q591" s="200"/>
      <c r="R591" s="200"/>
      <c r="S591" s="200"/>
      <c r="T591" s="201"/>
      <c r="AT591" s="202" t="s">
        <v>148</v>
      </c>
      <c r="AU591" s="202" t="s">
        <v>92</v>
      </c>
      <c r="AV591" s="13" t="s">
        <v>92</v>
      </c>
      <c r="AW591" s="13" t="s">
        <v>42</v>
      </c>
      <c r="AX591" s="13" t="s">
        <v>82</v>
      </c>
      <c r="AY591" s="202" t="s">
        <v>137</v>
      </c>
    </row>
    <row r="592" spans="1:65" s="13" customFormat="1" ht="11.25">
      <c r="B592" s="191"/>
      <c r="C592" s="192"/>
      <c r="D592" s="193" t="s">
        <v>148</v>
      </c>
      <c r="E592" s="194" t="s">
        <v>44</v>
      </c>
      <c r="F592" s="195" t="s">
        <v>710</v>
      </c>
      <c r="G592" s="192"/>
      <c r="H592" s="196">
        <v>1</v>
      </c>
      <c r="I592" s="197"/>
      <c r="J592" s="192"/>
      <c r="K592" s="192"/>
      <c r="L592" s="198"/>
      <c r="M592" s="199"/>
      <c r="N592" s="200"/>
      <c r="O592" s="200"/>
      <c r="P592" s="200"/>
      <c r="Q592" s="200"/>
      <c r="R592" s="200"/>
      <c r="S592" s="200"/>
      <c r="T592" s="201"/>
      <c r="AT592" s="202" t="s">
        <v>148</v>
      </c>
      <c r="AU592" s="202" t="s">
        <v>92</v>
      </c>
      <c r="AV592" s="13" t="s">
        <v>92</v>
      </c>
      <c r="AW592" s="13" t="s">
        <v>42</v>
      </c>
      <c r="AX592" s="13" t="s">
        <v>82</v>
      </c>
      <c r="AY592" s="202" t="s">
        <v>137</v>
      </c>
    </row>
    <row r="593" spans="1:65" s="13" customFormat="1" ht="11.25">
      <c r="B593" s="191"/>
      <c r="C593" s="192"/>
      <c r="D593" s="193" t="s">
        <v>148</v>
      </c>
      <c r="E593" s="194" t="s">
        <v>44</v>
      </c>
      <c r="F593" s="195" t="s">
        <v>711</v>
      </c>
      <c r="G593" s="192"/>
      <c r="H593" s="196">
        <v>1</v>
      </c>
      <c r="I593" s="197"/>
      <c r="J593" s="192"/>
      <c r="K593" s="192"/>
      <c r="L593" s="198"/>
      <c r="M593" s="199"/>
      <c r="N593" s="200"/>
      <c r="O593" s="200"/>
      <c r="P593" s="200"/>
      <c r="Q593" s="200"/>
      <c r="R593" s="200"/>
      <c r="S593" s="200"/>
      <c r="T593" s="201"/>
      <c r="AT593" s="202" t="s">
        <v>148</v>
      </c>
      <c r="AU593" s="202" t="s">
        <v>92</v>
      </c>
      <c r="AV593" s="13" t="s">
        <v>92</v>
      </c>
      <c r="AW593" s="13" t="s">
        <v>42</v>
      </c>
      <c r="AX593" s="13" t="s">
        <v>82</v>
      </c>
      <c r="AY593" s="202" t="s">
        <v>137</v>
      </c>
    </row>
    <row r="594" spans="1:65" s="13" customFormat="1" ht="11.25">
      <c r="B594" s="191"/>
      <c r="C594" s="192"/>
      <c r="D594" s="193" t="s">
        <v>148</v>
      </c>
      <c r="E594" s="194" t="s">
        <v>44</v>
      </c>
      <c r="F594" s="195" t="s">
        <v>712</v>
      </c>
      <c r="G594" s="192"/>
      <c r="H594" s="196">
        <v>1</v>
      </c>
      <c r="I594" s="197"/>
      <c r="J594" s="192"/>
      <c r="K594" s="192"/>
      <c r="L594" s="198"/>
      <c r="M594" s="199"/>
      <c r="N594" s="200"/>
      <c r="O594" s="200"/>
      <c r="P594" s="200"/>
      <c r="Q594" s="200"/>
      <c r="R594" s="200"/>
      <c r="S594" s="200"/>
      <c r="T594" s="201"/>
      <c r="AT594" s="202" t="s">
        <v>148</v>
      </c>
      <c r="AU594" s="202" t="s">
        <v>92</v>
      </c>
      <c r="AV594" s="13" t="s">
        <v>92</v>
      </c>
      <c r="AW594" s="13" t="s">
        <v>42</v>
      </c>
      <c r="AX594" s="13" t="s">
        <v>82</v>
      </c>
      <c r="AY594" s="202" t="s">
        <v>137</v>
      </c>
    </row>
    <row r="595" spans="1:65" s="13" customFormat="1" ht="11.25">
      <c r="B595" s="191"/>
      <c r="C595" s="192"/>
      <c r="D595" s="193" t="s">
        <v>148</v>
      </c>
      <c r="E595" s="194" t="s">
        <v>44</v>
      </c>
      <c r="F595" s="195" t="s">
        <v>713</v>
      </c>
      <c r="G595" s="192"/>
      <c r="H595" s="196">
        <v>1</v>
      </c>
      <c r="I595" s="197"/>
      <c r="J595" s="192"/>
      <c r="K595" s="192"/>
      <c r="L595" s="198"/>
      <c r="M595" s="199"/>
      <c r="N595" s="200"/>
      <c r="O595" s="200"/>
      <c r="P595" s="200"/>
      <c r="Q595" s="200"/>
      <c r="R595" s="200"/>
      <c r="S595" s="200"/>
      <c r="T595" s="201"/>
      <c r="AT595" s="202" t="s">
        <v>148</v>
      </c>
      <c r="AU595" s="202" t="s">
        <v>92</v>
      </c>
      <c r="AV595" s="13" t="s">
        <v>92</v>
      </c>
      <c r="AW595" s="13" t="s">
        <v>42</v>
      </c>
      <c r="AX595" s="13" t="s">
        <v>82</v>
      </c>
      <c r="AY595" s="202" t="s">
        <v>137</v>
      </c>
    </row>
    <row r="596" spans="1:65" s="13" customFormat="1" ht="11.25">
      <c r="B596" s="191"/>
      <c r="C596" s="192"/>
      <c r="D596" s="193" t="s">
        <v>148</v>
      </c>
      <c r="E596" s="194" t="s">
        <v>44</v>
      </c>
      <c r="F596" s="195" t="s">
        <v>714</v>
      </c>
      <c r="G596" s="192"/>
      <c r="H596" s="196">
        <v>1</v>
      </c>
      <c r="I596" s="197"/>
      <c r="J596" s="192"/>
      <c r="K596" s="192"/>
      <c r="L596" s="198"/>
      <c r="M596" s="199"/>
      <c r="N596" s="200"/>
      <c r="O596" s="200"/>
      <c r="P596" s="200"/>
      <c r="Q596" s="200"/>
      <c r="R596" s="200"/>
      <c r="S596" s="200"/>
      <c r="T596" s="201"/>
      <c r="AT596" s="202" t="s">
        <v>148</v>
      </c>
      <c r="AU596" s="202" t="s">
        <v>92</v>
      </c>
      <c r="AV596" s="13" t="s">
        <v>92</v>
      </c>
      <c r="AW596" s="13" t="s">
        <v>42</v>
      </c>
      <c r="AX596" s="13" t="s">
        <v>82</v>
      </c>
      <c r="AY596" s="202" t="s">
        <v>137</v>
      </c>
    </row>
    <row r="597" spans="1:65" s="13" customFormat="1" ht="11.25">
      <c r="B597" s="191"/>
      <c r="C597" s="192"/>
      <c r="D597" s="193" t="s">
        <v>148</v>
      </c>
      <c r="E597" s="194" t="s">
        <v>44</v>
      </c>
      <c r="F597" s="195" t="s">
        <v>715</v>
      </c>
      <c r="G597" s="192"/>
      <c r="H597" s="196">
        <v>1</v>
      </c>
      <c r="I597" s="197"/>
      <c r="J597" s="192"/>
      <c r="K597" s="192"/>
      <c r="L597" s="198"/>
      <c r="M597" s="199"/>
      <c r="N597" s="200"/>
      <c r="O597" s="200"/>
      <c r="P597" s="200"/>
      <c r="Q597" s="200"/>
      <c r="R597" s="200"/>
      <c r="S597" s="200"/>
      <c r="T597" s="201"/>
      <c r="AT597" s="202" t="s">
        <v>148</v>
      </c>
      <c r="AU597" s="202" t="s">
        <v>92</v>
      </c>
      <c r="AV597" s="13" t="s">
        <v>92</v>
      </c>
      <c r="AW597" s="13" t="s">
        <v>42</v>
      </c>
      <c r="AX597" s="13" t="s">
        <v>82</v>
      </c>
      <c r="AY597" s="202" t="s">
        <v>137</v>
      </c>
    </row>
    <row r="598" spans="1:65" s="13" customFormat="1" ht="11.25">
      <c r="B598" s="191"/>
      <c r="C598" s="192"/>
      <c r="D598" s="193" t="s">
        <v>148</v>
      </c>
      <c r="E598" s="194" t="s">
        <v>44</v>
      </c>
      <c r="F598" s="195" t="s">
        <v>716</v>
      </c>
      <c r="G598" s="192"/>
      <c r="H598" s="196">
        <v>1</v>
      </c>
      <c r="I598" s="197"/>
      <c r="J598" s="192"/>
      <c r="K598" s="192"/>
      <c r="L598" s="198"/>
      <c r="M598" s="199"/>
      <c r="N598" s="200"/>
      <c r="O598" s="200"/>
      <c r="P598" s="200"/>
      <c r="Q598" s="200"/>
      <c r="R598" s="200"/>
      <c r="S598" s="200"/>
      <c r="T598" s="201"/>
      <c r="AT598" s="202" t="s">
        <v>148</v>
      </c>
      <c r="AU598" s="202" t="s">
        <v>92</v>
      </c>
      <c r="AV598" s="13" t="s">
        <v>92</v>
      </c>
      <c r="AW598" s="13" t="s">
        <v>42</v>
      </c>
      <c r="AX598" s="13" t="s">
        <v>82</v>
      </c>
      <c r="AY598" s="202" t="s">
        <v>137</v>
      </c>
    </row>
    <row r="599" spans="1:65" s="14" customFormat="1" ht="11.25">
      <c r="B599" s="203"/>
      <c r="C599" s="204"/>
      <c r="D599" s="193" t="s">
        <v>148</v>
      </c>
      <c r="E599" s="205" t="s">
        <v>44</v>
      </c>
      <c r="F599" s="206" t="s">
        <v>153</v>
      </c>
      <c r="G599" s="204"/>
      <c r="H599" s="207">
        <v>17</v>
      </c>
      <c r="I599" s="208"/>
      <c r="J599" s="204"/>
      <c r="K599" s="204"/>
      <c r="L599" s="209"/>
      <c r="M599" s="210"/>
      <c r="N599" s="211"/>
      <c r="O599" s="211"/>
      <c r="P599" s="211"/>
      <c r="Q599" s="211"/>
      <c r="R599" s="211"/>
      <c r="S599" s="211"/>
      <c r="T599" s="212"/>
      <c r="AT599" s="213" t="s">
        <v>148</v>
      </c>
      <c r="AU599" s="213" t="s">
        <v>92</v>
      </c>
      <c r="AV599" s="14" t="s">
        <v>144</v>
      </c>
      <c r="AW599" s="14" t="s">
        <v>42</v>
      </c>
      <c r="AX599" s="14" t="s">
        <v>90</v>
      </c>
      <c r="AY599" s="213" t="s">
        <v>137</v>
      </c>
    </row>
    <row r="600" spans="1:65" s="2" customFormat="1" ht="24.2" customHeight="1">
      <c r="A600" s="36"/>
      <c r="B600" s="37"/>
      <c r="C600" s="172" t="s">
        <v>717</v>
      </c>
      <c r="D600" s="172" t="s">
        <v>140</v>
      </c>
      <c r="E600" s="173" t="s">
        <v>718</v>
      </c>
      <c r="F600" s="174" t="s">
        <v>719</v>
      </c>
      <c r="G600" s="175" t="s">
        <v>143</v>
      </c>
      <c r="H600" s="176">
        <v>10</v>
      </c>
      <c r="I600" s="177"/>
      <c r="J600" s="178">
        <f>ROUND(I600*H600,2)</f>
        <v>0</v>
      </c>
      <c r="K600" s="179"/>
      <c r="L600" s="41"/>
      <c r="M600" s="180" t="s">
        <v>44</v>
      </c>
      <c r="N600" s="181" t="s">
        <v>53</v>
      </c>
      <c r="O600" s="66"/>
      <c r="P600" s="182">
        <f>O600*H600</f>
        <v>0</v>
      </c>
      <c r="Q600" s="182">
        <v>0</v>
      </c>
      <c r="R600" s="182">
        <f>Q600*H600</f>
        <v>0</v>
      </c>
      <c r="S600" s="182">
        <v>0</v>
      </c>
      <c r="T600" s="183">
        <f>S600*H600</f>
        <v>0</v>
      </c>
      <c r="U600" s="36"/>
      <c r="V600" s="36"/>
      <c r="W600" s="36"/>
      <c r="X600" s="36"/>
      <c r="Y600" s="36"/>
      <c r="Z600" s="36"/>
      <c r="AA600" s="36"/>
      <c r="AB600" s="36"/>
      <c r="AC600" s="36"/>
      <c r="AD600" s="36"/>
      <c r="AE600" s="36"/>
      <c r="AR600" s="184" t="s">
        <v>376</v>
      </c>
      <c r="AT600" s="184" t="s">
        <v>140</v>
      </c>
      <c r="AU600" s="184" t="s">
        <v>92</v>
      </c>
      <c r="AY600" s="18" t="s">
        <v>137</v>
      </c>
      <c r="BE600" s="185">
        <f>IF(N600="základní",J600,0)</f>
        <v>0</v>
      </c>
      <c r="BF600" s="185">
        <f>IF(N600="snížená",J600,0)</f>
        <v>0</v>
      </c>
      <c r="BG600" s="185">
        <f>IF(N600="zákl. přenesená",J600,0)</f>
        <v>0</v>
      </c>
      <c r="BH600" s="185">
        <f>IF(N600="sníž. přenesená",J600,0)</f>
        <v>0</v>
      </c>
      <c r="BI600" s="185">
        <f>IF(N600="nulová",J600,0)</f>
        <v>0</v>
      </c>
      <c r="BJ600" s="18" t="s">
        <v>90</v>
      </c>
      <c r="BK600" s="185">
        <f>ROUND(I600*H600,2)</f>
        <v>0</v>
      </c>
      <c r="BL600" s="18" t="s">
        <v>376</v>
      </c>
      <c r="BM600" s="184" t="s">
        <v>720</v>
      </c>
    </row>
    <row r="601" spans="1:65" s="15" customFormat="1" ht="11.25">
      <c r="B601" s="214"/>
      <c r="C601" s="215"/>
      <c r="D601" s="193" t="s">
        <v>148</v>
      </c>
      <c r="E601" s="216" t="s">
        <v>44</v>
      </c>
      <c r="F601" s="217" t="s">
        <v>240</v>
      </c>
      <c r="G601" s="215"/>
      <c r="H601" s="216" t="s">
        <v>44</v>
      </c>
      <c r="I601" s="218"/>
      <c r="J601" s="215"/>
      <c r="K601" s="215"/>
      <c r="L601" s="219"/>
      <c r="M601" s="220"/>
      <c r="N601" s="221"/>
      <c r="O601" s="221"/>
      <c r="P601" s="221"/>
      <c r="Q601" s="221"/>
      <c r="R601" s="221"/>
      <c r="S601" s="221"/>
      <c r="T601" s="222"/>
      <c r="AT601" s="223" t="s">
        <v>148</v>
      </c>
      <c r="AU601" s="223" t="s">
        <v>92</v>
      </c>
      <c r="AV601" s="15" t="s">
        <v>90</v>
      </c>
      <c r="AW601" s="15" t="s">
        <v>42</v>
      </c>
      <c r="AX601" s="15" t="s">
        <v>82</v>
      </c>
      <c r="AY601" s="223" t="s">
        <v>137</v>
      </c>
    </row>
    <row r="602" spans="1:65" s="13" customFormat="1" ht="11.25">
      <c r="B602" s="191"/>
      <c r="C602" s="192"/>
      <c r="D602" s="193" t="s">
        <v>148</v>
      </c>
      <c r="E602" s="194" t="s">
        <v>44</v>
      </c>
      <c r="F602" s="195" t="s">
        <v>721</v>
      </c>
      <c r="G602" s="192"/>
      <c r="H602" s="196">
        <v>1</v>
      </c>
      <c r="I602" s="197"/>
      <c r="J602" s="192"/>
      <c r="K602" s="192"/>
      <c r="L602" s="198"/>
      <c r="M602" s="199"/>
      <c r="N602" s="200"/>
      <c r="O602" s="200"/>
      <c r="P602" s="200"/>
      <c r="Q602" s="200"/>
      <c r="R602" s="200"/>
      <c r="S602" s="200"/>
      <c r="T602" s="201"/>
      <c r="AT602" s="202" t="s">
        <v>148</v>
      </c>
      <c r="AU602" s="202" t="s">
        <v>92</v>
      </c>
      <c r="AV602" s="13" t="s">
        <v>92</v>
      </c>
      <c r="AW602" s="13" t="s">
        <v>42</v>
      </c>
      <c r="AX602" s="13" t="s">
        <v>82</v>
      </c>
      <c r="AY602" s="202" t="s">
        <v>137</v>
      </c>
    </row>
    <row r="603" spans="1:65" s="13" customFormat="1" ht="11.25">
      <c r="B603" s="191"/>
      <c r="C603" s="192"/>
      <c r="D603" s="193" t="s">
        <v>148</v>
      </c>
      <c r="E603" s="194" t="s">
        <v>44</v>
      </c>
      <c r="F603" s="195" t="s">
        <v>722</v>
      </c>
      <c r="G603" s="192"/>
      <c r="H603" s="196">
        <v>1</v>
      </c>
      <c r="I603" s="197"/>
      <c r="J603" s="192"/>
      <c r="K603" s="192"/>
      <c r="L603" s="198"/>
      <c r="M603" s="199"/>
      <c r="N603" s="200"/>
      <c r="O603" s="200"/>
      <c r="P603" s="200"/>
      <c r="Q603" s="200"/>
      <c r="R603" s="200"/>
      <c r="S603" s="200"/>
      <c r="T603" s="201"/>
      <c r="AT603" s="202" t="s">
        <v>148</v>
      </c>
      <c r="AU603" s="202" t="s">
        <v>92</v>
      </c>
      <c r="AV603" s="13" t="s">
        <v>92</v>
      </c>
      <c r="AW603" s="13" t="s">
        <v>42</v>
      </c>
      <c r="AX603" s="13" t="s">
        <v>82</v>
      </c>
      <c r="AY603" s="202" t="s">
        <v>137</v>
      </c>
    </row>
    <row r="604" spans="1:65" s="13" customFormat="1" ht="11.25">
      <c r="B604" s="191"/>
      <c r="C604" s="192"/>
      <c r="D604" s="193" t="s">
        <v>148</v>
      </c>
      <c r="E604" s="194" t="s">
        <v>44</v>
      </c>
      <c r="F604" s="195" t="s">
        <v>723</v>
      </c>
      <c r="G604" s="192"/>
      <c r="H604" s="196">
        <v>1</v>
      </c>
      <c r="I604" s="197"/>
      <c r="J604" s="192"/>
      <c r="K604" s="192"/>
      <c r="L604" s="198"/>
      <c r="M604" s="199"/>
      <c r="N604" s="200"/>
      <c r="O604" s="200"/>
      <c r="P604" s="200"/>
      <c r="Q604" s="200"/>
      <c r="R604" s="200"/>
      <c r="S604" s="200"/>
      <c r="T604" s="201"/>
      <c r="AT604" s="202" t="s">
        <v>148</v>
      </c>
      <c r="AU604" s="202" t="s">
        <v>92</v>
      </c>
      <c r="AV604" s="13" t="s">
        <v>92</v>
      </c>
      <c r="AW604" s="13" t="s">
        <v>42</v>
      </c>
      <c r="AX604" s="13" t="s">
        <v>82</v>
      </c>
      <c r="AY604" s="202" t="s">
        <v>137</v>
      </c>
    </row>
    <row r="605" spans="1:65" s="13" customFormat="1" ht="11.25">
      <c r="B605" s="191"/>
      <c r="C605" s="192"/>
      <c r="D605" s="193" t="s">
        <v>148</v>
      </c>
      <c r="E605" s="194" t="s">
        <v>44</v>
      </c>
      <c r="F605" s="195" t="s">
        <v>724</v>
      </c>
      <c r="G605" s="192"/>
      <c r="H605" s="196">
        <v>1</v>
      </c>
      <c r="I605" s="197"/>
      <c r="J605" s="192"/>
      <c r="K605" s="192"/>
      <c r="L605" s="198"/>
      <c r="M605" s="199"/>
      <c r="N605" s="200"/>
      <c r="O605" s="200"/>
      <c r="P605" s="200"/>
      <c r="Q605" s="200"/>
      <c r="R605" s="200"/>
      <c r="S605" s="200"/>
      <c r="T605" s="201"/>
      <c r="AT605" s="202" t="s">
        <v>148</v>
      </c>
      <c r="AU605" s="202" t="s">
        <v>92</v>
      </c>
      <c r="AV605" s="13" t="s">
        <v>92</v>
      </c>
      <c r="AW605" s="13" t="s">
        <v>42</v>
      </c>
      <c r="AX605" s="13" t="s">
        <v>82</v>
      </c>
      <c r="AY605" s="202" t="s">
        <v>137</v>
      </c>
    </row>
    <row r="606" spans="1:65" s="13" customFormat="1" ht="11.25">
      <c r="B606" s="191"/>
      <c r="C606" s="192"/>
      <c r="D606" s="193" t="s">
        <v>148</v>
      </c>
      <c r="E606" s="194" t="s">
        <v>44</v>
      </c>
      <c r="F606" s="195" t="s">
        <v>725</v>
      </c>
      <c r="G606" s="192"/>
      <c r="H606" s="196">
        <v>1</v>
      </c>
      <c r="I606" s="197"/>
      <c r="J606" s="192"/>
      <c r="K606" s="192"/>
      <c r="L606" s="198"/>
      <c r="M606" s="199"/>
      <c r="N606" s="200"/>
      <c r="O606" s="200"/>
      <c r="P606" s="200"/>
      <c r="Q606" s="200"/>
      <c r="R606" s="200"/>
      <c r="S606" s="200"/>
      <c r="T606" s="201"/>
      <c r="AT606" s="202" t="s">
        <v>148</v>
      </c>
      <c r="AU606" s="202" t="s">
        <v>92</v>
      </c>
      <c r="AV606" s="13" t="s">
        <v>92</v>
      </c>
      <c r="AW606" s="13" t="s">
        <v>42</v>
      </c>
      <c r="AX606" s="13" t="s">
        <v>82</v>
      </c>
      <c r="AY606" s="202" t="s">
        <v>137</v>
      </c>
    </row>
    <row r="607" spans="1:65" s="13" customFormat="1" ht="11.25">
      <c r="B607" s="191"/>
      <c r="C607" s="192"/>
      <c r="D607" s="193" t="s">
        <v>148</v>
      </c>
      <c r="E607" s="194" t="s">
        <v>44</v>
      </c>
      <c r="F607" s="195" t="s">
        <v>726</v>
      </c>
      <c r="G607" s="192"/>
      <c r="H607" s="196">
        <v>1</v>
      </c>
      <c r="I607" s="197"/>
      <c r="J607" s="192"/>
      <c r="K607" s="192"/>
      <c r="L607" s="198"/>
      <c r="M607" s="199"/>
      <c r="N607" s="200"/>
      <c r="O607" s="200"/>
      <c r="P607" s="200"/>
      <c r="Q607" s="200"/>
      <c r="R607" s="200"/>
      <c r="S607" s="200"/>
      <c r="T607" s="201"/>
      <c r="AT607" s="202" t="s">
        <v>148</v>
      </c>
      <c r="AU607" s="202" t="s">
        <v>92</v>
      </c>
      <c r="AV607" s="13" t="s">
        <v>92</v>
      </c>
      <c r="AW607" s="13" t="s">
        <v>42</v>
      </c>
      <c r="AX607" s="13" t="s">
        <v>82</v>
      </c>
      <c r="AY607" s="202" t="s">
        <v>137</v>
      </c>
    </row>
    <row r="608" spans="1:65" s="13" customFormat="1" ht="11.25">
      <c r="B608" s="191"/>
      <c r="C608" s="192"/>
      <c r="D608" s="193" t="s">
        <v>148</v>
      </c>
      <c r="E608" s="194" t="s">
        <v>44</v>
      </c>
      <c r="F608" s="195" t="s">
        <v>727</v>
      </c>
      <c r="G608" s="192"/>
      <c r="H608" s="196">
        <v>1</v>
      </c>
      <c r="I608" s="197"/>
      <c r="J608" s="192"/>
      <c r="K608" s="192"/>
      <c r="L608" s="198"/>
      <c r="M608" s="199"/>
      <c r="N608" s="200"/>
      <c r="O608" s="200"/>
      <c r="P608" s="200"/>
      <c r="Q608" s="200"/>
      <c r="R608" s="200"/>
      <c r="S608" s="200"/>
      <c r="T608" s="201"/>
      <c r="AT608" s="202" t="s">
        <v>148</v>
      </c>
      <c r="AU608" s="202" t="s">
        <v>92</v>
      </c>
      <c r="AV608" s="13" t="s">
        <v>92</v>
      </c>
      <c r="AW608" s="13" t="s">
        <v>42</v>
      </c>
      <c r="AX608" s="13" t="s">
        <v>82</v>
      </c>
      <c r="AY608" s="202" t="s">
        <v>137</v>
      </c>
    </row>
    <row r="609" spans="1:65" s="13" customFormat="1" ht="11.25">
      <c r="B609" s="191"/>
      <c r="C609" s="192"/>
      <c r="D609" s="193" t="s">
        <v>148</v>
      </c>
      <c r="E609" s="194" t="s">
        <v>44</v>
      </c>
      <c r="F609" s="195" t="s">
        <v>727</v>
      </c>
      <c r="G609" s="192"/>
      <c r="H609" s="196">
        <v>1</v>
      </c>
      <c r="I609" s="197"/>
      <c r="J609" s="192"/>
      <c r="K609" s="192"/>
      <c r="L609" s="198"/>
      <c r="M609" s="199"/>
      <c r="N609" s="200"/>
      <c r="O609" s="200"/>
      <c r="P609" s="200"/>
      <c r="Q609" s="200"/>
      <c r="R609" s="200"/>
      <c r="S609" s="200"/>
      <c r="T609" s="201"/>
      <c r="AT609" s="202" t="s">
        <v>148</v>
      </c>
      <c r="AU609" s="202" t="s">
        <v>92</v>
      </c>
      <c r="AV609" s="13" t="s">
        <v>92</v>
      </c>
      <c r="AW609" s="13" t="s">
        <v>42</v>
      </c>
      <c r="AX609" s="13" t="s">
        <v>82</v>
      </c>
      <c r="AY609" s="202" t="s">
        <v>137</v>
      </c>
    </row>
    <row r="610" spans="1:65" s="13" customFormat="1" ht="11.25">
      <c r="B610" s="191"/>
      <c r="C610" s="192"/>
      <c r="D610" s="193" t="s">
        <v>148</v>
      </c>
      <c r="E610" s="194" t="s">
        <v>44</v>
      </c>
      <c r="F610" s="195" t="s">
        <v>728</v>
      </c>
      <c r="G610" s="192"/>
      <c r="H610" s="196">
        <v>1</v>
      </c>
      <c r="I610" s="197"/>
      <c r="J610" s="192"/>
      <c r="K610" s="192"/>
      <c r="L610" s="198"/>
      <c r="M610" s="199"/>
      <c r="N610" s="200"/>
      <c r="O610" s="200"/>
      <c r="P610" s="200"/>
      <c r="Q610" s="200"/>
      <c r="R610" s="200"/>
      <c r="S610" s="200"/>
      <c r="T610" s="201"/>
      <c r="AT610" s="202" t="s">
        <v>148</v>
      </c>
      <c r="AU610" s="202" t="s">
        <v>92</v>
      </c>
      <c r="AV610" s="13" t="s">
        <v>92</v>
      </c>
      <c r="AW610" s="13" t="s">
        <v>42</v>
      </c>
      <c r="AX610" s="13" t="s">
        <v>82</v>
      </c>
      <c r="AY610" s="202" t="s">
        <v>137</v>
      </c>
    </row>
    <row r="611" spans="1:65" s="13" customFormat="1" ht="11.25">
      <c r="B611" s="191"/>
      <c r="C611" s="192"/>
      <c r="D611" s="193" t="s">
        <v>148</v>
      </c>
      <c r="E611" s="194" t="s">
        <v>44</v>
      </c>
      <c r="F611" s="195" t="s">
        <v>729</v>
      </c>
      <c r="G611" s="192"/>
      <c r="H611" s="196">
        <v>1</v>
      </c>
      <c r="I611" s="197"/>
      <c r="J611" s="192"/>
      <c r="K611" s="192"/>
      <c r="L611" s="198"/>
      <c r="M611" s="199"/>
      <c r="N611" s="200"/>
      <c r="O611" s="200"/>
      <c r="P611" s="200"/>
      <c r="Q611" s="200"/>
      <c r="R611" s="200"/>
      <c r="S611" s="200"/>
      <c r="T611" s="201"/>
      <c r="AT611" s="202" t="s">
        <v>148</v>
      </c>
      <c r="AU611" s="202" t="s">
        <v>92</v>
      </c>
      <c r="AV611" s="13" t="s">
        <v>92</v>
      </c>
      <c r="AW611" s="13" t="s">
        <v>42</v>
      </c>
      <c r="AX611" s="13" t="s">
        <v>82</v>
      </c>
      <c r="AY611" s="202" t="s">
        <v>137</v>
      </c>
    </row>
    <row r="612" spans="1:65" s="14" customFormat="1" ht="11.25">
      <c r="B612" s="203"/>
      <c r="C612" s="204"/>
      <c r="D612" s="193" t="s">
        <v>148</v>
      </c>
      <c r="E612" s="205" t="s">
        <v>44</v>
      </c>
      <c r="F612" s="206" t="s">
        <v>153</v>
      </c>
      <c r="G612" s="204"/>
      <c r="H612" s="207">
        <v>10</v>
      </c>
      <c r="I612" s="208"/>
      <c r="J612" s="204"/>
      <c r="K612" s="204"/>
      <c r="L612" s="209"/>
      <c r="M612" s="210"/>
      <c r="N612" s="211"/>
      <c r="O612" s="211"/>
      <c r="P612" s="211"/>
      <c r="Q612" s="211"/>
      <c r="R612" s="211"/>
      <c r="S612" s="211"/>
      <c r="T612" s="212"/>
      <c r="AT612" s="213" t="s">
        <v>148</v>
      </c>
      <c r="AU612" s="213" t="s">
        <v>92</v>
      </c>
      <c r="AV612" s="14" t="s">
        <v>144</v>
      </c>
      <c r="AW612" s="14" t="s">
        <v>42</v>
      </c>
      <c r="AX612" s="14" t="s">
        <v>90</v>
      </c>
      <c r="AY612" s="213" t="s">
        <v>137</v>
      </c>
    </row>
    <row r="613" spans="1:65" s="2" customFormat="1" ht="16.5" customHeight="1">
      <c r="A613" s="36"/>
      <c r="B613" s="37"/>
      <c r="C613" s="172" t="s">
        <v>730</v>
      </c>
      <c r="D613" s="172" t="s">
        <v>140</v>
      </c>
      <c r="E613" s="173" t="s">
        <v>731</v>
      </c>
      <c r="F613" s="174" t="s">
        <v>732</v>
      </c>
      <c r="G613" s="175" t="s">
        <v>143</v>
      </c>
      <c r="H613" s="176">
        <v>9</v>
      </c>
      <c r="I613" s="177"/>
      <c r="J613" s="178">
        <f>ROUND(I613*H613,2)</f>
        <v>0</v>
      </c>
      <c r="K613" s="179"/>
      <c r="L613" s="41"/>
      <c r="M613" s="180" t="s">
        <v>44</v>
      </c>
      <c r="N613" s="181" t="s">
        <v>53</v>
      </c>
      <c r="O613" s="66"/>
      <c r="P613" s="182">
        <f>O613*H613</f>
        <v>0</v>
      </c>
      <c r="Q613" s="182">
        <v>0</v>
      </c>
      <c r="R613" s="182">
        <f>Q613*H613</f>
        <v>0</v>
      </c>
      <c r="S613" s="182">
        <v>0</v>
      </c>
      <c r="T613" s="183">
        <f>S613*H613</f>
        <v>0</v>
      </c>
      <c r="U613" s="36"/>
      <c r="V613" s="36"/>
      <c r="W613" s="36"/>
      <c r="X613" s="36"/>
      <c r="Y613" s="36"/>
      <c r="Z613" s="36"/>
      <c r="AA613" s="36"/>
      <c r="AB613" s="36"/>
      <c r="AC613" s="36"/>
      <c r="AD613" s="36"/>
      <c r="AE613" s="36"/>
      <c r="AR613" s="184" t="s">
        <v>376</v>
      </c>
      <c r="AT613" s="184" t="s">
        <v>140</v>
      </c>
      <c r="AU613" s="184" t="s">
        <v>92</v>
      </c>
      <c r="AY613" s="18" t="s">
        <v>137</v>
      </c>
      <c r="BE613" s="185">
        <f>IF(N613="základní",J613,0)</f>
        <v>0</v>
      </c>
      <c r="BF613" s="185">
        <f>IF(N613="snížená",J613,0)</f>
        <v>0</v>
      </c>
      <c r="BG613" s="185">
        <f>IF(N613="zákl. přenesená",J613,0)</f>
        <v>0</v>
      </c>
      <c r="BH613" s="185">
        <f>IF(N613="sníž. přenesená",J613,0)</f>
        <v>0</v>
      </c>
      <c r="BI613" s="185">
        <f>IF(N613="nulová",J613,0)</f>
        <v>0</v>
      </c>
      <c r="BJ613" s="18" t="s">
        <v>90</v>
      </c>
      <c r="BK613" s="185">
        <f>ROUND(I613*H613,2)</f>
        <v>0</v>
      </c>
      <c r="BL613" s="18" t="s">
        <v>376</v>
      </c>
      <c r="BM613" s="184" t="s">
        <v>733</v>
      </c>
    </row>
    <row r="614" spans="1:65" s="2" customFormat="1" ht="24.2" customHeight="1">
      <c r="A614" s="36"/>
      <c r="B614" s="37"/>
      <c r="C614" s="172" t="s">
        <v>734</v>
      </c>
      <c r="D614" s="172" t="s">
        <v>140</v>
      </c>
      <c r="E614" s="173" t="s">
        <v>735</v>
      </c>
      <c r="F614" s="174" t="s">
        <v>736</v>
      </c>
      <c r="G614" s="175" t="s">
        <v>143</v>
      </c>
      <c r="H614" s="176">
        <v>9</v>
      </c>
      <c r="I614" s="177"/>
      <c r="J614" s="178">
        <f>ROUND(I614*H614,2)</f>
        <v>0</v>
      </c>
      <c r="K614" s="179"/>
      <c r="L614" s="41"/>
      <c r="M614" s="180" t="s">
        <v>44</v>
      </c>
      <c r="N614" s="181" t="s">
        <v>53</v>
      </c>
      <c r="O614" s="66"/>
      <c r="P614" s="182">
        <f>O614*H614</f>
        <v>0</v>
      </c>
      <c r="Q614" s="182">
        <v>0</v>
      </c>
      <c r="R614" s="182">
        <f>Q614*H614</f>
        <v>0</v>
      </c>
      <c r="S614" s="182">
        <v>0</v>
      </c>
      <c r="T614" s="183">
        <f>S614*H614</f>
        <v>0</v>
      </c>
      <c r="U614" s="36"/>
      <c r="V614" s="36"/>
      <c r="W614" s="36"/>
      <c r="X614" s="36"/>
      <c r="Y614" s="36"/>
      <c r="Z614" s="36"/>
      <c r="AA614" s="36"/>
      <c r="AB614" s="36"/>
      <c r="AC614" s="36"/>
      <c r="AD614" s="36"/>
      <c r="AE614" s="36"/>
      <c r="AR614" s="184" t="s">
        <v>376</v>
      </c>
      <c r="AT614" s="184" t="s">
        <v>140</v>
      </c>
      <c r="AU614" s="184" t="s">
        <v>92</v>
      </c>
      <c r="AY614" s="18" t="s">
        <v>137</v>
      </c>
      <c r="BE614" s="185">
        <f>IF(N614="základní",J614,0)</f>
        <v>0</v>
      </c>
      <c r="BF614" s="185">
        <f>IF(N614="snížená",J614,0)</f>
        <v>0</v>
      </c>
      <c r="BG614" s="185">
        <f>IF(N614="zákl. přenesená",J614,0)</f>
        <v>0</v>
      </c>
      <c r="BH614" s="185">
        <f>IF(N614="sníž. přenesená",J614,0)</f>
        <v>0</v>
      </c>
      <c r="BI614" s="185">
        <f>IF(N614="nulová",J614,0)</f>
        <v>0</v>
      </c>
      <c r="BJ614" s="18" t="s">
        <v>90</v>
      </c>
      <c r="BK614" s="185">
        <f>ROUND(I614*H614,2)</f>
        <v>0</v>
      </c>
      <c r="BL614" s="18" t="s">
        <v>376</v>
      </c>
      <c r="BM614" s="184" t="s">
        <v>737</v>
      </c>
    </row>
    <row r="615" spans="1:65" s="15" customFormat="1" ht="11.25">
      <c r="B615" s="214"/>
      <c r="C615" s="215"/>
      <c r="D615" s="193" t="s">
        <v>148</v>
      </c>
      <c r="E615" s="216" t="s">
        <v>44</v>
      </c>
      <c r="F615" s="217" t="s">
        <v>240</v>
      </c>
      <c r="G615" s="215"/>
      <c r="H615" s="216" t="s">
        <v>44</v>
      </c>
      <c r="I615" s="218"/>
      <c r="J615" s="215"/>
      <c r="K615" s="215"/>
      <c r="L615" s="219"/>
      <c r="M615" s="220"/>
      <c r="N615" s="221"/>
      <c r="O615" s="221"/>
      <c r="P615" s="221"/>
      <c r="Q615" s="221"/>
      <c r="R615" s="221"/>
      <c r="S615" s="221"/>
      <c r="T615" s="222"/>
      <c r="AT615" s="223" t="s">
        <v>148</v>
      </c>
      <c r="AU615" s="223" t="s">
        <v>92</v>
      </c>
      <c r="AV615" s="15" t="s">
        <v>90</v>
      </c>
      <c r="AW615" s="15" t="s">
        <v>42</v>
      </c>
      <c r="AX615" s="15" t="s">
        <v>82</v>
      </c>
      <c r="AY615" s="223" t="s">
        <v>137</v>
      </c>
    </row>
    <row r="616" spans="1:65" s="13" customFormat="1" ht="11.25">
      <c r="B616" s="191"/>
      <c r="C616" s="192"/>
      <c r="D616" s="193" t="s">
        <v>148</v>
      </c>
      <c r="E616" s="194" t="s">
        <v>44</v>
      </c>
      <c r="F616" s="195" t="s">
        <v>738</v>
      </c>
      <c r="G616" s="192"/>
      <c r="H616" s="196">
        <v>1</v>
      </c>
      <c r="I616" s="197"/>
      <c r="J616" s="192"/>
      <c r="K616" s="192"/>
      <c r="L616" s="198"/>
      <c r="M616" s="199"/>
      <c r="N616" s="200"/>
      <c r="O616" s="200"/>
      <c r="P616" s="200"/>
      <c r="Q616" s="200"/>
      <c r="R616" s="200"/>
      <c r="S616" s="200"/>
      <c r="T616" s="201"/>
      <c r="AT616" s="202" t="s">
        <v>148</v>
      </c>
      <c r="AU616" s="202" t="s">
        <v>92</v>
      </c>
      <c r="AV616" s="13" t="s">
        <v>92</v>
      </c>
      <c r="AW616" s="13" t="s">
        <v>42</v>
      </c>
      <c r="AX616" s="13" t="s">
        <v>82</v>
      </c>
      <c r="AY616" s="202" t="s">
        <v>137</v>
      </c>
    </row>
    <row r="617" spans="1:65" s="13" customFormat="1" ht="11.25">
      <c r="B617" s="191"/>
      <c r="C617" s="192"/>
      <c r="D617" s="193" t="s">
        <v>148</v>
      </c>
      <c r="E617" s="194" t="s">
        <v>44</v>
      </c>
      <c r="F617" s="195" t="s">
        <v>739</v>
      </c>
      <c r="G617" s="192"/>
      <c r="H617" s="196">
        <v>1</v>
      </c>
      <c r="I617" s="197"/>
      <c r="J617" s="192"/>
      <c r="K617" s="192"/>
      <c r="L617" s="198"/>
      <c r="M617" s="199"/>
      <c r="N617" s="200"/>
      <c r="O617" s="200"/>
      <c r="P617" s="200"/>
      <c r="Q617" s="200"/>
      <c r="R617" s="200"/>
      <c r="S617" s="200"/>
      <c r="T617" s="201"/>
      <c r="AT617" s="202" t="s">
        <v>148</v>
      </c>
      <c r="AU617" s="202" t="s">
        <v>92</v>
      </c>
      <c r="AV617" s="13" t="s">
        <v>92</v>
      </c>
      <c r="AW617" s="13" t="s">
        <v>42</v>
      </c>
      <c r="AX617" s="13" t="s">
        <v>82</v>
      </c>
      <c r="AY617" s="202" t="s">
        <v>137</v>
      </c>
    </row>
    <row r="618" spans="1:65" s="13" customFormat="1" ht="11.25">
      <c r="B618" s="191"/>
      <c r="C618" s="192"/>
      <c r="D618" s="193" t="s">
        <v>148</v>
      </c>
      <c r="E618" s="194" t="s">
        <v>44</v>
      </c>
      <c r="F618" s="195" t="s">
        <v>740</v>
      </c>
      <c r="G618" s="192"/>
      <c r="H618" s="196">
        <v>1</v>
      </c>
      <c r="I618" s="197"/>
      <c r="J618" s="192"/>
      <c r="K618" s="192"/>
      <c r="L618" s="198"/>
      <c r="M618" s="199"/>
      <c r="N618" s="200"/>
      <c r="O618" s="200"/>
      <c r="P618" s="200"/>
      <c r="Q618" s="200"/>
      <c r="R618" s="200"/>
      <c r="S618" s="200"/>
      <c r="T618" s="201"/>
      <c r="AT618" s="202" t="s">
        <v>148</v>
      </c>
      <c r="AU618" s="202" t="s">
        <v>92</v>
      </c>
      <c r="AV618" s="13" t="s">
        <v>92</v>
      </c>
      <c r="AW618" s="13" t="s">
        <v>42</v>
      </c>
      <c r="AX618" s="13" t="s">
        <v>82</v>
      </c>
      <c r="AY618" s="202" t="s">
        <v>137</v>
      </c>
    </row>
    <row r="619" spans="1:65" s="13" customFormat="1" ht="11.25">
      <c r="B619" s="191"/>
      <c r="C619" s="192"/>
      <c r="D619" s="193" t="s">
        <v>148</v>
      </c>
      <c r="E619" s="194" t="s">
        <v>44</v>
      </c>
      <c r="F619" s="195" t="s">
        <v>741</v>
      </c>
      <c r="G619" s="192"/>
      <c r="H619" s="196">
        <v>1</v>
      </c>
      <c r="I619" s="197"/>
      <c r="J619" s="192"/>
      <c r="K619" s="192"/>
      <c r="L619" s="198"/>
      <c r="M619" s="199"/>
      <c r="N619" s="200"/>
      <c r="O619" s="200"/>
      <c r="P619" s="200"/>
      <c r="Q619" s="200"/>
      <c r="R619" s="200"/>
      <c r="S619" s="200"/>
      <c r="T619" s="201"/>
      <c r="AT619" s="202" t="s">
        <v>148</v>
      </c>
      <c r="AU619" s="202" t="s">
        <v>92</v>
      </c>
      <c r="AV619" s="13" t="s">
        <v>92</v>
      </c>
      <c r="AW619" s="13" t="s">
        <v>42</v>
      </c>
      <c r="AX619" s="13" t="s">
        <v>82</v>
      </c>
      <c r="AY619" s="202" t="s">
        <v>137</v>
      </c>
    </row>
    <row r="620" spans="1:65" s="13" customFormat="1" ht="11.25">
      <c r="B620" s="191"/>
      <c r="C620" s="192"/>
      <c r="D620" s="193" t="s">
        <v>148</v>
      </c>
      <c r="E620" s="194" t="s">
        <v>44</v>
      </c>
      <c r="F620" s="195" t="s">
        <v>742</v>
      </c>
      <c r="G620" s="192"/>
      <c r="H620" s="196">
        <v>1</v>
      </c>
      <c r="I620" s="197"/>
      <c r="J620" s="192"/>
      <c r="K620" s="192"/>
      <c r="L620" s="198"/>
      <c r="M620" s="199"/>
      <c r="N620" s="200"/>
      <c r="O620" s="200"/>
      <c r="P620" s="200"/>
      <c r="Q620" s="200"/>
      <c r="R620" s="200"/>
      <c r="S620" s="200"/>
      <c r="T620" s="201"/>
      <c r="AT620" s="202" t="s">
        <v>148</v>
      </c>
      <c r="AU620" s="202" t="s">
        <v>92</v>
      </c>
      <c r="AV620" s="13" t="s">
        <v>92</v>
      </c>
      <c r="AW620" s="13" t="s">
        <v>42</v>
      </c>
      <c r="AX620" s="13" t="s">
        <v>82</v>
      </c>
      <c r="AY620" s="202" t="s">
        <v>137</v>
      </c>
    </row>
    <row r="621" spans="1:65" s="13" customFormat="1" ht="11.25">
      <c r="B621" s="191"/>
      <c r="C621" s="192"/>
      <c r="D621" s="193" t="s">
        <v>148</v>
      </c>
      <c r="E621" s="194" t="s">
        <v>44</v>
      </c>
      <c r="F621" s="195" t="s">
        <v>743</v>
      </c>
      <c r="G621" s="192"/>
      <c r="H621" s="196">
        <v>1</v>
      </c>
      <c r="I621" s="197"/>
      <c r="J621" s="192"/>
      <c r="K621" s="192"/>
      <c r="L621" s="198"/>
      <c r="M621" s="199"/>
      <c r="N621" s="200"/>
      <c r="O621" s="200"/>
      <c r="P621" s="200"/>
      <c r="Q621" s="200"/>
      <c r="R621" s="200"/>
      <c r="S621" s="200"/>
      <c r="T621" s="201"/>
      <c r="AT621" s="202" t="s">
        <v>148</v>
      </c>
      <c r="AU621" s="202" t="s">
        <v>92</v>
      </c>
      <c r="AV621" s="13" t="s">
        <v>92</v>
      </c>
      <c r="AW621" s="13" t="s">
        <v>42</v>
      </c>
      <c r="AX621" s="13" t="s">
        <v>82</v>
      </c>
      <c r="AY621" s="202" t="s">
        <v>137</v>
      </c>
    </row>
    <row r="622" spans="1:65" s="13" customFormat="1" ht="11.25">
      <c r="B622" s="191"/>
      <c r="C622" s="192"/>
      <c r="D622" s="193" t="s">
        <v>148</v>
      </c>
      <c r="E622" s="194" t="s">
        <v>44</v>
      </c>
      <c r="F622" s="195" t="s">
        <v>744</v>
      </c>
      <c r="G622" s="192"/>
      <c r="H622" s="196">
        <v>1</v>
      </c>
      <c r="I622" s="197"/>
      <c r="J622" s="192"/>
      <c r="K622" s="192"/>
      <c r="L622" s="198"/>
      <c r="M622" s="199"/>
      <c r="N622" s="200"/>
      <c r="O622" s="200"/>
      <c r="P622" s="200"/>
      <c r="Q622" s="200"/>
      <c r="R622" s="200"/>
      <c r="S622" s="200"/>
      <c r="T622" s="201"/>
      <c r="AT622" s="202" t="s">
        <v>148</v>
      </c>
      <c r="AU622" s="202" t="s">
        <v>92</v>
      </c>
      <c r="AV622" s="13" t="s">
        <v>92</v>
      </c>
      <c r="AW622" s="13" t="s">
        <v>42</v>
      </c>
      <c r="AX622" s="13" t="s">
        <v>82</v>
      </c>
      <c r="AY622" s="202" t="s">
        <v>137</v>
      </c>
    </row>
    <row r="623" spans="1:65" s="13" customFormat="1" ht="11.25">
      <c r="B623" s="191"/>
      <c r="C623" s="192"/>
      <c r="D623" s="193" t="s">
        <v>148</v>
      </c>
      <c r="E623" s="194" t="s">
        <v>44</v>
      </c>
      <c r="F623" s="195" t="s">
        <v>745</v>
      </c>
      <c r="G623" s="192"/>
      <c r="H623" s="196">
        <v>1</v>
      </c>
      <c r="I623" s="197"/>
      <c r="J623" s="192"/>
      <c r="K623" s="192"/>
      <c r="L623" s="198"/>
      <c r="M623" s="199"/>
      <c r="N623" s="200"/>
      <c r="O623" s="200"/>
      <c r="P623" s="200"/>
      <c r="Q623" s="200"/>
      <c r="R623" s="200"/>
      <c r="S623" s="200"/>
      <c r="T623" s="201"/>
      <c r="AT623" s="202" t="s">
        <v>148</v>
      </c>
      <c r="AU623" s="202" t="s">
        <v>92</v>
      </c>
      <c r="AV623" s="13" t="s">
        <v>92</v>
      </c>
      <c r="AW623" s="13" t="s">
        <v>42</v>
      </c>
      <c r="AX623" s="13" t="s">
        <v>82</v>
      </c>
      <c r="AY623" s="202" t="s">
        <v>137</v>
      </c>
    </row>
    <row r="624" spans="1:65" s="13" customFormat="1" ht="11.25">
      <c r="B624" s="191"/>
      <c r="C624" s="192"/>
      <c r="D624" s="193" t="s">
        <v>148</v>
      </c>
      <c r="E624" s="194" t="s">
        <v>44</v>
      </c>
      <c r="F624" s="195" t="s">
        <v>746</v>
      </c>
      <c r="G624" s="192"/>
      <c r="H624" s="196">
        <v>1</v>
      </c>
      <c r="I624" s="197"/>
      <c r="J624" s="192"/>
      <c r="K624" s="192"/>
      <c r="L624" s="198"/>
      <c r="M624" s="199"/>
      <c r="N624" s="200"/>
      <c r="O624" s="200"/>
      <c r="P624" s="200"/>
      <c r="Q624" s="200"/>
      <c r="R624" s="200"/>
      <c r="S624" s="200"/>
      <c r="T624" s="201"/>
      <c r="AT624" s="202" t="s">
        <v>148</v>
      </c>
      <c r="AU624" s="202" t="s">
        <v>92</v>
      </c>
      <c r="AV624" s="13" t="s">
        <v>92</v>
      </c>
      <c r="AW624" s="13" t="s">
        <v>42</v>
      </c>
      <c r="AX624" s="13" t="s">
        <v>82</v>
      </c>
      <c r="AY624" s="202" t="s">
        <v>137</v>
      </c>
    </row>
    <row r="625" spans="1:65" s="14" customFormat="1" ht="11.25">
      <c r="B625" s="203"/>
      <c r="C625" s="204"/>
      <c r="D625" s="193" t="s">
        <v>148</v>
      </c>
      <c r="E625" s="205" t="s">
        <v>44</v>
      </c>
      <c r="F625" s="206" t="s">
        <v>153</v>
      </c>
      <c r="G625" s="204"/>
      <c r="H625" s="207">
        <v>9</v>
      </c>
      <c r="I625" s="208"/>
      <c r="J625" s="204"/>
      <c r="K625" s="204"/>
      <c r="L625" s="209"/>
      <c r="M625" s="210"/>
      <c r="N625" s="211"/>
      <c r="O625" s="211"/>
      <c r="P625" s="211"/>
      <c r="Q625" s="211"/>
      <c r="R625" s="211"/>
      <c r="S625" s="211"/>
      <c r="T625" s="212"/>
      <c r="AT625" s="213" t="s">
        <v>148</v>
      </c>
      <c r="AU625" s="213" t="s">
        <v>92</v>
      </c>
      <c r="AV625" s="14" t="s">
        <v>144</v>
      </c>
      <c r="AW625" s="14" t="s">
        <v>42</v>
      </c>
      <c r="AX625" s="14" t="s">
        <v>90</v>
      </c>
      <c r="AY625" s="213" t="s">
        <v>137</v>
      </c>
    </row>
    <row r="626" spans="1:65" s="2" customFormat="1" ht="33" customHeight="1">
      <c r="A626" s="36"/>
      <c r="B626" s="37"/>
      <c r="C626" s="172" t="s">
        <v>747</v>
      </c>
      <c r="D626" s="172" t="s">
        <v>140</v>
      </c>
      <c r="E626" s="173" t="s">
        <v>748</v>
      </c>
      <c r="F626" s="174" t="s">
        <v>749</v>
      </c>
      <c r="G626" s="175" t="s">
        <v>143</v>
      </c>
      <c r="H626" s="176">
        <v>9</v>
      </c>
      <c r="I626" s="177"/>
      <c r="J626" s="178">
        <f>ROUND(I626*H626,2)</f>
        <v>0</v>
      </c>
      <c r="K626" s="179"/>
      <c r="L626" s="41"/>
      <c r="M626" s="180" t="s">
        <v>44</v>
      </c>
      <c r="N626" s="181" t="s">
        <v>53</v>
      </c>
      <c r="O626" s="66"/>
      <c r="P626" s="182">
        <f>O626*H626</f>
        <v>0</v>
      </c>
      <c r="Q626" s="182">
        <v>0</v>
      </c>
      <c r="R626" s="182">
        <f>Q626*H626</f>
        <v>0</v>
      </c>
      <c r="S626" s="182">
        <v>0</v>
      </c>
      <c r="T626" s="183">
        <f>S626*H626</f>
        <v>0</v>
      </c>
      <c r="U626" s="36"/>
      <c r="V626" s="36"/>
      <c r="W626" s="36"/>
      <c r="X626" s="36"/>
      <c r="Y626" s="36"/>
      <c r="Z626" s="36"/>
      <c r="AA626" s="36"/>
      <c r="AB626" s="36"/>
      <c r="AC626" s="36"/>
      <c r="AD626" s="36"/>
      <c r="AE626" s="36"/>
      <c r="AR626" s="184" t="s">
        <v>376</v>
      </c>
      <c r="AT626" s="184" t="s">
        <v>140</v>
      </c>
      <c r="AU626" s="184" t="s">
        <v>92</v>
      </c>
      <c r="AY626" s="18" t="s">
        <v>137</v>
      </c>
      <c r="BE626" s="185">
        <f>IF(N626="základní",J626,0)</f>
        <v>0</v>
      </c>
      <c r="BF626" s="185">
        <f>IF(N626="snížená",J626,0)</f>
        <v>0</v>
      </c>
      <c r="BG626" s="185">
        <f>IF(N626="zákl. přenesená",J626,0)</f>
        <v>0</v>
      </c>
      <c r="BH626" s="185">
        <f>IF(N626="sníž. přenesená",J626,0)</f>
        <v>0</v>
      </c>
      <c r="BI626" s="185">
        <f>IF(N626="nulová",J626,0)</f>
        <v>0</v>
      </c>
      <c r="BJ626" s="18" t="s">
        <v>90</v>
      </c>
      <c r="BK626" s="185">
        <f>ROUND(I626*H626,2)</f>
        <v>0</v>
      </c>
      <c r="BL626" s="18" t="s">
        <v>376</v>
      </c>
      <c r="BM626" s="184" t="s">
        <v>750</v>
      </c>
    </row>
    <row r="627" spans="1:65" s="2" customFormat="1" ht="21.75" customHeight="1">
      <c r="A627" s="36"/>
      <c r="B627" s="37"/>
      <c r="C627" s="172" t="s">
        <v>751</v>
      </c>
      <c r="D627" s="172" t="s">
        <v>140</v>
      </c>
      <c r="E627" s="173" t="s">
        <v>752</v>
      </c>
      <c r="F627" s="174" t="s">
        <v>753</v>
      </c>
      <c r="G627" s="175" t="s">
        <v>143</v>
      </c>
      <c r="H627" s="176">
        <v>1</v>
      </c>
      <c r="I627" s="177"/>
      <c r="J627" s="178">
        <f>ROUND(I627*H627,2)</f>
        <v>0</v>
      </c>
      <c r="K627" s="179"/>
      <c r="L627" s="41"/>
      <c r="M627" s="180" t="s">
        <v>44</v>
      </c>
      <c r="N627" s="181" t="s">
        <v>53</v>
      </c>
      <c r="O627" s="66"/>
      <c r="P627" s="182">
        <f>O627*H627</f>
        <v>0</v>
      </c>
      <c r="Q627" s="182">
        <v>0</v>
      </c>
      <c r="R627" s="182">
        <f>Q627*H627</f>
        <v>0</v>
      </c>
      <c r="S627" s="182">
        <v>0</v>
      </c>
      <c r="T627" s="183">
        <f>S627*H627</f>
        <v>0</v>
      </c>
      <c r="U627" s="36"/>
      <c r="V627" s="36"/>
      <c r="W627" s="36"/>
      <c r="X627" s="36"/>
      <c r="Y627" s="36"/>
      <c r="Z627" s="36"/>
      <c r="AA627" s="36"/>
      <c r="AB627" s="36"/>
      <c r="AC627" s="36"/>
      <c r="AD627" s="36"/>
      <c r="AE627" s="36"/>
      <c r="AR627" s="184" t="s">
        <v>376</v>
      </c>
      <c r="AT627" s="184" t="s">
        <v>140</v>
      </c>
      <c r="AU627" s="184" t="s">
        <v>92</v>
      </c>
      <c r="AY627" s="18" t="s">
        <v>137</v>
      </c>
      <c r="BE627" s="185">
        <f>IF(N627="základní",J627,0)</f>
        <v>0</v>
      </c>
      <c r="BF627" s="185">
        <f>IF(N627="snížená",J627,0)</f>
        <v>0</v>
      </c>
      <c r="BG627" s="185">
        <f>IF(N627="zákl. přenesená",J627,0)</f>
        <v>0</v>
      </c>
      <c r="BH627" s="185">
        <f>IF(N627="sníž. přenesená",J627,0)</f>
        <v>0</v>
      </c>
      <c r="BI627" s="185">
        <f>IF(N627="nulová",J627,0)</f>
        <v>0</v>
      </c>
      <c r="BJ627" s="18" t="s">
        <v>90</v>
      </c>
      <c r="BK627" s="185">
        <f>ROUND(I627*H627,2)</f>
        <v>0</v>
      </c>
      <c r="BL627" s="18" t="s">
        <v>376</v>
      </c>
      <c r="BM627" s="184" t="s">
        <v>754</v>
      </c>
    </row>
    <row r="628" spans="1:65" s="13" customFormat="1" ht="11.25">
      <c r="B628" s="191"/>
      <c r="C628" s="192"/>
      <c r="D628" s="193" t="s">
        <v>148</v>
      </c>
      <c r="E628" s="194" t="s">
        <v>44</v>
      </c>
      <c r="F628" s="195" t="s">
        <v>755</v>
      </c>
      <c r="G628" s="192"/>
      <c r="H628" s="196">
        <v>1</v>
      </c>
      <c r="I628" s="197"/>
      <c r="J628" s="192"/>
      <c r="K628" s="192"/>
      <c r="L628" s="198"/>
      <c r="M628" s="199"/>
      <c r="N628" s="200"/>
      <c r="O628" s="200"/>
      <c r="P628" s="200"/>
      <c r="Q628" s="200"/>
      <c r="R628" s="200"/>
      <c r="S628" s="200"/>
      <c r="T628" s="201"/>
      <c r="AT628" s="202" t="s">
        <v>148</v>
      </c>
      <c r="AU628" s="202" t="s">
        <v>92</v>
      </c>
      <c r="AV628" s="13" t="s">
        <v>92</v>
      </c>
      <c r="AW628" s="13" t="s">
        <v>42</v>
      </c>
      <c r="AX628" s="13" t="s">
        <v>90</v>
      </c>
      <c r="AY628" s="202" t="s">
        <v>137</v>
      </c>
    </row>
    <row r="629" spans="1:65" s="2" customFormat="1" ht="16.5" customHeight="1">
      <c r="A629" s="36"/>
      <c r="B629" s="37"/>
      <c r="C629" s="172" t="s">
        <v>756</v>
      </c>
      <c r="D629" s="172" t="s">
        <v>140</v>
      </c>
      <c r="E629" s="173" t="s">
        <v>757</v>
      </c>
      <c r="F629" s="174" t="s">
        <v>758</v>
      </c>
      <c r="G629" s="175" t="s">
        <v>143</v>
      </c>
      <c r="H629" s="176">
        <v>9</v>
      </c>
      <c r="I629" s="177"/>
      <c r="J629" s="178">
        <f>ROUND(I629*H629,2)</f>
        <v>0</v>
      </c>
      <c r="K629" s="179"/>
      <c r="L629" s="41"/>
      <c r="M629" s="180" t="s">
        <v>44</v>
      </c>
      <c r="N629" s="181" t="s">
        <v>53</v>
      </c>
      <c r="O629" s="66"/>
      <c r="P629" s="182">
        <f>O629*H629</f>
        <v>0</v>
      </c>
      <c r="Q629" s="182">
        <v>0</v>
      </c>
      <c r="R629" s="182">
        <f>Q629*H629</f>
        <v>0</v>
      </c>
      <c r="S629" s="182">
        <v>0</v>
      </c>
      <c r="T629" s="183">
        <f>S629*H629</f>
        <v>0</v>
      </c>
      <c r="U629" s="36"/>
      <c r="V629" s="36"/>
      <c r="W629" s="36"/>
      <c r="X629" s="36"/>
      <c r="Y629" s="36"/>
      <c r="Z629" s="36"/>
      <c r="AA629" s="36"/>
      <c r="AB629" s="36"/>
      <c r="AC629" s="36"/>
      <c r="AD629" s="36"/>
      <c r="AE629" s="36"/>
      <c r="AR629" s="184" t="s">
        <v>376</v>
      </c>
      <c r="AT629" s="184" t="s">
        <v>140</v>
      </c>
      <c r="AU629" s="184" t="s">
        <v>92</v>
      </c>
      <c r="AY629" s="18" t="s">
        <v>137</v>
      </c>
      <c r="BE629" s="185">
        <f>IF(N629="základní",J629,0)</f>
        <v>0</v>
      </c>
      <c r="BF629" s="185">
        <f>IF(N629="snížená",J629,0)</f>
        <v>0</v>
      </c>
      <c r="BG629" s="185">
        <f>IF(N629="zákl. přenesená",J629,0)</f>
        <v>0</v>
      </c>
      <c r="BH629" s="185">
        <f>IF(N629="sníž. přenesená",J629,0)</f>
        <v>0</v>
      </c>
      <c r="BI629" s="185">
        <f>IF(N629="nulová",J629,0)</f>
        <v>0</v>
      </c>
      <c r="BJ629" s="18" t="s">
        <v>90</v>
      </c>
      <c r="BK629" s="185">
        <f>ROUND(I629*H629,2)</f>
        <v>0</v>
      </c>
      <c r="BL629" s="18" t="s">
        <v>376</v>
      </c>
      <c r="BM629" s="184" t="s">
        <v>759</v>
      </c>
    </row>
    <row r="630" spans="1:65" s="2" customFormat="1" ht="33" customHeight="1">
      <c r="A630" s="36"/>
      <c r="B630" s="37"/>
      <c r="C630" s="172" t="s">
        <v>760</v>
      </c>
      <c r="D630" s="172" t="s">
        <v>140</v>
      </c>
      <c r="E630" s="173" t="s">
        <v>761</v>
      </c>
      <c r="F630" s="174" t="s">
        <v>762</v>
      </c>
      <c r="G630" s="175" t="s">
        <v>143</v>
      </c>
      <c r="H630" s="176">
        <v>1</v>
      </c>
      <c r="I630" s="177"/>
      <c r="J630" s="178">
        <f>ROUND(I630*H630,2)</f>
        <v>0</v>
      </c>
      <c r="K630" s="179"/>
      <c r="L630" s="41"/>
      <c r="M630" s="180" t="s">
        <v>44</v>
      </c>
      <c r="N630" s="181" t="s">
        <v>53</v>
      </c>
      <c r="O630" s="66"/>
      <c r="P630" s="182">
        <f>O630*H630</f>
        <v>0</v>
      </c>
      <c r="Q630" s="182">
        <v>0</v>
      </c>
      <c r="R630" s="182">
        <f>Q630*H630</f>
        <v>0</v>
      </c>
      <c r="S630" s="182">
        <v>0</v>
      </c>
      <c r="T630" s="183">
        <f>S630*H630</f>
        <v>0</v>
      </c>
      <c r="U630" s="36"/>
      <c r="V630" s="36"/>
      <c r="W630" s="36"/>
      <c r="X630" s="36"/>
      <c r="Y630" s="36"/>
      <c r="Z630" s="36"/>
      <c r="AA630" s="36"/>
      <c r="AB630" s="36"/>
      <c r="AC630" s="36"/>
      <c r="AD630" s="36"/>
      <c r="AE630" s="36"/>
      <c r="AR630" s="184" t="s">
        <v>376</v>
      </c>
      <c r="AT630" s="184" t="s">
        <v>140</v>
      </c>
      <c r="AU630" s="184" t="s">
        <v>92</v>
      </c>
      <c r="AY630" s="18" t="s">
        <v>137</v>
      </c>
      <c r="BE630" s="185">
        <f>IF(N630="základní",J630,0)</f>
        <v>0</v>
      </c>
      <c r="BF630" s="185">
        <f>IF(N630="snížená",J630,0)</f>
        <v>0</v>
      </c>
      <c r="BG630" s="185">
        <f>IF(N630="zákl. přenesená",J630,0)</f>
        <v>0</v>
      </c>
      <c r="BH630" s="185">
        <f>IF(N630="sníž. přenesená",J630,0)</f>
        <v>0</v>
      </c>
      <c r="BI630" s="185">
        <f>IF(N630="nulová",J630,0)</f>
        <v>0</v>
      </c>
      <c r="BJ630" s="18" t="s">
        <v>90</v>
      </c>
      <c r="BK630" s="185">
        <f>ROUND(I630*H630,2)</f>
        <v>0</v>
      </c>
      <c r="BL630" s="18" t="s">
        <v>376</v>
      </c>
      <c r="BM630" s="184" t="s">
        <v>763</v>
      </c>
    </row>
    <row r="631" spans="1:65" s="15" customFormat="1" ht="11.25">
      <c r="B631" s="214"/>
      <c r="C631" s="215"/>
      <c r="D631" s="193" t="s">
        <v>148</v>
      </c>
      <c r="E631" s="216" t="s">
        <v>44</v>
      </c>
      <c r="F631" s="217" t="s">
        <v>240</v>
      </c>
      <c r="G631" s="215"/>
      <c r="H631" s="216" t="s">
        <v>44</v>
      </c>
      <c r="I631" s="218"/>
      <c r="J631" s="215"/>
      <c r="K631" s="215"/>
      <c r="L631" s="219"/>
      <c r="M631" s="220"/>
      <c r="N631" s="221"/>
      <c r="O631" s="221"/>
      <c r="P631" s="221"/>
      <c r="Q631" s="221"/>
      <c r="R631" s="221"/>
      <c r="S631" s="221"/>
      <c r="T631" s="222"/>
      <c r="AT631" s="223" t="s">
        <v>148</v>
      </c>
      <c r="AU631" s="223" t="s">
        <v>92</v>
      </c>
      <c r="AV631" s="15" t="s">
        <v>90</v>
      </c>
      <c r="AW631" s="15" t="s">
        <v>42</v>
      </c>
      <c r="AX631" s="15" t="s">
        <v>82</v>
      </c>
      <c r="AY631" s="223" t="s">
        <v>137</v>
      </c>
    </row>
    <row r="632" spans="1:65" s="13" customFormat="1" ht="11.25">
      <c r="B632" s="191"/>
      <c r="C632" s="192"/>
      <c r="D632" s="193" t="s">
        <v>148</v>
      </c>
      <c r="E632" s="194" t="s">
        <v>44</v>
      </c>
      <c r="F632" s="195" t="s">
        <v>764</v>
      </c>
      <c r="G632" s="192"/>
      <c r="H632" s="196">
        <v>1</v>
      </c>
      <c r="I632" s="197"/>
      <c r="J632" s="192"/>
      <c r="K632" s="192"/>
      <c r="L632" s="198"/>
      <c r="M632" s="199"/>
      <c r="N632" s="200"/>
      <c r="O632" s="200"/>
      <c r="P632" s="200"/>
      <c r="Q632" s="200"/>
      <c r="R632" s="200"/>
      <c r="S632" s="200"/>
      <c r="T632" s="201"/>
      <c r="AT632" s="202" t="s">
        <v>148</v>
      </c>
      <c r="AU632" s="202" t="s">
        <v>92</v>
      </c>
      <c r="AV632" s="13" t="s">
        <v>92</v>
      </c>
      <c r="AW632" s="13" t="s">
        <v>42</v>
      </c>
      <c r="AX632" s="13" t="s">
        <v>90</v>
      </c>
      <c r="AY632" s="202" t="s">
        <v>137</v>
      </c>
    </row>
    <row r="633" spans="1:65" s="2" customFormat="1" ht="24.2" customHeight="1">
      <c r="A633" s="36"/>
      <c r="B633" s="37"/>
      <c r="C633" s="172" t="s">
        <v>765</v>
      </c>
      <c r="D633" s="172" t="s">
        <v>140</v>
      </c>
      <c r="E633" s="173" t="s">
        <v>766</v>
      </c>
      <c r="F633" s="174" t="s">
        <v>767</v>
      </c>
      <c r="G633" s="175" t="s">
        <v>552</v>
      </c>
      <c r="H633" s="176">
        <v>300</v>
      </c>
      <c r="I633" s="177"/>
      <c r="J633" s="178">
        <f>ROUND(I633*H633,2)</f>
        <v>0</v>
      </c>
      <c r="K633" s="179"/>
      <c r="L633" s="41"/>
      <c r="M633" s="180" t="s">
        <v>44</v>
      </c>
      <c r="N633" s="181" t="s">
        <v>53</v>
      </c>
      <c r="O633" s="66"/>
      <c r="P633" s="182">
        <f>O633*H633</f>
        <v>0</v>
      </c>
      <c r="Q633" s="182">
        <v>0</v>
      </c>
      <c r="R633" s="182">
        <f>Q633*H633</f>
        <v>0</v>
      </c>
      <c r="S633" s="182">
        <v>0</v>
      </c>
      <c r="T633" s="183">
        <f>S633*H633</f>
        <v>0</v>
      </c>
      <c r="U633" s="36"/>
      <c r="V633" s="36"/>
      <c r="W633" s="36"/>
      <c r="X633" s="36"/>
      <c r="Y633" s="36"/>
      <c r="Z633" s="36"/>
      <c r="AA633" s="36"/>
      <c r="AB633" s="36"/>
      <c r="AC633" s="36"/>
      <c r="AD633" s="36"/>
      <c r="AE633" s="36"/>
      <c r="AR633" s="184" t="s">
        <v>376</v>
      </c>
      <c r="AT633" s="184" t="s">
        <v>140</v>
      </c>
      <c r="AU633" s="184" t="s">
        <v>92</v>
      </c>
      <c r="AY633" s="18" t="s">
        <v>137</v>
      </c>
      <c r="BE633" s="185">
        <f>IF(N633="základní",J633,0)</f>
        <v>0</v>
      </c>
      <c r="BF633" s="185">
        <f>IF(N633="snížená",J633,0)</f>
        <v>0</v>
      </c>
      <c r="BG633" s="185">
        <f>IF(N633="zákl. přenesená",J633,0)</f>
        <v>0</v>
      </c>
      <c r="BH633" s="185">
        <f>IF(N633="sníž. přenesená",J633,0)</f>
        <v>0</v>
      </c>
      <c r="BI633" s="185">
        <f>IF(N633="nulová",J633,0)</f>
        <v>0</v>
      </c>
      <c r="BJ633" s="18" t="s">
        <v>90</v>
      </c>
      <c r="BK633" s="185">
        <f>ROUND(I633*H633,2)</f>
        <v>0</v>
      </c>
      <c r="BL633" s="18" t="s">
        <v>376</v>
      </c>
      <c r="BM633" s="184" t="s">
        <v>768</v>
      </c>
    </row>
    <row r="634" spans="1:65" s="12" customFormat="1" ht="22.9" customHeight="1">
      <c r="B634" s="156"/>
      <c r="C634" s="157"/>
      <c r="D634" s="158" t="s">
        <v>81</v>
      </c>
      <c r="E634" s="170" t="s">
        <v>769</v>
      </c>
      <c r="F634" s="170" t="s">
        <v>770</v>
      </c>
      <c r="G634" s="157"/>
      <c r="H634" s="157"/>
      <c r="I634" s="160"/>
      <c r="J634" s="171">
        <f>BK634</f>
        <v>0</v>
      </c>
      <c r="K634" s="157"/>
      <c r="L634" s="162"/>
      <c r="M634" s="163"/>
      <c r="N634" s="164"/>
      <c r="O634" s="164"/>
      <c r="P634" s="165">
        <f>SUM(P635:P681)</f>
        <v>0</v>
      </c>
      <c r="Q634" s="164"/>
      <c r="R634" s="165">
        <f>SUM(R635:R681)</f>
        <v>0</v>
      </c>
      <c r="S634" s="164"/>
      <c r="T634" s="166">
        <f>SUM(T635:T681)</f>
        <v>0</v>
      </c>
      <c r="AR634" s="167" t="s">
        <v>92</v>
      </c>
      <c r="AT634" s="168" t="s">
        <v>81</v>
      </c>
      <c r="AU634" s="168" t="s">
        <v>90</v>
      </c>
      <c r="AY634" s="167" t="s">
        <v>137</v>
      </c>
      <c r="BK634" s="169">
        <f>SUM(BK635:BK681)</f>
        <v>0</v>
      </c>
    </row>
    <row r="635" spans="1:65" s="2" customFormat="1" ht="33" customHeight="1">
      <c r="A635" s="36"/>
      <c r="B635" s="37"/>
      <c r="C635" s="172" t="s">
        <v>771</v>
      </c>
      <c r="D635" s="172" t="s">
        <v>140</v>
      </c>
      <c r="E635" s="173" t="s">
        <v>772</v>
      </c>
      <c r="F635" s="174" t="s">
        <v>773</v>
      </c>
      <c r="G635" s="175" t="s">
        <v>552</v>
      </c>
      <c r="H635" s="176">
        <v>2340</v>
      </c>
      <c r="I635" s="177"/>
      <c r="J635" s="178">
        <f>ROUND(I635*H635,2)</f>
        <v>0</v>
      </c>
      <c r="K635" s="179"/>
      <c r="L635" s="41"/>
      <c r="M635" s="180" t="s">
        <v>44</v>
      </c>
      <c r="N635" s="181" t="s">
        <v>53</v>
      </c>
      <c r="O635" s="66"/>
      <c r="P635" s="182">
        <f>O635*H635</f>
        <v>0</v>
      </c>
      <c r="Q635" s="182">
        <v>0</v>
      </c>
      <c r="R635" s="182">
        <f>Q635*H635</f>
        <v>0</v>
      </c>
      <c r="S635" s="182">
        <v>0</v>
      </c>
      <c r="T635" s="183">
        <f>S635*H635</f>
        <v>0</v>
      </c>
      <c r="U635" s="36"/>
      <c r="V635" s="36"/>
      <c r="W635" s="36"/>
      <c r="X635" s="36"/>
      <c r="Y635" s="36"/>
      <c r="Z635" s="36"/>
      <c r="AA635" s="36"/>
      <c r="AB635" s="36"/>
      <c r="AC635" s="36"/>
      <c r="AD635" s="36"/>
      <c r="AE635" s="36"/>
      <c r="AR635" s="184" t="s">
        <v>376</v>
      </c>
      <c r="AT635" s="184" t="s">
        <v>140</v>
      </c>
      <c r="AU635" s="184" t="s">
        <v>92</v>
      </c>
      <c r="AY635" s="18" t="s">
        <v>137</v>
      </c>
      <c r="BE635" s="185">
        <f>IF(N635="základní",J635,0)</f>
        <v>0</v>
      </c>
      <c r="BF635" s="185">
        <f>IF(N635="snížená",J635,0)</f>
        <v>0</v>
      </c>
      <c r="BG635" s="185">
        <f>IF(N635="zákl. přenesená",J635,0)</f>
        <v>0</v>
      </c>
      <c r="BH635" s="185">
        <f>IF(N635="sníž. přenesená",J635,0)</f>
        <v>0</v>
      </c>
      <c r="BI635" s="185">
        <f>IF(N635="nulová",J635,0)</f>
        <v>0</v>
      </c>
      <c r="BJ635" s="18" t="s">
        <v>90</v>
      </c>
      <c r="BK635" s="185">
        <f>ROUND(I635*H635,2)</f>
        <v>0</v>
      </c>
      <c r="BL635" s="18" t="s">
        <v>376</v>
      </c>
      <c r="BM635" s="184" t="s">
        <v>774</v>
      </c>
    </row>
    <row r="636" spans="1:65" s="13" customFormat="1" ht="11.25">
      <c r="B636" s="191"/>
      <c r="C636" s="192"/>
      <c r="D636" s="193" t="s">
        <v>148</v>
      </c>
      <c r="E636" s="194" t="s">
        <v>44</v>
      </c>
      <c r="F636" s="195" t="s">
        <v>775</v>
      </c>
      <c r="G636" s="192"/>
      <c r="H636" s="196">
        <v>2340</v>
      </c>
      <c r="I636" s="197"/>
      <c r="J636" s="192"/>
      <c r="K636" s="192"/>
      <c r="L636" s="198"/>
      <c r="M636" s="199"/>
      <c r="N636" s="200"/>
      <c r="O636" s="200"/>
      <c r="P636" s="200"/>
      <c r="Q636" s="200"/>
      <c r="R636" s="200"/>
      <c r="S636" s="200"/>
      <c r="T636" s="201"/>
      <c r="AT636" s="202" t="s">
        <v>148</v>
      </c>
      <c r="AU636" s="202" t="s">
        <v>92</v>
      </c>
      <c r="AV636" s="13" t="s">
        <v>92</v>
      </c>
      <c r="AW636" s="13" t="s">
        <v>42</v>
      </c>
      <c r="AX636" s="13" t="s">
        <v>82</v>
      </c>
      <c r="AY636" s="202" t="s">
        <v>137</v>
      </c>
    </row>
    <row r="637" spans="1:65" s="14" customFormat="1" ht="11.25">
      <c r="B637" s="203"/>
      <c r="C637" s="204"/>
      <c r="D637" s="193" t="s">
        <v>148</v>
      </c>
      <c r="E637" s="205" t="s">
        <v>44</v>
      </c>
      <c r="F637" s="206" t="s">
        <v>153</v>
      </c>
      <c r="G637" s="204"/>
      <c r="H637" s="207">
        <v>2340</v>
      </c>
      <c r="I637" s="208"/>
      <c r="J637" s="204"/>
      <c r="K637" s="204"/>
      <c r="L637" s="209"/>
      <c r="M637" s="210"/>
      <c r="N637" s="211"/>
      <c r="O637" s="211"/>
      <c r="P637" s="211"/>
      <c r="Q637" s="211"/>
      <c r="R637" s="211"/>
      <c r="S637" s="211"/>
      <c r="T637" s="212"/>
      <c r="AT637" s="213" t="s">
        <v>148</v>
      </c>
      <c r="AU637" s="213" t="s">
        <v>92</v>
      </c>
      <c r="AV637" s="14" t="s">
        <v>144</v>
      </c>
      <c r="AW637" s="14" t="s">
        <v>42</v>
      </c>
      <c r="AX637" s="14" t="s">
        <v>90</v>
      </c>
      <c r="AY637" s="213" t="s">
        <v>137</v>
      </c>
    </row>
    <row r="638" spans="1:65" s="2" customFormat="1" ht="24.2" customHeight="1">
      <c r="A638" s="36"/>
      <c r="B638" s="37"/>
      <c r="C638" s="172" t="s">
        <v>776</v>
      </c>
      <c r="D638" s="172" t="s">
        <v>140</v>
      </c>
      <c r="E638" s="173" t="s">
        <v>777</v>
      </c>
      <c r="F638" s="174" t="s">
        <v>778</v>
      </c>
      <c r="G638" s="175" t="s">
        <v>779</v>
      </c>
      <c r="H638" s="176">
        <v>37</v>
      </c>
      <c r="I638" s="177"/>
      <c r="J638" s="178">
        <f>ROUND(I638*H638,2)</f>
        <v>0</v>
      </c>
      <c r="K638" s="179"/>
      <c r="L638" s="41"/>
      <c r="M638" s="180" t="s">
        <v>44</v>
      </c>
      <c r="N638" s="181" t="s">
        <v>53</v>
      </c>
      <c r="O638" s="66"/>
      <c r="P638" s="182">
        <f>O638*H638</f>
        <v>0</v>
      </c>
      <c r="Q638" s="182">
        <v>0</v>
      </c>
      <c r="R638" s="182">
        <f>Q638*H638</f>
        <v>0</v>
      </c>
      <c r="S638" s="182">
        <v>0</v>
      </c>
      <c r="T638" s="183">
        <f>S638*H638</f>
        <v>0</v>
      </c>
      <c r="U638" s="36"/>
      <c r="V638" s="36"/>
      <c r="W638" s="36"/>
      <c r="X638" s="36"/>
      <c r="Y638" s="36"/>
      <c r="Z638" s="36"/>
      <c r="AA638" s="36"/>
      <c r="AB638" s="36"/>
      <c r="AC638" s="36"/>
      <c r="AD638" s="36"/>
      <c r="AE638" s="36"/>
      <c r="AR638" s="184" t="s">
        <v>376</v>
      </c>
      <c r="AT638" s="184" t="s">
        <v>140</v>
      </c>
      <c r="AU638" s="184" t="s">
        <v>92</v>
      </c>
      <c r="AY638" s="18" t="s">
        <v>137</v>
      </c>
      <c r="BE638" s="185">
        <f>IF(N638="základní",J638,0)</f>
        <v>0</v>
      </c>
      <c r="BF638" s="185">
        <f>IF(N638="snížená",J638,0)</f>
        <v>0</v>
      </c>
      <c r="BG638" s="185">
        <f>IF(N638="zákl. přenesená",J638,0)</f>
        <v>0</v>
      </c>
      <c r="BH638" s="185">
        <f>IF(N638="sníž. přenesená",J638,0)</f>
        <v>0</v>
      </c>
      <c r="BI638" s="185">
        <f>IF(N638="nulová",J638,0)</f>
        <v>0</v>
      </c>
      <c r="BJ638" s="18" t="s">
        <v>90</v>
      </c>
      <c r="BK638" s="185">
        <f>ROUND(I638*H638,2)</f>
        <v>0</v>
      </c>
      <c r="BL638" s="18" t="s">
        <v>376</v>
      </c>
      <c r="BM638" s="184" t="s">
        <v>780</v>
      </c>
    </row>
    <row r="639" spans="1:65" s="2" customFormat="1" ht="37.9" customHeight="1">
      <c r="A639" s="36"/>
      <c r="B639" s="37"/>
      <c r="C639" s="172" t="s">
        <v>781</v>
      </c>
      <c r="D639" s="172" t="s">
        <v>140</v>
      </c>
      <c r="E639" s="173" t="s">
        <v>782</v>
      </c>
      <c r="F639" s="174" t="s">
        <v>783</v>
      </c>
      <c r="G639" s="175" t="s">
        <v>467</v>
      </c>
      <c r="H639" s="176">
        <v>146</v>
      </c>
      <c r="I639" s="177"/>
      <c r="J639" s="178">
        <f>ROUND(I639*H639,2)</f>
        <v>0</v>
      </c>
      <c r="K639" s="179"/>
      <c r="L639" s="41"/>
      <c r="M639" s="180" t="s">
        <v>44</v>
      </c>
      <c r="N639" s="181" t="s">
        <v>53</v>
      </c>
      <c r="O639" s="66"/>
      <c r="P639" s="182">
        <f>O639*H639</f>
        <v>0</v>
      </c>
      <c r="Q639" s="182">
        <v>0</v>
      </c>
      <c r="R639" s="182">
        <f>Q639*H639</f>
        <v>0</v>
      </c>
      <c r="S639" s="182">
        <v>0</v>
      </c>
      <c r="T639" s="183">
        <f>S639*H639</f>
        <v>0</v>
      </c>
      <c r="U639" s="36"/>
      <c r="V639" s="36"/>
      <c r="W639" s="36"/>
      <c r="X639" s="36"/>
      <c r="Y639" s="36"/>
      <c r="Z639" s="36"/>
      <c r="AA639" s="36"/>
      <c r="AB639" s="36"/>
      <c r="AC639" s="36"/>
      <c r="AD639" s="36"/>
      <c r="AE639" s="36"/>
      <c r="AR639" s="184" t="s">
        <v>376</v>
      </c>
      <c r="AT639" s="184" t="s">
        <v>140</v>
      </c>
      <c r="AU639" s="184" t="s">
        <v>92</v>
      </c>
      <c r="AY639" s="18" t="s">
        <v>137</v>
      </c>
      <c r="BE639" s="185">
        <f>IF(N639="základní",J639,0)</f>
        <v>0</v>
      </c>
      <c r="BF639" s="185">
        <f>IF(N639="snížená",J639,0)</f>
        <v>0</v>
      </c>
      <c r="BG639" s="185">
        <f>IF(N639="zákl. přenesená",J639,0)</f>
        <v>0</v>
      </c>
      <c r="BH639" s="185">
        <f>IF(N639="sníž. přenesená",J639,0)</f>
        <v>0</v>
      </c>
      <c r="BI639" s="185">
        <f>IF(N639="nulová",J639,0)</f>
        <v>0</v>
      </c>
      <c r="BJ639" s="18" t="s">
        <v>90</v>
      </c>
      <c r="BK639" s="185">
        <f>ROUND(I639*H639,2)</f>
        <v>0</v>
      </c>
      <c r="BL639" s="18" t="s">
        <v>376</v>
      </c>
      <c r="BM639" s="184" t="s">
        <v>784</v>
      </c>
    </row>
    <row r="640" spans="1:65" s="13" customFormat="1" ht="11.25">
      <c r="B640" s="191"/>
      <c r="C640" s="192"/>
      <c r="D640" s="193" t="s">
        <v>148</v>
      </c>
      <c r="E640" s="194" t="s">
        <v>44</v>
      </c>
      <c r="F640" s="195" t="s">
        <v>785</v>
      </c>
      <c r="G640" s="192"/>
      <c r="H640" s="196">
        <v>56</v>
      </c>
      <c r="I640" s="197"/>
      <c r="J640" s="192"/>
      <c r="K640" s="192"/>
      <c r="L640" s="198"/>
      <c r="M640" s="199"/>
      <c r="N640" s="200"/>
      <c r="O640" s="200"/>
      <c r="P640" s="200"/>
      <c r="Q640" s="200"/>
      <c r="R640" s="200"/>
      <c r="S640" s="200"/>
      <c r="T640" s="201"/>
      <c r="AT640" s="202" t="s">
        <v>148</v>
      </c>
      <c r="AU640" s="202" t="s">
        <v>92</v>
      </c>
      <c r="AV640" s="13" t="s">
        <v>92</v>
      </c>
      <c r="AW640" s="13" t="s">
        <v>42</v>
      </c>
      <c r="AX640" s="13" t="s">
        <v>82</v>
      </c>
      <c r="AY640" s="202" t="s">
        <v>137</v>
      </c>
    </row>
    <row r="641" spans="1:65" s="13" customFormat="1" ht="11.25">
      <c r="B641" s="191"/>
      <c r="C641" s="192"/>
      <c r="D641" s="193" t="s">
        <v>148</v>
      </c>
      <c r="E641" s="194" t="s">
        <v>44</v>
      </c>
      <c r="F641" s="195" t="s">
        <v>786</v>
      </c>
      <c r="G641" s="192"/>
      <c r="H641" s="196">
        <v>32</v>
      </c>
      <c r="I641" s="197"/>
      <c r="J641" s="192"/>
      <c r="K641" s="192"/>
      <c r="L641" s="198"/>
      <c r="M641" s="199"/>
      <c r="N641" s="200"/>
      <c r="O641" s="200"/>
      <c r="P641" s="200"/>
      <c r="Q641" s="200"/>
      <c r="R641" s="200"/>
      <c r="S641" s="200"/>
      <c r="T641" s="201"/>
      <c r="AT641" s="202" t="s">
        <v>148</v>
      </c>
      <c r="AU641" s="202" t="s">
        <v>92</v>
      </c>
      <c r="AV641" s="13" t="s">
        <v>92</v>
      </c>
      <c r="AW641" s="13" t="s">
        <v>42</v>
      </c>
      <c r="AX641" s="13" t="s">
        <v>82</v>
      </c>
      <c r="AY641" s="202" t="s">
        <v>137</v>
      </c>
    </row>
    <row r="642" spans="1:65" s="13" customFormat="1" ht="11.25">
      <c r="B642" s="191"/>
      <c r="C642" s="192"/>
      <c r="D642" s="193" t="s">
        <v>148</v>
      </c>
      <c r="E642" s="194" t="s">
        <v>44</v>
      </c>
      <c r="F642" s="195" t="s">
        <v>787</v>
      </c>
      <c r="G642" s="192"/>
      <c r="H642" s="196">
        <v>58</v>
      </c>
      <c r="I642" s="197"/>
      <c r="J642" s="192"/>
      <c r="K642" s="192"/>
      <c r="L642" s="198"/>
      <c r="M642" s="199"/>
      <c r="N642" s="200"/>
      <c r="O642" s="200"/>
      <c r="P642" s="200"/>
      <c r="Q642" s="200"/>
      <c r="R642" s="200"/>
      <c r="S642" s="200"/>
      <c r="T642" s="201"/>
      <c r="AT642" s="202" t="s">
        <v>148</v>
      </c>
      <c r="AU642" s="202" t="s">
        <v>92</v>
      </c>
      <c r="AV642" s="13" t="s">
        <v>92</v>
      </c>
      <c r="AW642" s="13" t="s">
        <v>42</v>
      </c>
      <c r="AX642" s="13" t="s">
        <v>82</v>
      </c>
      <c r="AY642" s="202" t="s">
        <v>137</v>
      </c>
    </row>
    <row r="643" spans="1:65" s="14" customFormat="1" ht="11.25">
      <c r="B643" s="203"/>
      <c r="C643" s="204"/>
      <c r="D643" s="193" t="s">
        <v>148</v>
      </c>
      <c r="E643" s="205" t="s">
        <v>44</v>
      </c>
      <c r="F643" s="206" t="s">
        <v>153</v>
      </c>
      <c r="G643" s="204"/>
      <c r="H643" s="207">
        <v>146</v>
      </c>
      <c r="I643" s="208"/>
      <c r="J643" s="204"/>
      <c r="K643" s="204"/>
      <c r="L643" s="209"/>
      <c r="M643" s="210"/>
      <c r="N643" s="211"/>
      <c r="O643" s="211"/>
      <c r="P643" s="211"/>
      <c r="Q643" s="211"/>
      <c r="R643" s="211"/>
      <c r="S643" s="211"/>
      <c r="T643" s="212"/>
      <c r="AT643" s="213" t="s">
        <v>148</v>
      </c>
      <c r="AU643" s="213" t="s">
        <v>92</v>
      </c>
      <c r="AV643" s="14" t="s">
        <v>144</v>
      </c>
      <c r="AW643" s="14" t="s">
        <v>42</v>
      </c>
      <c r="AX643" s="14" t="s">
        <v>90</v>
      </c>
      <c r="AY643" s="213" t="s">
        <v>137</v>
      </c>
    </row>
    <row r="644" spans="1:65" s="2" customFormat="1" ht="33" customHeight="1">
      <c r="A644" s="36"/>
      <c r="B644" s="37"/>
      <c r="C644" s="172" t="s">
        <v>788</v>
      </c>
      <c r="D644" s="172" t="s">
        <v>140</v>
      </c>
      <c r="E644" s="173" t="s">
        <v>789</v>
      </c>
      <c r="F644" s="174" t="s">
        <v>790</v>
      </c>
      <c r="G644" s="175" t="s">
        <v>467</v>
      </c>
      <c r="H644" s="176">
        <v>113</v>
      </c>
      <c r="I644" s="177"/>
      <c r="J644" s="178">
        <f>ROUND(I644*H644,2)</f>
        <v>0</v>
      </c>
      <c r="K644" s="179"/>
      <c r="L644" s="41"/>
      <c r="M644" s="180" t="s">
        <v>44</v>
      </c>
      <c r="N644" s="181" t="s">
        <v>53</v>
      </c>
      <c r="O644" s="66"/>
      <c r="P644" s="182">
        <f>O644*H644</f>
        <v>0</v>
      </c>
      <c r="Q644" s="182">
        <v>0</v>
      </c>
      <c r="R644" s="182">
        <f>Q644*H644</f>
        <v>0</v>
      </c>
      <c r="S644" s="182">
        <v>0</v>
      </c>
      <c r="T644" s="183">
        <f>S644*H644</f>
        <v>0</v>
      </c>
      <c r="U644" s="36"/>
      <c r="V644" s="36"/>
      <c r="W644" s="36"/>
      <c r="X644" s="36"/>
      <c r="Y644" s="36"/>
      <c r="Z644" s="36"/>
      <c r="AA644" s="36"/>
      <c r="AB644" s="36"/>
      <c r="AC644" s="36"/>
      <c r="AD644" s="36"/>
      <c r="AE644" s="36"/>
      <c r="AR644" s="184" t="s">
        <v>376</v>
      </c>
      <c r="AT644" s="184" t="s">
        <v>140</v>
      </c>
      <c r="AU644" s="184" t="s">
        <v>92</v>
      </c>
      <c r="AY644" s="18" t="s">
        <v>137</v>
      </c>
      <c r="BE644" s="185">
        <f>IF(N644="základní",J644,0)</f>
        <v>0</v>
      </c>
      <c r="BF644" s="185">
        <f>IF(N644="snížená",J644,0)</f>
        <v>0</v>
      </c>
      <c r="BG644" s="185">
        <f>IF(N644="zákl. přenesená",J644,0)</f>
        <v>0</v>
      </c>
      <c r="BH644" s="185">
        <f>IF(N644="sníž. přenesená",J644,0)</f>
        <v>0</v>
      </c>
      <c r="BI644" s="185">
        <f>IF(N644="nulová",J644,0)</f>
        <v>0</v>
      </c>
      <c r="BJ644" s="18" t="s">
        <v>90</v>
      </c>
      <c r="BK644" s="185">
        <f>ROUND(I644*H644,2)</f>
        <v>0</v>
      </c>
      <c r="BL644" s="18" t="s">
        <v>376</v>
      </c>
      <c r="BM644" s="184" t="s">
        <v>791</v>
      </c>
    </row>
    <row r="645" spans="1:65" s="15" customFormat="1" ht="11.25">
      <c r="B645" s="214"/>
      <c r="C645" s="215"/>
      <c r="D645" s="193" t="s">
        <v>148</v>
      </c>
      <c r="E645" s="216" t="s">
        <v>44</v>
      </c>
      <c r="F645" s="217" t="s">
        <v>792</v>
      </c>
      <c r="G645" s="215"/>
      <c r="H645" s="216" t="s">
        <v>44</v>
      </c>
      <c r="I645" s="218"/>
      <c r="J645" s="215"/>
      <c r="K645" s="215"/>
      <c r="L645" s="219"/>
      <c r="M645" s="220"/>
      <c r="N645" s="221"/>
      <c r="O645" s="221"/>
      <c r="P645" s="221"/>
      <c r="Q645" s="221"/>
      <c r="R645" s="221"/>
      <c r="S645" s="221"/>
      <c r="T645" s="222"/>
      <c r="AT645" s="223" t="s">
        <v>148</v>
      </c>
      <c r="AU645" s="223" t="s">
        <v>92</v>
      </c>
      <c r="AV645" s="15" t="s">
        <v>90</v>
      </c>
      <c r="AW645" s="15" t="s">
        <v>42</v>
      </c>
      <c r="AX645" s="15" t="s">
        <v>82</v>
      </c>
      <c r="AY645" s="223" t="s">
        <v>137</v>
      </c>
    </row>
    <row r="646" spans="1:65" s="13" customFormat="1" ht="11.25">
      <c r="B646" s="191"/>
      <c r="C646" s="192"/>
      <c r="D646" s="193" t="s">
        <v>148</v>
      </c>
      <c r="E646" s="194" t="s">
        <v>44</v>
      </c>
      <c r="F646" s="195" t="s">
        <v>793</v>
      </c>
      <c r="G646" s="192"/>
      <c r="H646" s="196">
        <v>8</v>
      </c>
      <c r="I646" s="197"/>
      <c r="J646" s="192"/>
      <c r="K646" s="192"/>
      <c r="L646" s="198"/>
      <c r="M646" s="199"/>
      <c r="N646" s="200"/>
      <c r="O646" s="200"/>
      <c r="P646" s="200"/>
      <c r="Q646" s="200"/>
      <c r="R646" s="200"/>
      <c r="S646" s="200"/>
      <c r="T646" s="201"/>
      <c r="AT646" s="202" t="s">
        <v>148</v>
      </c>
      <c r="AU646" s="202" t="s">
        <v>92</v>
      </c>
      <c r="AV646" s="13" t="s">
        <v>92</v>
      </c>
      <c r="AW646" s="13" t="s">
        <v>42</v>
      </c>
      <c r="AX646" s="13" t="s">
        <v>82</v>
      </c>
      <c r="AY646" s="202" t="s">
        <v>137</v>
      </c>
    </row>
    <row r="647" spans="1:65" s="13" customFormat="1" ht="11.25">
      <c r="B647" s="191"/>
      <c r="C647" s="192"/>
      <c r="D647" s="193" t="s">
        <v>148</v>
      </c>
      <c r="E647" s="194" t="s">
        <v>44</v>
      </c>
      <c r="F647" s="195" t="s">
        <v>794</v>
      </c>
      <c r="G647" s="192"/>
      <c r="H647" s="196">
        <v>4</v>
      </c>
      <c r="I647" s="197"/>
      <c r="J647" s="192"/>
      <c r="K647" s="192"/>
      <c r="L647" s="198"/>
      <c r="M647" s="199"/>
      <c r="N647" s="200"/>
      <c r="O647" s="200"/>
      <c r="P647" s="200"/>
      <c r="Q647" s="200"/>
      <c r="R647" s="200"/>
      <c r="S647" s="200"/>
      <c r="T647" s="201"/>
      <c r="AT647" s="202" t="s">
        <v>148</v>
      </c>
      <c r="AU647" s="202" t="s">
        <v>92</v>
      </c>
      <c r="AV647" s="13" t="s">
        <v>92</v>
      </c>
      <c r="AW647" s="13" t="s">
        <v>42</v>
      </c>
      <c r="AX647" s="13" t="s">
        <v>82</v>
      </c>
      <c r="AY647" s="202" t="s">
        <v>137</v>
      </c>
    </row>
    <row r="648" spans="1:65" s="13" customFormat="1" ht="11.25">
      <c r="B648" s="191"/>
      <c r="C648" s="192"/>
      <c r="D648" s="193" t="s">
        <v>148</v>
      </c>
      <c r="E648" s="194" t="s">
        <v>44</v>
      </c>
      <c r="F648" s="195" t="s">
        <v>795</v>
      </c>
      <c r="G648" s="192"/>
      <c r="H648" s="196">
        <v>60</v>
      </c>
      <c r="I648" s="197"/>
      <c r="J648" s="192"/>
      <c r="K648" s="192"/>
      <c r="L648" s="198"/>
      <c r="M648" s="199"/>
      <c r="N648" s="200"/>
      <c r="O648" s="200"/>
      <c r="P648" s="200"/>
      <c r="Q648" s="200"/>
      <c r="R648" s="200"/>
      <c r="S648" s="200"/>
      <c r="T648" s="201"/>
      <c r="AT648" s="202" t="s">
        <v>148</v>
      </c>
      <c r="AU648" s="202" t="s">
        <v>92</v>
      </c>
      <c r="AV648" s="13" t="s">
        <v>92</v>
      </c>
      <c r="AW648" s="13" t="s">
        <v>42</v>
      </c>
      <c r="AX648" s="13" t="s">
        <v>82</v>
      </c>
      <c r="AY648" s="202" t="s">
        <v>137</v>
      </c>
    </row>
    <row r="649" spans="1:65" s="13" customFormat="1" ht="11.25">
      <c r="B649" s="191"/>
      <c r="C649" s="192"/>
      <c r="D649" s="193" t="s">
        <v>148</v>
      </c>
      <c r="E649" s="194" t="s">
        <v>44</v>
      </c>
      <c r="F649" s="195" t="s">
        <v>796</v>
      </c>
      <c r="G649" s="192"/>
      <c r="H649" s="196">
        <v>2</v>
      </c>
      <c r="I649" s="197"/>
      <c r="J649" s="192"/>
      <c r="K649" s="192"/>
      <c r="L649" s="198"/>
      <c r="M649" s="199"/>
      <c r="N649" s="200"/>
      <c r="O649" s="200"/>
      <c r="P649" s="200"/>
      <c r="Q649" s="200"/>
      <c r="R649" s="200"/>
      <c r="S649" s="200"/>
      <c r="T649" s="201"/>
      <c r="AT649" s="202" t="s">
        <v>148</v>
      </c>
      <c r="AU649" s="202" t="s">
        <v>92</v>
      </c>
      <c r="AV649" s="13" t="s">
        <v>92</v>
      </c>
      <c r="AW649" s="13" t="s">
        <v>42</v>
      </c>
      <c r="AX649" s="13" t="s">
        <v>82</v>
      </c>
      <c r="AY649" s="202" t="s">
        <v>137</v>
      </c>
    </row>
    <row r="650" spans="1:65" s="13" customFormat="1" ht="11.25">
      <c r="B650" s="191"/>
      <c r="C650" s="192"/>
      <c r="D650" s="193" t="s">
        <v>148</v>
      </c>
      <c r="E650" s="194" t="s">
        <v>44</v>
      </c>
      <c r="F650" s="195" t="s">
        <v>797</v>
      </c>
      <c r="G650" s="192"/>
      <c r="H650" s="196">
        <v>4</v>
      </c>
      <c r="I650" s="197"/>
      <c r="J650" s="192"/>
      <c r="K650" s="192"/>
      <c r="L650" s="198"/>
      <c r="M650" s="199"/>
      <c r="N650" s="200"/>
      <c r="O650" s="200"/>
      <c r="P650" s="200"/>
      <c r="Q650" s="200"/>
      <c r="R650" s="200"/>
      <c r="S650" s="200"/>
      <c r="T650" s="201"/>
      <c r="AT650" s="202" t="s">
        <v>148</v>
      </c>
      <c r="AU650" s="202" t="s">
        <v>92</v>
      </c>
      <c r="AV650" s="13" t="s">
        <v>92</v>
      </c>
      <c r="AW650" s="13" t="s">
        <v>42</v>
      </c>
      <c r="AX650" s="13" t="s">
        <v>82</v>
      </c>
      <c r="AY650" s="202" t="s">
        <v>137</v>
      </c>
    </row>
    <row r="651" spans="1:65" s="15" customFormat="1" ht="11.25">
      <c r="B651" s="214"/>
      <c r="C651" s="215"/>
      <c r="D651" s="193" t="s">
        <v>148</v>
      </c>
      <c r="E651" s="216" t="s">
        <v>44</v>
      </c>
      <c r="F651" s="217" t="s">
        <v>798</v>
      </c>
      <c r="G651" s="215"/>
      <c r="H651" s="216" t="s">
        <v>44</v>
      </c>
      <c r="I651" s="218"/>
      <c r="J651" s="215"/>
      <c r="K651" s="215"/>
      <c r="L651" s="219"/>
      <c r="M651" s="220"/>
      <c r="N651" s="221"/>
      <c r="O651" s="221"/>
      <c r="P651" s="221"/>
      <c r="Q651" s="221"/>
      <c r="R651" s="221"/>
      <c r="S651" s="221"/>
      <c r="T651" s="222"/>
      <c r="AT651" s="223" t="s">
        <v>148</v>
      </c>
      <c r="AU651" s="223" t="s">
        <v>92</v>
      </c>
      <c r="AV651" s="15" t="s">
        <v>90</v>
      </c>
      <c r="AW651" s="15" t="s">
        <v>42</v>
      </c>
      <c r="AX651" s="15" t="s">
        <v>82</v>
      </c>
      <c r="AY651" s="223" t="s">
        <v>137</v>
      </c>
    </row>
    <row r="652" spans="1:65" s="13" customFormat="1" ht="11.25">
      <c r="B652" s="191"/>
      <c r="C652" s="192"/>
      <c r="D652" s="193" t="s">
        <v>148</v>
      </c>
      <c r="E652" s="194" t="s">
        <v>44</v>
      </c>
      <c r="F652" s="195" t="s">
        <v>799</v>
      </c>
      <c r="G652" s="192"/>
      <c r="H652" s="196">
        <v>21</v>
      </c>
      <c r="I652" s="197"/>
      <c r="J652" s="192"/>
      <c r="K652" s="192"/>
      <c r="L652" s="198"/>
      <c r="M652" s="199"/>
      <c r="N652" s="200"/>
      <c r="O652" s="200"/>
      <c r="P652" s="200"/>
      <c r="Q652" s="200"/>
      <c r="R652" s="200"/>
      <c r="S652" s="200"/>
      <c r="T652" s="201"/>
      <c r="AT652" s="202" t="s">
        <v>148</v>
      </c>
      <c r="AU652" s="202" t="s">
        <v>92</v>
      </c>
      <c r="AV652" s="13" t="s">
        <v>92</v>
      </c>
      <c r="AW652" s="13" t="s">
        <v>42</v>
      </c>
      <c r="AX652" s="13" t="s">
        <v>82</v>
      </c>
      <c r="AY652" s="202" t="s">
        <v>137</v>
      </c>
    </row>
    <row r="653" spans="1:65" s="13" customFormat="1" ht="11.25">
      <c r="B653" s="191"/>
      <c r="C653" s="192"/>
      <c r="D653" s="193" t="s">
        <v>148</v>
      </c>
      <c r="E653" s="194" t="s">
        <v>44</v>
      </c>
      <c r="F653" s="195" t="s">
        <v>800</v>
      </c>
      <c r="G653" s="192"/>
      <c r="H653" s="196">
        <v>14</v>
      </c>
      <c r="I653" s="197"/>
      <c r="J653" s="192"/>
      <c r="K653" s="192"/>
      <c r="L653" s="198"/>
      <c r="M653" s="199"/>
      <c r="N653" s="200"/>
      <c r="O653" s="200"/>
      <c r="P653" s="200"/>
      <c r="Q653" s="200"/>
      <c r="R653" s="200"/>
      <c r="S653" s="200"/>
      <c r="T653" s="201"/>
      <c r="AT653" s="202" t="s">
        <v>148</v>
      </c>
      <c r="AU653" s="202" t="s">
        <v>92</v>
      </c>
      <c r="AV653" s="13" t="s">
        <v>92</v>
      </c>
      <c r="AW653" s="13" t="s">
        <v>42</v>
      </c>
      <c r="AX653" s="13" t="s">
        <v>82</v>
      </c>
      <c r="AY653" s="202" t="s">
        <v>137</v>
      </c>
    </row>
    <row r="654" spans="1:65" s="14" customFormat="1" ht="11.25">
      <c r="B654" s="203"/>
      <c r="C654" s="204"/>
      <c r="D654" s="193" t="s">
        <v>148</v>
      </c>
      <c r="E654" s="205" t="s">
        <v>44</v>
      </c>
      <c r="F654" s="206" t="s">
        <v>153</v>
      </c>
      <c r="G654" s="204"/>
      <c r="H654" s="207">
        <v>113</v>
      </c>
      <c r="I654" s="208"/>
      <c r="J654" s="204"/>
      <c r="K654" s="204"/>
      <c r="L654" s="209"/>
      <c r="M654" s="210"/>
      <c r="N654" s="211"/>
      <c r="O654" s="211"/>
      <c r="P654" s="211"/>
      <c r="Q654" s="211"/>
      <c r="R654" s="211"/>
      <c r="S654" s="211"/>
      <c r="T654" s="212"/>
      <c r="AT654" s="213" t="s">
        <v>148</v>
      </c>
      <c r="AU654" s="213" t="s">
        <v>92</v>
      </c>
      <c r="AV654" s="14" t="s">
        <v>144</v>
      </c>
      <c r="AW654" s="14" t="s">
        <v>42</v>
      </c>
      <c r="AX654" s="14" t="s">
        <v>90</v>
      </c>
      <c r="AY654" s="213" t="s">
        <v>137</v>
      </c>
    </row>
    <row r="655" spans="1:65" s="2" customFormat="1" ht="33" customHeight="1">
      <c r="A655" s="36"/>
      <c r="B655" s="37"/>
      <c r="C655" s="172" t="s">
        <v>801</v>
      </c>
      <c r="D655" s="172" t="s">
        <v>140</v>
      </c>
      <c r="E655" s="173" t="s">
        <v>802</v>
      </c>
      <c r="F655" s="174" t="s">
        <v>803</v>
      </c>
      <c r="G655" s="175" t="s">
        <v>467</v>
      </c>
      <c r="H655" s="176">
        <v>153</v>
      </c>
      <c r="I655" s="177"/>
      <c r="J655" s="178">
        <f>ROUND(I655*H655,2)</f>
        <v>0</v>
      </c>
      <c r="K655" s="179"/>
      <c r="L655" s="41"/>
      <c r="M655" s="180" t="s">
        <v>44</v>
      </c>
      <c r="N655" s="181" t="s">
        <v>53</v>
      </c>
      <c r="O655" s="66"/>
      <c r="P655" s="182">
        <f>O655*H655</f>
        <v>0</v>
      </c>
      <c r="Q655" s="182">
        <v>0</v>
      </c>
      <c r="R655" s="182">
        <f>Q655*H655</f>
        <v>0</v>
      </c>
      <c r="S655" s="182">
        <v>0</v>
      </c>
      <c r="T655" s="183">
        <f>S655*H655</f>
        <v>0</v>
      </c>
      <c r="U655" s="36"/>
      <c r="V655" s="36"/>
      <c r="W655" s="36"/>
      <c r="X655" s="36"/>
      <c r="Y655" s="36"/>
      <c r="Z655" s="36"/>
      <c r="AA655" s="36"/>
      <c r="AB655" s="36"/>
      <c r="AC655" s="36"/>
      <c r="AD655" s="36"/>
      <c r="AE655" s="36"/>
      <c r="AR655" s="184" t="s">
        <v>376</v>
      </c>
      <c r="AT655" s="184" t="s">
        <v>140</v>
      </c>
      <c r="AU655" s="184" t="s">
        <v>92</v>
      </c>
      <c r="AY655" s="18" t="s">
        <v>137</v>
      </c>
      <c r="BE655" s="185">
        <f>IF(N655="základní",J655,0)</f>
        <v>0</v>
      </c>
      <c r="BF655" s="185">
        <f>IF(N655="snížená",J655,0)</f>
        <v>0</v>
      </c>
      <c r="BG655" s="185">
        <f>IF(N655="zákl. přenesená",J655,0)</f>
        <v>0</v>
      </c>
      <c r="BH655" s="185">
        <f>IF(N655="sníž. přenesená",J655,0)</f>
        <v>0</v>
      </c>
      <c r="BI655" s="185">
        <f>IF(N655="nulová",J655,0)</f>
        <v>0</v>
      </c>
      <c r="BJ655" s="18" t="s">
        <v>90</v>
      </c>
      <c r="BK655" s="185">
        <f>ROUND(I655*H655,2)</f>
        <v>0</v>
      </c>
      <c r="BL655" s="18" t="s">
        <v>376</v>
      </c>
      <c r="BM655" s="184" t="s">
        <v>804</v>
      </c>
    </row>
    <row r="656" spans="1:65" s="13" customFormat="1" ht="11.25">
      <c r="B656" s="191"/>
      <c r="C656" s="192"/>
      <c r="D656" s="193" t="s">
        <v>148</v>
      </c>
      <c r="E656" s="194" t="s">
        <v>44</v>
      </c>
      <c r="F656" s="195" t="s">
        <v>805</v>
      </c>
      <c r="G656" s="192"/>
      <c r="H656" s="196">
        <v>28</v>
      </c>
      <c r="I656" s="197"/>
      <c r="J656" s="192"/>
      <c r="K656" s="192"/>
      <c r="L656" s="198"/>
      <c r="M656" s="199"/>
      <c r="N656" s="200"/>
      <c r="O656" s="200"/>
      <c r="P656" s="200"/>
      <c r="Q656" s="200"/>
      <c r="R656" s="200"/>
      <c r="S656" s="200"/>
      <c r="T656" s="201"/>
      <c r="AT656" s="202" t="s">
        <v>148</v>
      </c>
      <c r="AU656" s="202" t="s">
        <v>92</v>
      </c>
      <c r="AV656" s="13" t="s">
        <v>92</v>
      </c>
      <c r="AW656" s="13" t="s">
        <v>42</v>
      </c>
      <c r="AX656" s="13" t="s">
        <v>82</v>
      </c>
      <c r="AY656" s="202" t="s">
        <v>137</v>
      </c>
    </row>
    <row r="657" spans="1:65" s="13" customFormat="1" ht="11.25">
      <c r="B657" s="191"/>
      <c r="C657" s="192"/>
      <c r="D657" s="193" t="s">
        <v>148</v>
      </c>
      <c r="E657" s="194" t="s">
        <v>44</v>
      </c>
      <c r="F657" s="195" t="s">
        <v>806</v>
      </c>
      <c r="G657" s="192"/>
      <c r="H657" s="196">
        <v>5</v>
      </c>
      <c r="I657" s="197"/>
      <c r="J657" s="192"/>
      <c r="K657" s="192"/>
      <c r="L657" s="198"/>
      <c r="M657" s="199"/>
      <c r="N657" s="200"/>
      <c r="O657" s="200"/>
      <c r="P657" s="200"/>
      <c r="Q657" s="200"/>
      <c r="R657" s="200"/>
      <c r="S657" s="200"/>
      <c r="T657" s="201"/>
      <c r="AT657" s="202" t="s">
        <v>148</v>
      </c>
      <c r="AU657" s="202" t="s">
        <v>92</v>
      </c>
      <c r="AV657" s="13" t="s">
        <v>92</v>
      </c>
      <c r="AW657" s="13" t="s">
        <v>42</v>
      </c>
      <c r="AX657" s="13" t="s">
        <v>82</v>
      </c>
      <c r="AY657" s="202" t="s">
        <v>137</v>
      </c>
    </row>
    <row r="658" spans="1:65" s="13" customFormat="1" ht="11.25">
      <c r="B658" s="191"/>
      <c r="C658" s="192"/>
      <c r="D658" s="193" t="s">
        <v>148</v>
      </c>
      <c r="E658" s="194" t="s">
        <v>44</v>
      </c>
      <c r="F658" s="195" t="s">
        <v>807</v>
      </c>
      <c r="G658" s="192"/>
      <c r="H658" s="196">
        <v>3</v>
      </c>
      <c r="I658" s="197"/>
      <c r="J658" s="192"/>
      <c r="K658" s="192"/>
      <c r="L658" s="198"/>
      <c r="M658" s="199"/>
      <c r="N658" s="200"/>
      <c r="O658" s="200"/>
      <c r="P658" s="200"/>
      <c r="Q658" s="200"/>
      <c r="R658" s="200"/>
      <c r="S658" s="200"/>
      <c r="T658" s="201"/>
      <c r="AT658" s="202" t="s">
        <v>148</v>
      </c>
      <c r="AU658" s="202" t="s">
        <v>92</v>
      </c>
      <c r="AV658" s="13" t="s">
        <v>92</v>
      </c>
      <c r="AW658" s="13" t="s">
        <v>42</v>
      </c>
      <c r="AX658" s="13" t="s">
        <v>82</v>
      </c>
      <c r="AY658" s="202" t="s">
        <v>137</v>
      </c>
    </row>
    <row r="659" spans="1:65" s="13" customFormat="1" ht="11.25">
      <c r="B659" s="191"/>
      <c r="C659" s="192"/>
      <c r="D659" s="193" t="s">
        <v>148</v>
      </c>
      <c r="E659" s="194" t="s">
        <v>44</v>
      </c>
      <c r="F659" s="195" t="s">
        <v>808</v>
      </c>
      <c r="G659" s="192"/>
      <c r="H659" s="196">
        <v>20</v>
      </c>
      <c r="I659" s="197"/>
      <c r="J659" s="192"/>
      <c r="K659" s="192"/>
      <c r="L659" s="198"/>
      <c r="M659" s="199"/>
      <c r="N659" s="200"/>
      <c r="O659" s="200"/>
      <c r="P659" s="200"/>
      <c r="Q659" s="200"/>
      <c r="R659" s="200"/>
      <c r="S659" s="200"/>
      <c r="T659" s="201"/>
      <c r="AT659" s="202" t="s">
        <v>148</v>
      </c>
      <c r="AU659" s="202" t="s">
        <v>92</v>
      </c>
      <c r="AV659" s="13" t="s">
        <v>92</v>
      </c>
      <c r="AW659" s="13" t="s">
        <v>42</v>
      </c>
      <c r="AX659" s="13" t="s">
        <v>82</v>
      </c>
      <c r="AY659" s="202" t="s">
        <v>137</v>
      </c>
    </row>
    <row r="660" spans="1:65" s="13" customFormat="1" ht="11.25">
      <c r="B660" s="191"/>
      <c r="C660" s="192"/>
      <c r="D660" s="193" t="s">
        <v>148</v>
      </c>
      <c r="E660" s="194" t="s">
        <v>44</v>
      </c>
      <c r="F660" s="195" t="s">
        <v>809</v>
      </c>
      <c r="G660" s="192"/>
      <c r="H660" s="196">
        <v>2</v>
      </c>
      <c r="I660" s="197"/>
      <c r="J660" s="192"/>
      <c r="K660" s="192"/>
      <c r="L660" s="198"/>
      <c r="M660" s="199"/>
      <c r="N660" s="200"/>
      <c r="O660" s="200"/>
      <c r="P660" s="200"/>
      <c r="Q660" s="200"/>
      <c r="R660" s="200"/>
      <c r="S660" s="200"/>
      <c r="T660" s="201"/>
      <c r="AT660" s="202" t="s">
        <v>148</v>
      </c>
      <c r="AU660" s="202" t="s">
        <v>92</v>
      </c>
      <c r="AV660" s="13" t="s">
        <v>92</v>
      </c>
      <c r="AW660" s="13" t="s">
        <v>42</v>
      </c>
      <c r="AX660" s="13" t="s">
        <v>82</v>
      </c>
      <c r="AY660" s="202" t="s">
        <v>137</v>
      </c>
    </row>
    <row r="661" spans="1:65" s="13" customFormat="1" ht="11.25">
      <c r="B661" s="191"/>
      <c r="C661" s="192"/>
      <c r="D661" s="193" t="s">
        <v>148</v>
      </c>
      <c r="E661" s="194" t="s">
        <v>44</v>
      </c>
      <c r="F661" s="195" t="s">
        <v>810</v>
      </c>
      <c r="G661" s="192"/>
      <c r="H661" s="196">
        <v>1</v>
      </c>
      <c r="I661" s="197"/>
      <c r="J661" s="192"/>
      <c r="K661" s="192"/>
      <c r="L661" s="198"/>
      <c r="M661" s="199"/>
      <c r="N661" s="200"/>
      <c r="O661" s="200"/>
      <c r="P661" s="200"/>
      <c r="Q661" s="200"/>
      <c r="R661" s="200"/>
      <c r="S661" s="200"/>
      <c r="T661" s="201"/>
      <c r="AT661" s="202" t="s">
        <v>148</v>
      </c>
      <c r="AU661" s="202" t="s">
        <v>92</v>
      </c>
      <c r="AV661" s="13" t="s">
        <v>92</v>
      </c>
      <c r="AW661" s="13" t="s">
        <v>42</v>
      </c>
      <c r="AX661" s="13" t="s">
        <v>82</v>
      </c>
      <c r="AY661" s="202" t="s">
        <v>137</v>
      </c>
    </row>
    <row r="662" spans="1:65" s="13" customFormat="1" ht="11.25">
      <c r="B662" s="191"/>
      <c r="C662" s="192"/>
      <c r="D662" s="193" t="s">
        <v>148</v>
      </c>
      <c r="E662" s="194" t="s">
        <v>44</v>
      </c>
      <c r="F662" s="195" t="s">
        <v>811</v>
      </c>
      <c r="G662" s="192"/>
      <c r="H662" s="196">
        <v>1</v>
      </c>
      <c r="I662" s="197"/>
      <c r="J662" s="192"/>
      <c r="K662" s="192"/>
      <c r="L662" s="198"/>
      <c r="M662" s="199"/>
      <c r="N662" s="200"/>
      <c r="O662" s="200"/>
      <c r="P662" s="200"/>
      <c r="Q662" s="200"/>
      <c r="R662" s="200"/>
      <c r="S662" s="200"/>
      <c r="T662" s="201"/>
      <c r="AT662" s="202" t="s">
        <v>148</v>
      </c>
      <c r="AU662" s="202" t="s">
        <v>92</v>
      </c>
      <c r="AV662" s="13" t="s">
        <v>92</v>
      </c>
      <c r="AW662" s="13" t="s">
        <v>42</v>
      </c>
      <c r="AX662" s="13" t="s">
        <v>82</v>
      </c>
      <c r="AY662" s="202" t="s">
        <v>137</v>
      </c>
    </row>
    <row r="663" spans="1:65" s="13" customFormat="1" ht="11.25">
      <c r="B663" s="191"/>
      <c r="C663" s="192"/>
      <c r="D663" s="193" t="s">
        <v>148</v>
      </c>
      <c r="E663" s="194" t="s">
        <v>44</v>
      </c>
      <c r="F663" s="195" t="s">
        <v>812</v>
      </c>
      <c r="G663" s="192"/>
      <c r="H663" s="196">
        <v>1</v>
      </c>
      <c r="I663" s="197"/>
      <c r="J663" s="192"/>
      <c r="K663" s="192"/>
      <c r="L663" s="198"/>
      <c r="M663" s="199"/>
      <c r="N663" s="200"/>
      <c r="O663" s="200"/>
      <c r="P663" s="200"/>
      <c r="Q663" s="200"/>
      <c r="R663" s="200"/>
      <c r="S663" s="200"/>
      <c r="T663" s="201"/>
      <c r="AT663" s="202" t="s">
        <v>148</v>
      </c>
      <c r="AU663" s="202" t="s">
        <v>92</v>
      </c>
      <c r="AV663" s="13" t="s">
        <v>92</v>
      </c>
      <c r="AW663" s="13" t="s">
        <v>42</v>
      </c>
      <c r="AX663" s="13" t="s">
        <v>82</v>
      </c>
      <c r="AY663" s="202" t="s">
        <v>137</v>
      </c>
    </row>
    <row r="664" spans="1:65" s="13" customFormat="1" ht="11.25">
      <c r="B664" s="191"/>
      <c r="C664" s="192"/>
      <c r="D664" s="193" t="s">
        <v>148</v>
      </c>
      <c r="E664" s="194" t="s">
        <v>44</v>
      </c>
      <c r="F664" s="195" t="s">
        <v>813</v>
      </c>
      <c r="G664" s="192"/>
      <c r="H664" s="196">
        <v>3</v>
      </c>
      <c r="I664" s="197"/>
      <c r="J664" s="192"/>
      <c r="K664" s="192"/>
      <c r="L664" s="198"/>
      <c r="M664" s="199"/>
      <c r="N664" s="200"/>
      <c r="O664" s="200"/>
      <c r="P664" s="200"/>
      <c r="Q664" s="200"/>
      <c r="R664" s="200"/>
      <c r="S664" s="200"/>
      <c r="T664" s="201"/>
      <c r="AT664" s="202" t="s">
        <v>148</v>
      </c>
      <c r="AU664" s="202" t="s">
        <v>92</v>
      </c>
      <c r="AV664" s="13" t="s">
        <v>92</v>
      </c>
      <c r="AW664" s="13" t="s">
        <v>42</v>
      </c>
      <c r="AX664" s="13" t="s">
        <v>82</v>
      </c>
      <c r="AY664" s="202" t="s">
        <v>137</v>
      </c>
    </row>
    <row r="665" spans="1:65" s="13" customFormat="1" ht="11.25">
      <c r="B665" s="191"/>
      <c r="C665" s="192"/>
      <c r="D665" s="193" t="s">
        <v>148</v>
      </c>
      <c r="E665" s="194" t="s">
        <v>44</v>
      </c>
      <c r="F665" s="195" t="s">
        <v>814</v>
      </c>
      <c r="G665" s="192"/>
      <c r="H665" s="196">
        <v>3</v>
      </c>
      <c r="I665" s="197"/>
      <c r="J665" s="192"/>
      <c r="K665" s="192"/>
      <c r="L665" s="198"/>
      <c r="M665" s="199"/>
      <c r="N665" s="200"/>
      <c r="O665" s="200"/>
      <c r="P665" s="200"/>
      <c r="Q665" s="200"/>
      <c r="R665" s="200"/>
      <c r="S665" s="200"/>
      <c r="T665" s="201"/>
      <c r="AT665" s="202" t="s">
        <v>148</v>
      </c>
      <c r="AU665" s="202" t="s">
        <v>92</v>
      </c>
      <c r="AV665" s="13" t="s">
        <v>92</v>
      </c>
      <c r="AW665" s="13" t="s">
        <v>42</v>
      </c>
      <c r="AX665" s="13" t="s">
        <v>82</v>
      </c>
      <c r="AY665" s="202" t="s">
        <v>137</v>
      </c>
    </row>
    <row r="666" spans="1:65" s="13" customFormat="1" ht="11.25">
      <c r="B666" s="191"/>
      <c r="C666" s="192"/>
      <c r="D666" s="193" t="s">
        <v>148</v>
      </c>
      <c r="E666" s="194" t="s">
        <v>44</v>
      </c>
      <c r="F666" s="195" t="s">
        <v>815</v>
      </c>
      <c r="G666" s="192"/>
      <c r="H666" s="196">
        <v>3</v>
      </c>
      <c r="I666" s="197"/>
      <c r="J666" s="192"/>
      <c r="K666" s="192"/>
      <c r="L666" s="198"/>
      <c r="M666" s="199"/>
      <c r="N666" s="200"/>
      <c r="O666" s="200"/>
      <c r="P666" s="200"/>
      <c r="Q666" s="200"/>
      <c r="R666" s="200"/>
      <c r="S666" s="200"/>
      <c r="T666" s="201"/>
      <c r="AT666" s="202" t="s">
        <v>148</v>
      </c>
      <c r="AU666" s="202" t="s">
        <v>92</v>
      </c>
      <c r="AV666" s="13" t="s">
        <v>92</v>
      </c>
      <c r="AW666" s="13" t="s">
        <v>42</v>
      </c>
      <c r="AX666" s="13" t="s">
        <v>82</v>
      </c>
      <c r="AY666" s="202" t="s">
        <v>137</v>
      </c>
    </row>
    <row r="667" spans="1:65" s="13" customFormat="1" ht="11.25">
      <c r="B667" s="191"/>
      <c r="C667" s="192"/>
      <c r="D667" s="193" t="s">
        <v>148</v>
      </c>
      <c r="E667" s="194" t="s">
        <v>44</v>
      </c>
      <c r="F667" s="195" t="s">
        <v>816</v>
      </c>
      <c r="G667" s="192"/>
      <c r="H667" s="196">
        <v>1</v>
      </c>
      <c r="I667" s="197"/>
      <c r="J667" s="192"/>
      <c r="K667" s="192"/>
      <c r="L667" s="198"/>
      <c r="M667" s="199"/>
      <c r="N667" s="200"/>
      <c r="O667" s="200"/>
      <c r="P667" s="200"/>
      <c r="Q667" s="200"/>
      <c r="R667" s="200"/>
      <c r="S667" s="200"/>
      <c r="T667" s="201"/>
      <c r="AT667" s="202" t="s">
        <v>148</v>
      </c>
      <c r="AU667" s="202" t="s">
        <v>92</v>
      </c>
      <c r="AV667" s="13" t="s">
        <v>92</v>
      </c>
      <c r="AW667" s="13" t="s">
        <v>42</v>
      </c>
      <c r="AX667" s="13" t="s">
        <v>82</v>
      </c>
      <c r="AY667" s="202" t="s">
        <v>137</v>
      </c>
    </row>
    <row r="668" spans="1:65" s="13" customFormat="1" ht="11.25">
      <c r="B668" s="191"/>
      <c r="C668" s="192"/>
      <c r="D668" s="193" t="s">
        <v>148</v>
      </c>
      <c r="E668" s="194" t="s">
        <v>44</v>
      </c>
      <c r="F668" s="195" t="s">
        <v>817</v>
      </c>
      <c r="G668" s="192"/>
      <c r="H668" s="196">
        <v>2</v>
      </c>
      <c r="I668" s="197"/>
      <c r="J668" s="192"/>
      <c r="K668" s="192"/>
      <c r="L668" s="198"/>
      <c r="M668" s="199"/>
      <c r="N668" s="200"/>
      <c r="O668" s="200"/>
      <c r="P668" s="200"/>
      <c r="Q668" s="200"/>
      <c r="R668" s="200"/>
      <c r="S668" s="200"/>
      <c r="T668" s="201"/>
      <c r="AT668" s="202" t="s">
        <v>148</v>
      </c>
      <c r="AU668" s="202" t="s">
        <v>92</v>
      </c>
      <c r="AV668" s="13" t="s">
        <v>92</v>
      </c>
      <c r="AW668" s="13" t="s">
        <v>42</v>
      </c>
      <c r="AX668" s="13" t="s">
        <v>82</v>
      </c>
      <c r="AY668" s="202" t="s">
        <v>137</v>
      </c>
    </row>
    <row r="669" spans="1:65" s="13" customFormat="1" ht="11.25">
      <c r="B669" s="191"/>
      <c r="C669" s="192"/>
      <c r="D669" s="193" t="s">
        <v>148</v>
      </c>
      <c r="E669" s="194" t="s">
        <v>44</v>
      </c>
      <c r="F669" s="195" t="s">
        <v>818</v>
      </c>
      <c r="G669" s="192"/>
      <c r="H669" s="196">
        <v>80</v>
      </c>
      <c r="I669" s="197"/>
      <c r="J669" s="192"/>
      <c r="K669" s="192"/>
      <c r="L669" s="198"/>
      <c r="M669" s="199"/>
      <c r="N669" s="200"/>
      <c r="O669" s="200"/>
      <c r="P669" s="200"/>
      <c r="Q669" s="200"/>
      <c r="R669" s="200"/>
      <c r="S669" s="200"/>
      <c r="T669" s="201"/>
      <c r="AT669" s="202" t="s">
        <v>148</v>
      </c>
      <c r="AU669" s="202" t="s">
        <v>92</v>
      </c>
      <c r="AV669" s="13" t="s">
        <v>92</v>
      </c>
      <c r="AW669" s="13" t="s">
        <v>42</v>
      </c>
      <c r="AX669" s="13" t="s">
        <v>82</v>
      </c>
      <c r="AY669" s="202" t="s">
        <v>137</v>
      </c>
    </row>
    <row r="670" spans="1:65" s="14" customFormat="1" ht="11.25">
      <c r="B670" s="203"/>
      <c r="C670" s="204"/>
      <c r="D670" s="193" t="s">
        <v>148</v>
      </c>
      <c r="E670" s="205" t="s">
        <v>44</v>
      </c>
      <c r="F670" s="206" t="s">
        <v>153</v>
      </c>
      <c r="G670" s="204"/>
      <c r="H670" s="207">
        <v>153</v>
      </c>
      <c r="I670" s="208"/>
      <c r="J670" s="204"/>
      <c r="K670" s="204"/>
      <c r="L670" s="209"/>
      <c r="M670" s="210"/>
      <c r="N670" s="211"/>
      <c r="O670" s="211"/>
      <c r="P670" s="211"/>
      <c r="Q670" s="211"/>
      <c r="R670" s="211"/>
      <c r="S670" s="211"/>
      <c r="T670" s="212"/>
      <c r="AT670" s="213" t="s">
        <v>148</v>
      </c>
      <c r="AU670" s="213" t="s">
        <v>92</v>
      </c>
      <c r="AV670" s="14" t="s">
        <v>144</v>
      </c>
      <c r="AW670" s="14" t="s">
        <v>42</v>
      </c>
      <c r="AX670" s="14" t="s">
        <v>90</v>
      </c>
      <c r="AY670" s="213" t="s">
        <v>137</v>
      </c>
    </row>
    <row r="671" spans="1:65" s="2" customFormat="1" ht="24.2" customHeight="1">
      <c r="A671" s="36"/>
      <c r="B671" s="37"/>
      <c r="C671" s="172" t="s">
        <v>819</v>
      </c>
      <c r="D671" s="172" t="s">
        <v>140</v>
      </c>
      <c r="E671" s="173" t="s">
        <v>820</v>
      </c>
      <c r="F671" s="174" t="s">
        <v>821</v>
      </c>
      <c r="G671" s="175" t="s">
        <v>467</v>
      </c>
      <c r="H671" s="176">
        <v>1</v>
      </c>
      <c r="I671" s="177"/>
      <c r="J671" s="178">
        <f>ROUND(I671*H671,2)</f>
        <v>0</v>
      </c>
      <c r="K671" s="179"/>
      <c r="L671" s="41"/>
      <c r="M671" s="180" t="s">
        <v>44</v>
      </c>
      <c r="N671" s="181" t="s">
        <v>53</v>
      </c>
      <c r="O671" s="66"/>
      <c r="P671" s="182">
        <f>O671*H671</f>
        <v>0</v>
      </c>
      <c r="Q671" s="182">
        <v>0</v>
      </c>
      <c r="R671" s="182">
        <f>Q671*H671</f>
        <v>0</v>
      </c>
      <c r="S671" s="182">
        <v>0</v>
      </c>
      <c r="T671" s="183">
        <f>S671*H671</f>
        <v>0</v>
      </c>
      <c r="U671" s="36"/>
      <c r="V671" s="36"/>
      <c r="W671" s="36"/>
      <c r="X671" s="36"/>
      <c r="Y671" s="36"/>
      <c r="Z671" s="36"/>
      <c r="AA671" s="36"/>
      <c r="AB671" s="36"/>
      <c r="AC671" s="36"/>
      <c r="AD671" s="36"/>
      <c r="AE671" s="36"/>
      <c r="AR671" s="184" t="s">
        <v>376</v>
      </c>
      <c r="AT671" s="184" t="s">
        <v>140</v>
      </c>
      <c r="AU671" s="184" t="s">
        <v>92</v>
      </c>
      <c r="AY671" s="18" t="s">
        <v>137</v>
      </c>
      <c r="BE671" s="185">
        <f>IF(N671="základní",J671,0)</f>
        <v>0</v>
      </c>
      <c r="BF671" s="185">
        <f>IF(N671="snížená",J671,0)</f>
        <v>0</v>
      </c>
      <c r="BG671" s="185">
        <f>IF(N671="zákl. přenesená",J671,0)</f>
        <v>0</v>
      </c>
      <c r="BH671" s="185">
        <f>IF(N671="sníž. přenesená",J671,0)</f>
        <v>0</v>
      </c>
      <c r="BI671" s="185">
        <f>IF(N671="nulová",J671,0)</f>
        <v>0</v>
      </c>
      <c r="BJ671" s="18" t="s">
        <v>90</v>
      </c>
      <c r="BK671" s="185">
        <f>ROUND(I671*H671,2)</f>
        <v>0</v>
      </c>
      <c r="BL671" s="18" t="s">
        <v>376</v>
      </c>
      <c r="BM671" s="184" t="s">
        <v>822</v>
      </c>
    </row>
    <row r="672" spans="1:65" s="13" customFormat="1" ht="11.25">
      <c r="B672" s="191"/>
      <c r="C672" s="192"/>
      <c r="D672" s="193" t="s">
        <v>148</v>
      </c>
      <c r="E672" s="194" t="s">
        <v>44</v>
      </c>
      <c r="F672" s="195" t="s">
        <v>448</v>
      </c>
      <c r="G672" s="192"/>
      <c r="H672" s="196">
        <v>1</v>
      </c>
      <c r="I672" s="197"/>
      <c r="J672" s="192"/>
      <c r="K672" s="192"/>
      <c r="L672" s="198"/>
      <c r="M672" s="199"/>
      <c r="N672" s="200"/>
      <c r="O672" s="200"/>
      <c r="P672" s="200"/>
      <c r="Q672" s="200"/>
      <c r="R672" s="200"/>
      <c r="S672" s="200"/>
      <c r="T672" s="201"/>
      <c r="AT672" s="202" t="s">
        <v>148</v>
      </c>
      <c r="AU672" s="202" t="s">
        <v>92</v>
      </c>
      <c r="AV672" s="13" t="s">
        <v>92</v>
      </c>
      <c r="AW672" s="13" t="s">
        <v>42</v>
      </c>
      <c r="AX672" s="13" t="s">
        <v>82</v>
      </c>
      <c r="AY672" s="202" t="s">
        <v>137</v>
      </c>
    </row>
    <row r="673" spans="1:65" s="14" customFormat="1" ht="11.25">
      <c r="B673" s="203"/>
      <c r="C673" s="204"/>
      <c r="D673" s="193" t="s">
        <v>148</v>
      </c>
      <c r="E673" s="205" t="s">
        <v>44</v>
      </c>
      <c r="F673" s="206" t="s">
        <v>153</v>
      </c>
      <c r="G673" s="204"/>
      <c r="H673" s="207">
        <v>1</v>
      </c>
      <c r="I673" s="208"/>
      <c r="J673" s="204"/>
      <c r="K673" s="204"/>
      <c r="L673" s="209"/>
      <c r="M673" s="210"/>
      <c r="N673" s="211"/>
      <c r="O673" s="211"/>
      <c r="P673" s="211"/>
      <c r="Q673" s="211"/>
      <c r="R673" s="211"/>
      <c r="S673" s="211"/>
      <c r="T673" s="212"/>
      <c r="AT673" s="213" t="s">
        <v>148</v>
      </c>
      <c r="AU673" s="213" t="s">
        <v>92</v>
      </c>
      <c r="AV673" s="14" t="s">
        <v>144</v>
      </c>
      <c r="AW673" s="14" t="s">
        <v>42</v>
      </c>
      <c r="AX673" s="14" t="s">
        <v>90</v>
      </c>
      <c r="AY673" s="213" t="s">
        <v>137</v>
      </c>
    </row>
    <row r="674" spans="1:65" s="2" customFormat="1" ht="24.2" customHeight="1">
      <c r="A674" s="36"/>
      <c r="B674" s="37"/>
      <c r="C674" s="172" t="s">
        <v>823</v>
      </c>
      <c r="D674" s="172" t="s">
        <v>140</v>
      </c>
      <c r="E674" s="173" t="s">
        <v>824</v>
      </c>
      <c r="F674" s="174" t="s">
        <v>825</v>
      </c>
      <c r="G674" s="175" t="s">
        <v>779</v>
      </c>
      <c r="H674" s="176">
        <v>1</v>
      </c>
      <c r="I674" s="177"/>
      <c r="J674" s="178">
        <f>ROUND(I674*H674,2)</f>
        <v>0</v>
      </c>
      <c r="K674" s="179"/>
      <c r="L674" s="41"/>
      <c r="M674" s="180" t="s">
        <v>44</v>
      </c>
      <c r="N674" s="181" t="s">
        <v>53</v>
      </c>
      <c r="O674" s="66"/>
      <c r="P674" s="182">
        <f>O674*H674</f>
        <v>0</v>
      </c>
      <c r="Q674" s="182">
        <v>0</v>
      </c>
      <c r="R674" s="182">
        <f>Q674*H674</f>
        <v>0</v>
      </c>
      <c r="S674" s="182">
        <v>0</v>
      </c>
      <c r="T674" s="183">
        <f>S674*H674</f>
        <v>0</v>
      </c>
      <c r="U674" s="36"/>
      <c r="V674" s="36"/>
      <c r="W674" s="36"/>
      <c r="X674" s="36"/>
      <c r="Y674" s="36"/>
      <c r="Z674" s="36"/>
      <c r="AA674" s="36"/>
      <c r="AB674" s="36"/>
      <c r="AC674" s="36"/>
      <c r="AD674" s="36"/>
      <c r="AE674" s="36"/>
      <c r="AR674" s="184" t="s">
        <v>376</v>
      </c>
      <c r="AT674" s="184" t="s">
        <v>140</v>
      </c>
      <c r="AU674" s="184" t="s">
        <v>92</v>
      </c>
      <c r="AY674" s="18" t="s">
        <v>137</v>
      </c>
      <c r="BE674" s="185">
        <f>IF(N674="základní",J674,0)</f>
        <v>0</v>
      </c>
      <c r="BF674" s="185">
        <f>IF(N674="snížená",J674,0)</f>
        <v>0</v>
      </c>
      <c r="BG674" s="185">
        <f>IF(N674="zákl. přenesená",J674,0)</f>
        <v>0</v>
      </c>
      <c r="BH674" s="185">
        <f>IF(N674="sníž. přenesená",J674,0)</f>
        <v>0</v>
      </c>
      <c r="BI674" s="185">
        <f>IF(N674="nulová",J674,0)</f>
        <v>0</v>
      </c>
      <c r="BJ674" s="18" t="s">
        <v>90</v>
      </c>
      <c r="BK674" s="185">
        <f>ROUND(I674*H674,2)</f>
        <v>0</v>
      </c>
      <c r="BL674" s="18" t="s">
        <v>376</v>
      </c>
      <c r="BM674" s="184" t="s">
        <v>826</v>
      </c>
    </row>
    <row r="675" spans="1:65" s="2" customFormat="1" ht="24.2" customHeight="1">
      <c r="A675" s="36"/>
      <c r="B675" s="37"/>
      <c r="C675" s="172" t="s">
        <v>827</v>
      </c>
      <c r="D675" s="172" t="s">
        <v>140</v>
      </c>
      <c r="E675" s="173" t="s">
        <v>828</v>
      </c>
      <c r="F675" s="174" t="s">
        <v>829</v>
      </c>
      <c r="G675" s="175" t="s">
        <v>779</v>
      </c>
      <c r="H675" s="176">
        <v>1</v>
      </c>
      <c r="I675" s="177"/>
      <c r="J675" s="178">
        <f>ROUND(I675*H675,2)</f>
        <v>0</v>
      </c>
      <c r="K675" s="179"/>
      <c r="L675" s="41"/>
      <c r="M675" s="180" t="s">
        <v>44</v>
      </c>
      <c r="N675" s="181" t="s">
        <v>53</v>
      </c>
      <c r="O675" s="66"/>
      <c r="P675" s="182">
        <f>O675*H675</f>
        <v>0</v>
      </c>
      <c r="Q675" s="182">
        <v>0</v>
      </c>
      <c r="R675" s="182">
        <f>Q675*H675</f>
        <v>0</v>
      </c>
      <c r="S675" s="182">
        <v>0</v>
      </c>
      <c r="T675" s="183">
        <f>S675*H675</f>
        <v>0</v>
      </c>
      <c r="U675" s="36"/>
      <c r="V675" s="36"/>
      <c r="W675" s="36"/>
      <c r="X675" s="36"/>
      <c r="Y675" s="36"/>
      <c r="Z675" s="36"/>
      <c r="AA675" s="36"/>
      <c r="AB675" s="36"/>
      <c r="AC675" s="36"/>
      <c r="AD675" s="36"/>
      <c r="AE675" s="36"/>
      <c r="AR675" s="184" t="s">
        <v>376</v>
      </c>
      <c r="AT675" s="184" t="s">
        <v>140</v>
      </c>
      <c r="AU675" s="184" t="s">
        <v>92</v>
      </c>
      <c r="AY675" s="18" t="s">
        <v>137</v>
      </c>
      <c r="BE675" s="185">
        <f>IF(N675="základní",J675,0)</f>
        <v>0</v>
      </c>
      <c r="BF675" s="185">
        <f>IF(N675="snížená",J675,0)</f>
        <v>0</v>
      </c>
      <c r="BG675" s="185">
        <f>IF(N675="zákl. přenesená",J675,0)</f>
        <v>0</v>
      </c>
      <c r="BH675" s="185">
        <f>IF(N675="sníž. přenesená",J675,0)</f>
        <v>0</v>
      </c>
      <c r="BI675" s="185">
        <f>IF(N675="nulová",J675,0)</f>
        <v>0</v>
      </c>
      <c r="BJ675" s="18" t="s">
        <v>90</v>
      </c>
      <c r="BK675" s="185">
        <f>ROUND(I675*H675,2)</f>
        <v>0</v>
      </c>
      <c r="BL675" s="18" t="s">
        <v>376</v>
      </c>
      <c r="BM675" s="184" t="s">
        <v>830</v>
      </c>
    </row>
    <row r="676" spans="1:65" s="2" customFormat="1" ht="21.75" customHeight="1">
      <c r="A676" s="36"/>
      <c r="B676" s="37"/>
      <c r="C676" s="172" t="s">
        <v>831</v>
      </c>
      <c r="D676" s="172" t="s">
        <v>140</v>
      </c>
      <c r="E676" s="173" t="s">
        <v>832</v>
      </c>
      <c r="F676" s="174" t="s">
        <v>833</v>
      </c>
      <c r="G676" s="175" t="s">
        <v>552</v>
      </c>
      <c r="H676" s="176">
        <v>150</v>
      </c>
      <c r="I676" s="177"/>
      <c r="J676" s="178">
        <f>ROUND(I676*H676,2)</f>
        <v>0</v>
      </c>
      <c r="K676" s="179"/>
      <c r="L676" s="41"/>
      <c r="M676" s="180" t="s">
        <v>44</v>
      </c>
      <c r="N676" s="181" t="s">
        <v>53</v>
      </c>
      <c r="O676" s="66"/>
      <c r="P676" s="182">
        <f>O676*H676</f>
        <v>0</v>
      </c>
      <c r="Q676" s="182">
        <v>0</v>
      </c>
      <c r="R676" s="182">
        <f>Q676*H676</f>
        <v>0</v>
      </c>
      <c r="S676" s="182">
        <v>0</v>
      </c>
      <c r="T676" s="183">
        <f>S676*H676</f>
        <v>0</v>
      </c>
      <c r="U676" s="36"/>
      <c r="V676" s="36"/>
      <c r="W676" s="36"/>
      <c r="X676" s="36"/>
      <c r="Y676" s="36"/>
      <c r="Z676" s="36"/>
      <c r="AA676" s="36"/>
      <c r="AB676" s="36"/>
      <c r="AC676" s="36"/>
      <c r="AD676" s="36"/>
      <c r="AE676" s="36"/>
      <c r="AR676" s="184" t="s">
        <v>376</v>
      </c>
      <c r="AT676" s="184" t="s">
        <v>140</v>
      </c>
      <c r="AU676" s="184" t="s">
        <v>92</v>
      </c>
      <c r="AY676" s="18" t="s">
        <v>137</v>
      </c>
      <c r="BE676" s="185">
        <f>IF(N676="základní",J676,0)</f>
        <v>0</v>
      </c>
      <c r="BF676" s="185">
        <f>IF(N676="snížená",J676,0)</f>
        <v>0</v>
      </c>
      <c r="BG676" s="185">
        <f>IF(N676="zákl. přenesená",J676,0)</f>
        <v>0</v>
      </c>
      <c r="BH676" s="185">
        <f>IF(N676="sníž. přenesená",J676,0)</f>
        <v>0</v>
      </c>
      <c r="BI676" s="185">
        <f>IF(N676="nulová",J676,0)</f>
        <v>0</v>
      </c>
      <c r="BJ676" s="18" t="s">
        <v>90</v>
      </c>
      <c r="BK676" s="185">
        <f>ROUND(I676*H676,2)</f>
        <v>0</v>
      </c>
      <c r="BL676" s="18" t="s">
        <v>376</v>
      </c>
      <c r="BM676" s="184" t="s">
        <v>834</v>
      </c>
    </row>
    <row r="677" spans="1:65" s="13" customFormat="1" ht="11.25">
      <c r="B677" s="191"/>
      <c r="C677" s="192"/>
      <c r="D677" s="193" t="s">
        <v>148</v>
      </c>
      <c r="E677" s="194" t="s">
        <v>44</v>
      </c>
      <c r="F677" s="195" t="s">
        <v>835</v>
      </c>
      <c r="G677" s="192"/>
      <c r="H677" s="196">
        <v>150</v>
      </c>
      <c r="I677" s="197"/>
      <c r="J677" s="192"/>
      <c r="K677" s="192"/>
      <c r="L677" s="198"/>
      <c r="M677" s="199"/>
      <c r="N677" s="200"/>
      <c r="O677" s="200"/>
      <c r="P677" s="200"/>
      <c r="Q677" s="200"/>
      <c r="R677" s="200"/>
      <c r="S677" s="200"/>
      <c r="T677" s="201"/>
      <c r="AT677" s="202" t="s">
        <v>148</v>
      </c>
      <c r="AU677" s="202" t="s">
        <v>92</v>
      </c>
      <c r="AV677" s="13" t="s">
        <v>92</v>
      </c>
      <c r="AW677" s="13" t="s">
        <v>42</v>
      </c>
      <c r="AX677" s="13" t="s">
        <v>90</v>
      </c>
      <c r="AY677" s="202" t="s">
        <v>137</v>
      </c>
    </row>
    <row r="678" spans="1:65" s="2" customFormat="1" ht="24.2" customHeight="1">
      <c r="A678" s="36"/>
      <c r="B678" s="37"/>
      <c r="C678" s="172" t="s">
        <v>836</v>
      </c>
      <c r="D678" s="172" t="s">
        <v>140</v>
      </c>
      <c r="E678" s="173" t="s">
        <v>837</v>
      </c>
      <c r="F678" s="174" t="s">
        <v>838</v>
      </c>
      <c r="G678" s="175" t="s">
        <v>552</v>
      </c>
      <c r="H678" s="176">
        <v>640</v>
      </c>
      <c r="I678" s="177"/>
      <c r="J678" s="178">
        <f>ROUND(I678*H678,2)</f>
        <v>0</v>
      </c>
      <c r="K678" s="179"/>
      <c r="L678" s="41"/>
      <c r="M678" s="180" t="s">
        <v>44</v>
      </c>
      <c r="N678" s="181" t="s">
        <v>53</v>
      </c>
      <c r="O678" s="66"/>
      <c r="P678" s="182">
        <f>O678*H678</f>
        <v>0</v>
      </c>
      <c r="Q678" s="182">
        <v>0</v>
      </c>
      <c r="R678" s="182">
        <f>Q678*H678</f>
        <v>0</v>
      </c>
      <c r="S678" s="182">
        <v>0</v>
      </c>
      <c r="T678" s="183">
        <f>S678*H678</f>
        <v>0</v>
      </c>
      <c r="U678" s="36"/>
      <c r="V678" s="36"/>
      <c r="W678" s="36"/>
      <c r="X678" s="36"/>
      <c r="Y678" s="36"/>
      <c r="Z678" s="36"/>
      <c r="AA678" s="36"/>
      <c r="AB678" s="36"/>
      <c r="AC678" s="36"/>
      <c r="AD678" s="36"/>
      <c r="AE678" s="36"/>
      <c r="AR678" s="184" t="s">
        <v>376</v>
      </c>
      <c r="AT678" s="184" t="s">
        <v>140</v>
      </c>
      <c r="AU678" s="184" t="s">
        <v>92</v>
      </c>
      <c r="AY678" s="18" t="s">
        <v>137</v>
      </c>
      <c r="BE678" s="185">
        <f>IF(N678="základní",J678,0)</f>
        <v>0</v>
      </c>
      <c r="BF678" s="185">
        <f>IF(N678="snížená",J678,0)</f>
        <v>0</v>
      </c>
      <c r="BG678" s="185">
        <f>IF(N678="zákl. přenesená",J678,0)</f>
        <v>0</v>
      </c>
      <c r="BH678" s="185">
        <f>IF(N678="sníž. přenesená",J678,0)</f>
        <v>0</v>
      </c>
      <c r="BI678" s="185">
        <f>IF(N678="nulová",J678,0)</f>
        <v>0</v>
      </c>
      <c r="BJ678" s="18" t="s">
        <v>90</v>
      </c>
      <c r="BK678" s="185">
        <f>ROUND(I678*H678,2)</f>
        <v>0</v>
      </c>
      <c r="BL678" s="18" t="s">
        <v>376</v>
      </c>
      <c r="BM678" s="184" t="s">
        <v>839</v>
      </c>
    </row>
    <row r="679" spans="1:65" s="13" customFormat="1" ht="11.25">
      <c r="B679" s="191"/>
      <c r="C679" s="192"/>
      <c r="D679" s="193" t="s">
        <v>148</v>
      </c>
      <c r="E679" s="194" t="s">
        <v>44</v>
      </c>
      <c r="F679" s="195" t="s">
        <v>840</v>
      </c>
      <c r="G679" s="192"/>
      <c r="H679" s="196">
        <v>640</v>
      </c>
      <c r="I679" s="197"/>
      <c r="J679" s="192"/>
      <c r="K679" s="192"/>
      <c r="L679" s="198"/>
      <c r="M679" s="199"/>
      <c r="N679" s="200"/>
      <c r="O679" s="200"/>
      <c r="P679" s="200"/>
      <c r="Q679" s="200"/>
      <c r="R679" s="200"/>
      <c r="S679" s="200"/>
      <c r="T679" s="201"/>
      <c r="AT679" s="202" t="s">
        <v>148</v>
      </c>
      <c r="AU679" s="202" t="s">
        <v>92</v>
      </c>
      <c r="AV679" s="13" t="s">
        <v>92</v>
      </c>
      <c r="AW679" s="13" t="s">
        <v>42</v>
      </c>
      <c r="AX679" s="13" t="s">
        <v>82</v>
      </c>
      <c r="AY679" s="202" t="s">
        <v>137</v>
      </c>
    </row>
    <row r="680" spans="1:65" s="14" customFormat="1" ht="11.25">
      <c r="B680" s="203"/>
      <c r="C680" s="204"/>
      <c r="D680" s="193" t="s">
        <v>148</v>
      </c>
      <c r="E680" s="205" t="s">
        <v>44</v>
      </c>
      <c r="F680" s="206" t="s">
        <v>153</v>
      </c>
      <c r="G680" s="204"/>
      <c r="H680" s="207">
        <v>640</v>
      </c>
      <c r="I680" s="208"/>
      <c r="J680" s="204"/>
      <c r="K680" s="204"/>
      <c r="L680" s="209"/>
      <c r="M680" s="210"/>
      <c r="N680" s="211"/>
      <c r="O680" s="211"/>
      <c r="P680" s="211"/>
      <c r="Q680" s="211"/>
      <c r="R680" s="211"/>
      <c r="S680" s="211"/>
      <c r="T680" s="212"/>
      <c r="AT680" s="213" t="s">
        <v>148</v>
      </c>
      <c r="AU680" s="213" t="s">
        <v>92</v>
      </c>
      <c r="AV680" s="14" t="s">
        <v>144</v>
      </c>
      <c r="AW680" s="14" t="s">
        <v>42</v>
      </c>
      <c r="AX680" s="14" t="s">
        <v>90</v>
      </c>
      <c r="AY680" s="213" t="s">
        <v>137</v>
      </c>
    </row>
    <row r="681" spans="1:65" s="2" customFormat="1" ht="24.2" customHeight="1">
      <c r="A681" s="36"/>
      <c r="B681" s="37"/>
      <c r="C681" s="172" t="s">
        <v>841</v>
      </c>
      <c r="D681" s="172" t="s">
        <v>140</v>
      </c>
      <c r="E681" s="173" t="s">
        <v>842</v>
      </c>
      <c r="F681" s="174" t="s">
        <v>843</v>
      </c>
      <c r="G681" s="175" t="s">
        <v>143</v>
      </c>
      <c r="H681" s="176">
        <v>1</v>
      </c>
      <c r="I681" s="177"/>
      <c r="J681" s="178">
        <f>ROUND(I681*H681,2)</f>
        <v>0</v>
      </c>
      <c r="K681" s="179"/>
      <c r="L681" s="41"/>
      <c r="M681" s="180" t="s">
        <v>44</v>
      </c>
      <c r="N681" s="181" t="s">
        <v>53</v>
      </c>
      <c r="O681" s="66"/>
      <c r="P681" s="182">
        <f>O681*H681</f>
        <v>0</v>
      </c>
      <c r="Q681" s="182">
        <v>0</v>
      </c>
      <c r="R681" s="182">
        <f>Q681*H681</f>
        <v>0</v>
      </c>
      <c r="S681" s="182">
        <v>0</v>
      </c>
      <c r="T681" s="183">
        <f>S681*H681</f>
        <v>0</v>
      </c>
      <c r="U681" s="36"/>
      <c r="V681" s="36"/>
      <c r="W681" s="36"/>
      <c r="X681" s="36"/>
      <c r="Y681" s="36"/>
      <c r="Z681" s="36"/>
      <c r="AA681" s="36"/>
      <c r="AB681" s="36"/>
      <c r="AC681" s="36"/>
      <c r="AD681" s="36"/>
      <c r="AE681" s="36"/>
      <c r="AR681" s="184" t="s">
        <v>376</v>
      </c>
      <c r="AT681" s="184" t="s">
        <v>140</v>
      </c>
      <c r="AU681" s="184" t="s">
        <v>92</v>
      </c>
      <c r="AY681" s="18" t="s">
        <v>137</v>
      </c>
      <c r="BE681" s="185">
        <f>IF(N681="základní",J681,0)</f>
        <v>0</v>
      </c>
      <c r="BF681" s="185">
        <f>IF(N681="snížená",J681,0)</f>
        <v>0</v>
      </c>
      <c r="BG681" s="185">
        <f>IF(N681="zákl. přenesená",J681,0)</f>
        <v>0</v>
      </c>
      <c r="BH681" s="185">
        <f>IF(N681="sníž. přenesená",J681,0)</f>
        <v>0</v>
      </c>
      <c r="BI681" s="185">
        <f>IF(N681="nulová",J681,0)</f>
        <v>0</v>
      </c>
      <c r="BJ681" s="18" t="s">
        <v>90</v>
      </c>
      <c r="BK681" s="185">
        <f>ROUND(I681*H681,2)</f>
        <v>0</v>
      </c>
      <c r="BL681" s="18" t="s">
        <v>376</v>
      </c>
      <c r="BM681" s="184" t="s">
        <v>844</v>
      </c>
    </row>
    <row r="682" spans="1:65" s="12" customFormat="1" ht="22.9" customHeight="1">
      <c r="B682" s="156"/>
      <c r="C682" s="157"/>
      <c r="D682" s="158" t="s">
        <v>81</v>
      </c>
      <c r="E682" s="170" t="s">
        <v>845</v>
      </c>
      <c r="F682" s="170" t="s">
        <v>846</v>
      </c>
      <c r="G682" s="157"/>
      <c r="H682" s="157"/>
      <c r="I682" s="160"/>
      <c r="J682" s="171">
        <f>BK682</f>
        <v>0</v>
      </c>
      <c r="K682" s="157"/>
      <c r="L682" s="162"/>
      <c r="M682" s="163"/>
      <c r="N682" s="164"/>
      <c r="O682" s="164"/>
      <c r="P682" s="165">
        <f>SUM(P683:P743)</f>
        <v>0</v>
      </c>
      <c r="Q682" s="164"/>
      <c r="R682" s="165">
        <f>SUM(R683:R743)</f>
        <v>0</v>
      </c>
      <c r="S682" s="164"/>
      <c r="T682" s="166">
        <f>SUM(T683:T743)</f>
        <v>0</v>
      </c>
      <c r="AR682" s="167" t="s">
        <v>92</v>
      </c>
      <c r="AT682" s="168" t="s">
        <v>81</v>
      </c>
      <c r="AU682" s="168" t="s">
        <v>90</v>
      </c>
      <c r="AY682" s="167" t="s">
        <v>137</v>
      </c>
      <c r="BK682" s="169">
        <f>SUM(BK683:BK743)</f>
        <v>0</v>
      </c>
    </row>
    <row r="683" spans="1:65" s="2" customFormat="1" ht="24.2" customHeight="1">
      <c r="A683" s="36"/>
      <c r="B683" s="37"/>
      <c r="C683" s="172" t="s">
        <v>847</v>
      </c>
      <c r="D683" s="172" t="s">
        <v>140</v>
      </c>
      <c r="E683" s="173" t="s">
        <v>848</v>
      </c>
      <c r="F683" s="174" t="s">
        <v>849</v>
      </c>
      <c r="G683" s="175" t="s">
        <v>552</v>
      </c>
      <c r="H683" s="176">
        <v>1630</v>
      </c>
      <c r="I683" s="177"/>
      <c r="J683" s="178">
        <f>ROUND(I683*H683,2)</f>
        <v>0</v>
      </c>
      <c r="K683" s="179"/>
      <c r="L683" s="41"/>
      <c r="M683" s="180" t="s">
        <v>44</v>
      </c>
      <c r="N683" s="181" t="s">
        <v>53</v>
      </c>
      <c r="O683" s="66"/>
      <c r="P683" s="182">
        <f>O683*H683</f>
        <v>0</v>
      </c>
      <c r="Q683" s="182">
        <v>0</v>
      </c>
      <c r="R683" s="182">
        <f>Q683*H683</f>
        <v>0</v>
      </c>
      <c r="S683" s="182">
        <v>0</v>
      </c>
      <c r="T683" s="183">
        <f>S683*H683</f>
        <v>0</v>
      </c>
      <c r="U683" s="36"/>
      <c r="V683" s="36"/>
      <c r="W683" s="36"/>
      <c r="X683" s="36"/>
      <c r="Y683" s="36"/>
      <c r="Z683" s="36"/>
      <c r="AA683" s="36"/>
      <c r="AB683" s="36"/>
      <c r="AC683" s="36"/>
      <c r="AD683" s="36"/>
      <c r="AE683" s="36"/>
      <c r="AR683" s="184" t="s">
        <v>376</v>
      </c>
      <c r="AT683" s="184" t="s">
        <v>140</v>
      </c>
      <c r="AU683" s="184" t="s">
        <v>92</v>
      </c>
      <c r="AY683" s="18" t="s">
        <v>137</v>
      </c>
      <c r="BE683" s="185">
        <f>IF(N683="základní",J683,0)</f>
        <v>0</v>
      </c>
      <c r="BF683" s="185">
        <f>IF(N683="snížená",J683,0)</f>
        <v>0</v>
      </c>
      <c r="BG683" s="185">
        <f>IF(N683="zákl. přenesená",J683,0)</f>
        <v>0</v>
      </c>
      <c r="BH683" s="185">
        <f>IF(N683="sníž. přenesená",J683,0)</f>
        <v>0</v>
      </c>
      <c r="BI683" s="185">
        <f>IF(N683="nulová",J683,0)</f>
        <v>0</v>
      </c>
      <c r="BJ683" s="18" t="s">
        <v>90</v>
      </c>
      <c r="BK683" s="185">
        <f>ROUND(I683*H683,2)</f>
        <v>0</v>
      </c>
      <c r="BL683" s="18" t="s">
        <v>376</v>
      </c>
      <c r="BM683" s="184" t="s">
        <v>850</v>
      </c>
    </row>
    <row r="684" spans="1:65" s="13" customFormat="1" ht="11.25">
      <c r="B684" s="191"/>
      <c r="C684" s="192"/>
      <c r="D684" s="193" t="s">
        <v>148</v>
      </c>
      <c r="E684" s="194" t="s">
        <v>44</v>
      </c>
      <c r="F684" s="195" t="s">
        <v>851</v>
      </c>
      <c r="G684" s="192"/>
      <c r="H684" s="196">
        <v>80</v>
      </c>
      <c r="I684" s="197"/>
      <c r="J684" s="192"/>
      <c r="K684" s="192"/>
      <c r="L684" s="198"/>
      <c r="M684" s="199"/>
      <c r="N684" s="200"/>
      <c r="O684" s="200"/>
      <c r="P684" s="200"/>
      <c r="Q684" s="200"/>
      <c r="R684" s="200"/>
      <c r="S684" s="200"/>
      <c r="T684" s="201"/>
      <c r="AT684" s="202" t="s">
        <v>148</v>
      </c>
      <c r="AU684" s="202" t="s">
        <v>92</v>
      </c>
      <c r="AV684" s="13" t="s">
        <v>92</v>
      </c>
      <c r="AW684" s="13" t="s">
        <v>42</v>
      </c>
      <c r="AX684" s="13" t="s">
        <v>82</v>
      </c>
      <c r="AY684" s="202" t="s">
        <v>137</v>
      </c>
    </row>
    <row r="685" spans="1:65" s="13" customFormat="1" ht="11.25">
      <c r="B685" s="191"/>
      <c r="C685" s="192"/>
      <c r="D685" s="193" t="s">
        <v>148</v>
      </c>
      <c r="E685" s="194" t="s">
        <v>44</v>
      </c>
      <c r="F685" s="195" t="s">
        <v>852</v>
      </c>
      <c r="G685" s="192"/>
      <c r="H685" s="196">
        <v>100</v>
      </c>
      <c r="I685" s="197"/>
      <c r="J685" s="192"/>
      <c r="K685" s="192"/>
      <c r="L685" s="198"/>
      <c r="M685" s="199"/>
      <c r="N685" s="200"/>
      <c r="O685" s="200"/>
      <c r="P685" s="200"/>
      <c r="Q685" s="200"/>
      <c r="R685" s="200"/>
      <c r="S685" s="200"/>
      <c r="T685" s="201"/>
      <c r="AT685" s="202" t="s">
        <v>148</v>
      </c>
      <c r="AU685" s="202" t="s">
        <v>92</v>
      </c>
      <c r="AV685" s="13" t="s">
        <v>92</v>
      </c>
      <c r="AW685" s="13" t="s">
        <v>42</v>
      </c>
      <c r="AX685" s="13" t="s">
        <v>82</v>
      </c>
      <c r="AY685" s="202" t="s">
        <v>137</v>
      </c>
    </row>
    <row r="686" spans="1:65" s="13" customFormat="1" ht="11.25">
      <c r="B686" s="191"/>
      <c r="C686" s="192"/>
      <c r="D686" s="193" t="s">
        <v>148</v>
      </c>
      <c r="E686" s="194" t="s">
        <v>44</v>
      </c>
      <c r="F686" s="195" t="s">
        <v>853</v>
      </c>
      <c r="G686" s="192"/>
      <c r="H686" s="196">
        <v>700</v>
      </c>
      <c r="I686" s="197"/>
      <c r="J686" s="192"/>
      <c r="K686" s="192"/>
      <c r="L686" s="198"/>
      <c r="M686" s="199"/>
      <c r="N686" s="200"/>
      <c r="O686" s="200"/>
      <c r="P686" s="200"/>
      <c r="Q686" s="200"/>
      <c r="R686" s="200"/>
      <c r="S686" s="200"/>
      <c r="T686" s="201"/>
      <c r="AT686" s="202" t="s">
        <v>148</v>
      </c>
      <c r="AU686" s="202" t="s">
        <v>92</v>
      </c>
      <c r="AV686" s="13" t="s">
        <v>92</v>
      </c>
      <c r="AW686" s="13" t="s">
        <v>42</v>
      </c>
      <c r="AX686" s="13" t="s">
        <v>82</v>
      </c>
      <c r="AY686" s="202" t="s">
        <v>137</v>
      </c>
    </row>
    <row r="687" spans="1:65" s="13" customFormat="1" ht="11.25">
      <c r="B687" s="191"/>
      <c r="C687" s="192"/>
      <c r="D687" s="193" t="s">
        <v>148</v>
      </c>
      <c r="E687" s="194" t="s">
        <v>44</v>
      </c>
      <c r="F687" s="195" t="s">
        <v>854</v>
      </c>
      <c r="G687" s="192"/>
      <c r="H687" s="196">
        <v>70</v>
      </c>
      <c r="I687" s="197"/>
      <c r="J687" s="192"/>
      <c r="K687" s="192"/>
      <c r="L687" s="198"/>
      <c r="M687" s="199"/>
      <c r="N687" s="200"/>
      <c r="O687" s="200"/>
      <c r="P687" s="200"/>
      <c r="Q687" s="200"/>
      <c r="R687" s="200"/>
      <c r="S687" s="200"/>
      <c r="T687" s="201"/>
      <c r="AT687" s="202" t="s">
        <v>148</v>
      </c>
      <c r="AU687" s="202" t="s">
        <v>92</v>
      </c>
      <c r="AV687" s="13" t="s">
        <v>92</v>
      </c>
      <c r="AW687" s="13" t="s">
        <v>42</v>
      </c>
      <c r="AX687" s="13" t="s">
        <v>82</v>
      </c>
      <c r="AY687" s="202" t="s">
        <v>137</v>
      </c>
    </row>
    <row r="688" spans="1:65" s="13" customFormat="1" ht="11.25">
      <c r="B688" s="191"/>
      <c r="C688" s="192"/>
      <c r="D688" s="193" t="s">
        <v>148</v>
      </c>
      <c r="E688" s="194" t="s">
        <v>44</v>
      </c>
      <c r="F688" s="195" t="s">
        <v>855</v>
      </c>
      <c r="G688" s="192"/>
      <c r="H688" s="196">
        <v>90</v>
      </c>
      <c r="I688" s="197"/>
      <c r="J688" s="192"/>
      <c r="K688" s="192"/>
      <c r="L688" s="198"/>
      <c r="M688" s="199"/>
      <c r="N688" s="200"/>
      <c r="O688" s="200"/>
      <c r="P688" s="200"/>
      <c r="Q688" s="200"/>
      <c r="R688" s="200"/>
      <c r="S688" s="200"/>
      <c r="T688" s="201"/>
      <c r="AT688" s="202" t="s">
        <v>148</v>
      </c>
      <c r="AU688" s="202" t="s">
        <v>92</v>
      </c>
      <c r="AV688" s="13" t="s">
        <v>92</v>
      </c>
      <c r="AW688" s="13" t="s">
        <v>42</v>
      </c>
      <c r="AX688" s="13" t="s">
        <v>82</v>
      </c>
      <c r="AY688" s="202" t="s">
        <v>137</v>
      </c>
    </row>
    <row r="689" spans="1:65" s="13" customFormat="1" ht="11.25">
      <c r="B689" s="191"/>
      <c r="C689" s="192"/>
      <c r="D689" s="193" t="s">
        <v>148</v>
      </c>
      <c r="E689" s="194" t="s">
        <v>44</v>
      </c>
      <c r="F689" s="195" t="s">
        <v>856</v>
      </c>
      <c r="G689" s="192"/>
      <c r="H689" s="196">
        <v>90</v>
      </c>
      <c r="I689" s="197"/>
      <c r="J689" s="192"/>
      <c r="K689" s="192"/>
      <c r="L689" s="198"/>
      <c r="M689" s="199"/>
      <c r="N689" s="200"/>
      <c r="O689" s="200"/>
      <c r="P689" s="200"/>
      <c r="Q689" s="200"/>
      <c r="R689" s="200"/>
      <c r="S689" s="200"/>
      <c r="T689" s="201"/>
      <c r="AT689" s="202" t="s">
        <v>148</v>
      </c>
      <c r="AU689" s="202" t="s">
        <v>92</v>
      </c>
      <c r="AV689" s="13" t="s">
        <v>92</v>
      </c>
      <c r="AW689" s="13" t="s">
        <v>42</v>
      </c>
      <c r="AX689" s="13" t="s">
        <v>82</v>
      </c>
      <c r="AY689" s="202" t="s">
        <v>137</v>
      </c>
    </row>
    <row r="690" spans="1:65" s="13" customFormat="1" ht="11.25">
      <c r="B690" s="191"/>
      <c r="C690" s="192"/>
      <c r="D690" s="193" t="s">
        <v>148</v>
      </c>
      <c r="E690" s="194" t="s">
        <v>44</v>
      </c>
      <c r="F690" s="195" t="s">
        <v>857</v>
      </c>
      <c r="G690" s="192"/>
      <c r="H690" s="196">
        <v>420</v>
      </c>
      <c r="I690" s="197"/>
      <c r="J690" s="192"/>
      <c r="K690" s="192"/>
      <c r="L690" s="198"/>
      <c r="M690" s="199"/>
      <c r="N690" s="200"/>
      <c r="O690" s="200"/>
      <c r="P690" s="200"/>
      <c r="Q690" s="200"/>
      <c r="R690" s="200"/>
      <c r="S690" s="200"/>
      <c r="T690" s="201"/>
      <c r="AT690" s="202" t="s">
        <v>148</v>
      </c>
      <c r="AU690" s="202" t="s">
        <v>92</v>
      </c>
      <c r="AV690" s="13" t="s">
        <v>92</v>
      </c>
      <c r="AW690" s="13" t="s">
        <v>42</v>
      </c>
      <c r="AX690" s="13" t="s">
        <v>82</v>
      </c>
      <c r="AY690" s="202" t="s">
        <v>137</v>
      </c>
    </row>
    <row r="691" spans="1:65" s="13" customFormat="1" ht="11.25">
      <c r="B691" s="191"/>
      <c r="C691" s="192"/>
      <c r="D691" s="193" t="s">
        <v>148</v>
      </c>
      <c r="E691" s="194" t="s">
        <v>44</v>
      </c>
      <c r="F691" s="195" t="s">
        <v>858</v>
      </c>
      <c r="G691" s="192"/>
      <c r="H691" s="196">
        <v>80</v>
      </c>
      <c r="I691" s="197"/>
      <c r="J691" s="192"/>
      <c r="K691" s="192"/>
      <c r="L691" s="198"/>
      <c r="M691" s="199"/>
      <c r="N691" s="200"/>
      <c r="O691" s="200"/>
      <c r="P691" s="200"/>
      <c r="Q691" s="200"/>
      <c r="R691" s="200"/>
      <c r="S691" s="200"/>
      <c r="T691" s="201"/>
      <c r="AT691" s="202" t="s">
        <v>148</v>
      </c>
      <c r="AU691" s="202" t="s">
        <v>92</v>
      </c>
      <c r="AV691" s="13" t="s">
        <v>92</v>
      </c>
      <c r="AW691" s="13" t="s">
        <v>42</v>
      </c>
      <c r="AX691" s="13" t="s">
        <v>82</v>
      </c>
      <c r="AY691" s="202" t="s">
        <v>137</v>
      </c>
    </row>
    <row r="692" spans="1:65" s="14" customFormat="1" ht="11.25">
      <c r="B692" s="203"/>
      <c r="C692" s="204"/>
      <c r="D692" s="193" t="s">
        <v>148</v>
      </c>
      <c r="E692" s="205" t="s">
        <v>44</v>
      </c>
      <c r="F692" s="206" t="s">
        <v>153</v>
      </c>
      <c r="G692" s="204"/>
      <c r="H692" s="207">
        <v>1630</v>
      </c>
      <c r="I692" s="208"/>
      <c r="J692" s="204"/>
      <c r="K692" s="204"/>
      <c r="L692" s="209"/>
      <c r="M692" s="210"/>
      <c r="N692" s="211"/>
      <c r="O692" s="211"/>
      <c r="P692" s="211"/>
      <c r="Q692" s="211"/>
      <c r="R692" s="211"/>
      <c r="S692" s="211"/>
      <c r="T692" s="212"/>
      <c r="AT692" s="213" t="s">
        <v>148</v>
      </c>
      <c r="AU692" s="213" t="s">
        <v>92</v>
      </c>
      <c r="AV692" s="14" t="s">
        <v>144</v>
      </c>
      <c r="AW692" s="14" t="s">
        <v>42</v>
      </c>
      <c r="AX692" s="14" t="s">
        <v>90</v>
      </c>
      <c r="AY692" s="213" t="s">
        <v>137</v>
      </c>
    </row>
    <row r="693" spans="1:65" s="2" customFormat="1" ht="37.9" customHeight="1">
      <c r="A693" s="36"/>
      <c r="B693" s="37"/>
      <c r="C693" s="172" t="s">
        <v>859</v>
      </c>
      <c r="D693" s="172" t="s">
        <v>140</v>
      </c>
      <c r="E693" s="173" t="s">
        <v>860</v>
      </c>
      <c r="F693" s="174" t="s">
        <v>861</v>
      </c>
      <c r="G693" s="175" t="s">
        <v>467</v>
      </c>
      <c r="H693" s="176">
        <v>92</v>
      </c>
      <c r="I693" s="177"/>
      <c r="J693" s="178">
        <f>ROUND(I693*H693,2)</f>
        <v>0</v>
      </c>
      <c r="K693" s="179"/>
      <c r="L693" s="41"/>
      <c r="M693" s="180" t="s">
        <v>44</v>
      </c>
      <c r="N693" s="181" t="s">
        <v>53</v>
      </c>
      <c r="O693" s="66"/>
      <c r="P693" s="182">
        <f>O693*H693</f>
        <v>0</v>
      </c>
      <c r="Q693" s="182">
        <v>0</v>
      </c>
      <c r="R693" s="182">
        <f>Q693*H693</f>
        <v>0</v>
      </c>
      <c r="S693" s="182">
        <v>0</v>
      </c>
      <c r="T693" s="183">
        <f>S693*H693</f>
        <v>0</v>
      </c>
      <c r="U693" s="36"/>
      <c r="V693" s="36"/>
      <c r="W693" s="36"/>
      <c r="X693" s="36"/>
      <c r="Y693" s="36"/>
      <c r="Z693" s="36"/>
      <c r="AA693" s="36"/>
      <c r="AB693" s="36"/>
      <c r="AC693" s="36"/>
      <c r="AD693" s="36"/>
      <c r="AE693" s="36"/>
      <c r="AR693" s="184" t="s">
        <v>376</v>
      </c>
      <c r="AT693" s="184" t="s">
        <v>140</v>
      </c>
      <c r="AU693" s="184" t="s">
        <v>92</v>
      </c>
      <c r="AY693" s="18" t="s">
        <v>137</v>
      </c>
      <c r="BE693" s="185">
        <f>IF(N693="základní",J693,0)</f>
        <v>0</v>
      </c>
      <c r="BF693" s="185">
        <f>IF(N693="snížená",J693,0)</f>
        <v>0</v>
      </c>
      <c r="BG693" s="185">
        <f>IF(N693="zákl. přenesená",J693,0)</f>
        <v>0</v>
      </c>
      <c r="BH693" s="185">
        <f>IF(N693="sníž. přenesená",J693,0)</f>
        <v>0</v>
      </c>
      <c r="BI693" s="185">
        <f>IF(N693="nulová",J693,0)</f>
        <v>0</v>
      </c>
      <c r="BJ693" s="18" t="s">
        <v>90</v>
      </c>
      <c r="BK693" s="185">
        <f>ROUND(I693*H693,2)</f>
        <v>0</v>
      </c>
      <c r="BL693" s="18" t="s">
        <v>376</v>
      </c>
      <c r="BM693" s="184" t="s">
        <v>862</v>
      </c>
    </row>
    <row r="694" spans="1:65" s="13" customFormat="1" ht="11.25">
      <c r="B694" s="191"/>
      <c r="C694" s="192"/>
      <c r="D694" s="193" t="s">
        <v>148</v>
      </c>
      <c r="E694" s="194" t="s">
        <v>44</v>
      </c>
      <c r="F694" s="195" t="s">
        <v>863</v>
      </c>
      <c r="G694" s="192"/>
      <c r="H694" s="196">
        <v>8</v>
      </c>
      <c r="I694" s="197"/>
      <c r="J694" s="192"/>
      <c r="K694" s="192"/>
      <c r="L694" s="198"/>
      <c r="M694" s="199"/>
      <c r="N694" s="200"/>
      <c r="O694" s="200"/>
      <c r="P694" s="200"/>
      <c r="Q694" s="200"/>
      <c r="R694" s="200"/>
      <c r="S694" s="200"/>
      <c r="T694" s="201"/>
      <c r="AT694" s="202" t="s">
        <v>148</v>
      </c>
      <c r="AU694" s="202" t="s">
        <v>92</v>
      </c>
      <c r="AV694" s="13" t="s">
        <v>92</v>
      </c>
      <c r="AW694" s="13" t="s">
        <v>42</v>
      </c>
      <c r="AX694" s="13" t="s">
        <v>82</v>
      </c>
      <c r="AY694" s="202" t="s">
        <v>137</v>
      </c>
    </row>
    <row r="695" spans="1:65" s="13" customFormat="1" ht="11.25">
      <c r="B695" s="191"/>
      <c r="C695" s="192"/>
      <c r="D695" s="193" t="s">
        <v>148</v>
      </c>
      <c r="E695" s="194" t="s">
        <v>44</v>
      </c>
      <c r="F695" s="195" t="s">
        <v>864</v>
      </c>
      <c r="G695" s="192"/>
      <c r="H695" s="196">
        <v>4</v>
      </c>
      <c r="I695" s="197"/>
      <c r="J695" s="192"/>
      <c r="K695" s="192"/>
      <c r="L695" s="198"/>
      <c r="M695" s="199"/>
      <c r="N695" s="200"/>
      <c r="O695" s="200"/>
      <c r="P695" s="200"/>
      <c r="Q695" s="200"/>
      <c r="R695" s="200"/>
      <c r="S695" s="200"/>
      <c r="T695" s="201"/>
      <c r="AT695" s="202" t="s">
        <v>148</v>
      </c>
      <c r="AU695" s="202" t="s">
        <v>92</v>
      </c>
      <c r="AV695" s="13" t="s">
        <v>92</v>
      </c>
      <c r="AW695" s="13" t="s">
        <v>42</v>
      </c>
      <c r="AX695" s="13" t="s">
        <v>82</v>
      </c>
      <c r="AY695" s="202" t="s">
        <v>137</v>
      </c>
    </row>
    <row r="696" spans="1:65" s="13" customFormat="1" ht="11.25">
      <c r="B696" s="191"/>
      <c r="C696" s="192"/>
      <c r="D696" s="193" t="s">
        <v>148</v>
      </c>
      <c r="E696" s="194" t="s">
        <v>44</v>
      </c>
      <c r="F696" s="195" t="s">
        <v>865</v>
      </c>
      <c r="G696" s="192"/>
      <c r="H696" s="196">
        <v>60</v>
      </c>
      <c r="I696" s="197"/>
      <c r="J696" s="192"/>
      <c r="K696" s="192"/>
      <c r="L696" s="198"/>
      <c r="M696" s="199"/>
      <c r="N696" s="200"/>
      <c r="O696" s="200"/>
      <c r="P696" s="200"/>
      <c r="Q696" s="200"/>
      <c r="R696" s="200"/>
      <c r="S696" s="200"/>
      <c r="T696" s="201"/>
      <c r="AT696" s="202" t="s">
        <v>148</v>
      </c>
      <c r="AU696" s="202" t="s">
        <v>92</v>
      </c>
      <c r="AV696" s="13" t="s">
        <v>92</v>
      </c>
      <c r="AW696" s="13" t="s">
        <v>42</v>
      </c>
      <c r="AX696" s="13" t="s">
        <v>82</v>
      </c>
      <c r="AY696" s="202" t="s">
        <v>137</v>
      </c>
    </row>
    <row r="697" spans="1:65" s="13" customFormat="1" ht="11.25">
      <c r="B697" s="191"/>
      <c r="C697" s="192"/>
      <c r="D697" s="193" t="s">
        <v>148</v>
      </c>
      <c r="E697" s="194" t="s">
        <v>44</v>
      </c>
      <c r="F697" s="195" t="s">
        <v>796</v>
      </c>
      <c r="G697" s="192"/>
      <c r="H697" s="196">
        <v>2</v>
      </c>
      <c r="I697" s="197"/>
      <c r="J697" s="192"/>
      <c r="K697" s="192"/>
      <c r="L697" s="198"/>
      <c r="M697" s="199"/>
      <c r="N697" s="200"/>
      <c r="O697" s="200"/>
      <c r="P697" s="200"/>
      <c r="Q697" s="200"/>
      <c r="R697" s="200"/>
      <c r="S697" s="200"/>
      <c r="T697" s="201"/>
      <c r="AT697" s="202" t="s">
        <v>148</v>
      </c>
      <c r="AU697" s="202" t="s">
        <v>92</v>
      </c>
      <c r="AV697" s="13" t="s">
        <v>92</v>
      </c>
      <c r="AW697" s="13" t="s">
        <v>42</v>
      </c>
      <c r="AX697" s="13" t="s">
        <v>82</v>
      </c>
      <c r="AY697" s="202" t="s">
        <v>137</v>
      </c>
    </row>
    <row r="698" spans="1:65" s="13" customFormat="1" ht="11.25">
      <c r="B698" s="191"/>
      <c r="C698" s="192"/>
      <c r="D698" s="193" t="s">
        <v>148</v>
      </c>
      <c r="E698" s="194" t="s">
        <v>44</v>
      </c>
      <c r="F698" s="195" t="s">
        <v>866</v>
      </c>
      <c r="G698" s="192"/>
      <c r="H698" s="196">
        <v>6</v>
      </c>
      <c r="I698" s="197"/>
      <c r="J698" s="192"/>
      <c r="K698" s="192"/>
      <c r="L698" s="198"/>
      <c r="M698" s="199"/>
      <c r="N698" s="200"/>
      <c r="O698" s="200"/>
      <c r="P698" s="200"/>
      <c r="Q698" s="200"/>
      <c r="R698" s="200"/>
      <c r="S698" s="200"/>
      <c r="T698" s="201"/>
      <c r="AT698" s="202" t="s">
        <v>148</v>
      </c>
      <c r="AU698" s="202" t="s">
        <v>92</v>
      </c>
      <c r="AV698" s="13" t="s">
        <v>92</v>
      </c>
      <c r="AW698" s="13" t="s">
        <v>42</v>
      </c>
      <c r="AX698" s="13" t="s">
        <v>82</v>
      </c>
      <c r="AY698" s="202" t="s">
        <v>137</v>
      </c>
    </row>
    <row r="699" spans="1:65" s="13" customFormat="1" ht="11.25">
      <c r="B699" s="191"/>
      <c r="C699" s="192"/>
      <c r="D699" s="193" t="s">
        <v>148</v>
      </c>
      <c r="E699" s="194" t="s">
        <v>44</v>
      </c>
      <c r="F699" s="195" t="s">
        <v>867</v>
      </c>
      <c r="G699" s="192"/>
      <c r="H699" s="196">
        <v>4</v>
      </c>
      <c r="I699" s="197"/>
      <c r="J699" s="192"/>
      <c r="K699" s="192"/>
      <c r="L699" s="198"/>
      <c r="M699" s="199"/>
      <c r="N699" s="200"/>
      <c r="O699" s="200"/>
      <c r="P699" s="200"/>
      <c r="Q699" s="200"/>
      <c r="R699" s="200"/>
      <c r="S699" s="200"/>
      <c r="T699" s="201"/>
      <c r="AT699" s="202" t="s">
        <v>148</v>
      </c>
      <c r="AU699" s="202" t="s">
        <v>92</v>
      </c>
      <c r="AV699" s="13" t="s">
        <v>92</v>
      </c>
      <c r="AW699" s="13" t="s">
        <v>42</v>
      </c>
      <c r="AX699" s="13" t="s">
        <v>82</v>
      </c>
      <c r="AY699" s="202" t="s">
        <v>137</v>
      </c>
    </row>
    <row r="700" spans="1:65" s="13" customFormat="1" ht="11.25">
      <c r="B700" s="191"/>
      <c r="C700" s="192"/>
      <c r="D700" s="193" t="s">
        <v>148</v>
      </c>
      <c r="E700" s="194" t="s">
        <v>44</v>
      </c>
      <c r="F700" s="195" t="s">
        <v>868</v>
      </c>
      <c r="G700" s="192"/>
      <c r="H700" s="196">
        <v>8</v>
      </c>
      <c r="I700" s="197"/>
      <c r="J700" s="192"/>
      <c r="K700" s="192"/>
      <c r="L700" s="198"/>
      <c r="M700" s="199"/>
      <c r="N700" s="200"/>
      <c r="O700" s="200"/>
      <c r="P700" s="200"/>
      <c r="Q700" s="200"/>
      <c r="R700" s="200"/>
      <c r="S700" s="200"/>
      <c r="T700" s="201"/>
      <c r="AT700" s="202" t="s">
        <v>148</v>
      </c>
      <c r="AU700" s="202" t="s">
        <v>92</v>
      </c>
      <c r="AV700" s="13" t="s">
        <v>92</v>
      </c>
      <c r="AW700" s="13" t="s">
        <v>42</v>
      </c>
      <c r="AX700" s="13" t="s">
        <v>82</v>
      </c>
      <c r="AY700" s="202" t="s">
        <v>137</v>
      </c>
    </row>
    <row r="701" spans="1:65" s="14" customFormat="1" ht="11.25">
      <c r="B701" s="203"/>
      <c r="C701" s="204"/>
      <c r="D701" s="193" t="s">
        <v>148</v>
      </c>
      <c r="E701" s="205" t="s">
        <v>44</v>
      </c>
      <c r="F701" s="206" t="s">
        <v>153</v>
      </c>
      <c r="G701" s="204"/>
      <c r="H701" s="207">
        <v>92</v>
      </c>
      <c r="I701" s="208"/>
      <c r="J701" s="204"/>
      <c r="K701" s="204"/>
      <c r="L701" s="209"/>
      <c r="M701" s="210"/>
      <c r="N701" s="211"/>
      <c r="O701" s="211"/>
      <c r="P701" s="211"/>
      <c r="Q701" s="211"/>
      <c r="R701" s="211"/>
      <c r="S701" s="211"/>
      <c r="T701" s="212"/>
      <c r="AT701" s="213" t="s">
        <v>148</v>
      </c>
      <c r="AU701" s="213" t="s">
        <v>92</v>
      </c>
      <c r="AV701" s="14" t="s">
        <v>144</v>
      </c>
      <c r="AW701" s="14" t="s">
        <v>42</v>
      </c>
      <c r="AX701" s="14" t="s">
        <v>90</v>
      </c>
      <c r="AY701" s="213" t="s">
        <v>137</v>
      </c>
    </row>
    <row r="702" spans="1:65" s="2" customFormat="1" ht="24.2" customHeight="1">
      <c r="A702" s="36"/>
      <c r="B702" s="37"/>
      <c r="C702" s="172" t="s">
        <v>869</v>
      </c>
      <c r="D702" s="172" t="s">
        <v>140</v>
      </c>
      <c r="E702" s="173" t="s">
        <v>870</v>
      </c>
      <c r="F702" s="174" t="s">
        <v>871</v>
      </c>
      <c r="G702" s="175" t="s">
        <v>552</v>
      </c>
      <c r="H702" s="176">
        <v>1010</v>
      </c>
      <c r="I702" s="177"/>
      <c r="J702" s="178">
        <f>ROUND(I702*H702,2)</f>
        <v>0</v>
      </c>
      <c r="K702" s="179"/>
      <c r="L702" s="41"/>
      <c r="M702" s="180" t="s">
        <v>44</v>
      </c>
      <c r="N702" s="181" t="s">
        <v>53</v>
      </c>
      <c r="O702" s="66"/>
      <c r="P702" s="182">
        <f>O702*H702</f>
        <v>0</v>
      </c>
      <c r="Q702" s="182">
        <v>0</v>
      </c>
      <c r="R702" s="182">
        <f>Q702*H702</f>
        <v>0</v>
      </c>
      <c r="S702" s="182">
        <v>0</v>
      </c>
      <c r="T702" s="183">
        <f>S702*H702</f>
        <v>0</v>
      </c>
      <c r="U702" s="36"/>
      <c r="V702" s="36"/>
      <c r="W702" s="36"/>
      <c r="X702" s="36"/>
      <c r="Y702" s="36"/>
      <c r="Z702" s="36"/>
      <c r="AA702" s="36"/>
      <c r="AB702" s="36"/>
      <c r="AC702" s="36"/>
      <c r="AD702" s="36"/>
      <c r="AE702" s="36"/>
      <c r="AR702" s="184" t="s">
        <v>376</v>
      </c>
      <c r="AT702" s="184" t="s">
        <v>140</v>
      </c>
      <c r="AU702" s="184" t="s">
        <v>92</v>
      </c>
      <c r="AY702" s="18" t="s">
        <v>137</v>
      </c>
      <c r="BE702" s="185">
        <f>IF(N702="základní",J702,0)</f>
        <v>0</v>
      </c>
      <c r="BF702" s="185">
        <f>IF(N702="snížená",J702,0)</f>
        <v>0</v>
      </c>
      <c r="BG702" s="185">
        <f>IF(N702="zákl. přenesená",J702,0)</f>
        <v>0</v>
      </c>
      <c r="BH702" s="185">
        <f>IF(N702="sníž. přenesená",J702,0)</f>
        <v>0</v>
      </c>
      <c r="BI702" s="185">
        <f>IF(N702="nulová",J702,0)</f>
        <v>0</v>
      </c>
      <c r="BJ702" s="18" t="s">
        <v>90</v>
      </c>
      <c r="BK702" s="185">
        <f>ROUND(I702*H702,2)</f>
        <v>0</v>
      </c>
      <c r="BL702" s="18" t="s">
        <v>376</v>
      </c>
      <c r="BM702" s="184" t="s">
        <v>872</v>
      </c>
    </row>
    <row r="703" spans="1:65" s="13" customFormat="1" ht="11.25">
      <c r="B703" s="191"/>
      <c r="C703" s="192"/>
      <c r="D703" s="193" t="s">
        <v>148</v>
      </c>
      <c r="E703" s="194" t="s">
        <v>44</v>
      </c>
      <c r="F703" s="195" t="s">
        <v>873</v>
      </c>
      <c r="G703" s="192"/>
      <c r="H703" s="196">
        <v>40</v>
      </c>
      <c r="I703" s="197"/>
      <c r="J703" s="192"/>
      <c r="K703" s="192"/>
      <c r="L703" s="198"/>
      <c r="M703" s="199"/>
      <c r="N703" s="200"/>
      <c r="O703" s="200"/>
      <c r="P703" s="200"/>
      <c r="Q703" s="200"/>
      <c r="R703" s="200"/>
      <c r="S703" s="200"/>
      <c r="T703" s="201"/>
      <c r="AT703" s="202" t="s">
        <v>148</v>
      </c>
      <c r="AU703" s="202" t="s">
        <v>92</v>
      </c>
      <c r="AV703" s="13" t="s">
        <v>92</v>
      </c>
      <c r="AW703" s="13" t="s">
        <v>42</v>
      </c>
      <c r="AX703" s="13" t="s">
        <v>82</v>
      </c>
      <c r="AY703" s="202" t="s">
        <v>137</v>
      </c>
    </row>
    <row r="704" spans="1:65" s="13" customFormat="1" ht="11.25">
      <c r="B704" s="191"/>
      <c r="C704" s="192"/>
      <c r="D704" s="193" t="s">
        <v>148</v>
      </c>
      <c r="E704" s="194" t="s">
        <v>44</v>
      </c>
      <c r="F704" s="195" t="s">
        <v>874</v>
      </c>
      <c r="G704" s="192"/>
      <c r="H704" s="196">
        <v>140</v>
      </c>
      <c r="I704" s="197"/>
      <c r="J704" s="192"/>
      <c r="K704" s="192"/>
      <c r="L704" s="198"/>
      <c r="M704" s="199"/>
      <c r="N704" s="200"/>
      <c r="O704" s="200"/>
      <c r="P704" s="200"/>
      <c r="Q704" s="200"/>
      <c r="R704" s="200"/>
      <c r="S704" s="200"/>
      <c r="T704" s="201"/>
      <c r="AT704" s="202" t="s">
        <v>148</v>
      </c>
      <c r="AU704" s="202" t="s">
        <v>92</v>
      </c>
      <c r="AV704" s="13" t="s">
        <v>92</v>
      </c>
      <c r="AW704" s="13" t="s">
        <v>42</v>
      </c>
      <c r="AX704" s="13" t="s">
        <v>82</v>
      </c>
      <c r="AY704" s="202" t="s">
        <v>137</v>
      </c>
    </row>
    <row r="705" spans="1:65" s="13" customFormat="1" ht="11.25">
      <c r="B705" s="191"/>
      <c r="C705" s="192"/>
      <c r="D705" s="193" t="s">
        <v>148</v>
      </c>
      <c r="E705" s="194" t="s">
        <v>44</v>
      </c>
      <c r="F705" s="195" t="s">
        <v>875</v>
      </c>
      <c r="G705" s="192"/>
      <c r="H705" s="196">
        <v>700</v>
      </c>
      <c r="I705" s="197"/>
      <c r="J705" s="192"/>
      <c r="K705" s="192"/>
      <c r="L705" s="198"/>
      <c r="M705" s="199"/>
      <c r="N705" s="200"/>
      <c r="O705" s="200"/>
      <c r="P705" s="200"/>
      <c r="Q705" s="200"/>
      <c r="R705" s="200"/>
      <c r="S705" s="200"/>
      <c r="T705" s="201"/>
      <c r="AT705" s="202" t="s">
        <v>148</v>
      </c>
      <c r="AU705" s="202" t="s">
        <v>92</v>
      </c>
      <c r="AV705" s="13" t="s">
        <v>92</v>
      </c>
      <c r="AW705" s="13" t="s">
        <v>42</v>
      </c>
      <c r="AX705" s="13" t="s">
        <v>82</v>
      </c>
      <c r="AY705" s="202" t="s">
        <v>137</v>
      </c>
    </row>
    <row r="706" spans="1:65" s="13" customFormat="1" ht="11.25">
      <c r="B706" s="191"/>
      <c r="C706" s="192"/>
      <c r="D706" s="193" t="s">
        <v>148</v>
      </c>
      <c r="E706" s="194" t="s">
        <v>44</v>
      </c>
      <c r="F706" s="195" t="s">
        <v>876</v>
      </c>
      <c r="G706" s="192"/>
      <c r="H706" s="196">
        <v>60</v>
      </c>
      <c r="I706" s="197"/>
      <c r="J706" s="192"/>
      <c r="K706" s="192"/>
      <c r="L706" s="198"/>
      <c r="M706" s="199"/>
      <c r="N706" s="200"/>
      <c r="O706" s="200"/>
      <c r="P706" s="200"/>
      <c r="Q706" s="200"/>
      <c r="R706" s="200"/>
      <c r="S706" s="200"/>
      <c r="T706" s="201"/>
      <c r="AT706" s="202" t="s">
        <v>148</v>
      </c>
      <c r="AU706" s="202" t="s">
        <v>92</v>
      </c>
      <c r="AV706" s="13" t="s">
        <v>92</v>
      </c>
      <c r="AW706" s="13" t="s">
        <v>42</v>
      </c>
      <c r="AX706" s="13" t="s">
        <v>82</v>
      </c>
      <c r="AY706" s="202" t="s">
        <v>137</v>
      </c>
    </row>
    <row r="707" spans="1:65" s="13" customFormat="1" ht="11.25">
      <c r="B707" s="191"/>
      <c r="C707" s="192"/>
      <c r="D707" s="193" t="s">
        <v>148</v>
      </c>
      <c r="E707" s="194" t="s">
        <v>44</v>
      </c>
      <c r="F707" s="195" t="s">
        <v>877</v>
      </c>
      <c r="G707" s="192"/>
      <c r="H707" s="196">
        <v>70</v>
      </c>
      <c r="I707" s="197"/>
      <c r="J707" s="192"/>
      <c r="K707" s="192"/>
      <c r="L707" s="198"/>
      <c r="M707" s="199"/>
      <c r="N707" s="200"/>
      <c r="O707" s="200"/>
      <c r="P707" s="200"/>
      <c r="Q707" s="200"/>
      <c r="R707" s="200"/>
      <c r="S707" s="200"/>
      <c r="T707" s="201"/>
      <c r="AT707" s="202" t="s">
        <v>148</v>
      </c>
      <c r="AU707" s="202" t="s">
        <v>92</v>
      </c>
      <c r="AV707" s="13" t="s">
        <v>92</v>
      </c>
      <c r="AW707" s="13" t="s">
        <v>42</v>
      </c>
      <c r="AX707" s="13" t="s">
        <v>82</v>
      </c>
      <c r="AY707" s="202" t="s">
        <v>137</v>
      </c>
    </row>
    <row r="708" spans="1:65" s="14" customFormat="1" ht="11.25">
      <c r="B708" s="203"/>
      <c r="C708" s="204"/>
      <c r="D708" s="193" t="s">
        <v>148</v>
      </c>
      <c r="E708" s="205" t="s">
        <v>44</v>
      </c>
      <c r="F708" s="206" t="s">
        <v>153</v>
      </c>
      <c r="G708" s="204"/>
      <c r="H708" s="207">
        <v>1010</v>
      </c>
      <c r="I708" s="208"/>
      <c r="J708" s="204"/>
      <c r="K708" s="204"/>
      <c r="L708" s="209"/>
      <c r="M708" s="210"/>
      <c r="N708" s="211"/>
      <c r="O708" s="211"/>
      <c r="P708" s="211"/>
      <c r="Q708" s="211"/>
      <c r="R708" s="211"/>
      <c r="S708" s="211"/>
      <c r="T708" s="212"/>
      <c r="AT708" s="213" t="s">
        <v>148</v>
      </c>
      <c r="AU708" s="213" t="s">
        <v>92</v>
      </c>
      <c r="AV708" s="14" t="s">
        <v>144</v>
      </c>
      <c r="AW708" s="14" t="s">
        <v>42</v>
      </c>
      <c r="AX708" s="14" t="s">
        <v>90</v>
      </c>
      <c r="AY708" s="213" t="s">
        <v>137</v>
      </c>
    </row>
    <row r="709" spans="1:65" s="2" customFormat="1" ht="24.2" customHeight="1">
      <c r="A709" s="36"/>
      <c r="B709" s="37"/>
      <c r="C709" s="172" t="s">
        <v>878</v>
      </c>
      <c r="D709" s="172" t="s">
        <v>140</v>
      </c>
      <c r="E709" s="173" t="s">
        <v>879</v>
      </c>
      <c r="F709" s="174" t="s">
        <v>880</v>
      </c>
      <c r="G709" s="175" t="s">
        <v>552</v>
      </c>
      <c r="H709" s="176">
        <v>1630</v>
      </c>
      <c r="I709" s="177"/>
      <c r="J709" s="178">
        <f>ROUND(I709*H709,2)</f>
        <v>0</v>
      </c>
      <c r="K709" s="179"/>
      <c r="L709" s="41"/>
      <c r="M709" s="180" t="s">
        <v>44</v>
      </c>
      <c r="N709" s="181" t="s">
        <v>53</v>
      </c>
      <c r="O709" s="66"/>
      <c r="P709" s="182">
        <f>O709*H709</f>
        <v>0</v>
      </c>
      <c r="Q709" s="182">
        <v>0</v>
      </c>
      <c r="R709" s="182">
        <f>Q709*H709</f>
        <v>0</v>
      </c>
      <c r="S709" s="182">
        <v>0</v>
      </c>
      <c r="T709" s="183">
        <f>S709*H709</f>
        <v>0</v>
      </c>
      <c r="U709" s="36"/>
      <c r="V709" s="36"/>
      <c r="W709" s="36"/>
      <c r="X709" s="36"/>
      <c r="Y709" s="36"/>
      <c r="Z709" s="36"/>
      <c r="AA709" s="36"/>
      <c r="AB709" s="36"/>
      <c r="AC709" s="36"/>
      <c r="AD709" s="36"/>
      <c r="AE709" s="36"/>
      <c r="AR709" s="184" t="s">
        <v>376</v>
      </c>
      <c r="AT709" s="184" t="s">
        <v>140</v>
      </c>
      <c r="AU709" s="184" t="s">
        <v>92</v>
      </c>
      <c r="AY709" s="18" t="s">
        <v>137</v>
      </c>
      <c r="BE709" s="185">
        <f>IF(N709="základní",J709,0)</f>
        <v>0</v>
      </c>
      <c r="BF709" s="185">
        <f>IF(N709="snížená",J709,0)</f>
        <v>0</v>
      </c>
      <c r="BG709" s="185">
        <f>IF(N709="zákl. přenesená",J709,0)</f>
        <v>0</v>
      </c>
      <c r="BH709" s="185">
        <f>IF(N709="sníž. přenesená",J709,0)</f>
        <v>0</v>
      </c>
      <c r="BI709" s="185">
        <f>IF(N709="nulová",J709,0)</f>
        <v>0</v>
      </c>
      <c r="BJ709" s="18" t="s">
        <v>90</v>
      </c>
      <c r="BK709" s="185">
        <f>ROUND(I709*H709,2)</f>
        <v>0</v>
      </c>
      <c r="BL709" s="18" t="s">
        <v>376</v>
      </c>
      <c r="BM709" s="184" t="s">
        <v>881</v>
      </c>
    </row>
    <row r="710" spans="1:65" s="13" customFormat="1" ht="11.25">
      <c r="B710" s="191"/>
      <c r="C710" s="192"/>
      <c r="D710" s="193" t="s">
        <v>148</v>
      </c>
      <c r="E710" s="194" t="s">
        <v>44</v>
      </c>
      <c r="F710" s="195" t="s">
        <v>851</v>
      </c>
      <c r="G710" s="192"/>
      <c r="H710" s="196">
        <v>80</v>
      </c>
      <c r="I710" s="197"/>
      <c r="J710" s="192"/>
      <c r="K710" s="192"/>
      <c r="L710" s="198"/>
      <c r="M710" s="199"/>
      <c r="N710" s="200"/>
      <c r="O710" s="200"/>
      <c r="P710" s="200"/>
      <c r="Q710" s="200"/>
      <c r="R710" s="200"/>
      <c r="S710" s="200"/>
      <c r="T710" s="201"/>
      <c r="AT710" s="202" t="s">
        <v>148</v>
      </c>
      <c r="AU710" s="202" t="s">
        <v>92</v>
      </c>
      <c r="AV710" s="13" t="s">
        <v>92</v>
      </c>
      <c r="AW710" s="13" t="s">
        <v>42</v>
      </c>
      <c r="AX710" s="13" t="s">
        <v>82</v>
      </c>
      <c r="AY710" s="202" t="s">
        <v>137</v>
      </c>
    </row>
    <row r="711" spans="1:65" s="13" customFormat="1" ht="11.25">
      <c r="B711" s="191"/>
      <c r="C711" s="192"/>
      <c r="D711" s="193" t="s">
        <v>148</v>
      </c>
      <c r="E711" s="194" t="s">
        <v>44</v>
      </c>
      <c r="F711" s="195" t="s">
        <v>852</v>
      </c>
      <c r="G711" s="192"/>
      <c r="H711" s="196">
        <v>100</v>
      </c>
      <c r="I711" s="197"/>
      <c r="J711" s="192"/>
      <c r="K711" s="192"/>
      <c r="L711" s="198"/>
      <c r="M711" s="199"/>
      <c r="N711" s="200"/>
      <c r="O711" s="200"/>
      <c r="P711" s="200"/>
      <c r="Q711" s="200"/>
      <c r="R711" s="200"/>
      <c r="S711" s="200"/>
      <c r="T711" s="201"/>
      <c r="AT711" s="202" t="s">
        <v>148</v>
      </c>
      <c r="AU711" s="202" t="s">
        <v>92</v>
      </c>
      <c r="AV711" s="13" t="s">
        <v>92</v>
      </c>
      <c r="AW711" s="13" t="s">
        <v>42</v>
      </c>
      <c r="AX711" s="13" t="s">
        <v>82</v>
      </c>
      <c r="AY711" s="202" t="s">
        <v>137</v>
      </c>
    </row>
    <row r="712" spans="1:65" s="13" customFormat="1" ht="11.25">
      <c r="B712" s="191"/>
      <c r="C712" s="192"/>
      <c r="D712" s="193" t="s">
        <v>148</v>
      </c>
      <c r="E712" s="194" t="s">
        <v>44</v>
      </c>
      <c r="F712" s="195" t="s">
        <v>853</v>
      </c>
      <c r="G712" s="192"/>
      <c r="H712" s="196">
        <v>700</v>
      </c>
      <c r="I712" s="197"/>
      <c r="J712" s="192"/>
      <c r="K712" s="192"/>
      <c r="L712" s="198"/>
      <c r="M712" s="199"/>
      <c r="N712" s="200"/>
      <c r="O712" s="200"/>
      <c r="P712" s="200"/>
      <c r="Q712" s="200"/>
      <c r="R712" s="200"/>
      <c r="S712" s="200"/>
      <c r="T712" s="201"/>
      <c r="AT712" s="202" t="s">
        <v>148</v>
      </c>
      <c r="AU712" s="202" t="s">
        <v>92</v>
      </c>
      <c r="AV712" s="13" t="s">
        <v>92</v>
      </c>
      <c r="AW712" s="13" t="s">
        <v>42</v>
      </c>
      <c r="AX712" s="13" t="s">
        <v>82</v>
      </c>
      <c r="AY712" s="202" t="s">
        <v>137</v>
      </c>
    </row>
    <row r="713" spans="1:65" s="13" customFormat="1" ht="11.25">
      <c r="B713" s="191"/>
      <c r="C713" s="192"/>
      <c r="D713" s="193" t="s">
        <v>148</v>
      </c>
      <c r="E713" s="194" t="s">
        <v>44</v>
      </c>
      <c r="F713" s="195" t="s">
        <v>854</v>
      </c>
      <c r="G713" s="192"/>
      <c r="H713" s="196">
        <v>70</v>
      </c>
      <c r="I713" s="197"/>
      <c r="J713" s="192"/>
      <c r="K713" s="192"/>
      <c r="L713" s="198"/>
      <c r="M713" s="199"/>
      <c r="N713" s="200"/>
      <c r="O713" s="200"/>
      <c r="P713" s="200"/>
      <c r="Q713" s="200"/>
      <c r="R713" s="200"/>
      <c r="S713" s="200"/>
      <c r="T713" s="201"/>
      <c r="AT713" s="202" t="s">
        <v>148</v>
      </c>
      <c r="AU713" s="202" t="s">
        <v>92</v>
      </c>
      <c r="AV713" s="13" t="s">
        <v>92</v>
      </c>
      <c r="AW713" s="13" t="s">
        <v>42</v>
      </c>
      <c r="AX713" s="13" t="s">
        <v>82</v>
      </c>
      <c r="AY713" s="202" t="s">
        <v>137</v>
      </c>
    </row>
    <row r="714" spans="1:65" s="13" customFormat="1" ht="11.25">
      <c r="B714" s="191"/>
      <c r="C714" s="192"/>
      <c r="D714" s="193" t="s">
        <v>148</v>
      </c>
      <c r="E714" s="194" t="s">
        <v>44</v>
      </c>
      <c r="F714" s="195" t="s">
        <v>855</v>
      </c>
      <c r="G714" s="192"/>
      <c r="H714" s="196">
        <v>90</v>
      </c>
      <c r="I714" s="197"/>
      <c r="J714" s="192"/>
      <c r="K714" s="192"/>
      <c r="L714" s="198"/>
      <c r="M714" s="199"/>
      <c r="N714" s="200"/>
      <c r="O714" s="200"/>
      <c r="P714" s="200"/>
      <c r="Q714" s="200"/>
      <c r="R714" s="200"/>
      <c r="S714" s="200"/>
      <c r="T714" s="201"/>
      <c r="AT714" s="202" t="s">
        <v>148</v>
      </c>
      <c r="AU714" s="202" t="s">
        <v>92</v>
      </c>
      <c r="AV714" s="13" t="s">
        <v>92</v>
      </c>
      <c r="AW714" s="13" t="s">
        <v>42</v>
      </c>
      <c r="AX714" s="13" t="s">
        <v>82</v>
      </c>
      <c r="AY714" s="202" t="s">
        <v>137</v>
      </c>
    </row>
    <row r="715" spans="1:65" s="13" customFormat="1" ht="11.25">
      <c r="B715" s="191"/>
      <c r="C715" s="192"/>
      <c r="D715" s="193" t="s">
        <v>148</v>
      </c>
      <c r="E715" s="194" t="s">
        <v>44</v>
      </c>
      <c r="F715" s="195" t="s">
        <v>856</v>
      </c>
      <c r="G715" s="192"/>
      <c r="H715" s="196">
        <v>90</v>
      </c>
      <c r="I715" s="197"/>
      <c r="J715" s="192"/>
      <c r="K715" s="192"/>
      <c r="L715" s="198"/>
      <c r="M715" s="199"/>
      <c r="N715" s="200"/>
      <c r="O715" s="200"/>
      <c r="P715" s="200"/>
      <c r="Q715" s="200"/>
      <c r="R715" s="200"/>
      <c r="S715" s="200"/>
      <c r="T715" s="201"/>
      <c r="AT715" s="202" t="s">
        <v>148</v>
      </c>
      <c r="AU715" s="202" t="s">
        <v>92</v>
      </c>
      <c r="AV715" s="13" t="s">
        <v>92</v>
      </c>
      <c r="AW715" s="13" t="s">
        <v>42</v>
      </c>
      <c r="AX715" s="13" t="s">
        <v>82</v>
      </c>
      <c r="AY715" s="202" t="s">
        <v>137</v>
      </c>
    </row>
    <row r="716" spans="1:65" s="13" customFormat="1" ht="11.25">
      <c r="B716" s="191"/>
      <c r="C716" s="192"/>
      <c r="D716" s="193" t="s">
        <v>148</v>
      </c>
      <c r="E716" s="194" t="s">
        <v>44</v>
      </c>
      <c r="F716" s="195" t="s">
        <v>857</v>
      </c>
      <c r="G716" s="192"/>
      <c r="H716" s="196">
        <v>420</v>
      </c>
      <c r="I716" s="197"/>
      <c r="J716" s="192"/>
      <c r="K716" s="192"/>
      <c r="L716" s="198"/>
      <c r="M716" s="199"/>
      <c r="N716" s="200"/>
      <c r="O716" s="200"/>
      <c r="P716" s="200"/>
      <c r="Q716" s="200"/>
      <c r="R716" s="200"/>
      <c r="S716" s="200"/>
      <c r="T716" s="201"/>
      <c r="AT716" s="202" t="s">
        <v>148</v>
      </c>
      <c r="AU716" s="202" t="s">
        <v>92</v>
      </c>
      <c r="AV716" s="13" t="s">
        <v>92</v>
      </c>
      <c r="AW716" s="13" t="s">
        <v>42</v>
      </c>
      <c r="AX716" s="13" t="s">
        <v>82</v>
      </c>
      <c r="AY716" s="202" t="s">
        <v>137</v>
      </c>
    </row>
    <row r="717" spans="1:65" s="13" customFormat="1" ht="11.25">
      <c r="B717" s="191"/>
      <c r="C717" s="192"/>
      <c r="D717" s="193" t="s">
        <v>148</v>
      </c>
      <c r="E717" s="194" t="s">
        <v>44</v>
      </c>
      <c r="F717" s="195" t="s">
        <v>858</v>
      </c>
      <c r="G717" s="192"/>
      <c r="H717" s="196">
        <v>80</v>
      </c>
      <c r="I717" s="197"/>
      <c r="J717" s="192"/>
      <c r="K717" s="192"/>
      <c r="L717" s="198"/>
      <c r="M717" s="199"/>
      <c r="N717" s="200"/>
      <c r="O717" s="200"/>
      <c r="P717" s="200"/>
      <c r="Q717" s="200"/>
      <c r="R717" s="200"/>
      <c r="S717" s="200"/>
      <c r="T717" s="201"/>
      <c r="AT717" s="202" t="s">
        <v>148</v>
      </c>
      <c r="AU717" s="202" t="s">
        <v>92</v>
      </c>
      <c r="AV717" s="13" t="s">
        <v>92</v>
      </c>
      <c r="AW717" s="13" t="s">
        <v>42</v>
      </c>
      <c r="AX717" s="13" t="s">
        <v>82</v>
      </c>
      <c r="AY717" s="202" t="s">
        <v>137</v>
      </c>
    </row>
    <row r="718" spans="1:65" s="14" customFormat="1" ht="11.25">
      <c r="B718" s="203"/>
      <c r="C718" s="204"/>
      <c r="D718" s="193" t="s">
        <v>148</v>
      </c>
      <c r="E718" s="205" t="s">
        <v>44</v>
      </c>
      <c r="F718" s="206" t="s">
        <v>153</v>
      </c>
      <c r="G718" s="204"/>
      <c r="H718" s="207">
        <v>1630</v>
      </c>
      <c r="I718" s="208"/>
      <c r="J718" s="204"/>
      <c r="K718" s="204"/>
      <c r="L718" s="209"/>
      <c r="M718" s="210"/>
      <c r="N718" s="211"/>
      <c r="O718" s="211"/>
      <c r="P718" s="211"/>
      <c r="Q718" s="211"/>
      <c r="R718" s="211"/>
      <c r="S718" s="211"/>
      <c r="T718" s="212"/>
      <c r="AT718" s="213" t="s">
        <v>148</v>
      </c>
      <c r="AU718" s="213" t="s">
        <v>92</v>
      </c>
      <c r="AV718" s="14" t="s">
        <v>144</v>
      </c>
      <c r="AW718" s="14" t="s">
        <v>42</v>
      </c>
      <c r="AX718" s="14" t="s">
        <v>90</v>
      </c>
      <c r="AY718" s="213" t="s">
        <v>137</v>
      </c>
    </row>
    <row r="719" spans="1:65" s="2" customFormat="1" ht="16.5" customHeight="1">
      <c r="A719" s="36"/>
      <c r="B719" s="37"/>
      <c r="C719" s="172" t="s">
        <v>882</v>
      </c>
      <c r="D719" s="172" t="s">
        <v>140</v>
      </c>
      <c r="E719" s="173" t="s">
        <v>883</v>
      </c>
      <c r="F719" s="174" t="s">
        <v>884</v>
      </c>
      <c r="G719" s="175" t="s">
        <v>552</v>
      </c>
      <c r="H719" s="176">
        <v>1610</v>
      </c>
      <c r="I719" s="177"/>
      <c r="J719" s="178">
        <f>ROUND(I719*H719,2)</f>
        <v>0</v>
      </c>
      <c r="K719" s="179"/>
      <c r="L719" s="41"/>
      <c r="M719" s="180" t="s">
        <v>44</v>
      </c>
      <c r="N719" s="181" t="s">
        <v>53</v>
      </c>
      <c r="O719" s="66"/>
      <c r="P719" s="182">
        <f>O719*H719</f>
        <v>0</v>
      </c>
      <c r="Q719" s="182">
        <v>0</v>
      </c>
      <c r="R719" s="182">
        <f>Q719*H719</f>
        <v>0</v>
      </c>
      <c r="S719" s="182">
        <v>0</v>
      </c>
      <c r="T719" s="183">
        <f>S719*H719</f>
        <v>0</v>
      </c>
      <c r="U719" s="36"/>
      <c r="V719" s="36"/>
      <c r="W719" s="36"/>
      <c r="X719" s="36"/>
      <c r="Y719" s="36"/>
      <c r="Z719" s="36"/>
      <c r="AA719" s="36"/>
      <c r="AB719" s="36"/>
      <c r="AC719" s="36"/>
      <c r="AD719" s="36"/>
      <c r="AE719" s="36"/>
      <c r="AR719" s="184" t="s">
        <v>376</v>
      </c>
      <c r="AT719" s="184" t="s">
        <v>140</v>
      </c>
      <c r="AU719" s="184" t="s">
        <v>92</v>
      </c>
      <c r="AY719" s="18" t="s">
        <v>137</v>
      </c>
      <c r="BE719" s="185">
        <f>IF(N719="základní",J719,0)</f>
        <v>0</v>
      </c>
      <c r="BF719" s="185">
        <f>IF(N719="snížená",J719,0)</f>
        <v>0</v>
      </c>
      <c r="BG719" s="185">
        <f>IF(N719="zákl. přenesená",J719,0)</f>
        <v>0</v>
      </c>
      <c r="BH719" s="185">
        <f>IF(N719="sníž. přenesená",J719,0)</f>
        <v>0</v>
      </c>
      <c r="BI719" s="185">
        <f>IF(N719="nulová",J719,0)</f>
        <v>0</v>
      </c>
      <c r="BJ719" s="18" t="s">
        <v>90</v>
      </c>
      <c r="BK719" s="185">
        <f>ROUND(I719*H719,2)</f>
        <v>0</v>
      </c>
      <c r="BL719" s="18" t="s">
        <v>376</v>
      </c>
      <c r="BM719" s="184" t="s">
        <v>885</v>
      </c>
    </row>
    <row r="720" spans="1:65" s="13" customFormat="1" ht="11.25">
      <c r="B720" s="191"/>
      <c r="C720" s="192"/>
      <c r="D720" s="193" t="s">
        <v>148</v>
      </c>
      <c r="E720" s="194" t="s">
        <v>44</v>
      </c>
      <c r="F720" s="195" t="s">
        <v>886</v>
      </c>
      <c r="G720" s="192"/>
      <c r="H720" s="196">
        <v>180</v>
      </c>
      <c r="I720" s="197"/>
      <c r="J720" s="192"/>
      <c r="K720" s="192"/>
      <c r="L720" s="198"/>
      <c r="M720" s="199"/>
      <c r="N720" s="200"/>
      <c r="O720" s="200"/>
      <c r="P720" s="200"/>
      <c r="Q720" s="200"/>
      <c r="R720" s="200"/>
      <c r="S720" s="200"/>
      <c r="T720" s="201"/>
      <c r="AT720" s="202" t="s">
        <v>148</v>
      </c>
      <c r="AU720" s="202" t="s">
        <v>92</v>
      </c>
      <c r="AV720" s="13" t="s">
        <v>92</v>
      </c>
      <c r="AW720" s="13" t="s">
        <v>42</v>
      </c>
      <c r="AX720" s="13" t="s">
        <v>82</v>
      </c>
      <c r="AY720" s="202" t="s">
        <v>137</v>
      </c>
    </row>
    <row r="721" spans="1:65" s="13" customFormat="1" ht="11.25">
      <c r="B721" s="191"/>
      <c r="C721" s="192"/>
      <c r="D721" s="193" t="s">
        <v>148</v>
      </c>
      <c r="E721" s="194" t="s">
        <v>44</v>
      </c>
      <c r="F721" s="195" t="s">
        <v>887</v>
      </c>
      <c r="G721" s="192"/>
      <c r="H721" s="196">
        <v>100</v>
      </c>
      <c r="I721" s="197"/>
      <c r="J721" s="192"/>
      <c r="K721" s="192"/>
      <c r="L721" s="198"/>
      <c r="M721" s="199"/>
      <c r="N721" s="200"/>
      <c r="O721" s="200"/>
      <c r="P721" s="200"/>
      <c r="Q721" s="200"/>
      <c r="R721" s="200"/>
      <c r="S721" s="200"/>
      <c r="T721" s="201"/>
      <c r="AT721" s="202" t="s">
        <v>148</v>
      </c>
      <c r="AU721" s="202" t="s">
        <v>92</v>
      </c>
      <c r="AV721" s="13" t="s">
        <v>92</v>
      </c>
      <c r="AW721" s="13" t="s">
        <v>42</v>
      </c>
      <c r="AX721" s="13" t="s">
        <v>82</v>
      </c>
      <c r="AY721" s="202" t="s">
        <v>137</v>
      </c>
    </row>
    <row r="722" spans="1:65" s="13" customFormat="1" ht="11.25">
      <c r="B722" s="191"/>
      <c r="C722" s="192"/>
      <c r="D722" s="193" t="s">
        <v>148</v>
      </c>
      <c r="E722" s="194" t="s">
        <v>44</v>
      </c>
      <c r="F722" s="195" t="s">
        <v>888</v>
      </c>
      <c r="G722" s="192"/>
      <c r="H722" s="196">
        <v>50</v>
      </c>
      <c r="I722" s="197"/>
      <c r="J722" s="192"/>
      <c r="K722" s="192"/>
      <c r="L722" s="198"/>
      <c r="M722" s="199"/>
      <c r="N722" s="200"/>
      <c r="O722" s="200"/>
      <c r="P722" s="200"/>
      <c r="Q722" s="200"/>
      <c r="R722" s="200"/>
      <c r="S722" s="200"/>
      <c r="T722" s="201"/>
      <c r="AT722" s="202" t="s">
        <v>148</v>
      </c>
      <c r="AU722" s="202" t="s">
        <v>92</v>
      </c>
      <c r="AV722" s="13" t="s">
        <v>92</v>
      </c>
      <c r="AW722" s="13" t="s">
        <v>42</v>
      </c>
      <c r="AX722" s="13" t="s">
        <v>82</v>
      </c>
      <c r="AY722" s="202" t="s">
        <v>137</v>
      </c>
    </row>
    <row r="723" spans="1:65" s="13" customFormat="1" ht="11.25">
      <c r="B723" s="191"/>
      <c r="C723" s="192"/>
      <c r="D723" s="193" t="s">
        <v>148</v>
      </c>
      <c r="E723" s="194" t="s">
        <v>44</v>
      </c>
      <c r="F723" s="195" t="s">
        <v>889</v>
      </c>
      <c r="G723" s="192"/>
      <c r="H723" s="196">
        <v>100</v>
      </c>
      <c r="I723" s="197"/>
      <c r="J723" s="192"/>
      <c r="K723" s="192"/>
      <c r="L723" s="198"/>
      <c r="M723" s="199"/>
      <c r="N723" s="200"/>
      <c r="O723" s="200"/>
      <c r="P723" s="200"/>
      <c r="Q723" s="200"/>
      <c r="R723" s="200"/>
      <c r="S723" s="200"/>
      <c r="T723" s="201"/>
      <c r="AT723" s="202" t="s">
        <v>148</v>
      </c>
      <c r="AU723" s="202" t="s">
        <v>92</v>
      </c>
      <c r="AV723" s="13" t="s">
        <v>92</v>
      </c>
      <c r="AW723" s="13" t="s">
        <v>42</v>
      </c>
      <c r="AX723" s="13" t="s">
        <v>82</v>
      </c>
      <c r="AY723" s="202" t="s">
        <v>137</v>
      </c>
    </row>
    <row r="724" spans="1:65" s="13" customFormat="1" ht="11.25">
      <c r="B724" s="191"/>
      <c r="C724" s="192"/>
      <c r="D724" s="193" t="s">
        <v>148</v>
      </c>
      <c r="E724" s="194" t="s">
        <v>44</v>
      </c>
      <c r="F724" s="195" t="s">
        <v>875</v>
      </c>
      <c r="G724" s="192"/>
      <c r="H724" s="196">
        <v>700</v>
      </c>
      <c r="I724" s="197"/>
      <c r="J724" s="192"/>
      <c r="K724" s="192"/>
      <c r="L724" s="198"/>
      <c r="M724" s="199"/>
      <c r="N724" s="200"/>
      <c r="O724" s="200"/>
      <c r="P724" s="200"/>
      <c r="Q724" s="200"/>
      <c r="R724" s="200"/>
      <c r="S724" s="200"/>
      <c r="T724" s="201"/>
      <c r="AT724" s="202" t="s">
        <v>148</v>
      </c>
      <c r="AU724" s="202" t="s">
        <v>92</v>
      </c>
      <c r="AV724" s="13" t="s">
        <v>92</v>
      </c>
      <c r="AW724" s="13" t="s">
        <v>42</v>
      </c>
      <c r="AX724" s="13" t="s">
        <v>82</v>
      </c>
      <c r="AY724" s="202" t="s">
        <v>137</v>
      </c>
    </row>
    <row r="725" spans="1:65" s="13" customFormat="1" ht="11.25">
      <c r="B725" s="191"/>
      <c r="C725" s="192"/>
      <c r="D725" s="193" t="s">
        <v>148</v>
      </c>
      <c r="E725" s="194" t="s">
        <v>44</v>
      </c>
      <c r="F725" s="195" t="s">
        <v>854</v>
      </c>
      <c r="G725" s="192"/>
      <c r="H725" s="196">
        <v>70</v>
      </c>
      <c r="I725" s="197"/>
      <c r="J725" s="192"/>
      <c r="K725" s="192"/>
      <c r="L725" s="198"/>
      <c r="M725" s="199"/>
      <c r="N725" s="200"/>
      <c r="O725" s="200"/>
      <c r="P725" s="200"/>
      <c r="Q725" s="200"/>
      <c r="R725" s="200"/>
      <c r="S725" s="200"/>
      <c r="T725" s="201"/>
      <c r="AT725" s="202" t="s">
        <v>148</v>
      </c>
      <c r="AU725" s="202" t="s">
        <v>92</v>
      </c>
      <c r="AV725" s="13" t="s">
        <v>92</v>
      </c>
      <c r="AW725" s="13" t="s">
        <v>42</v>
      </c>
      <c r="AX725" s="13" t="s">
        <v>82</v>
      </c>
      <c r="AY725" s="202" t="s">
        <v>137</v>
      </c>
    </row>
    <row r="726" spans="1:65" s="13" customFormat="1" ht="11.25">
      <c r="B726" s="191"/>
      <c r="C726" s="192"/>
      <c r="D726" s="193" t="s">
        <v>148</v>
      </c>
      <c r="E726" s="194" t="s">
        <v>44</v>
      </c>
      <c r="F726" s="195" t="s">
        <v>855</v>
      </c>
      <c r="G726" s="192"/>
      <c r="H726" s="196">
        <v>90</v>
      </c>
      <c r="I726" s="197"/>
      <c r="J726" s="192"/>
      <c r="K726" s="192"/>
      <c r="L726" s="198"/>
      <c r="M726" s="199"/>
      <c r="N726" s="200"/>
      <c r="O726" s="200"/>
      <c r="P726" s="200"/>
      <c r="Q726" s="200"/>
      <c r="R726" s="200"/>
      <c r="S726" s="200"/>
      <c r="T726" s="201"/>
      <c r="AT726" s="202" t="s">
        <v>148</v>
      </c>
      <c r="AU726" s="202" t="s">
        <v>92</v>
      </c>
      <c r="AV726" s="13" t="s">
        <v>92</v>
      </c>
      <c r="AW726" s="13" t="s">
        <v>42</v>
      </c>
      <c r="AX726" s="13" t="s">
        <v>82</v>
      </c>
      <c r="AY726" s="202" t="s">
        <v>137</v>
      </c>
    </row>
    <row r="727" spans="1:65" s="13" customFormat="1" ht="11.25">
      <c r="B727" s="191"/>
      <c r="C727" s="192"/>
      <c r="D727" s="193" t="s">
        <v>148</v>
      </c>
      <c r="E727" s="194" t="s">
        <v>44</v>
      </c>
      <c r="F727" s="195" t="s">
        <v>856</v>
      </c>
      <c r="G727" s="192"/>
      <c r="H727" s="196">
        <v>90</v>
      </c>
      <c r="I727" s="197"/>
      <c r="J727" s="192"/>
      <c r="K727" s="192"/>
      <c r="L727" s="198"/>
      <c r="M727" s="199"/>
      <c r="N727" s="200"/>
      <c r="O727" s="200"/>
      <c r="P727" s="200"/>
      <c r="Q727" s="200"/>
      <c r="R727" s="200"/>
      <c r="S727" s="200"/>
      <c r="T727" s="201"/>
      <c r="AT727" s="202" t="s">
        <v>148</v>
      </c>
      <c r="AU727" s="202" t="s">
        <v>92</v>
      </c>
      <c r="AV727" s="13" t="s">
        <v>92</v>
      </c>
      <c r="AW727" s="13" t="s">
        <v>42</v>
      </c>
      <c r="AX727" s="13" t="s">
        <v>82</v>
      </c>
      <c r="AY727" s="202" t="s">
        <v>137</v>
      </c>
    </row>
    <row r="728" spans="1:65" s="13" customFormat="1" ht="11.25">
      <c r="B728" s="191"/>
      <c r="C728" s="192"/>
      <c r="D728" s="193" t="s">
        <v>148</v>
      </c>
      <c r="E728" s="194" t="s">
        <v>44</v>
      </c>
      <c r="F728" s="195" t="s">
        <v>858</v>
      </c>
      <c r="G728" s="192"/>
      <c r="H728" s="196">
        <v>80</v>
      </c>
      <c r="I728" s="197"/>
      <c r="J728" s="192"/>
      <c r="K728" s="192"/>
      <c r="L728" s="198"/>
      <c r="M728" s="199"/>
      <c r="N728" s="200"/>
      <c r="O728" s="200"/>
      <c r="P728" s="200"/>
      <c r="Q728" s="200"/>
      <c r="R728" s="200"/>
      <c r="S728" s="200"/>
      <c r="T728" s="201"/>
      <c r="AT728" s="202" t="s">
        <v>148</v>
      </c>
      <c r="AU728" s="202" t="s">
        <v>92</v>
      </c>
      <c r="AV728" s="13" t="s">
        <v>92</v>
      </c>
      <c r="AW728" s="13" t="s">
        <v>42</v>
      </c>
      <c r="AX728" s="13" t="s">
        <v>82</v>
      </c>
      <c r="AY728" s="202" t="s">
        <v>137</v>
      </c>
    </row>
    <row r="729" spans="1:65" s="13" customFormat="1" ht="11.25">
      <c r="B729" s="191"/>
      <c r="C729" s="192"/>
      <c r="D729" s="193" t="s">
        <v>148</v>
      </c>
      <c r="E729" s="194" t="s">
        <v>44</v>
      </c>
      <c r="F729" s="195" t="s">
        <v>890</v>
      </c>
      <c r="G729" s="192"/>
      <c r="H729" s="196">
        <v>150</v>
      </c>
      <c r="I729" s="197"/>
      <c r="J729" s="192"/>
      <c r="K729" s="192"/>
      <c r="L729" s="198"/>
      <c r="M729" s="199"/>
      <c r="N729" s="200"/>
      <c r="O729" s="200"/>
      <c r="P729" s="200"/>
      <c r="Q729" s="200"/>
      <c r="R729" s="200"/>
      <c r="S729" s="200"/>
      <c r="T729" s="201"/>
      <c r="AT729" s="202" t="s">
        <v>148</v>
      </c>
      <c r="AU729" s="202" t="s">
        <v>92</v>
      </c>
      <c r="AV729" s="13" t="s">
        <v>92</v>
      </c>
      <c r="AW729" s="13" t="s">
        <v>42</v>
      </c>
      <c r="AX729" s="13" t="s">
        <v>82</v>
      </c>
      <c r="AY729" s="202" t="s">
        <v>137</v>
      </c>
    </row>
    <row r="730" spans="1:65" s="14" customFormat="1" ht="11.25">
      <c r="B730" s="203"/>
      <c r="C730" s="204"/>
      <c r="D730" s="193" t="s">
        <v>148</v>
      </c>
      <c r="E730" s="205" t="s">
        <v>44</v>
      </c>
      <c r="F730" s="206" t="s">
        <v>153</v>
      </c>
      <c r="G730" s="204"/>
      <c r="H730" s="207">
        <v>1610</v>
      </c>
      <c r="I730" s="208"/>
      <c r="J730" s="204"/>
      <c r="K730" s="204"/>
      <c r="L730" s="209"/>
      <c r="M730" s="210"/>
      <c r="N730" s="211"/>
      <c r="O730" s="211"/>
      <c r="P730" s="211"/>
      <c r="Q730" s="211"/>
      <c r="R730" s="211"/>
      <c r="S730" s="211"/>
      <c r="T730" s="212"/>
      <c r="AT730" s="213" t="s">
        <v>148</v>
      </c>
      <c r="AU730" s="213" t="s">
        <v>92</v>
      </c>
      <c r="AV730" s="14" t="s">
        <v>144</v>
      </c>
      <c r="AW730" s="14" t="s">
        <v>42</v>
      </c>
      <c r="AX730" s="14" t="s">
        <v>90</v>
      </c>
      <c r="AY730" s="213" t="s">
        <v>137</v>
      </c>
    </row>
    <row r="731" spans="1:65" s="2" customFormat="1" ht="24.2" customHeight="1">
      <c r="A731" s="36"/>
      <c r="B731" s="37"/>
      <c r="C731" s="172" t="s">
        <v>891</v>
      </c>
      <c r="D731" s="172" t="s">
        <v>140</v>
      </c>
      <c r="E731" s="173" t="s">
        <v>892</v>
      </c>
      <c r="F731" s="174" t="s">
        <v>893</v>
      </c>
      <c r="G731" s="175" t="s">
        <v>467</v>
      </c>
      <c r="H731" s="176">
        <v>1</v>
      </c>
      <c r="I731" s="177"/>
      <c r="J731" s="178">
        <f>ROUND(I731*H731,2)</f>
        <v>0</v>
      </c>
      <c r="K731" s="179"/>
      <c r="L731" s="41"/>
      <c r="M731" s="180" t="s">
        <v>44</v>
      </c>
      <c r="N731" s="181" t="s">
        <v>53</v>
      </c>
      <c r="O731" s="66"/>
      <c r="P731" s="182">
        <f>O731*H731</f>
        <v>0</v>
      </c>
      <c r="Q731" s="182">
        <v>0</v>
      </c>
      <c r="R731" s="182">
        <f>Q731*H731</f>
        <v>0</v>
      </c>
      <c r="S731" s="182">
        <v>0</v>
      </c>
      <c r="T731" s="183">
        <f>S731*H731</f>
        <v>0</v>
      </c>
      <c r="U731" s="36"/>
      <c r="V731" s="36"/>
      <c r="W731" s="36"/>
      <c r="X731" s="36"/>
      <c r="Y731" s="36"/>
      <c r="Z731" s="36"/>
      <c r="AA731" s="36"/>
      <c r="AB731" s="36"/>
      <c r="AC731" s="36"/>
      <c r="AD731" s="36"/>
      <c r="AE731" s="36"/>
      <c r="AR731" s="184" t="s">
        <v>376</v>
      </c>
      <c r="AT731" s="184" t="s">
        <v>140</v>
      </c>
      <c r="AU731" s="184" t="s">
        <v>92</v>
      </c>
      <c r="AY731" s="18" t="s">
        <v>137</v>
      </c>
      <c r="BE731" s="185">
        <f>IF(N731="základní",J731,0)</f>
        <v>0</v>
      </c>
      <c r="BF731" s="185">
        <f>IF(N731="snížená",J731,0)</f>
        <v>0</v>
      </c>
      <c r="BG731" s="185">
        <f>IF(N731="zákl. přenesená",J731,0)</f>
        <v>0</v>
      </c>
      <c r="BH731" s="185">
        <f>IF(N731="sníž. přenesená",J731,0)</f>
        <v>0</v>
      </c>
      <c r="BI731" s="185">
        <f>IF(N731="nulová",J731,0)</f>
        <v>0</v>
      </c>
      <c r="BJ731" s="18" t="s">
        <v>90</v>
      </c>
      <c r="BK731" s="185">
        <f>ROUND(I731*H731,2)</f>
        <v>0</v>
      </c>
      <c r="BL731" s="18" t="s">
        <v>376</v>
      </c>
      <c r="BM731" s="184" t="s">
        <v>894</v>
      </c>
    </row>
    <row r="732" spans="1:65" s="2" customFormat="1" ht="21.75" customHeight="1">
      <c r="A732" s="36"/>
      <c r="B732" s="37"/>
      <c r="C732" s="172" t="s">
        <v>895</v>
      </c>
      <c r="D732" s="172" t="s">
        <v>140</v>
      </c>
      <c r="E732" s="173" t="s">
        <v>896</v>
      </c>
      <c r="F732" s="174" t="s">
        <v>897</v>
      </c>
      <c r="G732" s="175" t="s">
        <v>552</v>
      </c>
      <c r="H732" s="176">
        <v>150</v>
      </c>
      <c r="I732" s="177"/>
      <c r="J732" s="178">
        <f>ROUND(I732*H732,2)</f>
        <v>0</v>
      </c>
      <c r="K732" s="179"/>
      <c r="L732" s="41"/>
      <c r="M732" s="180" t="s">
        <v>44</v>
      </c>
      <c r="N732" s="181" t="s">
        <v>53</v>
      </c>
      <c r="O732" s="66"/>
      <c r="P732" s="182">
        <f>O732*H732</f>
        <v>0</v>
      </c>
      <c r="Q732" s="182">
        <v>0</v>
      </c>
      <c r="R732" s="182">
        <f>Q732*H732</f>
        <v>0</v>
      </c>
      <c r="S732" s="182">
        <v>0</v>
      </c>
      <c r="T732" s="183">
        <f>S732*H732</f>
        <v>0</v>
      </c>
      <c r="U732" s="36"/>
      <c r="V732" s="36"/>
      <c r="W732" s="36"/>
      <c r="X732" s="36"/>
      <c r="Y732" s="36"/>
      <c r="Z732" s="36"/>
      <c r="AA732" s="36"/>
      <c r="AB732" s="36"/>
      <c r="AC732" s="36"/>
      <c r="AD732" s="36"/>
      <c r="AE732" s="36"/>
      <c r="AR732" s="184" t="s">
        <v>376</v>
      </c>
      <c r="AT732" s="184" t="s">
        <v>140</v>
      </c>
      <c r="AU732" s="184" t="s">
        <v>92</v>
      </c>
      <c r="AY732" s="18" t="s">
        <v>137</v>
      </c>
      <c r="BE732" s="185">
        <f>IF(N732="základní",J732,0)</f>
        <v>0</v>
      </c>
      <c r="BF732" s="185">
        <f>IF(N732="snížená",J732,0)</f>
        <v>0</v>
      </c>
      <c r="BG732" s="185">
        <f>IF(N732="zákl. přenesená",J732,0)</f>
        <v>0</v>
      </c>
      <c r="BH732" s="185">
        <f>IF(N732="sníž. přenesená",J732,0)</f>
        <v>0</v>
      </c>
      <c r="BI732" s="185">
        <f>IF(N732="nulová",J732,0)</f>
        <v>0</v>
      </c>
      <c r="BJ732" s="18" t="s">
        <v>90</v>
      </c>
      <c r="BK732" s="185">
        <f>ROUND(I732*H732,2)</f>
        <v>0</v>
      </c>
      <c r="BL732" s="18" t="s">
        <v>376</v>
      </c>
      <c r="BM732" s="184" t="s">
        <v>898</v>
      </c>
    </row>
    <row r="733" spans="1:65" s="13" customFormat="1" ht="11.25">
      <c r="B733" s="191"/>
      <c r="C733" s="192"/>
      <c r="D733" s="193" t="s">
        <v>148</v>
      </c>
      <c r="E733" s="194" t="s">
        <v>44</v>
      </c>
      <c r="F733" s="195" t="s">
        <v>899</v>
      </c>
      <c r="G733" s="192"/>
      <c r="H733" s="196">
        <v>150</v>
      </c>
      <c r="I733" s="197"/>
      <c r="J733" s="192"/>
      <c r="K733" s="192"/>
      <c r="L733" s="198"/>
      <c r="M733" s="199"/>
      <c r="N733" s="200"/>
      <c r="O733" s="200"/>
      <c r="P733" s="200"/>
      <c r="Q733" s="200"/>
      <c r="R733" s="200"/>
      <c r="S733" s="200"/>
      <c r="T733" s="201"/>
      <c r="AT733" s="202" t="s">
        <v>148</v>
      </c>
      <c r="AU733" s="202" t="s">
        <v>92</v>
      </c>
      <c r="AV733" s="13" t="s">
        <v>92</v>
      </c>
      <c r="AW733" s="13" t="s">
        <v>42</v>
      </c>
      <c r="AX733" s="13" t="s">
        <v>82</v>
      </c>
      <c r="AY733" s="202" t="s">
        <v>137</v>
      </c>
    </row>
    <row r="734" spans="1:65" s="14" customFormat="1" ht="11.25">
      <c r="B734" s="203"/>
      <c r="C734" s="204"/>
      <c r="D734" s="193" t="s">
        <v>148</v>
      </c>
      <c r="E734" s="205" t="s">
        <v>44</v>
      </c>
      <c r="F734" s="206" t="s">
        <v>153</v>
      </c>
      <c r="G734" s="204"/>
      <c r="H734" s="207">
        <v>150</v>
      </c>
      <c r="I734" s="208"/>
      <c r="J734" s="204"/>
      <c r="K734" s="204"/>
      <c r="L734" s="209"/>
      <c r="M734" s="210"/>
      <c r="N734" s="211"/>
      <c r="O734" s="211"/>
      <c r="P734" s="211"/>
      <c r="Q734" s="211"/>
      <c r="R734" s="211"/>
      <c r="S734" s="211"/>
      <c r="T734" s="212"/>
      <c r="AT734" s="213" t="s">
        <v>148</v>
      </c>
      <c r="AU734" s="213" t="s">
        <v>92</v>
      </c>
      <c r="AV734" s="14" t="s">
        <v>144</v>
      </c>
      <c r="AW734" s="14" t="s">
        <v>42</v>
      </c>
      <c r="AX734" s="14" t="s">
        <v>90</v>
      </c>
      <c r="AY734" s="213" t="s">
        <v>137</v>
      </c>
    </row>
    <row r="735" spans="1:65" s="2" customFormat="1" ht="24.2" customHeight="1">
      <c r="A735" s="36"/>
      <c r="B735" s="37"/>
      <c r="C735" s="172" t="s">
        <v>900</v>
      </c>
      <c r="D735" s="172" t="s">
        <v>140</v>
      </c>
      <c r="E735" s="173" t="s">
        <v>901</v>
      </c>
      <c r="F735" s="174" t="s">
        <v>902</v>
      </c>
      <c r="G735" s="175" t="s">
        <v>552</v>
      </c>
      <c r="H735" s="176">
        <v>525</v>
      </c>
      <c r="I735" s="177"/>
      <c r="J735" s="178">
        <f>ROUND(I735*H735,2)</f>
        <v>0</v>
      </c>
      <c r="K735" s="179"/>
      <c r="L735" s="41"/>
      <c r="M735" s="180" t="s">
        <v>44</v>
      </c>
      <c r="N735" s="181" t="s">
        <v>53</v>
      </c>
      <c r="O735" s="66"/>
      <c r="P735" s="182">
        <f>O735*H735</f>
        <v>0</v>
      </c>
      <c r="Q735" s="182">
        <v>0</v>
      </c>
      <c r="R735" s="182">
        <f>Q735*H735</f>
        <v>0</v>
      </c>
      <c r="S735" s="182">
        <v>0</v>
      </c>
      <c r="T735" s="183">
        <f>S735*H735</f>
        <v>0</v>
      </c>
      <c r="U735" s="36"/>
      <c r="V735" s="36"/>
      <c r="W735" s="36"/>
      <c r="X735" s="36"/>
      <c r="Y735" s="36"/>
      <c r="Z735" s="36"/>
      <c r="AA735" s="36"/>
      <c r="AB735" s="36"/>
      <c r="AC735" s="36"/>
      <c r="AD735" s="36"/>
      <c r="AE735" s="36"/>
      <c r="AR735" s="184" t="s">
        <v>376</v>
      </c>
      <c r="AT735" s="184" t="s">
        <v>140</v>
      </c>
      <c r="AU735" s="184" t="s">
        <v>92</v>
      </c>
      <c r="AY735" s="18" t="s">
        <v>137</v>
      </c>
      <c r="BE735" s="185">
        <f>IF(N735="základní",J735,0)</f>
        <v>0</v>
      </c>
      <c r="BF735" s="185">
        <f>IF(N735="snížená",J735,0)</f>
        <v>0</v>
      </c>
      <c r="BG735" s="185">
        <f>IF(N735="zákl. přenesená",J735,0)</f>
        <v>0</v>
      </c>
      <c r="BH735" s="185">
        <f>IF(N735="sníž. přenesená",J735,0)</f>
        <v>0</v>
      </c>
      <c r="BI735" s="185">
        <f>IF(N735="nulová",J735,0)</f>
        <v>0</v>
      </c>
      <c r="BJ735" s="18" t="s">
        <v>90</v>
      </c>
      <c r="BK735" s="185">
        <f>ROUND(I735*H735,2)</f>
        <v>0</v>
      </c>
      <c r="BL735" s="18" t="s">
        <v>376</v>
      </c>
      <c r="BM735" s="184" t="s">
        <v>903</v>
      </c>
    </row>
    <row r="736" spans="1:65" s="13" customFormat="1" ht="11.25">
      <c r="B736" s="191"/>
      <c r="C736" s="192"/>
      <c r="D736" s="193" t="s">
        <v>148</v>
      </c>
      <c r="E736" s="194" t="s">
        <v>44</v>
      </c>
      <c r="F736" s="195" t="s">
        <v>904</v>
      </c>
      <c r="G736" s="192"/>
      <c r="H736" s="196">
        <v>30</v>
      </c>
      <c r="I736" s="197"/>
      <c r="J736" s="192"/>
      <c r="K736" s="192"/>
      <c r="L736" s="198"/>
      <c r="M736" s="199"/>
      <c r="N736" s="200"/>
      <c r="O736" s="200"/>
      <c r="P736" s="200"/>
      <c r="Q736" s="200"/>
      <c r="R736" s="200"/>
      <c r="S736" s="200"/>
      <c r="T736" s="201"/>
      <c r="AT736" s="202" t="s">
        <v>148</v>
      </c>
      <c r="AU736" s="202" t="s">
        <v>92</v>
      </c>
      <c r="AV736" s="13" t="s">
        <v>92</v>
      </c>
      <c r="AW736" s="13" t="s">
        <v>42</v>
      </c>
      <c r="AX736" s="13" t="s">
        <v>82</v>
      </c>
      <c r="AY736" s="202" t="s">
        <v>137</v>
      </c>
    </row>
    <row r="737" spans="1:65" s="13" customFormat="1" ht="11.25">
      <c r="B737" s="191"/>
      <c r="C737" s="192"/>
      <c r="D737" s="193" t="s">
        <v>148</v>
      </c>
      <c r="E737" s="194" t="s">
        <v>44</v>
      </c>
      <c r="F737" s="195" t="s">
        <v>905</v>
      </c>
      <c r="G737" s="192"/>
      <c r="H737" s="196">
        <v>40</v>
      </c>
      <c r="I737" s="197"/>
      <c r="J737" s="192"/>
      <c r="K737" s="192"/>
      <c r="L737" s="198"/>
      <c r="M737" s="199"/>
      <c r="N737" s="200"/>
      <c r="O737" s="200"/>
      <c r="P737" s="200"/>
      <c r="Q737" s="200"/>
      <c r="R737" s="200"/>
      <c r="S737" s="200"/>
      <c r="T737" s="201"/>
      <c r="AT737" s="202" t="s">
        <v>148</v>
      </c>
      <c r="AU737" s="202" t="s">
        <v>92</v>
      </c>
      <c r="AV737" s="13" t="s">
        <v>92</v>
      </c>
      <c r="AW737" s="13" t="s">
        <v>42</v>
      </c>
      <c r="AX737" s="13" t="s">
        <v>82</v>
      </c>
      <c r="AY737" s="202" t="s">
        <v>137</v>
      </c>
    </row>
    <row r="738" spans="1:65" s="13" customFormat="1" ht="11.25">
      <c r="B738" s="191"/>
      <c r="C738" s="192"/>
      <c r="D738" s="193" t="s">
        <v>148</v>
      </c>
      <c r="E738" s="194" t="s">
        <v>44</v>
      </c>
      <c r="F738" s="195" t="s">
        <v>906</v>
      </c>
      <c r="G738" s="192"/>
      <c r="H738" s="196">
        <v>250</v>
      </c>
      <c r="I738" s="197"/>
      <c r="J738" s="192"/>
      <c r="K738" s="192"/>
      <c r="L738" s="198"/>
      <c r="M738" s="199"/>
      <c r="N738" s="200"/>
      <c r="O738" s="200"/>
      <c r="P738" s="200"/>
      <c r="Q738" s="200"/>
      <c r="R738" s="200"/>
      <c r="S738" s="200"/>
      <c r="T738" s="201"/>
      <c r="AT738" s="202" t="s">
        <v>148</v>
      </c>
      <c r="AU738" s="202" t="s">
        <v>92</v>
      </c>
      <c r="AV738" s="13" t="s">
        <v>92</v>
      </c>
      <c r="AW738" s="13" t="s">
        <v>42</v>
      </c>
      <c r="AX738" s="13" t="s">
        <v>82</v>
      </c>
      <c r="AY738" s="202" t="s">
        <v>137</v>
      </c>
    </row>
    <row r="739" spans="1:65" s="13" customFormat="1" ht="11.25">
      <c r="B739" s="191"/>
      <c r="C739" s="192"/>
      <c r="D739" s="193" t="s">
        <v>148</v>
      </c>
      <c r="E739" s="194" t="s">
        <v>44</v>
      </c>
      <c r="F739" s="195" t="s">
        <v>907</v>
      </c>
      <c r="G739" s="192"/>
      <c r="H739" s="196">
        <v>20</v>
      </c>
      <c r="I739" s="197"/>
      <c r="J739" s="192"/>
      <c r="K739" s="192"/>
      <c r="L739" s="198"/>
      <c r="M739" s="199"/>
      <c r="N739" s="200"/>
      <c r="O739" s="200"/>
      <c r="P739" s="200"/>
      <c r="Q739" s="200"/>
      <c r="R739" s="200"/>
      <c r="S739" s="200"/>
      <c r="T739" s="201"/>
      <c r="AT739" s="202" t="s">
        <v>148</v>
      </c>
      <c r="AU739" s="202" t="s">
        <v>92</v>
      </c>
      <c r="AV739" s="13" t="s">
        <v>92</v>
      </c>
      <c r="AW739" s="13" t="s">
        <v>42</v>
      </c>
      <c r="AX739" s="13" t="s">
        <v>82</v>
      </c>
      <c r="AY739" s="202" t="s">
        <v>137</v>
      </c>
    </row>
    <row r="740" spans="1:65" s="13" customFormat="1" ht="11.25">
      <c r="B740" s="191"/>
      <c r="C740" s="192"/>
      <c r="D740" s="193" t="s">
        <v>148</v>
      </c>
      <c r="E740" s="194" t="s">
        <v>44</v>
      </c>
      <c r="F740" s="195" t="s">
        <v>908</v>
      </c>
      <c r="G740" s="192"/>
      <c r="H740" s="196">
        <v>35</v>
      </c>
      <c r="I740" s="197"/>
      <c r="J740" s="192"/>
      <c r="K740" s="192"/>
      <c r="L740" s="198"/>
      <c r="M740" s="199"/>
      <c r="N740" s="200"/>
      <c r="O740" s="200"/>
      <c r="P740" s="200"/>
      <c r="Q740" s="200"/>
      <c r="R740" s="200"/>
      <c r="S740" s="200"/>
      <c r="T740" s="201"/>
      <c r="AT740" s="202" t="s">
        <v>148</v>
      </c>
      <c r="AU740" s="202" t="s">
        <v>92</v>
      </c>
      <c r="AV740" s="13" t="s">
        <v>92</v>
      </c>
      <c r="AW740" s="13" t="s">
        <v>42</v>
      </c>
      <c r="AX740" s="13" t="s">
        <v>82</v>
      </c>
      <c r="AY740" s="202" t="s">
        <v>137</v>
      </c>
    </row>
    <row r="741" spans="1:65" s="13" customFormat="1" ht="11.25">
      <c r="B741" s="191"/>
      <c r="C741" s="192"/>
      <c r="D741" s="193" t="s">
        <v>148</v>
      </c>
      <c r="E741" s="194" t="s">
        <v>44</v>
      </c>
      <c r="F741" s="195" t="s">
        <v>909</v>
      </c>
      <c r="G741" s="192"/>
      <c r="H741" s="196">
        <v>150</v>
      </c>
      <c r="I741" s="197"/>
      <c r="J741" s="192"/>
      <c r="K741" s="192"/>
      <c r="L741" s="198"/>
      <c r="M741" s="199"/>
      <c r="N741" s="200"/>
      <c r="O741" s="200"/>
      <c r="P741" s="200"/>
      <c r="Q741" s="200"/>
      <c r="R741" s="200"/>
      <c r="S741" s="200"/>
      <c r="T741" s="201"/>
      <c r="AT741" s="202" t="s">
        <v>148</v>
      </c>
      <c r="AU741" s="202" t="s">
        <v>92</v>
      </c>
      <c r="AV741" s="13" t="s">
        <v>92</v>
      </c>
      <c r="AW741" s="13" t="s">
        <v>42</v>
      </c>
      <c r="AX741" s="13" t="s">
        <v>82</v>
      </c>
      <c r="AY741" s="202" t="s">
        <v>137</v>
      </c>
    </row>
    <row r="742" spans="1:65" s="14" customFormat="1" ht="11.25">
      <c r="B742" s="203"/>
      <c r="C742" s="204"/>
      <c r="D742" s="193" t="s">
        <v>148</v>
      </c>
      <c r="E742" s="205" t="s">
        <v>44</v>
      </c>
      <c r="F742" s="206" t="s">
        <v>153</v>
      </c>
      <c r="G742" s="204"/>
      <c r="H742" s="207">
        <v>525</v>
      </c>
      <c r="I742" s="208"/>
      <c r="J742" s="204"/>
      <c r="K742" s="204"/>
      <c r="L742" s="209"/>
      <c r="M742" s="210"/>
      <c r="N742" s="211"/>
      <c r="O742" s="211"/>
      <c r="P742" s="211"/>
      <c r="Q742" s="211"/>
      <c r="R742" s="211"/>
      <c r="S742" s="211"/>
      <c r="T742" s="212"/>
      <c r="AT742" s="213" t="s">
        <v>148</v>
      </c>
      <c r="AU742" s="213" t="s">
        <v>92</v>
      </c>
      <c r="AV742" s="14" t="s">
        <v>144</v>
      </c>
      <c r="AW742" s="14" t="s">
        <v>42</v>
      </c>
      <c r="AX742" s="14" t="s">
        <v>90</v>
      </c>
      <c r="AY742" s="213" t="s">
        <v>137</v>
      </c>
    </row>
    <row r="743" spans="1:65" s="2" customFormat="1" ht="16.5" customHeight="1">
      <c r="A743" s="36"/>
      <c r="B743" s="37"/>
      <c r="C743" s="172" t="s">
        <v>910</v>
      </c>
      <c r="D743" s="172" t="s">
        <v>140</v>
      </c>
      <c r="E743" s="173" t="s">
        <v>911</v>
      </c>
      <c r="F743" s="174" t="s">
        <v>912</v>
      </c>
      <c r="G743" s="175" t="s">
        <v>779</v>
      </c>
      <c r="H743" s="176">
        <v>1</v>
      </c>
      <c r="I743" s="177"/>
      <c r="J743" s="178">
        <f>ROUND(I743*H743,2)</f>
        <v>0</v>
      </c>
      <c r="K743" s="179"/>
      <c r="L743" s="41"/>
      <c r="M743" s="180" t="s">
        <v>44</v>
      </c>
      <c r="N743" s="181" t="s">
        <v>53</v>
      </c>
      <c r="O743" s="66"/>
      <c r="P743" s="182">
        <f>O743*H743</f>
        <v>0</v>
      </c>
      <c r="Q743" s="182">
        <v>0</v>
      </c>
      <c r="R743" s="182">
        <f>Q743*H743</f>
        <v>0</v>
      </c>
      <c r="S743" s="182">
        <v>0</v>
      </c>
      <c r="T743" s="183">
        <f>S743*H743</f>
        <v>0</v>
      </c>
      <c r="U743" s="36"/>
      <c r="V743" s="36"/>
      <c r="W743" s="36"/>
      <c r="X743" s="36"/>
      <c r="Y743" s="36"/>
      <c r="Z743" s="36"/>
      <c r="AA743" s="36"/>
      <c r="AB743" s="36"/>
      <c r="AC743" s="36"/>
      <c r="AD743" s="36"/>
      <c r="AE743" s="36"/>
      <c r="AR743" s="184" t="s">
        <v>376</v>
      </c>
      <c r="AT743" s="184" t="s">
        <v>140</v>
      </c>
      <c r="AU743" s="184" t="s">
        <v>92</v>
      </c>
      <c r="AY743" s="18" t="s">
        <v>137</v>
      </c>
      <c r="BE743" s="185">
        <f>IF(N743="základní",J743,0)</f>
        <v>0</v>
      </c>
      <c r="BF743" s="185">
        <f>IF(N743="snížená",J743,0)</f>
        <v>0</v>
      </c>
      <c r="BG743" s="185">
        <f>IF(N743="zákl. přenesená",J743,0)</f>
        <v>0</v>
      </c>
      <c r="BH743" s="185">
        <f>IF(N743="sníž. přenesená",J743,0)</f>
        <v>0</v>
      </c>
      <c r="BI743" s="185">
        <f>IF(N743="nulová",J743,0)</f>
        <v>0</v>
      </c>
      <c r="BJ743" s="18" t="s">
        <v>90</v>
      </c>
      <c r="BK743" s="185">
        <f>ROUND(I743*H743,2)</f>
        <v>0</v>
      </c>
      <c r="BL743" s="18" t="s">
        <v>376</v>
      </c>
      <c r="BM743" s="184" t="s">
        <v>913</v>
      </c>
    </row>
    <row r="744" spans="1:65" s="12" customFormat="1" ht="22.9" customHeight="1">
      <c r="B744" s="156"/>
      <c r="C744" s="157"/>
      <c r="D744" s="158" t="s">
        <v>81</v>
      </c>
      <c r="E744" s="170" t="s">
        <v>914</v>
      </c>
      <c r="F744" s="170" t="s">
        <v>915</v>
      </c>
      <c r="G744" s="157"/>
      <c r="H744" s="157"/>
      <c r="I744" s="160"/>
      <c r="J744" s="171">
        <f>BK744</f>
        <v>0</v>
      </c>
      <c r="K744" s="157"/>
      <c r="L744" s="162"/>
      <c r="M744" s="163"/>
      <c r="N744" s="164"/>
      <c r="O744" s="164"/>
      <c r="P744" s="165">
        <f>SUM(P745:P747)</f>
        <v>0</v>
      </c>
      <c r="Q744" s="164"/>
      <c r="R744" s="165">
        <f>SUM(R745:R747)</f>
        <v>0</v>
      </c>
      <c r="S744" s="164"/>
      <c r="T744" s="166">
        <f>SUM(T745:T747)</f>
        <v>0</v>
      </c>
      <c r="AR744" s="167" t="s">
        <v>92</v>
      </c>
      <c r="AT744" s="168" t="s">
        <v>81</v>
      </c>
      <c r="AU744" s="168" t="s">
        <v>90</v>
      </c>
      <c r="AY744" s="167" t="s">
        <v>137</v>
      </c>
      <c r="BK744" s="169">
        <f>SUM(BK745:BK747)</f>
        <v>0</v>
      </c>
    </row>
    <row r="745" spans="1:65" s="2" customFormat="1" ht="24.2" customHeight="1">
      <c r="A745" s="36"/>
      <c r="B745" s="37"/>
      <c r="C745" s="172" t="s">
        <v>916</v>
      </c>
      <c r="D745" s="172" t="s">
        <v>140</v>
      </c>
      <c r="E745" s="173" t="s">
        <v>917</v>
      </c>
      <c r="F745" s="174" t="s">
        <v>918</v>
      </c>
      <c r="G745" s="175" t="s">
        <v>143</v>
      </c>
      <c r="H745" s="176">
        <v>1</v>
      </c>
      <c r="I745" s="177"/>
      <c r="J745" s="178">
        <f>ROUND(I745*H745,2)</f>
        <v>0</v>
      </c>
      <c r="K745" s="179"/>
      <c r="L745" s="41"/>
      <c r="M745" s="180" t="s">
        <v>44</v>
      </c>
      <c r="N745" s="181" t="s">
        <v>53</v>
      </c>
      <c r="O745" s="66"/>
      <c r="P745" s="182">
        <f>O745*H745</f>
        <v>0</v>
      </c>
      <c r="Q745" s="182">
        <v>0</v>
      </c>
      <c r="R745" s="182">
        <f>Q745*H745</f>
        <v>0</v>
      </c>
      <c r="S745" s="182">
        <v>0</v>
      </c>
      <c r="T745" s="183">
        <f>S745*H745</f>
        <v>0</v>
      </c>
      <c r="U745" s="36"/>
      <c r="V745" s="36"/>
      <c r="W745" s="36"/>
      <c r="X745" s="36"/>
      <c r="Y745" s="36"/>
      <c r="Z745" s="36"/>
      <c r="AA745" s="36"/>
      <c r="AB745" s="36"/>
      <c r="AC745" s="36"/>
      <c r="AD745" s="36"/>
      <c r="AE745" s="36"/>
      <c r="AR745" s="184" t="s">
        <v>376</v>
      </c>
      <c r="AT745" s="184" t="s">
        <v>140</v>
      </c>
      <c r="AU745" s="184" t="s">
        <v>92</v>
      </c>
      <c r="AY745" s="18" t="s">
        <v>137</v>
      </c>
      <c r="BE745" s="185">
        <f>IF(N745="základní",J745,0)</f>
        <v>0</v>
      </c>
      <c r="BF745" s="185">
        <f>IF(N745="snížená",J745,0)</f>
        <v>0</v>
      </c>
      <c r="BG745" s="185">
        <f>IF(N745="zákl. přenesená",J745,0)</f>
        <v>0</v>
      </c>
      <c r="BH745" s="185">
        <f>IF(N745="sníž. přenesená",J745,0)</f>
        <v>0</v>
      </c>
      <c r="BI745" s="185">
        <f>IF(N745="nulová",J745,0)</f>
        <v>0</v>
      </c>
      <c r="BJ745" s="18" t="s">
        <v>90</v>
      </c>
      <c r="BK745" s="185">
        <f>ROUND(I745*H745,2)</f>
        <v>0</v>
      </c>
      <c r="BL745" s="18" t="s">
        <v>376</v>
      </c>
      <c r="BM745" s="184" t="s">
        <v>919</v>
      </c>
    </row>
    <row r="746" spans="1:65" s="13" customFormat="1" ht="11.25">
      <c r="B746" s="191"/>
      <c r="C746" s="192"/>
      <c r="D746" s="193" t="s">
        <v>148</v>
      </c>
      <c r="E746" s="194" t="s">
        <v>44</v>
      </c>
      <c r="F746" s="195" t="s">
        <v>448</v>
      </c>
      <c r="G746" s="192"/>
      <c r="H746" s="196">
        <v>1</v>
      </c>
      <c r="I746" s="197"/>
      <c r="J746" s="192"/>
      <c r="K746" s="192"/>
      <c r="L746" s="198"/>
      <c r="M746" s="199"/>
      <c r="N746" s="200"/>
      <c r="O746" s="200"/>
      <c r="P746" s="200"/>
      <c r="Q746" s="200"/>
      <c r="R746" s="200"/>
      <c r="S746" s="200"/>
      <c r="T746" s="201"/>
      <c r="AT746" s="202" t="s">
        <v>148</v>
      </c>
      <c r="AU746" s="202" t="s">
        <v>92</v>
      </c>
      <c r="AV746" s="13" t="s">
        <v>92</v>
      </c>
      <c r="AW746" s="13" t="s">
        <v>42</v>
      </c>
      <c r="AX746" s="13" t="s">
        <v>82</v>
      </c>
      <c r="AY746" s="202" t="s">
        <v>137</v>
      </c>
    </row>
    <row r="747" spans="1:65" s="14" customFormat="1" ht="11.25">
      <c r="B747" s="203"/>
      <c r="C747" s="204"/>
      <c r="D747" s="193" t="s">
        <v>148</v>
      </c>
      <c r="E747" s="205" t="s">
        <v>44</v>
      </c>
      <c r="F747" s="206" t="s">
        <v>153</v>
      </c>
      <c r="G747" s="204"/>
      <c r="H747" s="207">
        <v>1</v>
      </c>
      <c r="I747" s="208"/>
      <c r="J747" s="204"/>
      <c r="K747" s="204"/>
      <c r="L747" s="209"/>
      <c r="M747" s="210"/>
      <c r="N747" s="211"/>
      <c r="O747" s="211"/>
      <c r="P747" s="211"/>
      <c r="Q747" s="211"/>
      <c r="R747" s="211"/>
      <c r="S747" s="211"/>
      <c r="T747" s="212"/>
      <c r="AT747" s="213" t="s">
        <v>148</v>
      </c>
      <c r="AU747" s="213" t="s">
        <v>92</v>
      </c>
      <c r="AV747" s="14" t="s">
        <v>144</v>
      </c>
      <c r="AW747" s="14" t="s">
        <v>42</v>
      </c>
      <c r="AX747" s="14" t="s">
        <v>90</v>
      </c>
      <c r="AY747" s="213" t="s">
        <v>137</v>
      </c>
    </row>
    <row r="748" spans="1:65" s="12" customFormat="1" ht="22.9" customHeight="1">
      <c r="B748" s="156"/>
      <c r="C748" s="157"/>
      <c r="D748" s="158" t="s">
        <v>81</v>
      </c>
      <c r="E748" s="170" t="s">
        <v>920</v>
      </c>
      <c r="F748" s="170" t="s">
        <v>921</v>
      </c>
      <c r="G748" s="157"/>
      <c r="H748" s="157"/>
      <c r="I748" s="160"/>
      <c r="J748" s="171">
        <f>BK748</f>
        <v>0</v>
      </c>
      <c r="K748" s="157"/>
      <c r="L748" s="162"/>
      <c r="M748" s="163"/>
      <c r="N748" s="164"/>
      <c r="O748" s="164"/>
      <c r="P748" s="165">
        <f>SUM(P749:P862)</f>
        <v>0</v>
      </c>
      <c r="Q748" s="164"/>
      <c r="R748" s="165">
        <f>SUM(R749:R862)</f>
        <v>4.7789862999999997</v>
      </c>
      <c r="S748" s="164"/>
      <c r="T748" s="166">
        <f>SUM(T749:T862)</f>
        <v>2.5313629</v>
      </c>
      <c r="AR748" s="167" t="s">
        <v>92</v>
      </c>
      <c r="AT748" s="168" t="s">
        <v>81</v>
      </c>
      <c r="AU748" s="168" t="s">
        <v>90</v>
      </c>
      <c r="AY748" s="167" t="s">
        <v>137</v>
      </c>
      <c r="BK748" s="169">
        <f>SUM(BK749:BK862)</f>
        <v>0</v>
      </c>
    </row>
    <row r="749" spans="1:65" s="2" customFormat="1" ht="33" customHeight="1">
      <c r="A749" s="36"/>
      <c r="B749" s="37"/>
      <c r="C749" s="172" t="s">
        <v>922</v>
      </c>
      <c r="D749" s="172" t="s">
        <v>140</v>
      </c>
      <c r="E749" s="173" t="s">
        <v>923</v>
      </c>
      <c r="F749" s="174" t="s">
        <v>924</v>
      </c>
      <c r="G749" s="175" t="s">
        <v>164</v>
      </c>
      <c r="H749" s="176">
        <v>21.876000000000001</v>
      </c>
      <c r="I749" s="177"/>
      <c r="J749" s="178">
        <f>ROUND(I749*H749,2)</f>
        <v>0</v>
      </c>
      <c r="K749" s="179"/>
      <c r="L749" s="41"/>
      <c r="M749" s="180" t="s">
        <v>44</v>
      </c>
      <c r="N749" s="181" t="s">
        <v>53</v>
      </c>
      <c r="O749" s="66"/>
      <c r="P749" s="182">
        <f>O749*H749</f>
        <v>0</v>
      </c>
      <c r="Q749" s="182">
        <v>1.355E-2</v>
      </c>
      <c r="R749" s="182">
        <f>Q749*H749</f>
        <v>0.29641980000000001</v>
      </c>
      <c r="S749" s="182">
        <v>0</v>
      </c>
      <c r="T749" s="183">
        <f>S749*H749</f>
        <v>0</v>
      </c>
      <c r="U749" s="36"/>
      <c r="V749" s="36"/>
      <c r="W749" s="36"/>
      <c r="X749" s="36"/>
      <c r="Y749" s="36"/>
      <c r="Z749" s="36"/>
      <c r="AA749" s="36"/>
      <c r="AB749" s="36"/>
      <c r="AC749" s="36"/>
      <c r="AD749" s="36"/>
      <c r="AE749" s="36"/>
      <c r="AR749" s="184" t="s">
        <v>376</v>
      </c>
      <c r="AT749" s="184" t="s">
        <v>140</v>
      </c>
      <c r="AU749" s="184" t="s">
        <v>92</v>
      </c>
      <c r="AY749" s="18" t="s">
        <v>137</v>
      </c>
      <c r="BE749" s="185">
        <f>IF(N749="základní",J749,0)</f>
        <v>0</v>
      </c>
      <c r="BF749" s="185">
        <f>IF(N749="snížená",J749,0)</f>
        <v>0</v>
      </c>
      <c r="BG749" s="185">
        <f>IF(N749="zákl. přenesená",J749,0)</f>
        <v>0</v>
      </c>
      <c r="BH749" s="185">
        <f>IF(N749="sníž. přenesená",J749,0)</f>
        <v>0</v>
      </c>
      <c r="BI749" s="185">
        <f>IF(N749="nulová",J749,0)</f>
        <v>0</v>
      </c>
      <c r="BJ749" s="18" t="s">
        <v>90</v>
      </c>
      <c r="BK749" s="185">
        <f>ROUND(I749*H749,2)</f>
        <v>0</v>
      </c>
      <c r="BL749" s="18" t="s">
        <v>376</v>
      </c>
      <c r="BM749" s="184" t="s">
        <v>925</v>
      </c>
    </row>
    <row r="750" spans="1:65" s="2" customFormat="1" ht="11.25">
      <c r="A750" s="36"/>
      <c r="B750" s="37"/>
      <c r="C750" s="38"/>
      <c r="D750" s="186" t="s">
        <v>146</v>
      </c>
      <c r="E750" s="38"/>
      <c r="F750" s="187" t="s">
        <v>926</v>
      </c>
      <c r="G750" s="38"/>
      <c r="H750" s="38"/>
      <c r="I750" s="188"/>
      <c r="J750" s="38"/>
      <c r="K750" s="38"/>
      <c r="L750" s="41"/>
      <c r="M750" s="189"/>
      <c r="N750" s="190"/>
      <c r="O750" s="66"/>
      <c r="P750" s="66"/>
      <c r="Q750" s="66"/>
      <c r="R750" s="66"/>
      <c r="S750" s="66"/>
      <c r="T750" s="67"/>
      <c r="U750" s="36"/>
      <c r="V750" s="36"/>
      <c r="W750" s="36"/>
      <c r="X750" s="36"/>
      <c r="Y750" s="36"/>
      <c r="Z750" s="36"/>
      <c r="AA750" s="36"/>
      <c r="AB750" s="36"/>
      <c r="AC750" s="36"/>
      <c r="AD750" s="36"/>
      <c r="AE750" s="36"/>
      <c r="AT750" s="18" t="s">
        <v>146</v>
      </c>
      <c r="AU750" s="18" t="s">
        <v>92</v>
      </c>
    </row>
    <row r="751" spans="1:65" s="15" customFormat="1" ht="11.25">
      <c r="B751" s="214"/>
      <c r="C751" s="215"/>
      <c r="D751" s="193" t="s">
        <v>148</v>
      </c>
      <c r="E751" s="216" t="s">
        <v>44</v>
      </c>
      <c r="F751" s="217" t="s">
        <v>240</v>
      </c>
      <c r="G751" s="215"/>
      <c r="H751" s="216" t="s">
        <v>44</v>
      </c>
      <c r="I751" s="218"/>
      <c r="J751" s="215"/>
      <c r="K751" s="215"/>
      <c r="L751" s="219"/>
      <c r="M751" s="220"/>
      <c r="N751" s="221"/>
      <c r="O751" s="221"/>
      <c r="P751" s="221"/>
      <c r="Q751" s="221"/>
      <c r="R751" s="221"/>
      <c r="S751" s="221"/>
      <c r="T751" s="222"/>
      <c r="AT751" s="223" t="s">
        <v>148</v>
      </c>
      <c r="AU751" s="223" t="s">
        <v>92</v>
      </c>
      <c r="AV751" s="15" t="s">
        <v>90</v>
      </c>
      <c r="AW751" s="15" t="s">
        <v>42</v>
      </c>
      <c r="AX751" s="15" t="s">
        <v>82</v>
      </c>
      <c r="AY751" s="223" t="s">
        <v>137</v>
      </c>
    </row>
    <row r="752" spans="1:65" s="13" customFormat="1" ht="11.25">
      <c r="B752" s="191"/>
      <c r="C752" s="192"/>
      <c r="D752" s="193" t="s">
        <v>148</v>
      </c>
      <c r="E752" s="194" t="s">
        <v>44</v>
      </c>
      <c r="F752" s="195" t="s">
        <v>927</v>
      </c>
      <c r="G752" s="192"/>
      <c r="H752" s="196">
        <v>2.4</v>
      </c>
      <c r="I752" s="197"/>
      <c r="J752" s="192"/>
      <c r="K752" s="192"/>
      <c r="L752" s="198"/>
      <c r="M752" s="199"/>
      <c r="N752" s="200"/>
      <c r="O752" s="200"/>
      <c r="P752" s="200"/>
      <c r="Q752" s="200"/>
      <c r="R752" s="200"/>
      <c r="S752" s="200"/>
      <c r="T752" s="201"/>
      <c r="AT752" s="202" t="s">
        <v>148</v>
      </c>
      <c r="AU752" s="202" t="s">
        <v>92</v>
      </c>
      <c r="AV752" s="13" t="s">
        <v>92</v>
      </c>
      <c r="AW752" s="13" t="s">
        <v>42</v>
      </c>
      <c r="AX752" s="13" t="s">
        <v>82</v>
      </c>
      <c r="AY752" s="202" t="s">
        <v>137</v>
      </c>
    </row>
    <row r="753" spans="1:65" s="13" customFormat="1" ht="11.25">
      <c r="B753" s="191"/>
      <c r="C753" s="192"/>
      <c r="D753" s="193" t="s">
        <v>148</v>
      </c>
      <c r="E753" s="194" t="s">
        <v>44</v>
      </c>
      <c r="F753" s="195" t="s">
        <v>928</v>
      </c>
      <c r="G753" s="192"/>
      <c r="H753" s="196">
        <v>1.2</v>
      </c>
      <c r="I753" s="197"/>
      <c r="J753" s="192"/>
      <c r="K753" s="192"/>
      <c r="L753" s="198"/>
      <c r="M753" s="199"/>
      <c r="N753" s="200"/>
      <c r="O753" s="200"/>
      <c r="P753" s="200"/>
      <c r="Q753" s="200"/>
      <c r="R753" s="200"/>
      <c r="S753" s="200"/>
      <c r="T753" s="201"/>
      <c r="AT753" s="202" t="s">
        <v>148</v>
      </c>
      <c r="AU753" s="202" t="s">
        <v>92</v>
      </c>
      <c r="AV753" s="13" t="s">
        <v>92</v>
      </c>
      <c r="AW753" s="13" t="s">
        <v>42</v>
      </c>
      <c r="AX753" s="13" t="s">
        <v>82</v>
      </c>
      <c r="AY753" s="202" t="s">
        <v>137</v>
      </c>
    </row>
    <row r="754" spans="1:65" s="13" customFormat="1" ht="11.25">
      <c r="B754" s="191"/>
      <c r="C754" s="192"/>
      <c r="D754" s="193" t="s">
        <v>148</v>
      </c>
      <c r="E754" s="194" t="s">
        <v>44</v>
      </c>
      <c r="F754" s="195" t="s">
        <v>929</v>
      </c>
      <c r="G754" s="192"/>
      <c r="H754" s="196">
        <v>1.2</v>
      </c>
      <c r="I754" s="197"/>
      <c r="J754" s="192"/>
      <c r="K754" s="192"/>
      <c r="L754" s="198"/>
      <c r="M754" s="199"/>
      <c r="N754" s="200"/>
      <c r="O754" s="200"/>
      <c r="P754" s="200"/>
      <c r="Q754" s="200"/>
      <c r="R754" s="200"/>
      <c r="S754" s="200"/>
      <c r="T754" s="201"/>
      <c r="AT754" s="202" t="s">
        <v>148</v>
      </c>
      <c r="AU754" s="202" t="s">
        <v>92</v>
      </c>
      <c r="AV754" s="13" t="s">
        <v>92</v>
      </c>
      <c r="AW754" s="13" t="s">
        <v>42</v>
      </c>
      <c r="AX754" s="13" t="s">
        <v>82</v>
      </c>
      <c r="AY754" s="202" t="s">
        <v>137</v>
      </c>
    </row>
    <row r="755" spans="1:65" s="13" customFormat="1" ht="11.25">
      <c r="B755" s="191"/>
      <c r="C755" s="192"/>
      <c r="D755" s="193" t="s">
        <v>148</v>
      </c>
      <c r="E755" s="194" t="s">
        <v>44</v>
      </c>
      <c r="F755" s="195" t="s">
        <v>930</v>
      </c>
      <c r="G755" s="192"/>
      <c r="H755" s="196">
        <v>1.2</v>
      </c>
      <c r="I755" s="197"/>
      <c r="J755" s="192"/>
      <c r="K755" s="192"/>
      <c r="L755" s="198"/>
      <c r="M755" s="199"/>
      <c r="N755" s="200"/>
      <c r="O755" s="200"/>
      <c r="P755" s="200"/>
      <c r="Q755" s="200"/>
      <c r="R755" s="200"/>
      <c r="S755" s="200"/>
      <c r="T755" s="201"/>
      <c r="AT755" s="202" t="s">
        <v>148</v>
      </c>
      <c r="AU755" s="202" t="s">
        <v>92</v>
      </c>
      <c r="AV755" s="13" t="s">
        <v>92</v>
      </c>
      <c r="AW755" s="13" t="s">
        <v>42</v>
      </c>
      <c r="AX755" s="13" t="s">
        <v>82</v>
      </c>
      <c r="AY755" s="202" t="s">
        <v>137</v>
      </c>
    </row>
    <row r="756" spans="1:65" s="13" customFormat="1" ht="11.25">
      <c r="B756" s="191"/>
      <c r="C756" s="192"/>
      <c r="D756" s="193" t="s">
        <v>148</v>
      </c>
      <c r="E756" s="194" t="s">
        <v>44</v>
      </c>
      <c r="F756" s="195" t="s">
        <v>931</v>
      </c>
      <c r="G756" s="192"/>
      <c r="H756" s="196">
        <v>1.2</v>
      </c>
      <c r="I756" s="197"/>
      <c r="J756" s="192"/>
      <c r="K756" s="192"/>
      <c r="L756" s="198"/>
      <c r="M756" s="199"/>
      <c r="N756" s="200"/>
      <c r="O756" s="200"/>
      <c r="P756" s="200"/>
      <c r="Q756" s="200"/>
      <c r="R756" s="200"/>
      <c r="S756" s="200"/>
      <c r="T756" s="201"/>
      <c r="AT756" s="202" t="s">
        <v>148</v>
      </c>
      <c r="AU756" s="202" t="s">
        <v>92</v>
      </c>
      <c r="AV756" s="13" t="s">
        <v>92</v>
      </c>
      <c r="AW756" s="13" t="s">
        <v>42</v>
      </c>
      <c r="AX756" s="13" t="s">
        <v>82</v>
      </c>
      <c r="AY756" s="202" t="s">
        <v>137</v>
      </c>
    </row>
    <row r="757" spans="1:65" s="13" customFormat="1" ht="11.25">
      <c r="B757" s="191"/>
      <c r="C757" s="192"/>
      <c r="D757" s="193" t="s">
        <v>148</v>
      </c>
      <c r="E757" s="194" t="s">
        <v>44</v>
      </c>
      <c r="F757" s="195" t="s">
        <v>932</v>
      </c>
      <c r="G757" s="192"/>
      <c r="H757" s="196">
        <v>1.2</v>
      </c>
      <c r="I757" s="197"/>
      <c r="J757" s="192"/>
      <c r="K757" s="192"/>
      <c r="L757" s="198"/>
      <c r="M757" s="199"/>
      <c r="N757" s="200"/>
      <c r="O757" s="200"/>
      <c r="P757" s="200"/>
      <c r="Q757" s="200"/>
      <c r="R757" s="200"/>
      <c r="S757" s="200"/>
      <c r="T757" s="201"/>
      <c r="AT757" s="202" t="s">
        <v>148</v>
      </c>
      <c r="AU757" s="202" t="s">
        <v>92</v>
      </c>
      <c r="AV757" s="13" t="s">
        <v>92</v>
      </c>
      <c r="AW757" s="13" t="s">
        <v>42</v>
      </c>
      <c r="AX757" s="13" t="s">
        <v>82</v>
      </c>
      <c r="AY757" s="202" t="s">
        <v>137</v>
      </c>
    </row>
    <row r="758" spans="1:65" s="13" customFormat="1" ht="11.25">
      <c r="B758" s="191"/>
      <c r="C758" s="192"/>
      <c r="D758" s="193" t="s">
        <v>148</v>
      </c>
      <c r="E758" s="194" t="s">
        <v>44</v>
      </c>
      <c r="F758" s="195" t="s">
        <v>933</v>
      </c>
      <c r="G758" s="192"/>
      <c r="H758" s="196">
        <v>1.2</v>
      </c>
      <c r="I758" s="197"/>
      <c r="J758" s="192"/>
      <c r="K758" s="192"/>
      <c r="L758" s="198"/>
      <c r="M758" s="199"/>
      <c r="N758" s="200"/>
      <c r="O758" s="200"/>
      <c r="P758" s="200"/>
      <c r="Q758" s="200"/>
      <c r="R758" s="200"/>
      <c r="S758" s="200"/>
      <c r="T758" s="201"/>
      <c r="AT758" s="202" t="s">
        <v>148</v>
      </c>
      <c r="AU758" s="202" t="s">
        <v>92</v>
      </c>
      <c r="AV758" s="13" t="s">
        <v>92</v>
      </c>
      <c r="AW758" s="13" t="s">
        <v>42</v>
      </c>
      <c r="AX758" s="13" t="s">
        <v>82</v>
      </c>
      <c r="AY758" s="202" t="s">
        <v>137</v>
      </c>
    </row>
    <row r="759" spans="1:65" s="13" customFormat="1" ht="11.25">
      <c r="B759" s="191"/>
      <c r="C759" s="192"/>
      <c r="D759" s="193" t="s">
        <v>148</v>
      </c>
      <c r="E759" s="194" t="s">
        <v>44</v>
      </c>
      <c r="F759" s="195" t="s">
        <v>934</v>
      </c>
      <c r="G759" s="192"/>
      <c r="H759" s="196">
        <v>1.2</v>
      </c>
      <c r="I759" s="197"/>
      <c r="J759" s="192"/>
      <c r="K759" s="192"/>
      <c r="L759" s="198"/>
      <c r="M759" s="199"/>
      <c r="N759" s="200"/>
      <c r="O759" s="200"/>
      <c r="P759" s="200"/>
      <c r="Q759" s="200"/>
      <c r="R759" s="200"/>
      <c r="S759" s="200"/>
      <c r="T759" s="201"/>
      <c r="AT759" s="202" t="s">
        <v>148</v>
      </c>
      <c r="AU759" s="202" t="s">
        <v>92</v>
      </c>
      <c r="AV759" s="13" t="s">
        <v>92</v>
      </c>
      <c r="AW759" s="13" t="s">
        <v>42</v>
      </c>
      <c r="AX759" s="13" t="s">
        <v>82</v>
      </c>
      <c r="AY759" s="202" t="s">
        <v>137</v>
      </c>
    </row>
    <row r="760" spans="1:65" s="13" customFormat="1" ht="11.25">
      <c r="B760" s="191"/>
      <c r="C760" s="192"/>
      <c r="D760" s="193" t="s">
        <v>148</v>
      </c>
      <c r="E760" s="194" t="s">
        <v>44</v>
      </c>
      <c r="F760" s="195" t="s">
        <v>935</v>
      </c>
      <c r="G760" s="192"/>
      <c r="H760" s="196">
        <v>1.2</v>
      </c>
      <c r="I760" s="197"/>
      <c r="J760" s="192"/>
      <c r="K760" s="192"/>
      <c r="L760" s="198"/>
      <c r="M760" s="199"/>
      <c r="N760" s="200"/>
      <c r="O760" s="200"/>
      <c r="P760" s="200"/>
      <c r="Q760" s="200"/>
      <c r="R760" s="200"/>
      <c r="S760" s="200"/>
      <c r="T760" s="201"/>
      <c r="AT760" s="202" t="s">
        <v>148</v>
      </c>
      <c r="AU760" s="202" t="s">
        <v>92</v>
      </c>
      <c r="AV760" s="13" t="s">
        <v>92</v>
      </c>
      <c r="AW760" s="13" t="s">
        <v>42</v>
      </c>
      <c r="AX760" s="13" t="s">
        <v>82</v>
      </c>
      <c r="AY760" s="202" t="s">
        <v>137</v>
      </c>
    </row>
    <row r="761" spans="1:65" s="13" customFormat="1" ht="11.25">
      <c r="B761" s="191"/>
      <c r="C761" s="192"/>
      <c r="D761" s="193" t="s">
        <v>148</v>
      </c>
      <c r="E761" s="194" t="s">
        <v>44</v>
      </c>
      <c r="F761" s="195" t="s">
        <v>936</v>
      </c>
      <c r="G761" s="192"/>
      <c r="H761" s="196">
        <v>2.76</v>
      </c>
      <c r="I761" s="197"/>
      <c r="J761" s="192"/>
      <c r="K761" s="192"/>
      <c r="L761" s="198"/>
      <c r="M761" s="199"/>
      <c r="N761" s="200"/>
      <c r="O761" s="200"/>
      <c r="P761" s="200"/>
      <c r="Q761" s="200"/>
      <c r="R761" s="200"/>
      <c r="S761" s="200"/>
      <c r="T761" s="201"/>
      <c r="AT761" s="202" t="s">
        <v>148</v>
      </c>
      <c r="AU761" s="202" t="s">
        <v>92</v>
      </c>
      <c r="AV761" s="13" t="s">
        <v>92</v>
      </c>
      <c r="AW761" s="13" t="s">
        <v>42</v>
      </c>
      <c r="AX761" s="13" t="s">
        <v>82</v>
      </c>
      <c r="AY761" s="202" t="s">
        <v>137</v>
      </c>
    </row>
    <row r="762" spans="1:65" s="13" customFormat="1" ht="11.25">
      <c r="B762" s="191"/>
      <c r="C762" s="192"/>
      <c r="D762" s="193" t="s">
        <v>148</v>
      </c>
      <c r="E762" s="194" t="s">
        <v>44</v>
      </c>
      <c r="F762" s="195" t="s">
        <v>937</v>
      </c>
      <c r="G762" s="192"/>
      <c r="H762" s="196">
        <v>2.3250000000000002</v>
      </c>
      <c r="I762" s="197"/>
      <c r="J762" s="192"/>
      <c r="K762" s="192"/>
      <c r="L762" s="198"/>
      <c r="M762" s="199"/>
      <c r="N762" s="200"/>
      <c r="O762" s="200"/>
      <c r="P762" s="200"/>
      <c r="Q762" s="200"/>
      <c r="R762" s="200"/>
      <c r="S762" s="200"/>
      <c r="T762" s="201"/>
      <c r="AT762" s="202" t="s">
        <v>148</v>
      </c>
      <c r="AU762" s="202" t="s">
        <v>92</v>
      </c>
      <c r="AV762" s="13" t="s">
        <v>92</v>
      </c>
      <c r="AW762" s="13" t="s">
        <v>42</v>
      </c>
      <c r="AX762" s="13" t="s">
        <v>82</v>
      </c>
      <c r="AY762" s="202" t="s">
        <v>137</v>
      </c>
    </row>
    <row r="763" spans="1:65" s="13" customFormat="1" ht="11.25">
      <c r="B763" s="191"/>
      <c r="C763" s="192"/>
      <c r="D763" s="193" t="s">
        <v>148</v>
      </c>
      <c r="E763" s="194" t="s">
        <v>44</v>
      </c>
      <c r="F763" s="195" t="s">
        <v>938</v>
      </c>
      <c r="G763" s="192"/>
      <c r="H763" s="196">
        <v>1.2</v>
      </c>
      <c r="I763" s="197"/>
      <c r="J763" s="192"/>
      <c r="K763" s="192"/>
      <c r="L763" s="198"/>
      <c r="M763" s="199"/>
      <c r="N763" s="200"/>
      <c r="O763" s="200"/>
      <c r="P763" s="200"/>
      <c r="Q763" s="200"/>
      <c r="R763" s="200"/>
      <c r="S763" s="200"/>
      <c r="T763" s="201"/>
      <c r="AT763" s="202" t="s">
        <v>148</v>
      </c>
      <c r="AU763" s="202" t="s">
        <v>92</v>
      </c>
      <c r="AV763" s="13" t="s">
        <v>92</v>
      </c>
      <c r="AW763" s="13" t="s">
        <v>42</v>
      </c>
      <c r="AX763" s="13" t="s">
        <v>82</v>
      </c>
      <c r="AY763" s="202" t="s">
        <v>137</v>
      </c>
    </row>
    <row r="764" spans="1:65" s="13" customFormat="1" ht="11.25">
      <c r="B764" s="191"/>
      <c r="C764" s="192"/>
      <c r="D764" s="193" t="s">
        <v>148</v>
      </c>
      <c r="E764" s="194" t="s">
        <v>44</v>
      </c>
      <c r="F764" s="195" t="s">
        <v>939</v>
      </c>
      <c r="G764" s="192"/>
      <c r="H764" s="196">
        <v>1.8360000000000001</v>
      </c>
      <c r="I764" s="197"/>
      <c r="J764" s="192"/>
      <c r="K764" s="192"/>
      <c r="L764" s="198"/>
      <c r="M764" s="199"/>
      <c r="N764" s="200"/>
      <c r="O764" s="200"/>
      <c r="P764" s="200"/>
      <c r="Q764" s="200"/>
      <c r="R764" s="200"/>
      <c r="S764" s="200"/>
      <c r="T764" s="201"/>
      <c r="AT764" s="202" t="s">
        <v>148</v>
      </c>
      <c r="AU764" s="202" t="s">
        <v>92</v>
      </c>
      <c r="AV764" s="13" t="s">
        <v>92</v>
      </c>
      <c r="AW764" s="13" t="s">
        <v>42</v>
      </c>
      <c r="AX764" s="13" t="s">
        <v>82</v>
      </c>
      <c r="AY764" s="202" t="s">
        <v>137</v>
      </c>
    </row>
    <row r="765" spans="1:65" s="13" customFormat="1" ht="11.25">
      <c r="B765" s="191"/>
      <c r="C765" s="192"/>
      <c r="D765" s="193" t="s">
        <v>148</v>
      </c>
      <c r="E765" s="194" t="s">
        <v>44</v>
      </c>
      <c r="F765" s="195" t="s">
        <v>940</v>
      </c>
      <c r="G765" s="192"/>
      <c r="H765" s="196">
        <v>1.7549999999999999</v>
      </c>
      <c r="I765" s="197"/>
      <c r="J765" s="192"/>
      <c r="K765" s="192"/>
      <c r="L765" s="198"/>
      <c r="M765" s="199"/>
      <c r="N765" s="200"/>
      <c r="O765" s="200"/>
      <c r="P765" s="200"/>
      <c r="Q765" s="200"/>
      <c r="R765" s="200"/>
      <c r="S765" s="200"/>
      <c r="T765" s="201"/>
      <c r="AT765" s="202" t="s">
        <v>148</v>
      </c>
      <c r="AU765" s="202" t="s">
        <v>92</v>
      </c>
      <c r="AV765" s="13" t="s">
        <v>92</v>
      </c>
      <c r="AW765" s="13" t="s">
        <v>42</v>
      </c>
      <c r="AX765" s="13" t="s">
        <v>82</v>
      </c>
      <c r="AY765" s="202" t="s">
        <v>137</v>
      </c>
    </row>
    <row r="766" spans="1:65" s="14" customFormat="1" ht="11.25">
      <c r="B766" s="203"/>
      <c r="C766" s="204"/>
      <c r="D766" s="193" t="s">
        <v>148</v>
      </c>
      <c r="E766" s="205" t="s">
        <v>44</v>
      </c>
      <c r="F766" s="206" t="s">
        <v>153</v>
      </c>
      <c r="G766" s="204"/>
      <c r="H766" s="207">
        <v>21.876000000000001</v>
      </c>
      <c r="I766" s="208"/>
      <c r="J766" s="204"/>
      <c r="K766" s="204"/>
      <c r="L766" s="209"/>
      <c r="M766" s="210"/>
      <c r="N766" s="211"/>
      <c r="O766" s="211"/>
      <c r="P766" s="211"/>
      <c r="Q766" s="211"/>
      <c r="R766" s="211"/>
      <c r="S766" s="211"/>
      <c r="T766" s="212"/>
      <c r="AT766" s="213" t="s">
        <v>148</v>
      </c>
      <c r="AU766" s="213" t="s">
        <v>92</v>
      </c>
      <c r="AV766" s="14" t="s">
        <v>144</v>
      </c>
      <c r="AW766" s="14" t="s">
        <v>42</v>
      </c>
      <c r="AX766" s="14" t="s">
        <v>90</v>
      </c>
      <c r="AY766" s="213" t="s">
        <v>137</v>
      </c>
    </row>
    <row r="767" spans="1:65" s="2" customFormat="1" ht="16.5" customHeight="1">
      <c r="A767" s="36"/>
      <c r="B767" s="37"/>
      <c r="C767" s="172" t="s">
        <v>941</v>
      </c>
      <c r="D767" s="172" t="s">
        <v>140</v>
      </c>
      <c r="E767" s="173" t="s">
        <v>942</v>
      </c>
      <c r="F767" s="174" t="s">
        <v>943</v>
      </c>
      <c r="G767" s="175" t="s">
        <v>164</v>
      </c>
      <c r="H767" s="176">
        <v>32.725000000000001</v>
      </c>
      <c r="I767" s="177"/>
      <c r="J767" s="178">
        <f>ROUND(I767*H767,2)</f>
        <v>0</v>
      </c>
      <c r="K767" s="179"/>
      <c r="L767" s="41"/>
      <c r="M767" s="180" t="s">
        <v>44</v>
      </c>
      <c r="N767" s="181" t="s">
        <v>53</v>
      </c>
      <c r="O767" s="66"/>
      <c r="P767" s="182">
        <f>O767*H767</f>
        <v>0</v>
      </c>
      <c r="Q767" s="182">
        <v>1E-4</v>
      </c>
      <c r="R767" s="182">
        <f>Q767*H767</f>
        <v>3.2725000000000002E-3</v>
      </c>
      <c r="S767" s="182">
        <v>0</v>
      </c>
      <c r="T767" s="183">
        <f>S767*H767</f>
        <v>0</v>
      </c>
      <c r="U767" s="36"/>
      <c r="V767" s="36"/>
      <c r="W767" s="36"/>
      <c r="X767" s="36"/>
      <c r="Y767" s="36"/>
      <c r="Z767" s="36"/>
      <c r="AA767" s="36"/>
      <c r="AB767" s="36"/>
      <c r="AC767" s="36"/>
      <c r="AD767" s="36"/>
      <c r="AE767" s="36"/>
      <c r="AR767" s="184" t="s">
        <v>376</v>
      </c>
      <c r="AT767" s="184" t="s">
        <v>140</v>
      </c>
      <c r="AU767" s="184" t="s">
        <v>92</v>
      </c>
      <c r="AY767" s="18" t="s">
        <v>137</v>
      </c>
      <c r="BE767" s="185">
        <f>IF(N767="základní",J767,0)</f>
        <v>0</v>
      </c>
      <c r="BF767" s="185">
        <f>IF(N767="snížená",J767,0)</f>
        <v>0</v>
      </c>
      <c r="BG767" s="185">
        <f>IF(N767="zákl. přenesená",J767,0)</f>
        <v>0</v>
      </c>
      <c r="BH767" s="185">
        <f>IF(N767="sníž. přenesená",J767,0)</f>
        <v>0</v>
      </c>
      <c r="BI767" s="185">
        <f>IF(N767="nulová",J767,0)</f>
        <v>0</v>
      </c>
      <c r="BJ767" s="18" t="s">
        <v>90</v>
      </c>
      <c r="BK767" s="185">
        <f>ROUND(I767*H767,2)</f>
        <v>0</v>
      </c>
      <c r="BL767" s="18" t="s">
        <v>376</v>
      </c>
      <c r="BM767" s="184" t="s">
        <v>944</v>
      </c>
    </row>
    <row r="768" spans="1:65" s="2" customFormat="1" ht="11.25">
      <c r="A768" s="36"/>
      <c r="B768" s="37"/>
      <c r="C768" s="38"/>
      <c r="D768" s="186" t="s">
        <v>146</v>
      </c>
      <c r="E768" s="38"/>
      <c r="F768" s="187" t="s">
        <v>945</v>
      </c>
      <c r="G768" s="38"/>
      <c r="H768" s="38"/>
      <c r="I768" s="188"/>
      <c r="J768" s="38"/>
      <c r="K768" s="38"/>
      <c r="L768" s="41"/>
      <c r="M768" s="189"/>
      <c r="N768" s="190"/>
      <c r="O768" s="66"/>
      <c r="P768" s="66"/>
      <c r="Q768" s="66"/>
      <c r="R768" s="66"/>
      <c r="S768" s="66"/>
      <c r="T768" s="67"/>
      <c r="U768" s="36"/>
      <c r="V768" s="36"/>
      <c r="W768" s="36"/>
      <c r="X768" s="36"/>
      <c r="Y768" s="36"/>
      <c r="Z768" s="36"/>
      <c r="AA768" s="36"/>
      <c r="AB768" s="36"/>
      <c r="AC768" s="36"/>
      <c r="AD768" s="36"/>
      <c r="AE768" s="36"/>
      <c r="AT768" s="18" t="s">
        <v>146</v>
      </c>
      <c r="AU768" s="18" t="s">
        <v>92</v>
      </c>
    </row>
    <row r="769" spans="1:65" s="13" customFormat="1" ht="11.25">
      <c r="B769" s="191"/>
      <c r="C769" s="192"/>
      <c r="D769" s="193" t="s">
        <v>148</v>
      </c>
      <c r="E769" s="194" t="s">
        <v>44</v>
      </c>
      <c r="F769" s="195" t="s">
        <v>946</v>
      </c>
      <c r="G769" s="192"/>
      <c r="H769" s="196">
        <v>32.725000000000001</v>
      </c>
      <c r="I769" s="197"/>
      <c r="J769" s="192"/>
      <c r="K769" s="192"/>
      <c r="L769" s="198"/>
      <c r="M769" s="199"/>
      <c r="N769" s="200"/>
      <c r="O769" s="200"/>
      <c r="P769" s="200"/>
      <c r="Q769" s="200"/>
      <c r="R769" s="200"/>
      <c r="S769" s="200"/>
      <c r="T769" s="201"/>
      <c r="AT769" s="202" t="s">
        <v>148</v>
      </c>
      <c r="AU769" s="202" t="s">
        <v>92</v>
      </c>
      <c r="AV769" s="13" t="s">
        <v>92</v>
      </c>
      <c r="AW769" s="13" t="s">
        <v>42</v>
      </c>
      <c r="AX769" s="13" t="s">
        <v>90</v>
      </c>
      <c r="AY769" s="202" t="s">
        <v>137</v>
      </c>
    </row>
    <row r="770" spans="1:65" s="2" customFormat="1" ht="55.5" customHeight="1">
      <c r="A770" s="36"/>
      <c r="B770" s="37"/>
      <c r="C770" s="172" t="s">
        <v>947</v>
      </c>
      <c r="D770" s="172" t="s">
        <v>140</v>
      </c>
      <c r="E770" s="173" t="s">
        <v>948</v>
      </c>
      <c r="F770" s="174" t="s">
        <v>949</v>
      </c>
      <c r="G770" s="175" t="s">
        <v>164</v>
      </c>
      <c r="H770" s="176">
        <v>10.85</v>
      </c>
      <c r="I770" s="177"/>
      <c r="J770" s="178">
        <f>ROUND(I770*H770,2)</f>
        <v>0</v>
      </c>
      <c r="K770" s="179"/>
      <c r="L770" s="41"/>
      <c r="M770" s="180" t="s">
        <v>44</v>
      </c>
      <c r="N770" s="181" t="s">
        <v>53</v>
      </c>
      <c r="O770" s="66"/>
      <c r="P770" s="182">
        <f>O770*H770</f>
        <v>0</v>
      </c>
      <c r="Q770" s="182">
        <v>4.9500000000000002E-2</v>
      </c>
      <c r="R770" s="182">
        <f>Q770*H770</f>
        <v>0.53707499999999997</v>
      </c>
      <c r="S770" s="182">
        <v>0</v>
      </c>
      <c r="T770" s="183">
        <f>S770*H770</f>
        <v>0</v>
      </c>
      <c r="U770" s="36"/>
      <c r="V770" s="36"/>
      <c r="W770" s="36"/>
      <c r="X770" s="36"/>
      <c r="Y770" s="36"/>
      <c r="Z770" s="36"/>
      <c r="AA770" s="36"/>
      <c r="AB770" s="36"/>
      <c r="AC770" s="36"/>
      <c r="AD770" s="36"/>
      <c r="AE770" s="36"/>
      <c r="AR770" s="184" t="s">
        <v>376</v>
      </c>
      <c r="AT770" s="184" t="s">
        <v>140</v>
      </c>
      <c r="AU770" s="184" t="s">
        <v>92</v>
      </c>
      <c r="AY770" s="18" t="s">
        <v>137</v>
      </c>
      <c r="BE770" s="185">
        <f>IF(N770="základní",J770,0)</f>
        <v>0</v>
      </c>
      <c r="BF770" s="185">
        <f>IF(N770="snížená",J770,0)</f>
        <v>0</v>
      </c>
      <c r="BG770" s="185">
        <f>IF(N770="zákl. přenesená",J770,0)</f>
        <v>0</v>
      </c>
      <c r="BH770" s="185">
        <f>IF(N770="sníž. přenesená",J770,0)</f>
        <v>0</v>
      </c>
      <c r="BI770" s="185">
        <f>IF(N770="nulová",J770,0)</f>
        <v>0</v>
      </c>
      <c r="BJ770" s="18" t="s">
        <v>90</v>
      </c>
      <c r="BK770" s="185">
        <f>ROUND(I770*H770,2)</f>
        <v>0</v>
      </c>
      <c r="BL770" s="18" t="s">
        <v>376</v>
      </c>
      <c r="BM770" s="184" t="s">
        <v>950</v>
      </c>
    </row>
    <row r="771" spans="1:65" s="2" customFormat="1" ht="19.5">
      <c r="A771" s="36"/>
      <c r="B771" s="37"/>
      <c r="C771" s="38"/>
      <c r="D771" s="193" t="s">
        <v>416</v>
      </c>
      <c r="E771" s="38"/>
      <c r="F771" s="235" t="s">
        <v>951</v>
      </c>
      <c r="G771" s="38"/>
      <c r="H771" s="38"/>
      <c r="I771" s="188"/>
      <c r="J771" s="38"/>
      <c r="K771" s="38"/>
      <c r="L771" s="41"/>
      <c r="M771" s="189"/>
      <c r="N771" s="190"/>
      <c r="O771" s="66"/>
      <c r="P771" s="66"/>
      <c r="Q771" s="66"/>
      <c r="R771" s="66"/>
      <c r="S771" s="66"/>
      <c r="T771" s="67"/>
      <c r="U771" s="36"/>
      <c r="V771" s="36"/>
      <c r="W771" s="36"/>
      <c r="X771" s="36"/>
      <c r="Y771" s="36"/>
      <c r="Z771" s="36"/>
      <c r="AA771" s="36"/>
      <c r="AB771" s="36"/>
      <c r="AC771" s="36"/>
      <c r="AD771" s="36"/>
      <c r="AE771" s="36"/>
      <c r="AT771" s="18" t="s">
        <v>416</v>
      </c>
      <c r="AU771" s="18" t="s">
        <v>92</v>
      </c>
    </row>
    <row r="772" spans="1:65" s="13" customFormat="1" ht="11.25">
      <c r="B772" s="191"/>
      <c r="C772" s="192"/>
      <c r="D772" s="193" t="s">
        <v>148</v>
      </c>
      <c r="E772" s="194" t="s">
        <v>44</v>
      </c>
      <c r="F772" s="195" t="s">
        <v>952</v>
      </c>
      <c r="G772" s="192"/>
      <c r="H772" s="196">
        <v>10.85</v>
      </c>
      <c r="I772" s="197"/>
      <c r="J772" s="192"/>
      <c r="K772" s="192"/>
      <c r="L772" s="198"/>
      <c r="M772" s="199"/>
      <c r="N772" s="200"/>
      <c r="O772" s="200"/>
      <c r="P772" s="200"/>
      <c r="Q772" s="200"/>
      <c r="R772" s="200"/>
      <c r="S772" s="200"/>
      <c r="T772" s="201"/>
      <c r="AT772" s="202" t="s">
        <v>148</v>
      </c>
      <c r="AU772" s="202" t="s">
        <v>92</v>
      </c>
      <c r="AV772" s="13" t="s">
        <v>92</v>
      </c>
      <c r="AW772" s="13" t="s">
        <v>42</v>
      </c>
      <c r="AX772" s="13" t="s">
        <v>90</v>
      </c>
      <c r="AY772" s="202" t="s">
        <v>137</v>
      </c>
    </row>
    <row r="773" spans="1:65" s="2" customFormat="1" ht="24.2" customHeight="1">
      <c r="A773" s="36"/>
      <c r="B773" s="37"/>
      <c r="C773" s="172" t="s">
        <v>953</v>
      </c>
      <c r="D773" s="172" t="s">
        <v>140</v>
      </c>
      <c r="E773" s="173" t="s">
        <v>954</v>
      </c>
      <c r="F773" s="174" t="s">
        <v>955</v>
      </c>
      <c r="G773" s="175" t="s">
        <v>164</v>
      </c>
      <c r="H773" s="176">
        <v>55.34</v>
      </c>
      <c r="I773" s="177"/>
      <c r="J773" s="178">
        <f>ROUND(I773*H773,2)</f>
        <v>0</v>
      </c>
      <c r="K773" s="179"/>
      <c r="L773" s="41"/>
      <c r="M773" s="180" t="s">
        <v>44</v>
      </c>
      <c r="N773" s="181" t="s">
        <v>53</v>
      </c>
      <c r="O773" s="66"/>
      <c r="P773" s="182">
        <f>O773*H773</f>
        <v>0</v>
      </c>
      <c r="Q773" s="182">
        <v>2.2599999999999999E-2</v>
      </c>
      <c r="R773" s="182">
        <f>Q773*H773</f>
        <v>1.2506839999999999</v>
      </c>
      <c r="S773" s="182">
        <v>0</v>
      </c>
      <c r="T773" s="183">
        <f>S773*H773</f>
        <v>0</v>
      </c>
      <c r="U773" s="36"/>
      <c r="V773" s="36"/>
      <c r="W773" s="36"/>
      <c r="X773" s="36"/>
      <c r="Y773" s="36"/>
      <c r="Z773" s="36"/>
      <c r="AA773" s="36"/>
      <c r="AB773" s="36"/>
      <c r="AC773" s="36"/>
      <c r="AD773" s="36"/>
      <c r="AE773" s="36"/>
      <c r="AR773" s="184" t="s">
        <v>376</v>
      </c>
      <c r="AT773" s="184" t="s">
        <v>140</v>
      </c>
      <c r="AU773" s="184" t="s">
        <v>92</v>
      </c>
      <c r="AY773" s="18" t="s">
        <v>137</v>
      </c>
      <c r="BE773" s="185">
        <f>IF(N773="základní",J773,0)</f>
        <v>0</v>
      </c>
      <c r="BF773" s="185">
        <f>IF(N773="snížená",J773,0)</f>
        <v>0</v>
      </c>
      <c r="BG773" s="185">
        <f>IF(N773="zákl. přenesená",J773,0)</f>
        <v>0</v>
      </c>
      <c r="BH773" s="185">
        <f>IF(N773="sníž. přenesená",J773,0)</f>
        <v>0</v>
      </c>
      <c r="BI773" s="185">
        <f>IF(N773="nulová",J773,0)</f>
        <v>0</v>
      </c>
      <c r="BJ773" s="18" t="s">
        <v>90</v>
      </c>
      <c r="BK773" s="185">
        <f>ROUND(I773*H773,2)</f>
        <v>0</v>
      </c>
      <c r="BL773" s="18" t="s">
        <v>376</v>
      </c>
      <c r="BM773" s="184" t="s">
        <v>956</v>
      </c>
    </row>
    <row r="774" spans="1:65" s="2" customFormat="1" ht="11.25">
      <c r="A774" s="36"/>
      <c r="B774" s="37"/>
      <c r="C774" s="38"/>
      <c r="D774" s="186" t="s">
        <v>146</v>
      </c>
      <c r="E774" s="38"/>
      <c r="F774" s="187" t="s">
        <v>957</v>
      </c>
      <c r="G774" s="38"/>
      <c r="H774" s="38"/>
      <c r="I774" s="188"/>
      <c r="J774" s="38"/>
      <c r="K774" s="38"/>
      <c r="L774" s="41"/>
      <c r="M774" s="189"/>
      <c r="N774" s="190"/>
      <c r="O774" s="66"/>
      <c r="P774" s="66"/>
      <c r="Q774" s="66"/>
      <c r="R774" s="66"/>
      <c r="S774" s="66"/>
      <c r="T774" s="67"/>
      <c r="U774" s="36"/>
      <c r="V774" s="36"/>
      <c r="W774" s="36"/>
      <c r="X774" s="36"/>
      <c r="Y774" s="36"/>
      <c r="Z774" s="36"/>
      <c r="AA774" s="36"/>
      <c r="AB774" s="36"/>
      <c r="AC774" s="36"/>
      <c r="AD774" s="36"/>
      <c r="AE774" s="36"/>
      <c r="AT774" s="18" t="s">
        <v>146</v>
      </c>
      <c r="AU774" s="18" t="s">
        <v>92</v>
      </c>
    </row>
    <row r="775" spans="1:65" s="15" customFormat="1" ht="11.25">
      <c r="B775" s="214"/>
      <c r="C775" s="215"/>
      <c r="D775" s="193" t="s">
        <v>148</v>
      </c>
      <c r="E775" s="216" t="s">
        <v>44</v>
      </c>
      <c r="F775" s="217" t="s">
        <v>240</v>
      </c>
      <c r="G775" s="215"/>
      <c r="H775" s="216" t="s">
        <v>44</v>
      </c>
      <c r="I775" s="218"/>
      <c r="J775" s="215"/>
      <c r="K775" s="215"/>
      <c r="L775" s="219"/>
      <c r="M775" s="220"/>
      <c r="N775" s="221"/>
      <c r="O775" s="221"/>
      <c r="P775" s="221"/>
      <c r="Q775" s="221"/>
      <c r="R775" s="221"/>
      <c r="S775" s="221"/>
      <c r="T775" s="222"/>
      <c r="AT775" s="223" t="s">
        <v>148</v>
      </c>
      <c r="AU775" s="223" t="s">
        <v>92</v>
      </c>
      <c r="AV775" s="15" t="s">
        <v>90</v>
      </c>
      <c r="AW775" s="15" t="s">
        <v>42</v>
      </c>
      <c r="AX775" s="15" t="s">
        <v>82</v>
      </c>
      <c r="AY775" s="223" t="s">
        <v>137</v>
      </c>
    </row>
    <row r="776" spans="1:65" s="13" customFormat="1" ht="11.25">
      <c r="B776" s="191"/>
      <c r="C776" s="192"/>
      <c r="D776" s="193" t="s">
        <v>148</v>
      </c>
      <c r="E776" s="194" t="s">
        <v>44</v>
      </c>
      <c r="F776" s="195" t="s">
        <v>958</v>
      </c>
      <c r="G776" s="192"/>
      <c r="H776" s="196">
        <v>1.88</v>
      </c>
      <c r="I776" s="197"/>
      <c r="J776" s="192"/>
      <c r="K776" s="192"/>
      <c r="L776" s="198"/>
      <c r="M776" s="199"/>
      <c r="N776" s="200"/>
      <c r="O776" s="200"/>
      <c r="P776" s="200"/>
      <c r="Q776" s="200"/>
      <c r="R776" s="200"/>
      <c r="S776" s="200"/>
      <c r="T776" s="201"/>
      <c r="AT776" s="202" t="s">
        <v>148</v>
      </c>
      <c r="AU776" s="202" t="s">
        <v>92</v>
      </c>
      <c r="AV776" s="13" t="s">
        <v>92</v>
      </c>
      <c r="AW776" s="13" t="s">
        <v>42</v>
      </c>
      <c r="AX776" s="13" t="s">
        <v>82</v>
      </c>
      <c r="AY776" s="202" t="s">
        <v>137</v>
      </c>
    </row>
    <row r="777" spans="1:65" s="13" customFormat="1" ht="11.25">
      <c r="B777" s="191"/>
      <c r="C777" s="192"/>
      <c r="D777" s="193" t="s">
        <v>148</v>
      </c>
      <c r="E777" s="194" t="s">
        <v>44</v>
      </c>
      <c r="F777" s="195" t="s">
        <v>959</v>
      </c>
      <c r="G777" s="192"/>
      <c r="H777" s="196">
        <v>6.62</v>
      </c>
      <c r="I777" s="197"/>
      <c r="J777" s="192"/>
      <c r="K777" s="192"/>
      <c r="L777" s="198"/>
      <c r="M777" s="199"/>
      <c r="N777" s="200"/>
      <c r="O777" s="200"/>
      <c r="P777" s="200"/>
      <c r="Q777" s="200"/>
      <c r="R777" s="200"/>
      <c r="S777" s="200"/>
      <c r="T777" s="201"/>
      <c r="AT777" s="202" t="s">
        <v>148</v>
      </c>
      <c r="AU777" s="202" t="s">
        <v>92</v>
      </c>
      <c r="AV777" s="13" t="s">
        <v>92</v>
      </c>
      <c r="AW777" s="13" t="s">
        <v>42</v>
      </c>
      <c r="AX777" s="13" t="s">
        <v>82</v>
      </c>
      <c r="AY777" s="202" t="s">
        <v>137</v>
      </c>
    </row>
    <row r="778" spans="1:65" s="13" customFormat="1" ht="11.25">
      <c r="B778" s="191"/>
      <c r="C778" s="192"/>
      <c r="D778" s="193" t="s">
        <v>148</v>
      </c>
      <c r="E778" s="194" t="s">
        <v>44</v>
      </c>
      <c r="F778" s="195" t="s">
        <v>960</v>
      </c>
      <c r="G778" s="192"/>
      <c r="H778" s="196">
        <v>19.77</v>
      </c>
      <c r="I778" s="197"/>
      <c r="J778" s="192"/>
      <c r="K778" s="192"/>
      <c r="L778" s="198"/>
      <c r="M778" s="199"/>
      <c r="N778" s="200"/>
      <c r="O778" s="200"/>
      <c r="P778" s="200"/>
      <c r="Q778" s="200"/>
      <c r="R778" s="200"/>
      <c r="S778" s="200"/>
      <c r="T778" s="201"/>
      <c r="AT778" s="202" t="s">
        <v>148</v>
      </c>
      <c r="AU778" s="202" t="s">
        <v>92</v>
      </c>
      <c r="AV778" s="13" t="s">
        <v>92</v>
      </c>
      <c r="AW778" s="13" t="s">
        <v>42</v>
      </c>
      <c r="AX778" s="13" t="s">
        <v>82</v>
      </c>
      <c r="AY778" s="202" t="s">
        <v>137</v>
      </c>
    </row>
    <row r="779" spans="1:65" s="13" customFormat="1" ht="11.25">
      <c r="B779" s="191"/>
      <c r="C779" s="192"/>
      <c r="D779" s="193" t="s">
        <v>148</v>
      </c>
      <c r="E779" s="194" t="s">
        <v>44</v>
      </c>
      <c r="F779" s="195" t="s">
        <v>961</v>
      </c>
      <c r="G779" s="192"/>
      <c r="H779" s="196">
        <v>7.8</v>
      </c>
      <c r="I779" s="197"/>
      <c r="J779" s="192"/>
      <c r="K779" s="192"/>
      <c r="L779" s="198"/>
      <c r="M779" s="199"/>
      <c r="N779" s="200"/>
      <c r="O779" s="200"/>
      <c r="P779" s="200"/>
      <c r="Q779" s="200"/>
      <c r="R779" s="200"/>
      <c r="S779" s="200"/>
      <c r="T779" s="201"/>
      <c r="AT779" s="202" t="s">
        <v>148</v>
      </c>
      <c r="AU779" s="202" t="s">
        <v>92</v>
      </c>
      <c r="AV779" s="13" t="s">
        <v>92</v>
      </c>
      <c r="AW779" s="13" t="s">
        <v>42</v>
      </c>
      <c r="AX779" s="13" t="s">
        <v>82</v>
      </c>
      <c r="AY779" s="202" t="s">
        <v>137</v>
      </c>
    </row>
    <row r="780" spans="1:65" s="13" customFormat="1" ht="11.25">
      <c r="B780" s="191"/>
      <c r="C780" s="192"/>
      <c r="D780" s="193" t="s">
        <v>148</v>
      </c>
      <c r="E780" s="194" t="s">
        <v>44</v>
      </c>
      <c r="F780" s="195" t="s">
        <v>962</v>
      </c>
      <c r="G780" s="192"/>
      <c r="H780" s="196">
        <v>3.71</v>
      </c>
      <c r="I780" s="197"/>
      <c r="J780" s="192"/>
      <c r="K780" s="192"/>
      <c r="L780" s="198"/>
      <c r="M780" s="199"/>
      <c r="N780" s="200"/>
      <c r="O780" s="200"/>
      <c r="P780" s="200"/>
      <c r="Q780" s="200"/>
      <c r="R780" s="200"/>
      <c r="S780" s="200"/>
      <c r="T780" s="201"/>
      <c r="AT780" s="202" t="s">
        <v>148</v>
      </c>
      <c r="AU780" s="202" t="s">
        <v>92</v>
      </c>
      <c r="AV780" s="13" t="s">
        <v>92</v>
      </c>
      <c r="AW780" s="13" t="s">
        <v>42</v>
      </c>
      <c r="AX780" s="13" t="s">
        <v>82</v>
      </c>
      <c r="AY780" s="202" t="s">
        <v>137</v>
      </c>
    </row>
    <row r="781" spans="1:65" s="13" customFormat="1" ht="11.25">
      <c r="B781" s="191"/>
      <c r="C781" s="192"/>
      <c r="D781" s="193" t="s">
        <v>148</v>
      </c>
      <c r="E781" s="194" t="s">
        <v>44</v>
      </c>
      <c r="F781" s="195" t="s">
        <v>963</v>
      </c>
      <c r="G781" s="192"/>
      <c r="H781" s="196">
        <v>5.7</v>
      </c>
      <c r="I781" s="197"/>
      <c r="J781" s="192"/>
      <c r="K781" s="192"/>
      <c r="L781" s="198"/>
      <c r="M781" s="199"/>
      <c r="N781" s="200"/>
      <c r="O781" s="200"/>
      <c r="P781" s="200"/>
      <c r="Q781" s="200"/>
      <c r="R781" s="200"/>
      <c r="S781" s="200"/>
      <c r="T781" s="201"/>
      <c r="AT781" s="202" t="s">
        <v>148</v>
      </c>
      <c r="AU781" s="202" t="s">
        <v>92</v>
      </c>
      <c r="AV781" s="13" t="s">
        <v>92</v>
      </c>
      <c r="AW781" s="13" t="s">
        <v>42</v>
      </c>
      <c r="AX781" s="13" t="s">
        <v>82</v>
      </c>
      <c r="AY781" s="202" t="s">
        <v>137</v>
      </c>
    </row>
    <row r="782" spans="1:65" s="13" customFormat="1" ht="11.25">
      <c r="B782" s="191"/>
      <c r="C782" s="192"/>
      <c r="D782" s="193" t="s">
        <v>148</v>
      </c>
      <c r="E782" s="194" t="s">
        <v>44</v>
      </c>
      <c r="F782" s="195" t="s">
        <v>964</v>
      </c>
      <c r="G782" s="192"/>
      <c r="H782" s="196">
        <v>9.86</v>
      </c>
      <c r="I782" s="197"/>
      <c r="J782" s="192"/>
      <c r="K782" s="192"/>
      <c r="L782" s="198"/>
      <c r="M782" s="199"/>
      <c r="N782" s="200"/>
      <c r="O782" s="200"/>
      <c r="P782" s="200"/>
      <c r="Q782" s="200"/>
      <c r="R782" s="200"/>
      <c r="S782" s="200"/>
      <c r="T782" s="201"/>
      <c r="AT782" s="202" t="s">
        <v>148</v>
      </c>
      <c r="AU782" s="202" t="s">
        <v>92</v>
      </c>
      <c r="AV782" s="13" t="s">
        <v>92</v>
      </c>
      <c r="AW782" s="13" t="s">
        <v>42</v>
      </c>
      <c r="AX782" s="13" t="s">
        <v>82</v>
      </c>
      <c r="AY782" s="202" t="s">
        <v>137</v>
      </c>
    </row>
    <row r="783" spans="1:65" s="14" customFormat="1" ht="11.25">
      <c r="B783" s="203"/>
      <c r="C783" s="204"/>
      <c r="D783" s="193" t="s">
        <v>148</v>
      </c>
      <c r="E783" s="205" t="s">
        <v>44</v>
      </c>
      <c r="F783" s="206" t="s">
        <v>153</v>
      </c>
      <c r="G783" s="204"/>
      <c r="H783" s="207">
        <v>55.34</v>
      </c>
      <c r="I783" s="208"/>
      <c r="J783" s="204"/>
      <c r="K783" s="204"/>
      <c r="L783" s="209"/>
      <c r="M783" s="210"/>
      <c r="N783" s="211"/>
      <c r="O783" s="211"/>
      <c r="P783" s="211"/>
      <c r="Q783" s="211"/>
      <c r="R783" s="211"/>
      <c r="S783" s="211"/>
      <c r="T783" s="212"/>
      <c r="AT783" s="213" t="s">
        <v>148</v>
      </c>
      <c r="AU783" s="213" t="s">
        <v>92</v>
      </c>
      <c r="AV783" s="14" t="s">
        <v>144</v>
      </c>
      <c r="AW783" s="14" t="s">
        <v>42</v>
      </c>
      <c r="AX783" s="14" t="s">
        <v>90</v>
      </c>
      <c r="AY783" s="213" t="s">
        <v>137</v>
      </c>
    </row>
    <row r="784" spans="1:65" s="2" customFormat="1" ht="16.5" customHeight="1">
      <c r="A784" s="36"/>
      <c r="B784" s="37"/>
      <c r="C784" s="172" t="s">
        <v>965</v>
      </c>
      <c r="D784" s="172" t="s">
        <v>140</v>
      </c>
      <c r="E784" s="173" t="s">
        <v>966</v>
      </c>
      <c r="F784" s="174" t="s">
        <v>967</v>
      </c>
      <c r="G784" s="175" t="s">
        <v>164</v>
      </c>
      <c r="H784" s="176">
        <v>0</v>
      </c>
      <c r="I784" s="177"/>
      <c r="J784" s="178">
        <f>ROUND(I784*H784,2)</f>
        <v>0</v>
      </c>
      <c r="K784" s="179"/>
      <c r="L784" s="41"/>
      <c r="M784" s="180" t="s">
        <v>44</v>
      </c>
      <c r="N784" s="181" t="s">
        <v>53</v>
      </c>
      <c r="O784" s="66"/>
      <c r="P784" s="182">
        <f>O784*H784</f>
        <v>0</v>
      </c>
      <c r="Q784" s="182">
        <v>1E-4</v>
      </c>
      <c r="R784" s="182">
        <f>Q784*H784</f>
        <v>0</v>
      </c>
      <c r="S784" s="182">
        <v>0</v>
      </c>
      <c r="T784" s="183">
        <f>S784*H784</f>
        <v>0</v>
      </c>
      <c r="U784" s="36"/>
      <c r="V784" s="36"/>
      <c r="W784" s="36"/>
      <c r="X784" s="36"/>
      <c r="Y784" s="36"/>
      <c r="Z784" s="36"/>
      <c r="AA784" s="36"/>
      <c r="AB784" s="36"/>
      <c r="AC784" s="36"/>
      <c r="AD784" s="36"/>
      <c r="AE784" s="36"/>
      <c r="AR784" s="184" t="s">
        <v>376</v>
      </c>
      <c r="AT784" s="184" t="s">
        <v>140</v>
      </c>
      <c r="AU784" s="184" t="s">
        <v>92</v>
      </c>
      <c r="AY784" s="18" t="s">
        <v>137</v>
      </c>
      <c r="BE784" s="185">
        <f>IF(N784="základní",J784,0)</f>
        <v>0</v>
      </c>
      <c r="BF784" s="185">
        <f>IF(N784="snížená",J784,0)</f>
        <v>0</v>
      </c>
      <c r="BG784" s="185">
        <f>IF(N784="zákl. přenesená",J784,0)</f>
        <v>0</v>
      </c>
      <c r="BH784" s="185">
        <f>IF(N784="sníž. přenesená",J784,0)</f>
        <v>0</v>
      </c>
      <c r="BI784" s="185">
        <f>IF(N784="nulová",J784,0)</f>
        <v>0</v>
      </c>
      <c r="BJ784" s="18" t="s">
        <v>90</v>
      </c>
      <c r="BK784" s="185">
        <f>ROUND(I784*H784,2)</f>
        <v>0</v>
      </c>
      <c r="BL784" s="18" t="s">
        <v>376</v>
      </c>
      <c r="BM784" s="184" t="s">
        <v>968</v>
      </c>
    </row>
    <row r="785" spans="1:65" s="2" customFormat="1" ht="11.25">
      <c r="A785" s="36"/>
      <c r="B785" s="37"/>
      <c r="C785" s="38"/>
      <c r="D785" s="186" t="s">
        <v>146</v>
      </c>
      <c r="E785" s="38"/>
      <c r="F785" s="187" t="s">
        <v>969</v>
      </c>
      <c r="G785" s="38"/>
      <c r="H785" s="38"/>
      <c r="I785" s="188"/>
      <c r="J785" s="38"/>
      <c r="K785" s="38"/>
      <c r="L785" s="41"/>
      <c r="M785" s="189"/>
      <c r="N785" s="190"/>
      <c r="O785" s="66"/>
      <c r="P785" s="66"/>
      <c r="Q785" s="66"/>
      <c r="R785" s="66"/>
      <c r="S785" s="66"/>
      <c r="T785" s="67"/>
      <c r="U785" s="36"/>
      <c r="V785" s="36"/>
      <c r="W785" s="36"/>
      <c r="X785" s="36"/>
      <c r="Y785" s="36"/>
      <c r="Z785" s="36"/>
      <c r="AA785" s="36"/>
      <c r="AB785" s="36"/>
      <c r="AC785" s="36"/>
      <c r="AD785" s="36"/>
      <c r="AE785" s="36"/>
      <c r="AT785" s="18" t="s">
        <v>146</v>
      </c>
      <c r="AU785" s="18" t="s">
        <v>92</v>
      </c>
    </row>
    <row r="786" spans="1:65" s="2" customFormat="1" ht="24.2" customHeight="1">
      <c r="A786" s="36"/>
      <c r="B786" s="37"/>
      <c r="C786" s="172" t="s">
        <v>970</v>
      </c>
      <c r="D786" s="172" t="s">
        <v>140</v>
      </c>
      <c r="E786" s="173" t="s">
        <v>971</v>
      </c>
      <c r="F786" s="174" t="s">
        <v>972</v>
      </c>
      <c r="G786" s="175" t="s">
        <v>164</v>
      </c>
      <c r="H786" s="176">
        <v>36.909999999999997</v>
      </c>
      <c r="I786" s="177"/>
      <c r="J786" s="178">
        <f>ROUND(I786*H786,2)</f>
        <v>0</v>
      </c>
      <c r="K786" s="179"/>
      <c r="L786" s="41"/>
      <c r="M786" s="180" t="s">
        <v>44</v>
      </c>
      <c r="N786" s="181" t="s">
        <v>53</v>
      </c>
      <c r="O786" s="66"/>
      <c r="P786" s="182">
        <f>O786*H786</f>
        <v>0</v>
      </c>
      <c r="Q786" s="182">
        <v>0</v>
      </c>
      <c r="R786" s="182">
        <f>Q786*H786</f>
        <v>0</v>
      </c>
      <c r="S786" s="182">
        <v>2.835E-2</v>
      </c>
      <c r="T786" s="183">
        <f>S786*H786</f>
        <v>1.0463985</v>
      </c>
      <c r="U786" s="36"/>
      <c r="V786" s="36"/>
      <c r="W786" s="36"/>
      <c r="X786" s="36"/>
      <c r="Y786" s="36"/>
      <c r="Z786" s="36"/>
      <c r="AA786" s="36"/>
      <c r="AB786" s="36"/>
      <c r="AC786" s="36"/>
      <c r="AD786" s="36"/>
      <c r="AE786" s="36"/>
      <c r="AR786" s="184" t="s">
        <v>376</v>
      </c>
      <c r="AT786" s="184" t="s">
        <v>140</v>
      </c>
      <c r="AU786" s="184" t="s">
        <v>92</v>
      </c>
      <c r="AY786" s="18" t="s">
        <v>137</v>
      </c>
      <c r="BE786" s="185">
        <f>IF(N786="základní",J786,0)</f>
        <v>0</v>
      </c>
      <c r="BF786" s="185">
        <f>IF(N786="snížená",J786,0)</f>
        <v>0</v>
      </c>
      <c r="BG786" s="185">
        <f>IF(N786="zákl. přenesená",J786,0)</f>
        <v>0</v>
      </c>
      <c r="BH786" s="185">
        <f>IF(N786="sníž. přenesená",J786,0)</f>
        <v>0</v>
      </c>
      <c r="BI786" s="185">
        <f>IF(N786="nulová",J786,0)</f>
        <v>0</v>
      </c>
      <c r="BJ786" s="18" t="s">
        <v>90</v>
      </c>
      <c r="BK786" s="185">
        <f>ROUND(I786*H786,2)</f>
        <v>0</v>
      </c>
      <c r="BL786" s="18" t="s">
        <v>376</v>
      </c>
      <c r="BM786" s="184" t="s">
        <v>973</v>
      </c>
    </row>
    <row r="787" spans="1:65" s="2" customFormat="1" ht="11.25">
      <c r="A787" s="36"/>
      <c r="B787" s="37"/>
      <c r="C787" s="38"/>
      <c r="D787" s="186" t="s">
        <v>146</v>
      </c>
      <c r="E787" s="38"/>
      <c r="F787" s="187" t="s">
        <v>974</v>
      </c>
      <c r="G787" s="38"/>
      <c r="H787" s="38"/>
      <c r="I787" s="188"/>
      <c r="J787" s="38"/>
      <c r="K787" s="38"/>
      <c r="L787" s="41"/>
      <c r="M787" s="189"/>
      <c r="N787" s="190"/>
      <c r="O787" s="66"/>
      <c r="P787" s="66"/>
      <c r="Q787" s="66"/>
      <c r="R787" s="66"/>
      <c r="S787" s="66"/>
      <c r="T787" s="67"/>
      <c r="U787" s="36"/>
      <c r="V787" s="36"/>
      <c r="W787" s="36"/>
      <c r="X787" s="36"/>
      <c r="Y787" s="36"/>
      <c r="Z787" s="36"/>
      <c r="AA787" s="36"/>
      <c r="AB787" s="36"/>
      <c r="AC787" s="36"/>
      <c r="AD787" s="36"/>
      <c r="AE787" s="36"/>
      <c r="AT787" s="18" t="s">
        <v>146</v>
      </c>
      <c r="AU787" s="18" t="s">
        <v>92</v>
      </c>
    </row>
    <row r="788" spans="1:65" s="13" customFormat="1" ht="11.25">
      <c r="B788" s="191"/>
      <c r="C788" s="192"/>
      <c r="D788" s="193" t="s">
        <v>148</v>
      </c>
      <c r="E788" s="194" t="s">
        <v>44</v>
      </c>
      <c r="F788" s="195" t="s">
        <v>975</v>
      </c>
      <c r="G788" s="192"/>
      <c r="H788" s="196">
        <v>3.23</v>
      </c>
      <c r="I788" s="197"/>
      <c r="J788" s="192"/>
      <c r="K788" s="192"/>
      <c r="L788" s="198"/>
      <c r="M788" s="199"/>
      <c r="N788" s="200"/>
      <c r="O788" s="200"/>
      <c r="P788" s="200"/>
      <c r="Q788" s="200"/>
      <c r="R788" s="200"/>
      <c r="S788" s="200"/>
      <c r="T788" s="201"/>
      <c r="AT788" s="202" t="s">
        <v>148</v>
      </c>
      <c r="AU788" s="202" t="s">
        <v>92</v>
      </c>
      <c r="AV788" s="13" t="s">
        <v>92</v>
      </c>
      <c r="AW788" s="13" t="s">
        <v>42</v>
      </c>
      <c r="AX788" s="13" t="s">
        <v>82</v>
      </c>
      <c r="AY788" s="202" t="s">
        <v>137</v>
      </c>
    </row>
    <row r="789" spans="1:65" s="13" customFormat="1" ht="11.25">
      <c r="B789" s="191"/>
      <c r="C789" s="192"/>
      <c r="D789" s="193" t="s">
        <v>148</v>
      </c>
      <c r="E789" s="194" t="s">
        <v>44</v>
      </c>
      <c r="F789" s="195" t="s">
        <v>976</v>
      </c>
      <c r="G789" s="192"/>
      <c r="H789" s="196">
        <v>1.56</v>
      </c>
      <c r="I789" s="197"/>
      <c r="J789" s="192"/>
      <c r="K789" s="192"/>
      <c r="L789" s="198"/>
      <c r="M789" s="199"/>
      <c r="N789" s="200"/>
      <c r="O789" s="200"/>
      <c r="P789" s="200"/>
      <c r="Q789" s="200"/>
      <c r="R789" s="200"/>
      <c r="S789" s="200"/>
      <c r="T789" s="201"/>
      <c r="AT789" s="202" t="s">
        <v>148</v>
      </c>
      <c r="AU789" s="202" t="s">
        <v>92</v>
      </c>
      <c r="AV789" s="13" t="s">
        <v>92</v>
      </c>
      <c r="AW789" s="13" t="s">
        <v>42</v>
      </c>
      <c r="AX789" s="13" t="s">
        <v>82</v>
      </c>
      <c r="AY789" s="202" t="s">
        <v>137</v>
      </c>
    </row>
    <row r="790" spans="1:65" s="13" customFormat="1" ht="11.25">
      <c r="B790" s="191"/>
      <c r="C790" s="192"/>
      <c r="D790" s="193" t="s">
        <v>148</v>
      </c>
      <c r="E790" s="194" t="s">
        <v>44</v>
      </c>
      <c r="F790" s="195" t="s">
        <v>977</v>
      </c>
      <c r="G790" s="192"/>
      <c r="H790" s="196">
        <v>1.55</v>
      </c>
      <c r="I790" s="197"/>
      <c r="J790" s="192"/>
      <c r="K790" s="192"/>
      <c r="L790" s="198"/>
      <c r="M790" s="199"/>
      <c r="N790" s="200"/>
      <c r="O790" s="200"/>
      <c r="P790" s="200"/>
      <c r="Q790" s="200"/>
      <c r="R790" s="200"/>
      <c r="S790" s="200"/>
      <c r="T790" s="201"/>
      <c r="AT790" s="202" t="s">
        <v>148</v>
      </c>
      <c r="AU790" s="202" t="s">
        <v>92</v>
      </c>
      <c r="AV790" s="13" t="s">
        <v>92</v>
      </c>
      <c r="AW790" s="13" t="s">
        <v>42</v>
      </c>
      <c r="AX790" s="13" t="s">
        <v>82</v>
      </c>
      <c r="AY790" s="202" t="s">
        <v>137</v>
      </c>
    </row>
    <row r="791" spans="1:65" s="13" customFormat="1" ht="11.25">
      <c r="B791" s="191"/>
      <c r="C791" s="192"/>
      <c r="D791" s="193" t="s">
        <v>148</v>
      </c>
      <c r="E791" s="194" t="s">
        <v>44</v>
      </c>
      <c r="F791" s="195" t="s">
        <v>978</v>
      </c>
      <c r="G791" s="192"/>
      <c r="H791" s="196">
        <v>3</v>
      </c>
      <c r="I791" s="197"/>
      <c r="J791" s="192"/>
      <c r="K791" s="192"/>
      <c r="L791" s="198"/>
      <c r="M791" s="199"/>
      <c r="N791" s="200"/>
      <c r="O791" s="200"/>
      <c r="P791" s="200"/>
      <c r="Q791" s="200"/>
      <c r="R791" s="200"/>
      <c r="S791" s="200"/>
      <c r="T791" s="201"/>
      <c r="AT791" s="202" t="s">
        <v>148</v>
      </c>
      <c r="AU791" s="202" t="s">
        <v>92</v>
      </c>
      <c r="AV791" s="13" t="s">
        <v>92</v>
      </c>
      <c r="AW791" s="13" t="s">
        <v>42</v>
      </c>
      <c r="AX791" s="13" t="s">
        <v>82</v>
      </c>
      <c r="AY791" s="202" t="s">
        <v>137</v>
      </c>
    </row>
    <row r="792" spans="1:65" s="13" customFormat="1" ht="11.25">
      <c r="B792" s="191"/>
      <c r="C792" s="192"/>
      <c r="D792" s="193" t="s">
        <v>148</v>
      </c>
      <c r="E792" s="194" t="s">
        <v>44</v>
      </c>
      <c r="F792" s="195" t="s">
        <v>979</v>
      </c>
      <c r="G792" s="192"/>
      <c r="H792" s="196">
        <v>1.56</v>
      </c>
      <c r="I792" s="197"/>
      <c r="J792" s="192"/>
      <c r="K792" s="192"/>
      <c r="L792" s="198"/>
      <c r="M792" s="199"/>
      <c r="N792" s="200"/>
      <c r="O792" s="200"/>
      <c r="P792" s="200"/>
      <c r="Q792" s="200"/>
      <c r="R792" s="200"/>
      <c r="S792" s="200"/>
      <c r="T792" s="201"/>
      <c r="AT792" s="202" t="s">
        <v>148</v>
      </c>
      <c r="AU792" s="202" t="s">
        <v>92</v>
      </c>
      <c r="AV792" s="13" t="s">
        <v>92</v>
      </c>
      <c r="AW792" s="13" t="s">
        <v>42</v>
      </c>
      <c r="AX792" s="13" t="s">
        <v>82</v>
      </c>
      <c r="AY792" s="202" t="s">
        <v>137</v>
      </c>
    </row>
    <row r="793" spans="1:65" s="13" customFormat="1" ht="11.25">
      <c r="B793" s="191"/>
      <c r="C793" s="192"/>
      <c r="D793" s="193" t="s">
        <v>148</v>
      </c>
      <c r="E793" s="194" t="s">
        <v>44</v>
      </c>
      <c r="F793" s="195" t="s">
        <v>980</v>
      </c>
      <c r="G793" s="192"/>
      <c r="H793" s="196">
        <v>1.55</v>
      </c>
      <c r="I793" s="197"/>
      <c r="J793" s="192"/>
      <c r="K793" s="192"/>
      <c r="L793" s="198"/>
      <c r="M793" s="199"/>
      <c r="N793" s="200"/>
      <c r="O793" s="200"/>
      <c r="P793" s="200"/>
      <c r="Q793" s="200"/>
      <c r="R793" s="200"/>
      <c r="S793" s="200"/>
      <c r="T793" s="201"/>
      <c r="AT793" s="202" t="s">
        <v>148</v>
      </c>
      <c r="AU793" s="202" t="s">
        <v>92</v>
      </c>
      <c r="AV793" s="13" t="s">
        <v>92</v>
      </c>
      <c r="AW793" s="13" t="s">
        <v>42</v>
      </c>
      <c r="AX793" s="13" t="s">
        <v>82</v>
      </c>
      <c r="AY793" s="202" t="s">
        <v>137</v>
      </c>
    </row>
    <row r="794" spans="1:65" s="13" customFormat="1" ht="11.25">
      <c r="B794" s="191"/>
      <c r="C794" s="192"/>
      <c r="D794" s="193" t="s">
        <v>148</v>
      </c>
      <c r="E794" s="194" t="s">
        <v>44</v>
      </c>
      <c r="F794" s="195" t="s">
        <v>981</v>
      </c>
      <c r="G794" s="192"/>
      <c r="H794" s="196">
        <v>6.6</v>
      </c>
      <c r="I794" s="197"/>
      <c r="J794" s="192"/>
      <c r="K794" s="192"/>
      <c r="L794" s="198"/>
      <c r="M794" s="199"/>
      <c r="N794" s="200"/>
      <c r="O794" s="200"/>
      <c r="P794" s="200"/>
      <c r="Q794" s="200"/>
      <c r="R794" s="200"/>
      <c r="S794" s="200"/>
      <c r="T794" s="201"/>
      <c r="AT794" s="202" t="s">
        <v>148</v>
      </c>
      <c r="AU794" s="202" t="s">
        <v>92</v>
      </c>
      <c r="AV794" s="13" t="s">
        <v>92</v>
      </c>
      <c r="AW794" s="13" t="s">
        <v>42</v>
      </c>
      <c r="AX794" s="13" t="s">
        <v>82</v>
      </c>
      <c r="AY794" s="202" t="s">
        <v>137</v>
      </c>
    </row>
    <row r="795" spans="1:65" s="13" customFormat="1" ht="11.25">
      <c r="B795" s="191"/>
      <c r="C795" s="192"/>
      <c r="D795" s="193" t="s">
        <v>148</v>
      </c>
      <c r="E795" s="194" t="s">
        <v>44</v>
      </c>
      <c r="F795" s="195" t="s">
        <v>982</v>
      </c>
      <c r="G795" s="192"/>
      <c r="H795" s="196">
        <v>12.16</v>
      </c>
      <c r="I795" s="197"/>
      <c r="J795" s="192"/>
      <c r="K795" s="192"/>
      <c r="L795" s="198"/>
      <c r="M795" s="199"/>
      <c r="N795" s="200"/>
      <c r="O795" s="200"/>
      <c r="P795" s="200"/>
      <c r="Q795" s="200"/>
      <c r="R795" s="200"/>
      <c r="S795" s="200"/>
      <c r="T795" s="201"/>
      <c r="AT795" s="202" t="s">
        <v>148</v>
      </c>
      <c r="AU795" s="202" t="s">
        <v>92</v>
      </c>
      <c r="AV795" s="13" t="s">
        <v>92</v>
      </c>
      <c r="AW795" s="13" t="s">
        <v>42</v>
      </c>
      <c r="AX795" s="13" t="s">
        <v>82</v>
      </c>
      <c r="AY795" s="202" t="s">
        <v>137</v>
      </c>
    </row>
    <row r="796" spans="1:65" s="13" customFormat="1" ht="11.25">
      <c r="B796" s="191"/>
      <c r="C796" s="192"/>
      <c r="D796" s="193" t="s">
        <v>148</v>
      </c>
      <c r="E796" s="194" t="s">
        <v>44</v>
      </c>
      <c r="F796" s="195" t="s">
        <v>983</v>
      </c>
      <c r="G796" s="192"/>
      <c r="H796" s="196">
        <v>5.7</v>
      </c>
      <c r="I796" s="197"/>
      <c r="J796" s="192"/>
      <c r="K796" s="192"/>
      <c r="L796" s="198"/>
      <c r="M796" s="199"/>
      <c r="N796" s="200"/>
      <c r="O796" s="200"/>
      <c r="P796" s="200"/>
      <c r="Q796" s="200"/>
      <c r="R796" s="200"/>
      <c r="S796" s="200"/>
      <c r="T796" s="201"/>
      <c r="AT796" s="202" t="s">
        <v>148</v>
      </c>
      <c r="AU796" s="202" t="s">
        <v>92</v>
      </c>
      <c r="AV796" s="13" t="s">
        <v>92</v>
      </c>
      <c r="AW796" s="13" t="s">
        <v>42</v>
      </c>
      <c r="AX796" s="13" t="s">
        <v>82</v>
      </c>
      <c r="AY796" s="202" t="s">
        <v>137</v>
      </c>
    </row>
    <row r="797" spans="1:65" s="14" customFormat="1" ht="11.25">
      <c r="B797" s="203"/>
      <c r="C797" s="204"/>
      <c r="D797" s="193" t="s">
        <v>148</v>
      </c>
      <c r="E797" s="205" t="s">
        <v>44</v>
      </c>
      <c r="F797" s="206" t="s">
        <v>153</v>
      </c>
      <c r="G797" s="204"/>
      <c r="H797" s="207">
        <v>36.909999999999997</v>
      </c>
      <c r="I797" s="208"/>
      <c r="J797" s="204"/>
      <c r="K797" s="204"/>
      <c r="L797" s="209"/>
      <c r="M797" s="210"/>
      <c r="N797" s="211"/>
      <c r="O797" s="211"/>
      <c r="P797" s="211"/>
      <c r="Q797" s="211"/>
      <c r="R797" s="211"/>
      <c r="S797" s="211"/>
      <c r="T797" s="212"/>
      <c r="AT797" s="213" t="s">
        <v>148</v>
      </c>
      <c r="AU797" s="213" t="s">
        <v>92</v>
      </c>
      <c r="AV797" s="14" t="s">
        <v>144</v>
      </c>
      <c r="AW797" s="14" t="s">
        <v>42</v>
      </c>
      <c r="AX797" s="14" t="s">
        <v>90</v>
      </c>
      <c r="AY797" s="213" t="s">
        <v>137</v>
      </c>
    </row>
    <row r="798" spans="1:65" s="2" customFormat="1" ht="37.9" customHeight="1">
      <c r="A798" s="36"/>
      <c r="B798" s="37"/>
      <c r="C798" s="172" t="s">
        <v>984</v>
      </c>
      <c r="D798" s="172" t="s">
        <v>140</v>
      </c>
      <c r="E798" s="173" t="s">
        <v>985</v>
      </c>
      <c r="F798" s="174" t="s">
        <v>986</v>
      </c>
      <c r="G798" s="175" t="s">
        <v>164</v>
      </c>
      <c r="H798" s="176">
        <v>226.6</v>
      </c>
      <c r="I798" s="177"/>
      <c r="J798" s="178">
        <f>ROUND(I798*H798,2)</f>
        <v>0</v>
      </c>
      <c r="K798" s="179"/>
      <c r="L798" s="41"/>
      <c r="M798" s="180" t="s">
        <v>44</v>
      </c>
      <c r="N798" s="181" t="s">
        <v>53</v>
      </c>
      <c r="O798" s="66"/>
      <c r="P798" s="182">
        <f>O798*H798</f>
        <v>0</v>
      </c>
      <c r="Q798" s="182">
        <v>1.25E-3</v>
      </c>
      <c r="R798" s="182">
        <f>Q798*H798</f>
        <v>0.28325</v>
      </c>
      <c r="S798" s="182">
        <v>0</v>
      </c>
      <c r="T798" s="183">
        <f>S798*H798</f>
        <v>0</v>
      </c>
      <c r="U798" s="36"/>
      <c r="V798" s="36"/>
      <c r="W798" s="36"/>
      <c r="X798" s="36"/>
      <c r="Y798" s="36"/>
      <c r="Z798" s="36"/>
      <c r="AA798" s="36"/>
      <c r="AB798" s="36"/>
      <c r="AC798" s="36"/>
      <c r="AD798" s="36"/>
      <c r="AE798" s="36"/>
      <c r="AR798" s="184" t="s">
        <v>376</v>
      </c>
      <c r="AT798" s="184" t="s">
        <v>140</v>
      </c>
      <c r="AU798" s="184" t="s">
        <v>92</v>
      </c>
      <c r="AY798" s="18" t="s">
        <v>137</v>
      </c>
      <c r="BE798" s="185">
        <f>IF(N798="základní",J798,0)</f>
        <v>0</v>
      </c>
      <c r="BF798" s="185">
        <f>IF(N798="snížená",J798,0)</f>
        <v>0</v>
      </c>
      <c r="BG798" s="185">
        <f>IF(N798="zákl. přenesená",J798,0)</f>
        <v>0</v>
      </c>
      <c r="BH798" s="185">
        <f>IF(N798="sníž. přenesená",J798,0)</f>
        <v>0</v>
      </c>
      <c r="BI798" s="185">
        <f>IF(N798="nulová",J798,0)</f>
        <v>0</v>
      </c>
      <c r="BJ798" s="18" t="s">
        <v>90</v>
      </c>
      <c r="BK798" s="185">
        <f>ROUND(I798*H798,2)</f>
        <v>0</v>
      </c>
      <c r="BL798" s="18" t="s">
        <v>376</v>
      </c>
      <c r="BM798" s="184" t="s">
        <v>987</v>
      </c>
    </row>
    <row r="799" spans="1:65" s="2" customFormat="1" ht="11.25">
      <c r="A799" s="36"/>
      <c r="B799" s="37"/>
      <c r="C799" s="38"/>
      <c r="D799" s="186" t="s">
        <v>146</v>
      </c>
      <c r="E799" s="38"/>
      <c r="F799" s="187" t="s">
        <v>988</v>
      </c>
      <c r="G799" s="38"/>
      <c r="H799" s="38"/>
      <c r="I799" s="188"/>
      <c r="J799" s="38"/>
      <c r="K799" s="38"/>
      <c r="L799" s="41"/>
      <c r="M799" s="189"/>
      <c r="N799" s="190"/>
      <c r="O799" s="66"/>
      <c r="P799" s="66"/>
      <c r="Q799" s="66"/>
      <c r="R799" s="66"/>
      <c r="S799" s="66"/>
      <c r="T799" s="67"/>
      <c r="U799" s="36"/>
      <c r="V799" s="36"/>
      <c r="W799" s="36"/>
      <c r="X799" s="36"/>
      <c r="Y799" s="36"/>
      <c r="Z799" s="36"/>
      <c r="AA799" s="36"/>
      <c r="AB799" s="36"/>
      <c r="AC799" s="36"/>
      <c r="AD799" s="36"/>
      <c r="AE799" s="36"/>
      <c r="AT799" s="18" t="s">
        <v>146</v>
      </c>
      <c r="AU799" s="18" t="s">
        <v>92</v>
      </c>
    </row>
    <row r="800" spans="1:65" s="15" customFormat="1" ht="11.25">
      <c r="B800" s="214"/>
      <c r="C800" s="215"/>
      <c r="D800" s="193" t="s">
        <v>148</v>
      </c>
      <c r="E800" s="216" t="s">
        <v>44</v>
      </c>
      <c r="F800" s="217" t="s">
        <v>240</v>
      </c>
      <c r="G800" s="215"/>
      <c r="H800" s="216" t="s">
        <v>44</v>
      </c>
      <c r="I800" s="218"/>
      <c r="J800" s="215"/>
      <c r="K800" s="215"/>
      <c r="L800" s="219"/>
      <c r="M800" s="220"/>
      <c r="N800" s="221"/>
      <c r="O800" s="221"/>
      <c r="P800" s="221"/>
      <c r="Q800" s="221"/>
      <c r="R800" s="221"/>
      <c r="S800" s="221"/>
      <c r="T800" s="222"/>
      <c r="AT800" s="223" t="s">
        <v>148</v>
      </c>
      <c r="AU800" s="223" t="s">
        <v>92</v>
      </c>
      <c r="AV800" s="15" t="s">
        <v>90</v>
      </c>
      <c r="AW800" s="15" t="s">
        <v>42</v>
      </c>
      <c r="AX800" s="15" t="s">
        <v>82</v>
      </c>
      <c r="AY800" s="223" t="s">
        <v>137</v>
      </c>
    </row>
    <row r="801" spans="2:51" s="13" customFormat="1" ht="11.25">
      <c r="B801" s="191"/>
      <c r="C801" s="192"/>
      <c r="D801" s="193" t="s">
        <v>148</v>
      </c>
      <c r="E801" s="194" t="s">
        <v>44</v>
      </c>
      <c r="F801" s="195" t="s">
        <v>989</v>
      </c>
      <c r="G801" s="192"/>
      <c r="H801" s="196">
        <v>5.14</v>
      </c>
      <c r="I801" s="197"/>
      <c r="J801" s="192"/>
      <c r="K801" s="192"/>
      <c r="L801" s="198"/>
      <c r="M801" s="199"/>
      <c r="N801" s="200"/>
      <c r="O801" s="200"/>
      <c r="P801" s="200"/>
      <c r="Q801" s="200"/>
      <c r="R801" s="200"/>
      <c r="S801" s="200"/>
      <c r="T801" s="201"/>
      <c r="AT801" s="202" t="s">
        <v>148</v>
      </c>
      <c r="AU801" s="202" t="s">
        <v>92</v>
      </c>
      <c r="AV801" s="13" t="s">
        <v>92</v>
      </c>
      <c r="AW801" s="13" t="s">
        <v>42</v>
      </c>
      <c r="AX801" s="13" t="s">
        <v>82</v>
      </c>
      <c r="AY801" s="202" t="s">
        <v>137</v>
      </c>
    </row>
    <row r="802" spans="2:51" s="13" customFormat="1" ht="11.25">
      <c r="B802" s="191"/>
      <c r="C802" s="192"/>
      <c r="D802" s="193" t="s">
        <v>148</v>
      </c>
      <c r="E802" s="194" t="s">
        <v>44</v>
      </c>
      <c r="F802" s="195" t="s">
        <v>990</v>
      </c>
      <c r="G802" s="192"/>
      <c r="H802" s="196">
        <v>4.1900000000000004</v>
      </c>
      <c r="I802" s="197"/>
      <c r="J802" s="192"/>
      <c r="K802" s="192"/>
      <c r="L802" s="198"/>
      <c r="M802" s="199"/>
      <c r="N802" s="200"/>
      <c r="O802" s="200"/>
      <c r="P802" s="200"/>
      <c r="Q802" s="200"/>
      <c r="R802" s="200"/>
      <c r="S802" s="200"/>
      <c r="T802" s="201"/>
      <c r="AT802" s="202" t="s">
        <v>148</v>
      </c>
      <c r="AU802" s="202" t="s">
        <v>92</v>
      </c>
      <c r="AV802" s="13" t="s">
        <v>92</v>
      </c>
      <c r="AW802" s="13" t="s">
        <v>42</v>
      </c>
      <c r="AX802" s="13" t="s">
        <v>82</v>
      </c>
      <c r="AY802" s="202" t="s">
        <v>137</v>
      </c>
    </row>
    <row r="803" spans="2:51" s="13" customFormat="1" ht="11.25">
      <c r="B803" s="191"/>
      <c r="C803" s="192"/>
      <c r="D803" s="193" t="s">
        <v>148</v>
      </c>
      <c r="E803" s="194" t="s">
        <v>44</v>
      </c>
      <c r="F803" s="195" t="s">
        <v>991</v>
      </c>
      <c r="G803" s="192"/>
      <c r="H803" s="196">
        <v>4.1900000000000004</v>
      </c>
      <c r="I803" s="197"/>
      <c r="J803" s="192"/>
      <c r="K803" s="192"/>
      <c r="L803" s="198"/>
      <c r="M803" s="199"/>
      <c r="N803" s="200"/>
      <c r="O803" s="200"/>
      <c r="P803" s="200"/>
      <c r="Q803" s="200"/>
      <c r="R803" s="200"/>
      <c r="S803" s="200"/>
      <c r="T803" s="201"/>
      <c r="AT803" s="202" t="s">
        <v>148</v>
      </c>
      <c r="AU803" s="202" t="s">
        <v>92</v>
      </c>
      <c r="AV803" s="13" t="s">
        <v>92</v>
      </c>
      <c r="AW803" s="13" t="s">
        <v>42</v>
      </c>
      <c r="AX803" s="13" t="s">
        <v>82</v>
      </c>
      <c r="AY803" s="202" t="s">
        <v>137</v>
      </c>
    </row>
    <row r="804" spans="2:51" s="13" customFormat="1" ht="11.25">
      <c r="B804" s="191"/>
      <c r="C804" s="192"/>
      <c r="D804" s="193" t="s">
        <v>148</v>
      </c>
      <c r="E804" s="194" t="s">
        <v>44</v>
      </c>
      <c r="F804" s="195" t="s">
        <v>992</v>
      </c>
      <c r="G804" s="192"/>
      <c r="H804" s="196">
        <v>5.72</v>
      </c>
      <c r="I804" s="197"/>
      <c r="J804" s="192"/>
      <c r="K804" s="192"/>
      <c r="L804" s="198"/>
      <c r="M804" s="199"/>
      <c r="N804" s="200"/>
      <c r="O804" s="200"/>
      <c r="P804" s="200"/>
      <c r="Q804" s="200"/>
      <c r="R804" s="200"/>
      <c r="S804" s="200"/>
      <c r="T804" s="201"/>
      <c r="AT804" s="202" t="s">
        <v>148</v>
      </c>
      <c r="AU804" s="202" t="s">
        <v>92</v>
      </c>
      <c r="AV804" s="13" t="s">
        <v>92</v>
      </c>
      <c r="AW804" s="13" t="s">
        <v>42</v>
      </c>
      <c r="AX804" s="13" t="s">
        <v>82</v>
      </c>
      <c r="AY804" s="202" t="s">
        <v>137</v>
      </c>
    </row>
    <row r="805" spans="2:51" s="13" customFormat="1" ht="11.25">
      <c r="B805" s="191"/>
      <c r="C805" s="192"/>
      <c r="D805" s="193" t="s">
        <v>148</v>
      </c>
      <c r="E805" s="194" t="s">
        <v>44</v>
      </c>
      <c r="F805" s="195" t="s">
        <v>993</v>
      </c>
      <c r="G805" s="192"/>
      <c r="H805" s="196">
        <v>3.25</v>
      </c>
      <c r="I805" s="197"/>
      <c r="J805" s="192"/>
      <c r="K805" s="192"/>
      <c r="L805" s="198"/>
      <c r="M805" s="199"/>
      <c r="N805" s="200"/>
      <c r="O805" s="200"/>
      <c r="P805" s="200"/>
      <c r="Q805" s="200"/>
      <c r="R805" s="200"/>
      <c r="S805" s="200"/>
      <c r="T805" s="201"/>
      <c r="AT805" s="202" t="s">
        <v>148</v>
      </c>
      <c r="AU805" s="202" t="s">
        <v>92</v>
      </c>
      <c r="AV805" s="13" t="s">
        <v>92</v>
      </c>
      <c r="AW805" s="13" t="s">
        <v>42</v>
      </c>
      <c r="AX805" s="13" t="s">
        <v>82</v>
      </c>
      <c r="AY805" s="202" t="s">
        <v>137</v>
      </c>
    </row>
    <row r="806" spans="2:51" s="13" customFormat="1" ht="11.25">
      <c r="B806" s="191"/>
      <c r="C806" s="192"/>
      <c r="D806" s="193" t="s">
        <v>148</v>
      </c>
      <c r="E806" s="194" t="s">
        <v>44</v>
      </c>
      <c r="F806" s="195" t="s">
        <v>994</v>
      </c>
      <c r="G806" s="192"/>
      <c r="H806" s="196">
        <v>3.07</v>
      </c>
      <c r="I806" s="197"/>
      <c r="J806" s="192"/>
      <c r="K806" s="192"/>
      <c r="L806" s="198"/>
      <c r="M806" s="199"/>
      <c r="N806" s="200"/>
      <c r="O806" s="200"/>
      <c r="P806" s="200"/>
      <c r="Q806" s="200"/>
      <c r="R806" s="200"/>
      <c r="S806" s="200"/>
      <c r="T806" s="201"/>
      <c r="AT806" s="202" t="s">
        <v>148</v>
      </c>
      <c r="AU806" s="202" t="s">
        <v>92</v>
      </c>
      <c r="AV806" s="13" t="s">
        <v>92</v>
      </c>
      <c r="AW806" s="13" t="s">
        <v>42</v>
      </c>
      <c r="AX806" s="13" t="s">
        <v>82</v>
      </c>
      <c r="AY806" s="202" t="s">
        <v>137</v>
      </c>
    </row>
    <row r="807" spans="2:51" s="13" customFormat="1" ht="11.25">
      <c r="B807" s="191"/>
      <c r="C807" s="192"/>
      <c r="D807" s="193" t="s">
        <v>148</v>
      </c>
      <c r="E807" s="194" t="s">
        <v>44</v>
      </c>
      <c r="F807" s="195" t="s">
        <v>995</v>
      </c>
      <c r="G807" s="192"/>
      <c r="H807" s="196">
        <v>5.72</v>
      </c>
      <c r="I807" s="197"/>
      <c r="J807" s="192"/>
      <c r="K807" s="192"/>
      <c r="L807" s="198"/>
      <c r="M807" s="199"/>
      <c r="N807" s="200"/>
      <c r="O807" s="200"/>
      <c r="P807" s="200"/>
      <c r="Q807" s="200"/>
      <c r="R807" s="200"/>
      <c r="S807" s="200"/>
      <c r="T807" s="201"/>
      <c r="AT807" s="202" t="s">
        <v>148</v>
      </c>
      <c r="AU807" s="202" t="s">
        <v>92</v>
      </c>
      <c r="AV807" s="13" t="s">
        <v>92</v>
      </c>
      <c r="AW807" s="13" t="s">
        <v>42</v>
      </c>
      <c r="AX807" s="13" t="s">
        <v>82</v>
      </c>
      <c r="AY807" s="202" t="s">
        <v>137</v>
      </c>
    </row>
    <row r="808" spans="2:51" s="13" customFormat="1" ht="11.25">
      <c r="B808" s="191"/>
      <c r="C808" s="192"/>
      <c r="D808" s="193" t="s">
        <v>148</v>
      </c>
      <c r="E808" s="194" t="s">
        <v>44</v>
      </c>
      <c r="F808" s="195" t="s">
        <v>996</v>
      </c>
      <c r="G808" s="192"/>
      <c r="H808" s="196">
        <v>3.25</v>
      </c>
      <c r="I808" s="197"/>
      <c r="J808" s="192"/>
      <c r="K808" s="192"/>
      <c r="L808" s="198"/>
      <c r="M808" s="199"/>
      <c r="N808" s="200"/>
      <c r="O808" s="200"/>
      <c r="P808" s="200"/>
      <c r="Q808" s="200"/>
      <c r="R808" s="200"/>
      <c r="S808" s="200"/>
      <c r="T808" s="201"/>
      <c r="AT808" s="202" t="s">
        <v>148</v>
      </c>
      <c r="AU808" s="202" t="s">
        <v>92</v>
      </c>
      <c r="AV808" s="13" t="s">
        <v>92</v>
      </c>
      <c r="AW808" s="13" t="s">
        <v>42</v>
      </c>
      <c r="AX808" s="13" t="s">
        <v>82</v>
      </c>
      <c r="AY808" s="202" t="s">
        <v>137</v>
      </c>
    </row>
    <row r="809" spans="2:51" s="13" customFormat="1" ht="11.25">
      <c r="B809" s="191"/>
      <c r="C809" s="192"/>
      <c r="D809" s="193" t="s">
        <v>148</v>
      </c>
      <c r="E809" s="194" t="s">
        <v>44</v>
      </c>
      <c r="F809" s="195" t="s">
        <v>997</v>
      </c>
      <c r="G809" s="192"/>
      <c r="H809" s="196">
        <v>3.07</v>
      </c>
      <c r="I809" s="197"/>
      <c r="J809" s="192"/>
      <c r="K809" s="192"/>
      <c r="L809" s="198"/>
      <c r="M809" s="199"/>
      <c r="N809" s="200"/>
      <c r="O809" s="200"/>
      <c r="P809" s="200"/>
      <c r="Q809" s="200"/>
      <c r="R809" s="200"/>
      <c r="S809" s="200"/>
      <c r="T809" s="201"/>
      <c r="AT809" s="202" t="s">
        <v>148</v>
      </c>
      <c r="AU809" s="202" t="s">
        <v>92</v>
      </c>
      <c r="AV809" s="13" t="s">
        <v>92</v>
      </c>
      <c r="AW809" s="13" t="s">
        <v>42</v>
      </c>
      <c r="AX809" s="13" t="s">
        <v>82</v>
      </c>
      <c r="AY809" s="202" t="s">
        <v>137</v>
      </c>
    </row>
    <row r="810" spans="2:51" s="13" customFormat="1" ht="11.25">
      <c r="B810" s="191"/>
      <c r="C810" s="192"/>
      <c r="D810" s="193" t="s">
        <v>148</v>
      </c>
      <c r="E810" s="194" t="s">
        <v>44</v>
      </c>
      <c r="F810" s="195" t="s">
        <v>998</v>
      </c>
      <c r="G810" s="192"/>
      <c r="H810" s="196">
        <v>5.72</v>
      </c>
      <c r="I810" s="197"/>
      <c r="J810" s="192"/>
      <c r="K810" s="192"/>
      <c r="L810" s="198"/>
      <c r="M810" s="199"/>
      <c r="N810" s="200"/>
      <c r="O810" s="200"/>
      <c r="P810" s="200"/>
      <c r="Q810" s="200"/>
      <c r="R810" s="200"/>
      <c r="S810" s="200"/>
      <c r="T810" s="201"/>
      <c r="AT810" s="202" t="s">
        <v>148</v>
      </c>
      <c r="AU810" s="202" t="s">
        <v>92</v>
      </c>
      <c r="AV810" s="13" t="s">
        <v>92</v>
      </c>
      <c r="AW810" s="13" t="s">
        <v>42</v>
      </c>
      <c r="AX810" s="13" t="s">
        <v>82</v>
      </c>
      <c r="AY810" s="202" t="s">
        <v>137</v>
      </c>
    </row>
    <row r="811" spans="2:51" s="13" customFormat="1" ht="11.25">
      <c r="B811" s="191"/>
      <c r="C811" s="192"/>
      <c r="D811" s="193" t="s">
        <v>148</v>
      </c>
      <c r="E811" s="194" t="s">
        <v>44</v>
      </c>
      <c r="F811" s="195" t="s">
        <v>999</v>
      </c>
      <c r="G811" s="192"/>
      <c r="H811" s="196">
        <v>3.25</v>
      </c>
      <c r="I811" s="197"/>
      <c r="J811" s="192"/>
      <c r="K811" s="192"/>
      <c r="L811" s="198"/>
      <c r="M811" s="199"/>
      <c r="N811" s="200"/>
      <c r="O811" s="200"/>
      <c r="P811" s="200"/>
      <c r="Q811" s="200"/>
      <c r="R811" s="200"/>
      <c r="S811" s="200"/>
      <c r="T811" s="201"/>
      <c r="AT811" s="202" t="s">
        <v>148</v>
      </c>
      <c r="AU811" s="202" t="s">
        <v>92</v>
      </c>
      <c r="AV811" s="13" t="s">
        <v>92</v>
      </c>
      <c r="AW811" s="13" t="s">
        <v>42</v>
      </c>
      <c r="AX811" s="13" t="s">
        <v>82</v>
      </c>
      <c r="AY811" s="202" t="s">
        <v>137</v>
      </c>
    </row>
    <row r="812" spans="2:51" s="13" customFormat="1" ht="11.25">
      <c r="B812" s="191"/>
      <c r="C812" s="192"/>
      <c r="D812" s="193" t="s">
        <v>148</v>
      </c>
      <c r="E812" s="194" t="s">
        <v>44</v>
      </c>
      <c r="F812" s="195" t="s">
        <v>1000</v>
      </c>
      <c r="G812" s="192"/>
      <c r="H812" s="196">
        <v>3.07</v>
      </c>
      <c r="I812" s="197"/>
      <c r="J812" s="192"/>
      <c r="K812" s="192"/>
      <c r="L812" s="198"/>
      <c r="M812" s="199"/>
      <c r="N812" s="200"/>
      <c r="O812" s="200"/>
      <c r="P812" s="200"/>
      <c r="Q812" s="200"/>
      <c r="R812" s="200"/>
      <c r="S812" s="200"/>
      <c r="T812" s="201"/>
      <c r="AT812" s="202" t="s">
        <v>148</v>
      </c>
      <c r="AU812" s="202" t="s">
        <v>92</v>
      </c>
      <c r="AV812" s="13" t="s">
        <v>92</v>
      </c>
      <c r="AW812" s="13" t="s">
        <v>42</v>
      </c>
      <c r="AX812" s="13" t="s">
        <v>82</v>
      </c>
      <c r="AY812" s="202" t="s">
        <v>137</v>
      </c>
    </row>
    <row r="813" spans="2:51" s="13" customFormat="1" ht="11.25">
      <c r="B813" s="191"/>
      <c r="C813" s="192"/>
      <c r="D813" s="193" t="s">
        <v>148</v>
      </c>
      <c r="E813" s="194" t="s">
        <v>44</v>
      </c>
      <c r="F813" s="195" t="s">
        <v>1001</v>
      </c>
      <c r="G813" s="192"/>
      <c r="H813" s="196">
        <v>5.72</v>
      </c>
      <c r="I813" s="197"/>
      <c r="J813" s="192"/>
      <c r="K813" s="192"/>
      <c r="L813" s="198"/>
      <c r="M813" s="199"/>
      <c r="N813" s="200"/>
      <c r="O813" s="200"/>
      <c r="P813" s="200"/>
      <c r="Q813" s="200"/>
      <c r="R813" s="200"/>
      <c r="S813" s="200"/>
      <c r="T813" s="201"/>
      <c r="AT813" s="202" t="s">
        <v>148</v>
      </c>
      <c r="AU813" s="202" t="s">
        <v>92</v>
      </c>
      <c r="AV813" s="13" t="s">
        <v>92</v>
      </c>
      <c r="AW813" s="13" t="s">
        <v>42</v>
      </c>
      <c r="AX813" s="13" t="s">
        <v>82</v>
      </c>
      <c r="AY813" s="202" t="s">
        <v>137</v>
      </c>
    </row>
    <row r="814" spans="2:51" s="13" customFormat="1" ht="11.25">
      <c r="B814" s="191"/>
      <c r="C814" s="192"/>
      <c r="D814" s="193" t="s">
        <v>148</v>
      </c>
      <c r="E814" s="194" t="s">
        <v>44</v>
      </c>
      <c r="F814" s="195" t="s">
        <v>1002</v>
      </c>
      <c r="G814" s="192"/>
      <c r="H814" s="196">
        <v>3.25</v>
      </c>
      <c r="I814" s="197"/>
      <c r="J814" s="192"/>
      <c r="K814" s="192"/>
      <c r="L814" s="198"/>
      <c r="M814" s="199"/>
      <c r="N814" s="200"/>
      <c r="O814" s="200"/>
      <c r="P814" s="200"/>
      <c r="Q814" s="200"/>
      <c r="R814" s="200"/>
      <c r="S814" s="200"/>
      <c r="T814" s="201"/>
      <c r="AT814" s="202" t="s">
        <v>148</v>
      </c>
      <c r="AU814" s="202" t="s">
        <v>92</v>
      </c>
      <c r="AV814" s="13" t="s">
        <v>92</v>
      </c>
      <c r="AW814" s="13" t="s">
        <v>42</v>
      </c>
      <c r="AX814" s="13" t="s">
        <v>82</v>
      </c>
      <c r="AY814" s="202" t="s">
        <v>137</v>
      </c>
    </row>
    <row r="815" spans="2:51" s="13" customFormat="1" ht="11.25">
      <c r="B815" s="191"/>
      <c r="C815" s="192"/>
      <c r="D815" s="193" t="s">
        <v>148</v>
      </c>
      <c r="E815" s="194" t="s">
        <v>44</v>
      </c>
      <c r="F815" s="195" t="s">
        <v>1003</v>
      </c>
      <c r="G815" s="192"/>
      <c r="H815" s="196">
        <v>3.07</v>
      </c>
      <c r="I815" s="197"/>
      <c r="J815" s="192"/>
      <c r="K815" s="192"/>
      <c r="L815" s="198"/>
      <c r="M815" s="199"/>
      <c r="N815" s="200"/>
      <c r="O815" s="200"/>
      <c r="P815" s="200"/>
      <c r="Q815" s="200"/>
      <c r="R815" s="200"/>
      <c r="S815" s="200"/>
      <c r="T815" s="201"/>
      <c r="AT815" s="202" t="s">
        <v>148</v>
      </c>
      <c r="AU815" s="202" t="s">
        <v>92</v>
      </c>
      <c r="AV815" s="13" t="s">
        <v>92</v>
      </c>
      <c r="AW815" s="13" t="s">
        <v>42</v>
      </c>
      <c r="AX815" s="13" t="s">
        <v>82</v>
      </c>
      <c r="AY815" s="202" t="s">
        <v>137</v>
      </c>
    </row>
    <row r="816" spans="2:51" s="13" customFormat="1" ht="11.25">
      <c r="B816" s="191"/>
      <c r="C816" s="192"/>
      <c r="D816" s="193" t="s">
        <v>148</v>
      </c>
      <c r="E816" s="194" t="s">
        <v>44</v>
      </c>
      <c r="F816" s="195" t="s">
        <v>1004</v>
      </c>
      <c r="G816" s="192"/>
      <c r="H816" s="196">
        <v>5.72</v>
      </c>
      <c r="I816" s="197"/>
      <c r="J816" s="192"/>
      <c r="K816" s="192"/>
      <c r="L816" s="198"/>
      <c r="M816" s="199"/>
      <c r="N816" s="200"/>
      <c r="O816" s="200"/>
      <c r="P816" s="200"/>
      <c r="Q816" s="200"/>
      <c r="R816" s="200"/>
      <c r="S816" s="200"/>
      <c r="T816" s="201"/>
      <c r="AT816" s="202" t="s">
        <v>148</v>
      </c>
      <c r="AU816" s="202" t="s">
        <v>92</v>
      </c>
      <c r="AV816" s="13" t="s">
        <v>92</v>
      </c>
      <c r="AW816" s="13" t="s">
        <v>42</v>
      </c>
      <c r="AX816" s="13" t="s">
        <v>82</v>
      </c>
      <c r="AY816" s="202" t="s">
        <v>137</v>
      </c>
    </row>
    <row r="817" spans="1:65" s="13" customFormat="1" ht="11.25">
      <c r="B817" s="191"/>
      <c r="C817" s="192"/>
      <c r="D817" s="193" t="s">
        <v>148</v>
      </c>
      <c r="E817" s="194" t="s">
        <v>44</v>
      </c>
      <c r="F817" s="195" t="s">
        <v>1005</v>
      </c>
      <c r="G817" s="192"/>
      <c r="H817" s="196">
        <v>3.25</v>
      </c>
      <c r="I817" s="197"/>
      <c r="J817" s="192"/>
      <c r="K817" s="192"/>
      <c r="L817" s="198"/>
      <c r="M817" s="199"/>
      <c r="N817" s="200"/>
      <c r="O817" s="200"/>
      <c r="P817" s="200"/>
      <c r="Q817" s="200"/>
      <c r="R817" s="200"/>
      <c r="S817" s="200"/>
      <c r="T817" s="201"/>
      <c r="AT817" s="202" t="s">
        <v>148</v>
      </c>
      <c r="AU817" s="202" t="s">
        <v>92</v>
      </c>
      <c r="AV817" s="13" t="s">
        <v>92</v>
      </c>
      <c r="AW817" s="13" t="s">
        <v>42</v>
      </c>
      <c r="AX817" s="13" t="s">
        <v>82</v>
      </c>
      <c r="AY817" s="202" t="s">
        <v>137</v>
      </c>
    </row>
    <row r="818" spans="1:65" s="13" customFormat="1" ht="11.25">
      <c r="B818" s="191"/>
      <c r="C818" s="192"/>
      <c r="D818" s="193" t="s">
        <v>148</v>
      </c>
      <c r="E818" s="194" t="s">
        <v>44</v>
      </c>
      <c r="F818" s="195" t="s">
        <v>1006</v>
      </c>
      <c r="G818" s="192"/>
      <c r="H818" s="196">
        <v>3.07</v>
      </c>
      <c r="I818" s="197"/>
      <c r="J818" s="192"/>
      <c r="K818" s="192"/>
      <c r="L818" s="198"/>
      <c r="M818" s="199"/>
      <c r="N818" s="200"/>
      <c r="O818" s="200"/>
      <c r="P818" s="200"/>
      <c r="Q818" s="200"/>
      <c r="R818" s="200"/>
      <c r="S818" s="200"/>
      <c r="T818" s="201"/>
      <c r="AT818" s="202" t="s">
        <v>148</v>
      </c>
      <c r="AU818" s="202" t="s">
        <v>92</v>
      </c>
      <c r="AV818" s="13" t="s">
        <v>92</v>
      </c>
      <c r="AW818" s="13" t="s">
        <v>42</v>
      </c>
      <c r="AX818" s="13" t="s">
        <v>82</v>
      </c>
      <c r="AY818" s="202" t="s">
        <v>137</v>
      </c>
    </row>
    <row r="819" spans="1:65" s="13" customFormat="1" ht="11.25">
      <c r="B819" s="191"/>
      <c r="C819" s="192"/>
      <c r="D819" s="193" t="s">
        <v>148</v>
      </c>
      <c r="E819" s="194" t="s">
        <v>44</v>
      </c>
      <c r="F819" s="195" t="s">
        <v>1007</v>
      </c>
      <c r="G819" s="192"/>
      <c r="H819" s="196">
        <v>95.09</v>
      </c>
      <c r="I819" s="197"/>
      <c r="J819" s="192"/>
      <c r="K819" s="192"/>
      <c r="L819" s="198"/>
      <c r="M819" s="199"/>
      <c r="N819" s="200"/>
      <c r="O819" s="200"/>
      <c r="P819" s="200"/>
      <c r="Q819" s="200"/>
      <c r="R819" s="200"/>
      <c r="S819" s="200"/>
      <c r="T819" s="201"/>
      <c r="AT819" s="202" t="s">
        <v>148</v>
      </c>
      <c r="AU819" s="202" t="s">
        <v>92</v>
      </c>
      <c r="AV819" s="13" t="s">
        <v>92</v>
      </c>
      <c r="AW819" s="13" t="s">
        <v>42</v>
      </c>
      <c r="AX819" s="13" t="s">
        <v>82</v>
      </c>
      <c r="AY819" s="202" t="s">
        <v>137</v>
      </c>
    </row>
    <row r="820" spans="1:65" s="13" customFormat="1" ht="11.25">
      <c r="B820" s="191"/>
      <c r="C820" s="192"/>
      <c r="D820" s="193" t="s">
        <v>148</v>
      </c>
      <c r="E820" s="194" t="s">
        <v>44</v>
      </c>
      <c r="F820" s="195" t="s">
        <v>1008</v>
      </c>
      <c r="G820" s="192"/>
      <c r="H820" s="196">
        <v>57.79</v>
      </c>
      <c r="I820" s="197"/>
      <c r="J820" s="192"/>
      <c r="K820" s="192"/>
      <c r="L820" s="198"/>
      <c r="M820" s="199"/>
      <c r="N820" s="200"/>
      <c r="O820" s="200"/>
      <c r="P820" s="200"/>
      <c r="Q820" s="200"/>
      <c r="R820" s="200"/>
      <c r="S820" s="200"/>
      <c r="T820" s="201"/>
      <c r="AT820" s="202" t="s">
        <v>148</v>
      </c>
      <c r="AU820" s="202" t="s">
        <v>92</v>
      </c>
      <c r="AV820" s="13" t="s">
        <v>92</v>
      </c>
      <c r="AW820" s="13" t="s">
        <v>42</v>
      </c>
      <c r="AX820" s="13" t="s">
        <v>82</v>
      </c>
      <c r="AY820" s="202" t="s">
        <v>137</v>
      </c>
    </row>
    <row r="821" spans="1:65" s="14" customFormat="1" ht="11.25">
      <c r="B821" s="203"/>
      <c r="C821" s="204"/>
      <c r="D821" s="193" t="s">
        <v>148</v>
      </c>
      <c r="E821" s="205" t="s">
        <v>44</v>
      </c>
      <c r="F821" s="206" t="s">
        <v>153</v>
      </c>
      <c r="G821" s="204"/>
      <c r="H821" s="207">
        <v>226.6</v>
      </c>
      <c r="I821" s="208"/>
      <c r="J821" s="204"/>
      <c r="K821" s="204"/>
      <c r="L821" s="209"/>
      <c r="M821" s="210"/>
      <c r="N821" s="211"/>
      <c r="O821" s="211"/>
      <c r="P821" s="211"/>
      <c r="Q821" s="211"/>
      <c r="R821" s="211"/>
      <c r="S821" s="211"/>
      <c r="T821" s="212"/>
      <c r="AT821" s="213" t="s">
        <v>148</v>
      </c>
      <c r="AU821" s="213" t="s">
        <v>92</v>
      </c>
      <c r="AV821" s="14" t="s">
        <v>144</v>
      </c>
      <c r="AW821" s="14" t="s">
        <v>42</v>
      </c>
      <c r="AX821" s="14" t="s">
        <v>90</v>
      </c>
      <c r="AY821" s="213" t="s">
        <v>137</v>
      </c>
    </row>
    <row r="822" spans="1:65" s="2" customFormat="1" ht="33" customHeight="1">
      <c r="A822" s="36"/>
      <c r="B822" s="37"/>
      <c r="C822" s="224" t="s">
        <v>1009</v>
      </c>
      <c r="D822" s="224" t="s">
        <v>411</v>
      </c>
      <c r="E822" s="225" t="s">
        <v>1010</v>
      </c>
      <c r="F822" s="226" t="s">
        <v>1011</v>
      </c>
      <c r="G822" s="227" t="s">
        <v>164</v>
      </c>
      <c r="H822" s="228">
        <v>190.554</v>
      </c>
      <c r="I822" s="229"/>
      <c r="J822" s="230">
        <f>ROUND(I822*H822,2)</f>
        <v>0</v>
      </c>
      <c r="K822" s="231"/>
      <c r="L822" s="232"/>
      <c r="M822" s="233" t="s">
        <v>44</v>
      </c>
      <c r="N822" s="234" t="s">
        <v>53</v>
      </c>
      <c r="O822" s="66"/>
      <c r="P822" s="182">
        <f>O822*H822</f>
        <v>0</v>
      </c>
      <c r="Q822" s="182">
        <v>8.0000000000000002E-3</v>
      </c>
      <c r="R822" s="182">
        <f>Q822*H822</f>
        <v>1.524432</v>
      </c>
      <c r="S822" s="182">
        <v>0</v>
      </c>
      <c r="T822" s="183">
        <f>S822*H822</f>
        <v>0</v>
      </c>
      <c r="U822" s="36"/>
      <c r="V822" s="36"/>
      <c r="W822" s="36"/>
      <c r="X822" s="36"/>
      <c r="Y822" s="36"/>
      <c r="Z822" s="36"/>
      <c r="AA822" s="36"/>
      <c r="AB822" s="36"/>
      <c r="AC822" s="36"/>
      <c r="AD822" s="36"/>
      <c r="AE822" s="36"/>
      <c r="AR822" s="184" t="s">
        <v>461</v>
      </c>
      <c r="AT822" s="184" t="s">
        <v>411</v>
      </c>
      <c r="AU822" s="184" t="s">
        <v>92</v>
      </c>
      <c r="AY822" s="18" t="s">
        <v>137</v>
      </c>
      <c r="BE822" s="185">
        <f>IF(N822="základní",J822,0)</f>
        <v>0</v>
      </c>
      <c r="BF822" s="185">
        <f>IF(N822="snížená",J822,0)</f>
        <v>0</v>
      </c>
      <c r="BG822" s="185">
        <f>IF(N822="zákl. přenesená",J822,0)</f>
        <v>0</v>
      </c>
      <c r="BH822" s="185">
        <f>IF(N822="sníž. přenesená",J822,0)</f>
        <v>0</v>
      </c>
      <c r="BI822" s="185">
        <f>IF(N822="nulová",J822,0)</f>
        <v>0</v>
      </c>
      <c r="BJ822" s="18" t="s">
        <v>90</v>
      </c>
      <c r="BK822" s="185">
        <f>ROUND(I822*H822,2)</f>
        <v>0</v>
      </c>
      <c r="BL822" s="18" t="s">
        <v>376</v>
      </c>
      <c r="BM822" s="184" t="s">
        <v>1012</v>
      </c>
    </row>
    <row r="823" spans="1:65" s="2" customFormat="1" ht="11.25">
      <c r="A823" s="36"/>
      <c r="B823" s="37"/>
      <c r="C823" s="38"/>
      <c r="D823" s="186" t="s">
        <v>146</v>
      </c>
      <c r="E823" s="38"/>
      <c r="F823" s="187" t="s">
        <v>1013</v>
      </c>
      <c r="G823" s="38"/>
      <c r="H823" s="38"/>
      <c r="I823" s="188"/>
      <c r="J823" s="38"/>
      <c r="K823" s="38"/>
      <c r="L823" s="41"/>
      <c r="M823" s="189"/>
      <c r="N823" s="190"/>
      <c r="O823" s="66"/>
      <c r="P823" s="66"/>
      <c r="Q823" s="66"/>
      <c r="R823" s="66"/>
      <c r="S823" s="66"/>
      <c r="T823" s="67"/>
      <c r="U823" s="36"/>
      <c r="V823" s="36"/>
      <c r="W823" s="36"/>
      <c r="X823" s="36"/>
      <c r="Y823" s="36"/>
      <c r="Z823" s="36"/>
      <c r="AA823" s="36"/>
      <c r="AB823" s="36"/>
      <c r="AC823" s="36"/>
      <c r="AD823" s="36"/>
      <c r="AE823" s="36"/>
      <c r="AT823" s="18" t="s">
        <v>146</v>
      </c>
      <c r="AU823" s="18" t="s">
        <v>92</v>
      </c>
    </row>
    <row r="824" spans="1:65" s="15" customFormat="1" ht="11.25">
      <c r="B824" s="214"/>
      <c r="C824" s="215"/>
      <c r="D824" s="193" t="s">
        <v>148</v>
      </c>
      <c r="E824" s="216" t="s">
        <v>44</v>
      </c>
      <c r="F824" s="217" t="s">
        <v>240</v>
      </c>
      <c r="G824" s="215"/>
      <c r="H824" s="216" t="s">
        <v>44</v>
      </c>
      <c r="I824" s="218"/>
      <c r="J824" s="215"/>
      <c r="K824" s="215"/>
      <c r="L824" s="219"/>
      <c r="M824" s="220"/>
      <c r="N824" s="221"/>
      <c r="O824" s="221"/>
      <c r="P824" s="221"/>
      <c r="Q824" s="221"/>
      <c r="R824" s="221"/>
      <c r="S824" s="221"/>
      <c r="T824" s="222"/>
      <c r="AT824" s="223" t="s">
        <v>148</v>
      </c>
      <c r="AU824" s="223" t="s">
        <v>92</v>
      </c>
      <c r="AV824" s="15" t="s">
        <v>90</v>
      </c>
      <c r="AW824" s="15" t="s">
        <v>42</v>
      </c>
      <c r="AX824" s="15" t="s">
        <v>82</v>
      </c>
      <c r="AY824" s="223" t="s">
        <v>137</v>
      </c>
    </row>
    <row r="825" spans="1:65" s="13" customFormat="1" ht="11.25">
      <c r="B825" s="191"/>
      <c r="C825" s="192"/>
      <c r="D825" s="193" t="s">
        <v>148</v>
      </c>
      <c r="E825" s="194" t="s">
        <v>44</v>
      </c>
      <c r="F825" s="195" t="s">
        <v>992</v>
      </c>
      <c r="G825" s="192"/>
      <c r="H825" s="196">
        <v>5.72</v>
      </c>
      <c r="I825" s="197"/>
      <c r="J825" s="192"/>
      <c r="K825" s="192"/>
      <c r="L825" s="198"/>
      <c r="M825" s="199"/>
      <c r="N825" s="200"/>
      <c r="O825" s="200"/>
      <c r="P825" s="200"/>
      <c r="Q825" s="200"/>
      <c r="R825" s="200"/>
      <c r="S825" s="200"/>
      <c r="T825" s="201"/>
      <c r="AT825" s="202" t="s">
        <v>148</v>
      </c>
      <c r="AU825" s="202" t="s">
        <v>92</v>
      </c>
      <c r="AV825" s="13" t="s">
        <v>92</v>
      </c>
      <c r="AW825" s="13" t="s">
        <v>42</v>
      </c>
      <c r="AX825" s="13" t="s">
        <v>82</v>
      </c>
      <c r="AY825" s="202" t="s">
        <v>137</v>
      </c>
    </row>
    <row r="826" spans="1:65" s="13" customFormat="1" ht="11.25">
      <c r="B826" s="191"/>
      <c r="C826" s="192"/>
      <c r="D826" s="193" t="s">
        <v>148</v>
      </c>
      <c r="E826" s="194" t="s">
        <v>44</v>
      </c>
      <c r="F826" s="195" t="s">
        <v>995</v>
      </c>
      <c r="G826" s="192"/>
      <c r="H826" s="196">
        <v>5.72</v>
      </c>
      <c r="I826" s="197"/>
      <c r="J826" s="192"/>
      <c r="K826" s="192"/>
      <c r="L826" s="198"/>
      <c r="M826" s="199"/>
      <c r="N826" s="200"/>
      <c r="O826" s="200"/>
      <c r="P826" s="200"/>
      <c r="Q826" s="200"/>
      <c r="R826" s="200"/>
      <c r="S826" s="200"/>
      <c r="T826" s="201"/>
      <c r="AT826" s="202" t="s">
        <v>148</v>
      </c>
      <c r="AU826" s="202" t="s">
        <v>92</v>
      </c>
      <c r="AV826" s="13" t="s">
        <v>92</v>
      </c>
      <c r="AW826" s="13" t="s">
        <v>42</v>
      </c>
      <c r="AX826" s="13" t="s">
        <v>82</v>
      </c>
      <c r="AY826" s="202" t="s">
        <v>137</v>
      </c>
    </row>
    <row r="827" spans="1:65" s="13" customFormat="1" ht="11.25">
      <c r="B827" s="191"/>
      <c r="C827" s="192"/>
      <c r="D827" s="193" t="s">
        <v>148</v>
      </c>
      <c r="E827" s="194" t="s">
        <v>44</v>
      </c>
      <c r="F827" s="195" t="s">
        <v>998</v>
      </c>
      <c r="G827" s="192"/>
      <c r="H827" s="196">
        <v>5.72</v>
      </c>
      <c r="I827" s="197"/>
      <c r="J827" s="192"/>
      <c r="K827" s="192"/>
      <c r="L827" s="198"/>
      <c r="M827" s="199"/>
      <c r="N827" s="200"/>
      <c r="O827" s="200"/>
      <c r="P827" s="200"/>
      <c r="Q827" s="200"/>
      <c r="R827" s="200"/>
      <c r="S827" s="200"/>
      <c r="T827" s="201"/>
      <c r="AT827" s="202" t="s">
        <v>148</v>
      </c>
      <c r="AU827" s="202" t="s">
        <v>92</v>
      </c>
      <c r="AV827" s="13" t="s">
        <v>92</v>
      </c>
      <c r="AW827" s="13" t="s">
        <v>42</v>
      </c>
      <c r="AX827" s="13" t="s">
        <v>82</v>
      </c>
      <c r="AY827" s="202" t="s">
        <v>137</v>
      </c>
    </row>
    <row r="828" spans="1:65" s="13" customFormat="1" ht="11.25">
      <c r="B828" s="191"/>
      <c r="C828" s="192"/>
      <c r="D828" s="193" t="s">
        <v>148</v>
      </c>
      <c r="E828" s="194" t="s">
        <v>44</v>
      </c>
      <c r="F828" s="195" t="s">
        <v>1001</v>
      </c>
      <c r="G828" s="192"/>
      <c r="H828" s="196">
        <v>5.72</v>
      </c>
      <c r="I828" s="197"/>
      <c r="J828" s="192"/>
      <c r="K828" s="192"/>
      <c r="L828" s="198"/>
      <c r="M828" s="199"/>
      <c r="N828" s="200"/>
      <c r="O828" s="200"/>
      <c r="P828" s="200"/>
      <c r="Q828" s="200"/>
      <c r="R828" s="200"/>
      <c r="S828" s="200"/>
      <c r="T828" s="201"/>
      <c r="AT828" s="202" t="s">
        <v>148</v>
      </c>
      <c r="AU828" s="202" t="s">
        <v>92</v>
      </c>
      <c r="AV828" s="13" t="s">
        <v>92</v>
      </c>
      <c r="AW828" s="13" t="s">
        <v>42</v>
      </c>
      <c r="AX828" s="13" t="s">
        <v>82</v>
      </c>
      <c r="AY828" s="202" t="s">
        <v>137</v>
      </c>
    </row>
    <row r="829" spans="1:65" s="13" customFormat="1" ht="11.25">
      <c r="B829" s="191"/>
      <c r="C829" s="192"/>
      <c r="D829" s="193" t="s">
        <v>148</v>
      </c>
      <c r="E829" s="194" t="s">
        <v>44</v>
      </c>
      <c r="F829" s="195" t="s">
        <v>1004</v>
      </c>
      <c r="G829" s="192"/>
      <c r="H829" s="196">
        <v>5.72</v>
      </c>
      <c r="I829" s="197"/>
      <c r="J829" s="192"/>
      <c r="K829" s="192"/>
      <c r="L829" s="198"/>
      <c r="M829" s="199"/>
      <c r="N829" s="200"/>
      <c r="O829" s="200"/>
      <c r="P829" s="200"/>
      <c r="Q829" s="200"/>
      <c r="R829" s="200"/>
      <c r="S829" s="200"/>
      <c r="T829" s="201"/>
      <c r="AT829" s="202" t="s">
        <v>148</v>
      </c>
      <c r="AU829" s="202" t="s">
        <v>92</v>
      </c>
      <c r="AV829" s="13" t="s">
        <v>92</v>
      </c>
      <c r="AW829" s="13" t="s">
        <v>42</v>
      </c>
      <c r="AX829" s="13" t="s">
        <v>82</v>
      </c>
      <c r="AY829" s="202" t="s">
        <v>137</v>
      </c>
    </row>
    <row r="830" spans="1:65" s="13" customFormat="1" ht="11.25">
      <c r="B830" s="191"/>
      <c r="C830" s="192"/>
      <c r="D830" s="193" t="s">
        <v>148</v>
      </c>
      <c r="E830" s="194" t="s">
        <v>44</v>
      </c>
      <c r="F830" s="195" t="s">
        <v>1007</v>
      </c>
      <c r="G830" s="192"/>
      <c r="H830" s="196">
        <v>95.09</v>
      </c>
      <c r="I830" s="197"/>
      <c r="J830" s="192"/>
      <c r="K830" s="192"/>
      <c r="L830" s="198"/>
      <c r="M830" s="199"/>
      <c r="N830" s="200"/>
      <c r="O830" s="200"/>
      <c r="P830" s="200"/>
      <c r="Q830" s="200"/>
      <c r="R830" s="200"/>
      <c r="S830" s="200"/>
      <c r="T830" s="201"/>
      <c r="AT830" s="202" t="s">
        <v>148</v>
      </c>
      <c r="AU830" s="202" t="s">
        <v>92</v>
      </c>
      <c r="AV830" s="13" t="s">
        <v>92</v>
      </c>
      <c r="AW830" s="13" t="s">
        <v>42</v>
      </c>
      <c r="AX830" s="13" t="s">
        <v>82</v>
      </c>
      <c r="AY830" s="202" t="s">
        <v>137</v>
      </c>
    </row>
    <row r="831" spans="1:65" s="13" customFormat="1" ht="11.25">
      <c r="B831" s="191"/>
      <c r="C831" s="192"/>
      <c r="D831" s="193" t="s">
        <v>148</v>
      </c>
      <c r="E831" s="194" t="s">
        <v>44</v>
      </c>
      <c r="F831" s="195" t="s">
        <v>1008</v>
      </c>
      <c r="G831" s="192"/>
      <c r="H831" s="196">
        <v>57.79</v>
      </c>
      <c r="I831" s="197"/>
      <c r="J831" s="192"/>
      <c r="K831" s="192"/>
      <c r="L831" s="198"/>
      <c r="M831" s="199"/>
      <c r="N831" s="200"/>
      <c r="O831" s="200"/>
      <c r="P831" s="200"/>
      <c r="Q831" s="200"/>
      <c r="R831" s="200"/>
      <c r="S831" s="200"/>
      <c r="T831" s="201"/>
      <c r="AT831" s="202" t="s">
        <v>148</v>
      </c>
      <c r="AU831" s="202" t="s">
        <v>92</v>
      </c>
      <c r="AV831" s="13" t="s">
        <v>92</v>
      </c>
      <c r="AW831" s="13" t="s">
        <v>42</v>
      </c>
      <c r="AX831" s="13" t="s">
        <v>82</v>
      </c>
      <c r="AY831" s="202" t="s">
        <v>137</v>
      </c>
    </row>
    <row r="832" spans="1:65" s="14" customFormat="1" ht="11.25">
      <c r="B832" s="203"/>
      <c r="C832" s="204"/>
      <c r="D832" s="193" t="s">
        <v>148</v>
      </c>
      <c r="E832" s="205" t="s">
        <v>44</v>
      </c>
      <c r="F832" s="206" t="s">
        <v>153</v>
      </c>
      <c r="G832" s="204"/>
      <c r="H832" s="207">
        <v>181.48</v>
      </c>
      <c r="I832" s="208"/>
      <c r="J832" s="204"/>
      <c r="K832" s="204"/>
      <c r="L832" s="209"/>
      <c r="M832" s="210"/>
      <c r="N832" s="211"/>
      <c r="O832" s="211"/>
      <c r="P832" s="211"/>
      <c r="Q832" s="211"/>
      <c r="R832" s="211"/>
      <c r="S832" s="211"/>
      <c r="T832" s="212"/>
      <c r="AT832" s="213" t="s">
        <v>148</v>
      </c>
      <c r="AU832" s="213" t="s">
        <v>92</v>
      </c>
      <c r="AV832" s="14" t="s">
        <v>144</v>
      </c>
      <c r="AW832" s="14" t="s">
        <v>42</v>
      </c>
      <c r="AX832" s="14" t="s">
        <v>90</v>
      </c>
      <c r="AY832" s="213" t="s">
        <v>137</v>
      </c>
    </row>
    <row r="833" spans="1:65" s="13" customFormat="1" ht="11.25">
      <c r="B833" s="191"/>
      <c r="C833" s="192"/>
      <c r="D833" s="193" t="s">
        <v>148</v>
      </c>
      <c r="E833" s="192"/>
      <c r="F833" s="195" t="s">
        <v>1014</v>
      </c>
      <c r="G833" s="192"/>
      <c r="H833" s="196">
        <v>190.554</v>
      </c>
      <c r="I833" s="197"/>
      <c r="J833" s="192"/>
      <c r="K833" s="192"/>
      <c r="L833" s="198"/>
      <c r="M833" s="199"/>
      <c r="N833" s="200"/>
      <c r="O833" s="200"/>
      <c r="P833" s="200"/>
      <c r="Q833" s="200"/>
      <c r="R833" s="200"/>
      <c r="S833" s="200"/>
      <c r="T833" s="201"/>
      <c r="AT833" s="202" t="s">
        <v>148</v>
      </c>
      <c r="AU833" s="202" t="s">
        <v>92</v>
      </c>
      <c r="AV833" s="13" t="s">
        <v>92</v>
      </c>
      <c r="AW833" s="13" t="s">
        <v>4</v>
      </c>
      <c r="AX833" s="13" t="s">
        <v>90</v>
      </c>
      <c r="AY833" s="202" t="s">
        <v>137</v>
      </c>
    </row>
    <row r="834" spans="1:65" s="2" customFormat="1" ht="37.9" customHeight="1">
      <c r="A834" s="36"/>
      <c r="B834" s="37"/>
      <c r="C834" s="224" t="s">
        <v>1015</v>
      </c>
      <c r="D834" s="224" t="s">
        <v>411</v>
      </c>
      <c r="E834" s="225" t="s">
        <v>1016</v>
      </c>
      <c r="F834" s="226" t="s">
        <v>1017</v>
      </c>
      <c r="G834" s="227" t="s">
        <v>164</v>
      </c>
      <c r="H834" s="228">
        <v>47.375999999999998</v>
      </c>
      <c r="I834" s="229"/>
      <c r="J834" s="230">
        <f>ROUND(I834*H834,2)</f>
        <v>0</v>
      </c>
      <c r="K834" s="231"/>
      <c r="L834" s="232"/>
      <c r="M834" s="233" t="s">
        <v>44</v>
      </c>
      <c r="N834" s="234" t="s">
        <v>53</v>
      </c>
      <c r="O834" s="66"/>
      <c r="P834" s="182">
        <f>O834*H834</f>
        <v>0</v>
      </c>
      <c r="Q834" s="182">
        <v>8.0000000000000002E-3</v>
      </c>
      <c r="R834" s="182">
        <f>Q834*H834</f>
        <v>0.37900800000000001</v>
      </c>
      <c r="S834" s="182">
        <v>0</v>
      </c>
      <c r="T834" s="183">
        <f>S834*H834</f>
        <v>0</v>
      </c>
      <c r="U834" s="36"/>
      <c r="V834" s="36"/>
      <c r="W834" s="36"/>
      <c r="X834" s="36"/>
      <c r="Y834" s="36"/>
      <c r="Z834" s="36"/>
      <c r="AA834" s="36"/>
      <c r="AB834" s="36"/>
      <c r="AC834" s="36"/>
      <c r="AD834" s="36"/>
      <c r="AE834" s="36"/>
      <c r="AR834" s="184" t="s">
        <v>461</v>
      </c>
      <c r="AT834" s="184" t="s">
        <v>411</v>
      </c>
      <c r="AU834" s="184" t="s">
        <v>92</v>
      </c>
      <c r="AY834" s="18" t="s">
        <v>137</v>
      </c>
      <c r="BE834" s="185">
        <f>IF(N834="základní",J834,0)</f>
        <v>0</v>
      </c>
      <c r="BF834" s="185">
        <f>IF(N834="snížená",J834,0)</f>
        <v>0</v>
      </c>
      <c r="BG834" s="185">
        <f>IF(N834="zákl. přenesená",J834,0)</f>
        <v>0</v>
      </c>
      <c r="BH834" s="185">
        <f>IF(N834="sníž. přenesená",J834,0)</f>
        <v>0</v>
      </c>
      <c r="BI834" s="185">
        <f>IF(N834="nulová",J834,0)</f>
        <v>0</v>
      </c>
      <c r="BJ834" s="18" t="s">
        <v>90</v>
      </c>
      <c r="BK834" s="185">
        <f>ROUND(I834*H834,2)</f>
        <v>0</v>
      </c>
      <c r="BL834" s="18" t="s">
        <v>376</v>
      </c>
      <c r="BM834" s="184" t="s">
        <v>1018</v>
      </c>
    </row>
    <row r="835" spans="1:65" s="15" customFormat="1" ht="11.25">
      <c r="B835" s="214"/>
      <c r="C835" s="215"/>
      <c r="D835" s="193" t="s">
        <v>148</v>
      </c>
      <c r="E835" s="216" t="s">
        <v>44</v>
      </c>
      <c r="F835" s="217" t="s">
        <v>240</v>
      </c>
      <c r="G835" s="215"/>
      <c r="H835" s="216" t="s">
        <v>44</v>
      </c>
      <c r="I835" s="218"/>
      <c r="J835" s="215"/>
      <c r="K835" s="215"/>
      <c r="L835" s="219"/>
      <c r="M835" s="220"/>
      <c r="N835" s="221"/>
      <c r="O835" s="221"/>
      <c r="P835" s="221"/>
      <c r="Q835" s="221"/>
      <c r="R835" s="221"/>
      <c r="S835" s="221"/>
      <c r="T835" s="222"/>
      <c r="AT835" s="223" t="s">
        <v>148</v>
      </c>
      <c r="AU835" s="223" t="s">
        <v>92</v>
      </c>
      <c r="AV835" s="15" t="s">
        <v>90</v>
      </c>
      <c r="AW835" s="15" t="s">
        <v>42</v>
      </c>
      <c r="AX835" s="15" t="s">
        <v>82</v>
      </c>
      <c r="AY835" s="223" t="s">
        <v>137</v>
      </c>
    </row>
    <row r="836" spans="1:65" s="13" customFormat="1" ht="11.25">
      <c r="B836" s="191"/>
      <c r="C836" s="192"/>
      <c r="D836" s="193" t="s">
        <v>148</v>
      </c>
      <c r="E836" s="194" t="s">
        <v>44</v>
      </c>
      <c r="F836" s="195" t="s">
        <v>989</v>
      </c>
      <c r="G836" s="192"/>
      <c r="H836" s="196">
        <v>5.14</v>
      </c>
      <c r="I836" s="197"/>
      <c r="J836" s="192"/>
      <c r="K836" s="192"/>
      <c r="L836" s="198"/>
      <c r="M836" s="199"/>
      <c r="N836" s="200"/>
      <c r="O836" s="200"/>
      <c r="P836" s="200"/>
      <c r="Q836" s="200"/>
      <c r="R836" s="200"/>
      <c r="S836" s="200"/>
      <c r="T836" s="201"/>
      <c r="AT836" s="202" t="s">
        <v>148</v>
      </c>
      <c r="AU836" s="202" t="s">
        <v>92</v>
      </c>
      <c r="AV836" s="13" t="s">
        <v>92</v>
      </c>
      <c r="AW836" s="13" t="s">
        <v>42</v>
      </c>
      <c r="AX836" s="13" t="s">
        <v>82</v>
      </c>
      <c r="AY836" s="202" t="s">
        <v>137</v>
      </c>
    </row>
    <row r="837" spans="1:65" s="13" customFormat="1" ht="11.25">
      <c r="B837" s="191"/>
      <c r="C837" s="192"/>
      <c r="D837" s="193" t="s">
        <v>148</v>
      </c>
      <c r="E837" s="194" t="s">
        <v>44</v>
      </c>
      <c r="F837" s="195" t="s">
        <v>990</v>
      </c>
      <c r="G837" s="192"/>
      <c r="H837" s="196">
        <v>4.1900000000000004</v>
      </c>
      <c r="I837" s="197"/>
      <c r="J837" s="192"/>
      <c r="K837" s="192"/>
      <c r="L837" s="198"/>
      <c r="M837" s="199"/>
      <c r="N837" s="200"/>
      <c r="O837" s="200"/>
      <c r="P837" s="200"/>
      <c r="Q837" s="200"/>
      <c r="R837" s="200"/>
      <c r="S837" s="200"/>
      <c r="T837" s="201"/>
      <c r="AT837" s="202" t="s">
        <v>148</v>
      </c>
      <c r="AU837" s="202" t="s">
        <v>92</v>
      </c>
      <c r="AV837" s="13" t="s">
        <v>92</v>
      </c>
      <c r="AW837" s="13" t="s">
        <v>42</v>
      </c>
      <c r="AX837" s="13" t="s">
        <v>82</v>
      </c>
      <c r="AY837" s="202" t="s">
        <v>137</v>
      </c>
    </row>
    <row r="838" spans="1:65" s="13" customFormat="1" ht="11.25">
      <c r="B838" s="191"/>
      <c r="C838" s="192"/>
      <c r="D838" s="193" t="s">
        <v>148</v>
      </c>
      <c r="E838" s="194" t="s">
        <v>44</v>
      </c>
      <c r="F838" s="195" t="s">
        <v>991</v>
      </c>
      <c r="G838" s="192"/>
      <c r="H838" s="196">
        <v>4.1900000000000004</v>
      </c>
      <c r="I838" s="197"/>
      <c r="J838" s="192"/>
      <c r="K838" s="192"/>
      <c r="L838" s="198"/>
      <c r="M838" s="199"/>
      <c r="N838" s="200"/>
      <c r="O838" s="200"/>
      <c r="P838" s="200"/>
      <c r="Q838" s="200"/>
      <c r="R838" s="200"/>
      <c r="S838" s="200"/>
      <c r="T838" s="201"/>
      <c r="AT838" s="202" t="s">
        <v>148</v>
      </c>
      <c r="AU838" s="202" t="s">
        <v>92</v>
      </c>
      <c r="AV838" s="13" t="s">
        <v>92</v>
      </c>
      <c r="AW838" s="13" t="s">
        <v>42</v>
      </c>
      <c r="AX838" s="13" t="s">
        <v>82</v>
      </c>
      <c r="AY838" s="202" t="s">
        <v>137</v>
      </c>
    </row>
    <row r="839" spans="1:65" s="13" customFormat="1" ht="11.25">
      <c r="B839" s="191"/>
      <c r="C839" s="192"/>
      <c r="D839" s="193" t="s">
        <v>148</v>
      </c>
      <c r="E839" s="194" t="s">
        <v>44</v>
      </c>
      <c r="F839" s="195" t="s">
        <v>993</v>
      </c>
      <c r="G839" s="192"/>
      <c r="H839" s="196">
        <v>3.25</v>
      </c>
      <c r="I839" s="197"/>
      <c r="J839" s="192"/>
      <c r="K839" s="192"/>
      <c r="L839" s="198"/>
      <c r="M839" s="199"/>
      <c r="N839" s="200"/>
      <c r="O839" s="200"/>
      <c r="P839" s="200"/>
      <c r="Q839" s="200"/>
      <c r="R839" s="200"/>
      <c r="S839" s="200"/>
      <c r="T839" s="201"/>
      <c r="AT839" s="202" t="s">
        <v>148</v>
      </c>
      <c r="AU839" s="202" t="s">
        <v>92</v>
      </c>
      <c r="AV839" s="13" t="s">
        <v>92</v>
      </c>
      <c r="AW839" s="13" t="s">
        <v>42</v>
      </c>
      <c r="AX839" s="13" t="s">
        <v>82</v>
      </c>
      <c r="AY839" s="202" t="s">
        <v>137</v>
      </c>
    </row>
    <row r="840" spans="1:65" s="13" customFormat="1" ht="11.25">
      <c r="B840" s="191"/>
      <c r="C840" s="192"/>
      <c r="D840" s="193" t="s">
        <v>148</v>
      </c>
      <c r="E840" s="194" t="s">
        <v>44</v>
      </c>
      <c r="F840" s="195" t="s">
        <v>994</v>
      </c>
      <c r="G840" s="192"/>
      <c r="H840" s="196">
        <v>3.07</v>
      </c>
      <c r="I840" s="197"/>
      <c r="J840" s="192"/>
      <c r="K840" s="192"/>
      <c r="L840" s="198"/>
      <c r="M840" s="199"/>
      <c r="N840" s="200"/>
      <c r="O840" s="200"/>
      <c r="P840" s="200"/>
      <c r="Q840" s="200"/>
      <c r="R840" s="200"/>
      <c r="S840" s="200"/>
      <c r="T840" s="201"/>
      <c r="AT840" s="202" t="s">
        <v>148</v>
      </c>
      <c r="AU840" s="202" t="s">
        <v>92</v>
      </c>
      <c r="AV840" s="13" t="s">
        <v>92</v>
      </c>
      <c r="AW840" s="13" t="s">
        <v>42</v>
      </c>
      <c r="AX840" s="13" t="s">
        <v>82</v>
      </c>
      <c r="AY840" s="202" t="s">
        <v>137</v>
      </c>
    </row>
    <row r="841" spans="1:65" s="13" customFormat="1" ht="11.25">
      <c r="B841" s="191"/>
      <c r="C841" s="192"/>
      <c r="D841" s="193" t="s">
        <v>148</v>
      </c>
      <c r="E841" s="194" t="s">
        <v>44</v>
      </c>
      <c r="F841" s="195" t="s">
        <v>996</v>
      </c>
      <c r="G841" s="192"/>
      <c r="H841" s="196">
        <v>3.25</v>
      </c>
      <c r="I841" s="197"/>
      <c r="J841" s="192"/>
      <c r="K841" s="192"/>
      <c r="L841" s="198"/>
      <c r="M841" s="199"/>
      <c r="N841" s="200"/>
      <c r="O841" s="200"/>
      <c r="P841" s="200"/>
      <c r="Q841" s="200"/>
      <c r="R841" s="200"/>
      <c r="S841" s="200"/>
      <c r="T841" s="201"/>
      <c r="AT841" s="202" t="s">
        <v>148</v>
      </c>
      <c r="AU841" s="202" t="s">
        <v>92</v>
      </c>
      <c r="AV841" s="13" t="s">
        <v>92</v>
      </c>
      <c r="AW841" s="13" t="s">
        <v>42</v>
      </c>
      <c r="AX841" s="13" t="s">
        <v>82</v>
      </c>
      <c r="AY841" s="202" t="s">
        <v>137</v>
      </c>
    </row>
    <row r="842" spans="1:65" s="13" customFormat="1" ht="11.25">
      <c r="B842" s="191"/>
      <c r="C842" s="192"/>
      <c r="D842" s="193" t="s">
        <v>148</v>
      </c>
      <c r="E842" s="194" t="s">
        <v>44</v>
      </c>
      <c r="F842" s="195" t="s">
        <v>997</v>
      </c>
      <c r="G842" s="192"/>
      <c r="H842" s="196">
        <v>3.07</v>
      </c>
      <c r="I842" s="197"/>
      <c r="J842" s="192"/>
      <c r="K842" s="192"/>
      <c r="L842" s="198"/>
      <c r="M842" s="199"/>
      <c r="N842" s="200"/>
      <c r="O842" s="200"/>
      <c r="P842" s="200"/>
      <c r="Q842" s="200"/>
      <c r="R842" s="200"/>
      <c r="S842" s="200"/>
      <c r="T842" s="201"/>
      <c r="AT842" s="202" t="s">
        <v>148</v>
      </c>
      <c r="AU842" s="202" t="s">
        <v>92</v>
      </c>
      <c r="AV842" s="13" t="s">
        <v>92</v>
      </c>
      <c r="AW842" s="13" t="s">
        <v>42</v>
      </c>
      <c r="AX842" s="13" t="s">
        <v>82</v>
      </c>
      <c r="AY842" s="202" t="s">
        <v>137</v>
      </c>
    </row>
    <row r="843" spans="1:65" s="13" customFormat="1" ht="11.25">
      <c r="B843" s="191"/>
      <c r="C843" s="192"/>
      <c r="D843" s="193" t="s">
        <v>148</v>
      </c>
      <c r="E843" s="194" t="s">
        <v>44</v>
      </c>
      <c r="F843" s="195" t="s">
        <v>999</v>
      </c>
      <c r="G843" s="192"/>
      <c r="H843" s="196">
        <v>3.25</v>
      </c>
      <c r="I843" s="197"/>
      <c r="J843" s="192"/>
      <c r="K843" s="192"/>
      <c r="L843" s="198"/>
      <c r="M843" s="199"/>
      <c r="N843" s="200"/>
      <c r="O843" s="200"/>
      <c r="P843" s="200"/>
      <c r="Q843" s="200"/>
      <c r="R843" s="200"/>
      <c r="S843" s="200"/>
      <c r="T843" s="201"/>
      <c r="AT843" s="202" t="s">
        <v>148</v>
      </c>
      <c r="AU843" s="202" t="s">
        <v>92</v>
      </c>
      <c r="AV843" s="13" t="s">
        <v>92</v>
      </c>
      <c r="AW843" s="13" t="s">
        <v>42</v>
      </c>
      <c r="AX843" s="13" t="s">
        <v>82</v>
      </c>
      <c r="AY843" s="202" t="s">
        <v>137</v>
      </c>
    </row>
    <row r="844" spans="1:65" s="13" customFormat="1" ht="11.25">
      <c r="B844" s="191"/>
      <c r="C844" s="192"/>
      <c r="D844" s="193" t="s">
        <v>148</v>
      </c>
      <c r="E844" s="194" t="s">
        <v>44</v>
      </c>
      <c r="F844" s="195" t="s">
        <v>1000</v>
      </c>
      <c r="G844" s="192"/>
      <c r="H844" s="196">
        <v>3.07</v>
      </c>
      <c r="I844" s="197"/>
      <c r="J844" s="192"/>
      <c r="K844" s="192"/>
      <c r="L844" s="198"/>
      <c r="M844" s="199"/>
      <c r="N844" s="200"/>
      <c r="O844" s="200"/>
      <c r="P844" s="200"/>
      <c r="Q844" s="200"/>
      <c r="R844" s="200"/>
      <c r="S844" s="200"/>
      <c r="T844" s="201"/>
      <c r="AT844" s="202" t="s">
        <v>148</v>
      </c>
      <c r="AU844" s="202" t="s">
        <v>92</v>
      </c>
      <c r="AV844" s="13" t="s">
        <v>92</v>
      </c>
      <c r="AW844" s="13" t="s">
        <v>42</v>
      </c>
      <c r="AX844" s="13" t="s">
        <v>82</v>
      </c>
      <c r="AY844" s="202" t="s">
        <v>137</v>
      </c>
    </row>
    <row r="845" spans="1:65" s="13" customFormat="1" ht="11.25">
      <c r="B845" s="191"/>
      <c r="C845" s="192"/>
      <c r="D845" s="193" t="s">
        <v>148</v>
      </c>
      <c r="E845" s="194" t="s">
        <v>44</v>
      </c>
      <c r="F845" s="195" t="s">
        <v>1002</v>
      </c>
      <c r="G845" s="192"/>
      <c r="H845" s="196">
        <v>3.25</v>
      </c>
      <c r="I845" s="197"/>
      <c r="J845" s="192"/>
      <c r="K845" s="192"/>
      <c r="L845" s="198"/>
      <c r="M845" s="199"/>
      <c r="N845" s="200"/>
      <c r="O845" s="200"/>
      <c r="P845" s="200"/>
      <c r="Q845" s="200"/>
      <c r="R845" s="200"/>
      <c r="S845" s="200"/>
      <c r="T845" s="201"/>
      <c r="AT845" s="202" t="s">
        <v>148</v>
      </c>
      <c r="AU845" s="202" t="s">
        <v>92</v>
      </c>
      <c r="AV845" s="13" t="s">
        <v>92</v>
      </c>
      <c r="AW845" s="13" t="s">
        <v>42</v>
      </c>
      <c r="AX845" s="13" t="s">
        <v>82</v>
      </c>
      <c r="AY845" s="202" t="s">
        <v>137</v>
      </c>
    </row>
    <row r="846" spans="1:65" s="13" customFormat="1" ht="11.25">
      <c r="B846" s="191"/>
      <c r="C846" s="192"/>
      <c r="D846" s="193" t="s">
        <v>148</v>
      </c>
      <c r="E846" s="194" t="s">
        <v>44</v>
      </c>
      <c r="F846" s="195" t="s">
        <v>1003</v>
      </c>
      <c r="G846" s="192"/>
      <c r="H846" s="196">
        <v>3.07</v>
      </c>
      <c r="I846" s="197"/>
      <c r="J846" s="192"/>
      <c r="K846" s="192"/>
      <c r="L846" s="198"/>
      <c r="M846" s="199"/>
      <c r="N846" s="200"/>
      <c r="O846" s="200"/>
      <c r="P846" s="200"/>
      <c r="Q846" s="200"/>
      <c r="R846" s="200"/>
      <c r="S846" s="200"/>
      <c r="T846" s="201"/>
      <c r="AT846" s="202" t="s">
        <v>148</v>
      </c>
      <c r="AU846" s="202" t="s">
        <v>92</v>
      </c>
      <c r="AV846" s="13" t="s">
        <v>92</v>
      </c>
      <c r="AW846" s="13" t="s">
        <v>42</v>
      </c>
      <c r="AX846" s="13" t="s">
        <v>82</v>
      </c>
      <c r="AY846" s="202" t="s">
        <v>137</v>
      </c>
    </row>
    <row r="847" spans="1:65" s="13" customFormat="1" ht="11.25">
      <c r="B847" s="191"/>
      <c r="C847" s="192"/>
      <c r="D847" s="193" t="s">
        <v>148</v>
      </c>
      <c r="E847" s="194" t="s">
        <v>44</v>
      </c>
      <c r="F847" s="195" t="s">
        <v>1005</v>
      </c>
      <c r="G847" s="192"/>
      <c r="H847" s="196">
        <v>3.25</v>
      </c>
      <c r="I847" s="197"/>
      <c r="J847" s="192"/>
      <c r="K847" s="192"/>
      <c r="L847" s="198"/>
      <c r="M847" s="199"/>
      <c r="N847" s="200"/>
      <c r="O847" s="200"/>
      <c r="P847" s="200"/>
      <c r="Q847" s="200"/>
      <c r="R847" s="200"/>
      <c r="S847" s="200"/>
      <c r="T847" s="201"/>
      <c r="AT847" s="202" t="s">
        <v>148</v>
      </c>
      <c r="AU847" s="202" t="s">
        <v>92</v>
      </c>
      <c r="AV847" s="13" t="s">
        <v>92</v>
      </c>
      <c r="AW847" s="13" t="s">
        <v>42</v>
      </c>
      <c r="AX847" s="13" t="s">
        <v>82</v>
      </c>
      <c r="AY847" s="202" t="s">
        <v>137</v>
      </c>
    </row>
    <row r="848" spans="1:65" s="13" customFormat="1" ht="11.25">
      <c r="B848" s="191"/>
      <c r="C848" s="192"/>
      <c r="D848" s="193" t="s">
        <v>148</v>
      </c>
      <c r="E848" s="194" t="s">
        <v>44</v>
      </c>
      <c r="F848" s="195" t="s">
        <v>1006</v>
      </c>
      <c r="G848" s="192"/>
      <c r="H848" s="196">
        <v>3.07</v>
      </c>
      <c r="I848" s="197"/>
      <c r="J848" s="192"/>
      <c r="K848" s="192"/>
      <c r="L848" s="198"/>
      <c r="M848" s="199"/>
      <c r="N848" s="200"/>
      <c r="O848" s="200"/>
      <c r="P848" s="200"/>
      <c r="Q848" s="200"/>
      <c r="R848" s="200"/>
      <c r="S848" s="200"/>
      <c r="T848" s="201"/>
      <c r="AT848" s="202" t="s">
        <v>148</v>
      </c>
      <c r="AU848" s="202" t="s">
        <v>92</v>
      </c>
      <c r="AV848" s="13" t="s">
        <v>92</v>
      </c>
      <c r="AW848" s="13" t="s">
        <v>42</v>
      </c>
      <c r="AX848" s="13" t="s">
        <v>82</v>
      </c>
      <c r="AY848" s="202" t="s">
        <v>137</v>
      </c>
    </row>
    <row r="849" spans="1:65" s="14" customFormat="1" ht="11.25">
      <c r="B849" s="203"/>
      <c r="C849" s="204"/>
      <c r="D849" s="193" t="s">
        <v>148</v>
      </c>
      <c r="E849" s="205" t="s">
        <v>44</v>
      </c>
      <c r="F849" s="206" t="s">
        <v>153</v>
      </c>
      <c r="G849" s="204"/>
      <c r="H849" s="207">
        <v>45.12</v>
      </c>
      <c r="I849" s="208"/>
      <c r="J849" s="204"/>
      <c r="K849" s="204"/>
      <c r="L849" s="209"/>
      <c r="M849" s="210"/>
      <c r="N849" s="211"/>
      <c r="O849" s="211"/>
      <c r="P849" s="211"/>
      <c r="Q849" s="211"/>
      <c r="R849" s="211"/>
      <c r="S849" s="211"/>
      <c r="T849" s="212"/>
      <c r="AT849" s="213" t="s">
        <v>148</v>
      </c>
      <c r="AU849" s="213" t="s">
        <v>92</v>
      </c>
      <c r="AV849" s="14" t="s">
        <v>144</v>
      </c>
      <c r="AW849" s="14" t="s">
        <v>42</v>
      </c>
      <c r="AX849" s="14" t="s">
        <v>90</v>
      </c>
      <c r="AY849" s="213" t="s">
        <v>137</v>
      </c>
    </row>
    <row r="850" spans="1:65" s="13" customFormat="1" ht="11.25">
      <c r="B850" s="191"/>
      <c r="C850" s="192"/>
      <c r="D850" s="193" t="s">
        <v>148</v>
      </c>
      <c r="E850" s="192"/>
      <c r="F850" s="195" t="s">
        <v>1019</v>
      </c>
      <c r="G850" s="192"/>
      <c r="H850" s="196">
        <v>47.375999999999998</v>
      </c>
      <c r="I850" s="197"/>
      <c r="J850" s="192"/>
      <c r="K850" s="192"/>
      <c r="L850" s="198"/>
      <c r="M850" s="199"/>
      <c r="N850" s="200"/>
      <c r="O850" s="200"/>
      <c r="P850" s="200"/>
      <c r="Q850" s="200"/>
      <c r="R850" s="200"/>
      <c r="S850" s="200"/>
      <c r="T850" s="201"/>
      <c r="AT850" s="202" t="s">
        <v>148</v>
      </c>
      <c r="AU850" s="202" t="s">
        <v>92</v>
      </c>
      <c r="AV850" s="13" t="s">
        <v>92</v>
      </c>
      <c r="AW850" s="13" t="s">
        <v>4</v>
      </c>
      <c r="AX850" s="13" t="s">
        <v>90</v>
      </c>
      <c r="AY850" s="202" t="s">
        <v>137</v>
      </c>
    </row>
    <row r="851" spans="1:65" s="2" customFormat="1" ht="24.2" customHeight="1">
      <c r="A851" s="36"/>
      <c r="B851" s="37"/>
      <c r="C851" s="172" t="s">
        <v>1020</v>
      </c>
      <c r="D851" s="172" t="s">
        <v>140</v>
      </c>
      <c r="E851" s="173" t="s">
        <v>1021</v>
      </c>
      <c r="F851" s="174" t="s">
        <v>1022</v>
      </c>
      <c r="G851" s="175" t="s">
        <v>164</v>
      </c>
      <c r="H851" s="176">
        <v>141.56</v>
      </c>
      <c r="I851" s="177"/>
      <c r="J851" s="178">
        <f>ROUND(I851*H851,2)</f>
        <v>0</v>
      </c>
      <c r="K851" s="179"/>
      <c r="L851" s="41"/>
      <c r="M851" s="180" t="s">
        <v>44</v>
      </c>
      <c r="N851" s="181" t="s">
        <v>53</v>
      </c>
      <c r="O851" s="66"/>
      <c r="P851" s="182">
        <f>O851*H851</f>
        <v>0</v>
      </c>
      <c r="Q851" s="182">
        <v>0</v>
      </c>
      <c r="R851" s="182">
        <f>Q851*H851</f>
        <v>0</v>
      </c>
      <c r="S851" s="182">
        <v>1.0489999999999999E-2</v>
      </c>
      <c r="T851" s="183">
        <f>S851*H851</f>
        <v>1.4849644</v>
      </c>
      <c r="U851" s="36"/>
      <c r="V851" s="36"/>
      <c r="W851" s="36"/>
      <c r="X851" s="36"/>
      <c r="Y851" s="36"/>
      <c r="Z851" s="36"/>
      <c r="AA851" s="36"/>
      <c r="AB851" s="36"/>
      <c r="AC851" s="36"/>
      <c r="AD851" s="36"/>
      <c r="AE851" s="36"/>
      <c r="AR851" s="184" t="s">
        <v>376</v>
      </c>
      <c r="AT851" s="184" t="s">
        <v>140</v>
      </c>
      <c r="AU851" s="184" t="s">
        <v>92</v>
      </c>
      <c r="AY851" s="18" t="s">
        <v>137</v>
      </c>
      <c r="BE851" s="185">
        <f>IF(N851="základní",J851,0)</f>
        <v>0</v>
      </c>
      <c r="BF851" s="185">
        <f>IF(N851="snížená",J851,0)</f>
        <v>0</v>
      </c>
      <c r="BG851" s="185">
        <f>IF(N851="zákl. přenesená",J851,0)</f>
        <v>0</v>
      </c>
      <c r="BH851" s="185">
        <f>IF(N851="sníž. přenesená",J851,0)</f>
        <v>0</v>
      </c>
      <c r="BI851" s="185">
        <f>IF(N851="nulová",J851,0)</f>
        <v>0</v>
      </c>
      <c r="BJ851" s="18" t="s">
        <v>90</v>
      </c>
      <c r="BK851" s="185">
        <f>ROUND(I851*H851,2)</f>
        <v>0</v>
      </c>
      <c r="BL851" s="18" t="s">
        <v>376</v>
      </c>
      <c r="BM851" s="184" t="s">
        <v>1023</v>
      </c>
    </row>
    <row r="852" spans="1:65" s="2" customFormat="1" ht="11.25">
      <c r="A852" s="36"/>
      <c r="B852" s="37"/>
      <c r="C852" s="38"/>
      <c r="D852" s="186" t="s">
        <v>146</v>
      </c>
      <c r="E852" s="38"/>
      <c r="F852" s="187" t="s">
        <v>1024</v>
      </c>
      <c r="G852" s="38"/>
      <c r="H852" s="38"/>
      <c r="I852" s="188"/>
      <c r="J852" s="38"/>
      <c r="K852" s="38"/>
      <c r="L852" s="41"/>
      <c r="M852" s="189"/>
      <c r="N852" s="190"/>
      <c r="O852" s="66"/>
      <c r="P852" s="66"/>
      <c r="Q852" s="66"/>
      <c r="R852" s="66"/>
      <c r="S852" s="66"/>
      <c r="T852" s="67"/>
      <c r="U852" s="36"/>
      <c r="V852" s="36"/>
      <c r="W852" s="36"/>
      <c r="X852" s="36"/>
      <c r="Y852" s="36"/>
      <c r="Z852" s="36"/>
      <c r="AA852" s="36"/>
      <c r="AB852" s="36"/>
      <c r="AC852" s="36"/>
      <c r="AD852" s="36"/>
      <c r="AE852" s="36"/>
      <c r="AT852" s="18" t="s">
        <v>146</v>
      </c>
      <c r="AU852" s="18" t="s">
        <v>92</v>
      </c>
    </row>
    <row r="853" spans="1:65" s="13" customFormat="1" ht="11.25">
      <c r="B853" s="191"/>
      <c r="C853" s="192"/>
      <c r="D853" s="193" t="s">
        <v>148</v>
      </c>
      <c r="E853" s="194" t="s">
        <v>44</v>
      </c>
      <c r="F853" s="195" t="s">
        <v>1025</v>
      </c>
      <c r="G853" s="192"/>
      <c r="H853" s="196">
        <v>85.69</v>
      </c>
      <c r="I853" s="197"/>
      <c r="J853" s="192"/>
      <c r="K853" s="192"/>
      <c r="L853" s="198"/>
      <c r="M853" s="199"/>
      <c r="N853" s="200"/>
      <c r="O853" s="200"/>
      <c r="P853" s="200"/>
      <c r="Q853" s="200"/>
      <c r="R853" s="200"/>
      <c r="S853" s="200"/>
      <c r="T853" s="201"/>
      <c r="AT853" s="202" t="s">
        <v>148</v>
      </c>
      <c r="AU853" s="202" t="s">
        <v>92</v>
      </c>
      <c r="AV853" s="13" t="s">
        <v>92</v>
      </c>
      <c r="AW853" s="13" t="s">
        <v>42</v>
      </c>
      <c r="AX853" s="13" t="s">
        <v>82</v>
      </c>
      <c r="AY853" s="202" t="s">
        <v>137</v>
      </c>
    </row>
    <row r="854" spans="1:65" s="13" customFormat="1" ht="11.25">
      <c r="B854" s="191"/>
      <c r="C854" s="192"/>
      <c r="D854" s="193" t="s">
        <v>148</v>
      </c>
      <c r="E854" s="194" t="s">
        <v>44</v>
      </c>
      <c r="F854" s="195" t="s">
        <v>1026</v>
      </c>
      <c r="G854" s="192"/>
      <c r="H854" s="196">
        <v>55.87</v>
      </c>
      <c r="I854" s="197"/>
      <c r="J854" s="192"/>
      <c r="K854" s="192"/>
      <c r="L854" s="198"/>
      <c r="M854" s="199"/>
      <c r="N854" s="200"/>
      <c r="O854" s="200"/>
      <c r="P854" s="200"/>
      <c r="Q854" s="200"/>
      <c r="R854" s="200"/>
      <c r="S854" s="200"/>
      <c r="T854" s="201"/>
      <c r="AT854" s="202" t="s">
        <v>148</v>
      </c>
      <c r="AU854" s="202" t="s">
        <v>92</v>
      </c>
      <c r="AV854" s="13" t="s">
        <v>92</v>
      </c>
      <c r="AW854" s="13" t="s">
        <v>42</v>
      </c>
      <c r="AX854" s="13" t="s">
        <v>82</v>
      </c>
      <c r="AY854" s="202" t="s">
        <v>137</v>
      </c>
    </row>
    <row r="855" spans="1:65" s="14" customFormat="1" ht="11.25">
      <c r="B855" s="203"/>
      <c r="C855" s="204"/>
      <c r="D855" s="193" t="s">
        <v>148</v>
      </c>
      <c r="E855" s="205" t="s">
        <v>44</v>
      </c>
      <c r="F855" s="206" t="s">
        <v>153</v>
      </c>
      <c r="G855" s="204"/>
      <c r="H855" s="207">
        <v>141.56</v>
      </c>
      <c r="I855" s="208"/>
      <c r="J855" s="204"/>
      <c r="K855" s="204"/>
      <c r="L855" s="209"/>
      <c r="M855" s="210"/>
      <c r="N855" s="211"/>
      <c r="O855" s="211"/>
      <c r="P855" s="211"/>
      <c r="Q855" s="211"/>
      <c r="R855" s="211"/>
      <c r="S855" s="211"/>
      <c r="T855" s="212"/>
      <c r="AT855" s="213" t="s">
        <v>148</v>
      </c>
      <c r="AU855" s="213" t="s">
        <v>92</v>
      </c>
      <c r="AV855" s="14" t="s">
        <v>144</v>
      </c>
      <c r="AW855" s="14" t="s">
        <v>42</v>
      </c>
      <c r="AX855" s="14" t="s">
        <v>90</v>
      </c>
      <c r="AY855" s="213" t="s">
        <v>137</v>
      </c>
    </row>
    <row r="856" spans="1:65" s="2" customFormat="1" ht="21.75" customHeight="1">
      <c r="A856" s="36"/>
      <c r="B856" s="37"/>
      <c r="C856" s="172" t="s">
        <v>1027</v>
      </c>
      <c r="D856" s="172" t="s">
        <v>140</v>
      </c>
      <c r="E856" s="173" t="s">
        <v>1028</v>
      </c>
      <c r="F856" s="174" t="s">
        <v>1029</v>
      </c>
      <c r="G856" s="175" t="s">
        <v>164</v>
      </c>
      <c r="H856" s="176">
        <v>34.25</v>
      </c>
      <c r="I856" s="177"/>
      <c r="J856" s="178">
        <f>ROUND(I856*H856,2)</f>
        <v>0</v>
      </c>
      <c r="K856" s="179"/>
      <c r="L856" s="41"/>
      <c r="M856" s="180" t="s">
        <v>44</v>
      </c>
      <c r="N856" s="181" t="s">
        <v>53</v>
      </c>
      <c r="O856" s="66"/>
      <c r="P856" s="182">
        <f>O856*H856</f>
        <v>0</v>
      </c>
      <c r="Q856" s="182">
        <v>1.474E-2</v>
      </c>
      <c r="R856" s="182">
        <f>Q856*H856</f>
        <v>0.50484499999999999</v>
      </c>
      <c r="S856" s="182">
        <v>0</v>
      </c>
      <c r="T856" s="183">
        <f>S856*H856</f>
        <v>0</v>
      </c>
      <c r="U856" s="36"/>
      <c r="V856" s="36"/>
      <c r="W856" s="36"/>
      <c r="X856" s="36"/>
      <c r="Y856" s="36"/>
      <c r="Z856" s="36"/>
      <c r="AA856" s="36"/>
      <c r="AB856" s="36"/>
      <c r="AC856" s="36"/>
      <c r="AD856" s="36"/>
      <c r="AE856" s="36"/>
      <c r="AR856" s="184" t="s">
        <v>376</v>
      </c>
      <c r="AT856" s="184" t="s">
        <v>140</v>
      </c>
      <c r="AU856" s="184" t="s">
        <v>92</v>
      </c>
      <c r="AY856" s="18" t="s">
        <v>137</v>
      </c>
      <c r="BE856" s="185">
        <f>IF(N856="základní",J856,0)</f>
        <v>0</v>
      </c>
      <c r="BF856" s="185">
        <f>IF(N856="snížená",J856,0)</f>
        <v>0</v>
      </c>
      <c r="BG856" s="185">
        <f>IF(N856="zákl. přenesená",J856,0)</f>
        <v>0</v>
      </c>
      <c r="BH856" s="185">
        <f>IF(N856="sníž. přenesená",J856,0)</f>
        <v>0</v>
      </c>
      <c r="BI856" s="185">
        <f>IF(N856="nulová",J856,0)</f>
        <v>0</v>
      </c>
      <c r="BJ856" s="18" t="s">
        <v>90</v>
      </c>
      <c r="BK856" s="185">
        <f>ROUND(I856*H856,2)</f>
        <v>0</v>
      </c>
      <c r="BL856" s="18" t="s">
        <v>376</v>
      </c>
      <c r="BM856" s="184" t="s">
        <v>1030</v>
      </c>
    </row>
    <row r="857" spans="1:65" s="2" customFormat="1" ht="11.25">
      <c r="A857" s="36"/>
      <c r="B857" s="37"/>
      <c r="C857" s="38"/>
      <c r="D857" s="186" t="s">
        <v>146</v>
      </c>
      <c r="E857" s="38"/>
      <c r="F857" s="187" t="s">
        <v>1031</v>
      </c>
      <c r="G857" s="38"/>
      <c r="H857" s="38"/>
      <c r="I857" s="188"/>
      <c r="J857" s="38"/>
      <c r="K857" s="38"/>
      <c r="L857" s="41"/>
      <c r="M857" s="189"/>
      <c r="N857" s="190"/>
      <c r="O857" s="66"/>
      <c r="P857" s="66"/>
      <c r="Q857" s="66"/>
      <c r="R857" s="66"/>
      <c r="S857" s="66"/>
      <c r="T857" s="67"/>
      <c r="U857" s="36"/>
      <c r="V857" s="36"/>
      <c r="W857" s="36"/>
      <c r="X857" s="36"/>
      <c r="Y857" s="36"/>
      <c r="Z857" s="36"/>
      <c r="AA857" s="36"/>
      <c r="AB857" s="36"/>
      <c r="AC857" s="36"/>
      <c r="AD857" s="36"/>
      <c r="AE857" s="36"/>
      <c r="AT857" s="18" t="s">
        <v>146</v>
      </c>
      <c r="AU857" s="18" t="s">
        <v>92</v>
      </c>
    </row>
    <row r="858" spans="1:65" s="13" customFormat="1" ht="11.25">
      <c r="B858" s="191"/>
      <c r="C858" s="192"/>
      <c r="D858" s="193" t="s">
        <v>148</v>
      </c>
      <c r="E858" s="194" t="s">
        <v>44</v>
      </c>
      <c r="F858" s="195" t="s">
        <v>1032</v>
      </c>
      <c r="G858" s="192"/>
      <c r="H858" s="196">
        <v>34.25</v>
      </c>
      <c r="I858" s="197"/>
      <c r="J858" s="192"/>
      <c r="K858" s="192"/>
      <c r="L858" s="198"/>
      <c r="M858" s="199"/>
      <c r="N858" s="200"/>
      <c r="O858" s="200"/>
      <c r="P858" s="200"/>
      <c r="Q858" s="200"/>
      <c r="R858" s="200"/>
      <c r="S858" s="200"/>
      <c r="T858" s="201"/>
      <c r="AT858" s="202" t="s">
        <v>148</v>
      </c>
      <c r="AU858" s="202" t="s">
        <v>92</v>
      </c>
      <c r="AV858" s="13" t="s">
        <v>92</v>
      </c>
      <c r="AW858" s="13" t="s">
        <v>42</v>
      </c>
      <c r="AX858" s="13" t="s">
        <v>90</v>
      </c>
      <c r="AY858" s="202" t="s">
        <v>137</v>
      </c>
    </row>
    <row r="859" spans="1:65" s="2" customFormat="1" ht="24.2" customHeight="1">
      <c r="A859" s="36"/>
      <c r="B859" s="37"/>
      <c r="C859" s="172" t="s">
        <v>1033</v>
      </c>
      <c r="D859" s="172" t="s">
        <v>140</v>
      </c>
      <c r="E859" s="173" t="s">
        <v>1034</v>
      </c>
      <c r="F859" s="174" t="s">
        <v>1035</v>
      </c>
      <c r="G859" s="175" t="s">
        <v>401</v>
      </c>
      <c r="H859" s="176">
        <v>4.7789999999999999</v>
      </c>
      <c r="I859" s="177"/>
      <c r="J859" s="178">
        <f>ROUND(I859*H859,2)</f>
        <v>0</v>
      </c>
      <c r="K859" s="179"/>
      <c r="L859" s="41"/>
      <c r="M859" s="180" t="s">
        <v>44</v>
      </c>
      <c r="N859" s="181" t="s">
        <v>53</v>
      </c>
      <c r="O859" s="66"/>
      <c r="P859" s="182">
        <f>O859*H859</f>
        <v>0</v>
      </c>
      <c r="Q859" s="182">
        <v>0</v>
      </c>
      <c r="R859" s="182">
        <f>Q859*H859</f>
        <v>0</v>
      </c>
      <c r="S859" s="182">
        <v>0</v>
      </c>
      <c r="T859" s="183">
        <f>S859*H859</f>
        <v>0</v>
      </c>
      <c r="U859" s="36"/>
      <c r="V859" s="36"/>
      <c r="W859" s="36"/>
      <c r="X859" s="36"/>
      <c r="Y859" s="36"/>
      <c r="Z859" s="36"/>
      <c r="AA859" s="36"/>
      <c r="AB859" s="36"/>
      <c r="AC859" s="36"/>
      <c r="AD859" s="36"/>
      <c r="AE859" s="36"/>
      <c r="AR859" s="184" t="s">
        <v>376</v>
      </c>
      <c r="AT859" s="184" t="s">
        <v>140</v>
      </c>
      <c r="AU859" s="184" t="s">
        <v>92</v>
      </c>
      <c r="AY859" s="18" t="s">
        <v>137</v>
      </c>
      <c r="BE859" s="185">
        <f>IF(N859="základní",J859,0)</f>
        <v>0</v>
      </c>
      <c r="BF859" s="185">
        <f>IF(N859="snížená",J859,0)</f>
        <v>0</v>
      </c>
      <c r="BG859" s="185">
        <f>IF(N859="zákl. přenesená",J859,0)</f>
        <v>0</v>
      </c>
      <c r="BH859" s="185">
        <f>IF(N859="sníž. přenesená",J859,0)</f>
        <v>0</v>
      </c>
      <c r="BI859" s="185">
        <f>IF(N859="nulová",J859,0)</f>
        <v>0</v>
      </c>
      <c r="BJ859" s="18" t="s">
        <v>90</v>
      </c>
      <c r="BK859" s="185">
        <f>ROUND(I859*H859,2)</f>
        <v>0</v>
      </c>
      <c r="BL859" s="18" t="s">
        <v>376</v>
      </c>
      <c r="BM859" s="184" t="s">
        <v>1036</v>
      </c>
    </row>
    <row r="860" spans="1:65" s="2" customFormat="1" ht="11.25">
      <c r="A860" s="36"/>
      <c r="B860" s="37"/>
      <c r="C860" s="38"/>
      <c r="D860" s="186" t="s">
        <v>146</v>
      </c>
      <c r="E860" s="38"/>
      <c r="F860" s="187" t="s">
        <v>1037</v>
      </c>
      <c r="G860" s="38"/>
      <c r="H860" s="38"/>
      <c r="I860" s="188"/>
      <c r="J860" s="38"/>
      <c r="K860" s="38"/>
      <c r="L860" s="41"/>
      <c r="M860" s="189"/>
      <c r="N860" s="190"/>
      <c r="O860" s="66"/>
      <c r="P860" s="66"/>
      <c r="Q860" s="66"/>
      <c r="R860" s="66"/>
      <c r="S860" s="66"/>
      <c r="T860" s="67"/>
      <c r="U860" s="36"/>
      <c r="V860" s="36"/>
      <c r="W860" s="36"/>
      <c r="X860" s="36"/>
      <c r="Y860" s="36"/>
      <c r="Z860" s="36"/>
      <c r="AA860" s="36"/>
      <c r="AB860" s="36"/>
      <c r="AC860" s="36"/>
      <c r="AD860" s="36"/>
      <c r="AE860" s="36"/>
      <c r="AT860" s="18" t="s">
        <v>146</v>
      </c>
      <c r="AU860" s="18" t="s">
        <v>92</v>
      </c>
    </row>
    <row r="861" spans="1:65" s="2" customFormat="1" ht="24.2" customHeight="1">
      <c r="A861" s="36"/>
      <c r="B861" s="37"/>
      <c r="C861" s="172" t="s">
        <v>1038</v>
      </c>
      <c r="D861" s="172" t="s">
        <v>140</v>
      </c>
      <c r="E861" s="173" t="s">
        <v>1039</v>
      </c>
      <c r="F861" s="174" t="s">
        <v>1040</v>
      </c>
      <c r="G861" s="175" t="s">
        <v>401</v>
      </c>
      <c r="H861" s="176">
        <v>4.7789999999999999</v>
      </c>
      <c r="I861" s="177"/>
      <c r="J861" s="178">
        <f>ROUND(I861*H861,2)</f>
        <v>0</v>
      </c>
      <c r="K861" s="179"/>
      <c r="L861" s="41"/>
      <c r="M861" s="180" t="s">
        <v>44</v>
      </c>
      <c r="N861" s="181" t="s">
        <v>53</v>
      </c>
      <c r="O861" s="66"/>
      <c r="P861" s="182">
        <f>O861*H861</f>
        <v>0</v>
      </c>
      <c r="Q861" s="182">
        <v>0</v>
      </c>
      <c r="R861" s="182">
        <f>Q861*H861</f>
        <v>0</v>
      </c>
      <c r="S861" s="182">
        <v>0</v>
      </c>
      <c r="T861" s="183">
        <f>S861*H861</f>
        <v>0</v>
      </c>
      <c r="U861" s="36"/>
      <c r="V861" s="36"/>
      <c r="W861" s="36"/>
      <c r="X861" s="36"/>
      <c r="Y861" s="36"/>
      <c r="Z861" s="36"/>
      <c r="AA861" s="36"/>
      <c r="AB861" s="36"/>
      <c r="AC861" s="36"/>
      <c r="AD861" s="36"/>
      <c r="AE861" s="36"/>
      <c r="AR861" s="184" t="s">
        <v>376</v>
      </c>
      <c r="AT861" s="184" t="s">
        <v>140</v>
      </c>
      <c r="AU861" s="184" t="s">
        <v>92</v>
      </c>
      <c r="AY861" s="18" t="s">
        <v>137</v>
      </c>
      <c r="BE861" s="185">
        <f>IF(N861="základní",J861,0)</f>
        <v>0</v>
      </c>
      <c r="BF861" s="185">
        <f>IF(N861="snížená",J861,0)</f>
        <v>0</v>
      </c>
      <c r="BG861" s="185">
        <f>IF(N861="zákl. přenesená",J861,0)</f>
        <v>0</v>
      </c>
      <c r="BH861" s="185">
        <f>IF(N861="sníž. přenesená",J861,0)</f>
        <v>0</v>
      </c>
      <c r="BI861" s="185">
        <f>IF(N861="nulová",J861,0)</f>
        <v>0</v>
      </c>
      <c r="BJ861" s="18" t="s">
        <v>90</v>
      </c>
      <c r="BK861" s="185">
        <f>ROUND(I861*H861,2)</f>
        <v>0</v>
      </c>
      <c r="BL861" s="18" t="s">
        <v>376</v>
      </c>
      <c r="BM861" s="184" t="s">
        <v>1041</v>
      </c>
    </row>
    <row r="862" spans="1:65" s="2" customFormat="1" ht="11.25">
      <c r="A862" s="36"/>
      <c r="B862" s="37"/>
      <c r="C862" s="38"/>
      <c r="D862" s="186" t="s">
        <v>146</v>
      </c>
      <c r="E862" s="38"/>
      <c r="F862" s="187" t="s">
        <v>1042</v>
      </c>
      <c r="G862" s="38"/>
      <c r="H862" s="38"/>
      <c r="I862" s="188"/>
      <c r="J862" s="38"/>
      <c r="K862" s="38"/>
      <c r="L862" s="41"/>
      <c r="M862" s="189"/>
      <c r="N862" s="190"/>
      <c r="O862" s="66"/>
      <c r="P862" s="66"/>
      <c r="Q862" s="66"/>
      <c r="R862" s="66"/>
      <c r="S862" s="66"/>
      <c r="T862" s="67"/>
      <c r="U862" s="36"/>
      <c r="V862" s="36"/>
      <c r="W862" s="36"/>
      <c r="X862" s="36"/>
      <c r="Y862" s="36"/>
      <c r="Z862" s="36"/>
      <c r="AA862" s="36"/>
      <c r="AB862" s="36"/>
      <c r="AC862" s="36"/>
      <c r="AD862" s="36"/>
      <c r="AE862" s="36"/>
      <c r="AT862" s="18" t="s">
        <v>146</v>
      </c>
      <c r="AU862" s="18" t="s">
        <v>92</v>
      </c>
    </row>
    <row r="863" spans="1:65" s="12" customFormat="1" ht="22.9" customHeight="1">
      <c r="B863" s="156"/>
      <c r="C863" s="157"/>
      <c r="D863" s="158" t="s">
        <v>81</v>
      </c>
      <c r="E863" s="170" t="s">
        <v>1043</v>
      </c>
      <c r="F863" s="170" t="s">
        <v>1044</v>
      </c>
      <c r="G863" s="157"/>
      <c r="H863" s="157"/>
      <c r="I863" s="160"/>
      <c r="J863" s="171">
        <f>BK863</f>
        <v>0</v>
      </c>
      <c r="K863" s="157"/>
      <c r="L863" s="162"/>
      <c r="M863" s="163"/>
      <c r="N863" s="164"/>
      <c r="O863" s="164"/>
      <c r="P863" s="165">
        <f>SUM(P864:P899)</f>
        <v>0</v>
      </c>
      <c r="Q863" s="164"/>
      <c r="R863" s="165">
        <f>SUM(R864:R899)</f>
        <v>0</v>
      </c>
      <c r="S863" s="164"/>
      <c r="T863" s="166">
        <f>SUM(T864:T899)</f>
        <v>2.0268000000000002</v>
      </c>
      <c r="AR863" s="167" t="s">
        <v>92</v>
      </c>
      <c r="AT863" s="168" t="s">
        <v>81</v>
      </c>
      <c r="AU863" s="168" t="s">
        <v>90</v>
      </c>
      <c r="AY863" s="167" t="s">
        <v>137</v>
      </c>
      <c r="BK863" s="169">
        <f>SUM(BK864:BK899)</f>
        <v>0</v>
      </c>
    </row>
    <row r="864" spans="1:65" s="2" customFormat="1" ht="16.5" customHeight="1">
      <c r="A864" s="36"/>
      <c r="B864" s="37"/>
      <c r="C864" s="172" t="s">
        <v>1045</v>
      </c>
      <c r="D864" s="172" t="s">
        <v>140</v>
      </c>
      <c r="E864" s="173" t="s">
        <v>1046</v>
      </c>
      <c r="F864" s="174" t="s">
        <v>1047</v>
      </c>
      <c r="G864" s="175" t="s">
        <v>467</v>
      </c>
      <c r="H864" s="176">
        <v>25</v>
      </c>
      <c r="I864" s="177"/>
      <c r="J864" s="178">
        <f>ROUND(I864*H864,2)</f>
        <v>0</v>
      </c>
      <c r="K864" s="179"/>
      <c r="L864" s="41"/>
      <c r="M864" s="180" t="s">
        <v>44</v>
      </c>
      <c r="N864" s="181" t="s">
        <v>53</v>
      </c>
      <c r="O864" s="66"/>
      <c r="P864" s="182">
        <f>O864*H864</f>
        <v>0</v>
      </c>
      <c r="Q864" s="182">
        <v>0</v>
      </c>
      <c r="R864" s="182">
        <f>Q864*H864</f>
        <v>0</v>
      </c>
      <c r="S864" s="182">
        <v>0</v>
      </c>
      <c r="T864" s="183">
        <f>S864*H864</f>
        <v>0</v>
      </c>
      <c r="U864" s="36"/>
      <c r="V864" s="36"/>
      <c r="W864" s="36"/>
      <c r="X864" s="36"/>
      <c r="Y864" s="36"/>
      <c r="Z864" s="36"/>
      <c r="AA864" s="36"/>
      <c r="AB864" s="36"/>
      <c r="AC864" s="36"/>
      <c r="AD864" s="36"/>
      <c r="AE864" s="36"/>
      <c r="AR864" s="184" t="s">
        <v>376</v>
      </c>
      <c r="AT864" s="184" t="s">
        <v>140</v>
      </c>
      <c r="AU864" s="184" t="s">
        <v>92</v>
      </c>
      <c r="AY864" s="18" t="s">
        <v>137</v>
      </c>
      <c r="BE864" s="185">
        <f>IF(N864="základní",J864,0)</f>
        <v>0</v>
      </c>
      <c r="BF864" s="185">
        <f>IF(N864="snížená",J864,0)</f>
        <v>0</v>
      </c>
      <c r="BG864" s="185">
        <f>IF(N864="zákl. přenesená",J864,0)</f>
        <v>0</v>
      </c>
      <c r="BH864" s="185">
        <f>IF(N864="sníž. přenesená",J864,0)</f>
        <v>0</v>
      </c>
      <c r="BI864" s="185">
        <f>IF(N864="nulová",J864,0)</f>
        <v>0</v>
      </c>
      <c r="BJ864" s="18" t="s">
        <v>90</v>
      </c>
      <c r="BK864" s="185">
        <f>ROUND(I864*H864,2)</f>
        <v>0</v>
      </c>
      <c r="BL864" s="18" t="s">
        <v>376</v>
      </c>
      <c r="BM864" s="184" t="s">
        <v>1048</v>
      </c>
    </row>
    <row r="865" spans="1:65" s="13" customFormat="1" ht="11.25">
      <c r="B865" s="191"/>
      <c r="C865" s="192"/>
      <c r="D865" s="193" t="s">
        <v>148</v>
      </c>
      <c r="E865" s="194" t="s">
        <v>44</v>
      </c>
      <c r="F865" s="195" t="s">
        <v>1049</v>
      </c>
      <c r="G865" s="192"/>
      <c r="H865" s="196">
        <v>1</v>
      </c>
      <c r="I865" s="197"/>
      <c r="J865" s="192"/>
      <c r="K865" s="192"/>
      <c r="L865" s="198"/>
      <c r="M865" s="199"/>
      <c r="N865" s="200"/>
      <c r="O865" s="200"/>
      <c r="P865" s="200"/>
      <c r="Q865" s="200"/>
      <c r="R865" s="200"/>
      <c r="S865" s="200"/>
      <c r="T865" s="201"/>
      <c r="AT865" s="202" t="s">
        <v>148</v>
      </c>
      <c r="AU865" s="202" t="s">
        <v>92</v>
      </c>
      <c r="AV865" s="13" t="s">
        <v>92</v>
      </c>
      <c r="AW865" s="13" t="s">
        <v>42</v>
      </c>
      <c r="AX865" s="13" t="s">
        <v>82</v>
      </c>
      <c r="AY865" s="202" t="s">
        <v>137</v>
      </c>
    </row>
    <row r="866" spans="1:65" s="13" customFormat="1" ht="11.25">
      <c r="B866" s="191"/>
      <c r="C866" s="192"/>
      <c r="D866" s="193" t="s">
        <v>148</v>
      </c>
      <c r="E866" s="194" t="s">
        <v>44</v>
      </c>
      <c r="F866" s="195" t="s">
        <v>1050</v>
      </c>
      <c r="G866" s="192"/>
      <c r="H866" s="196">
        <v>4</v>
      </c>
      <c r="I866" s="197"/>
      <c r="J866" s="192"/>
      <c r="K866" s="192"/>
      <c r="L866" s="198"/>
      <c r="M866" s="199"/>
      <c r="N866" s="200"/>
      <c r="O866" s="200"/>
      <c r="P866" s="200"/>
      <c r="Q866" s="200"/>
      <c r="R866" s="200"/>
      <c r="S866" s="200"/>
      <c r="T866" s="201"/>
      <c r="AT866" s="202" t="s">
        <v>148</v>
      </c>
      <c r="AU866" s="202" t="s">
        <v>92</v>
      </c>
      <c r="AV866" s="13" t="s">
        <v>92</v>
      </c>
      <c r="AW866" s="13" t="s">
        <v>42</v>
      </c>
      <c r="AX866" s="13" t="s">
        <v>82</v>
      </c>
      <c r="AY866" s="202" t="s">
        <v>137</v>
      </c>
    </row>
    <row r="867" spans="1:65" s="13" customFormat="1" ht="11.25">
      <c r="B867" s="191"/>
      <c r="C867" s="192"/>
      <c r="D867" s="193" t="s">
        <v>148</v>
      </c>
      <c r="E867" s="194" t="s">
        <v>44</v>
      </c>
      <c r="F867" s="195" t="s">
        <v>1051</v>
      </c>
      <c r="G867" s="192"/>
      <c r="H867" s="196">
        <v>20</v>
      </c>
      <c r="I867" s="197"/>
      <c r="J867" s="192"/>
      <c r="K867" s="192"/>
      <c r="L867" s="198"/>
      <c r="M867" s="199"/>
      <c r="N867" s="200"/>
      <c r="O867" s="200"/>
      <c r="P867" s="200"/>
      <c r="Q867" s="200"/>
      <c r="R867" s="200"/>
      <c r="S867" s="200"/>
      <c r="T867" s="201"/>
      <c r="AT867" s="202" t="s">
        <v>148</v>
      </c>
      <c r="AU867" s="202" t="s">
        <v>92</v>
      </c>
      <c r="AV867" s="13" t="s">
        <v>92</v>
      </c>
      <c r="AW867" s="13" t="s">
        <v>42</v>
      </c>
      <c r="AX867" s="13" t="s">
        <v>82</v>
      </c>
      <c r="AY867" s="202" t="s">
        <v>137</v>
      </c>
    </row>
    <row r="868" spans="1:65" s="14" customFormat="1" ht="11.25">
      <c r="B868" s="203"/>
      <c r="C868" s="204"/>
      <c r="D868" s="193" t="s">
        <v>148</v>
      </c>
      <c r="E868" s="205" t="s">
        <v>44</v>
      </c>
      <c r="F868" s="206" t="s">
        <v>153</v>
      </c>
      <c r="G868" s="204"/>
      <c r="H868" s="207">
        <v>25</v>
      </c>
      <c r="I868" s="208"/>
      <c r="J868" s="204"/>
      <c r="K868" s="204"/>
      <c r="L868" s="209"/>
      <c r="M868" s="210"/>
      <c r="N868" s="211"/>
      <c r="O868" s="211"/>
      <c r="P868" s="211"/>
      <c r="Q868" s="211"/>
      <c r="R868" s="211"/>
      <c r="S868" s="211"/>
      <c r="T868" s="212"/>
      <c r="AT868" s="213" t="s">
        <v>148</v>
      </c>
      <c r="AU868" s="213" t="s">
        <v>92</v>
      </c>
      <c r="AV868" s="14" t="s">
        <v>144</v>
      </c>
      <c r="AW868" s="14" t="s">
        <v>42</v>
      </c>
      <c r="AX868" s="14" t="s">
        <v>90</v>
      </c>
      <c r="AY868" s="213" t="s">
        <v>137</v>
      </c>
    </row>
    <row r="869" spans="1:65" s="2" customFormat="1" ht="24.2" customHeight="1">
      <c r="A869" s="36"/>
      <c r="B869" s="37"/>
      <c r="C869" s="172" t="s">
        <v>1052</v>
      </c>
      <c r="D869" s="172" t="s">
        <v>140</v>
      </c>
      <c r="E869" s="173" t="s">
        <v>1053</v>
      </c>
      <c r="F869" s="174" t="s">
        <v>1054</v>
      </c>
      <c r="G869" s="175" t="s">
        <v>143</v>
      </c>
      <c r="H869" s="176">
        <v>26</v>
      </c>
      <c r="I869" s="177"/>
      <c r="J869" s="178">
        <f>ROUND(I869*H869,2)</f>
        <v>0</v>
      </c>
      <c r="K869" s="179"/>
      <c r="L869" s="41"/>
      <c r="M869" s="180" t="s">
        <v>44</v>
      </c>
      <c r="N869" s="181" t="s">
        <v>53</v>
      </c>
      <c r="O869" s="66"/>
      <c r="P869" s="182">
        <f>O869*H869</f>
        <v>0</v>
      </c>
      <c r="Q869" s="182">
        <v>0</v>
      </c>
      <c r="R869" s="182">
        <f>Q869*H869</f>
        <v>0</v>
      </c>
      <c r="S869" s="182">
        <v>2.4E-2</v>
      </c>
      <c r="T869" s="183">
        <f>S869*H869</f>
        <v>0.624</v>
      </c>
      <c r="U869" s="36"/>
      <c r="V869" s="36"/>
      <c r="W869" s="36"/>
      <c r="X869" s="36"/>
      <c r="Y869" s="36"/>
      <c r="Z869" s="36"/>
      <c r="AA869" s="36"/>
      <c r="AB869" s="36"/>
      <c r="AC869" s="36"/>
      <c r="AD869" s="36"/>
      <c r="AE869" s="36"/>
      <c r="AR869" s="184" t="s">
        <v>376</v>
      </c>
      <c r="AT869" s="184" t="s">
        <v>140</v>
      </c>
      <c r="AU869" s="184" t="s">
        <v>92</v>
      </c>
      <c r="AY869" s="18" t="s">
        <v>137</v>
      </c>
      <c r="BE869" s="185">
        <f>IF(N869="základní",J869,0)</f>
        <v>0</v>
      </c>
      <c r="BF869" s="185">
        <f>IF(N869="snížená",J869,0)</f>
        <v>0</v>
      </c>
      <c r="BG869" s="185">
        <f>IF(N869="zákl. přenesená",J869,0)</f>
        <v>0</v>
      </c>
      <c r="BH869" s="185">
        <f>IF(N869="sníž. přenesená",J869,0)</f>
        <v>0</v>
      </c>
      <c r="BI869" s="185">
        <f>IF(N869="nulová",J869,0)</f>
        <v>0</v>
      </c>
      <c r="BJ869" s="18" t="s">
        <v>90</v>
      </c>
      <c r="BK869" s="185">
        <f>ROUND(I869*H869,2)</f>
        <v>0</v>
      </c>
      <c r="BL869" s="18" t="s">
        <v>376</v>
      </c>
      <c r="BM869" s="184" t="s">
        <v>1055</v>
      </c>
    </row>
    <row r="870" spans="1:65" s="2" customFormat="1" ht="11.25">
      <c r="A870" s="36"/>
      <c r="B870" s="37"/>
      <c r="C870" s="38"/>
      <c r="D870" s="186" t="s">
        <v>146</v>
      </c>
      <c r="E870" s="38"/>
      <c r="F870" s="187" t="s">
        <v>1056</v>
      </c>
      <c r="G870" s="38"/>
      <c r="H870" s="38"/>
      <c r="I870" s="188"/>
      <c r="J870" s="38"/>
      <c r="K870" s="38"/>
      <c r="L870" s="41"/>
      <c r="M870" s="189"/>
      <c r="N870" s="190"/>
      <c r="O870" s="66"/>
      <c r="P870" s="66"/>
      <c r="Q870" s="66"/>
      <c r="R870" s="66"/>
      <c r="S870" s="66"/>
      <c r="T870" s="67"/>
      <c r="U870" s="36"/>
      <c r="V870" s="36"/>
      <c r="W870" s="36"/>
      <c r="X870" s="36"/>
      <c r="Y870" s="36"/>
      <c r="Z870" s="36"/>
      <c r="AA870" s="36"/>
      <c r="AB870" s="36"/>
      <c r="AC870" s="36"/>
      <c r="AD870" s="36"/>
      <c r="AE870" s="36"/>
      <c r="AT870" s="18" t="s">
        <v>146</v>
      </c>
      <c r="AU870" s="18" t="s">
        <v>92</v>
      </c>
    </row>
    <row r="871" spans="1:65" s="13" customFormat="1" ht="11.25">
      <c r="B871" s="191"/>
      <c r="C871" s="192"/>
      <c r="D871" s="193" t="s">
        <v>148</v>
      </c>
      <c r="E871" s="194" t="s">
        <v>44</v>
      </c>
      <c r="F871" s="195" t="s">
        <v>1057</v>
      </c>
      <c r="G871" s="192"/>
      <c r="H871" s="196">
        <v>21</v>
      </c>
      <c r="I871" s="197"/>
      <c r="J871" s="192"/>
      <c r="K871" s="192"/>
      <c r="L871" s="198"/>
      <c r="M871" s="199"/>
      <c r="N871" s="200"/>
      <c r="O871" s="200"/>
      <c r="P871" s="200"/>
      <c r="Q871" s="200"/>
      <c r="R871" s="200"/>
      <c r="S871" s="200"/>
      <c r="T871" s="201"/>
      <c r="AT871" s="202" t="s">
        <v>148</v>
      </c>
      <c r="AU871" s="202" t="s">
        <v>92</v>
      </c>
      <c r="AV871" s="13" t="s">
        <v>92</v>
      </c>
      <c r="AW871" s="13" t="s">
        <v>42</v>
      </c>
      <c r="AX871" s="13" t="s">
        <v>82</v>
      </c>
      <c r="AY871" s="202" t="s">
        <v>137</v>
      </c>
    </row>
    <row r="872" spans="1:65" s="13" customFormat="1" ht="11.25">
      <c r="B872" s="191"/>
      <c r="C872" s="192"/>
      <c r="D872" s="193" t="s">
        <v>148</v>
      </c>
      <c r="E872" s="194" t="s">
        <v>44</v>
      </c>
      <c r="F872" s="195" t="s">
        <v>1058</v>
      </c>
      <c r="G872" s="192"/>
      <c r="H872" s="196">
        <v>5</v>
      </c>
      <c r="I872" s="197"/>
      <c r="J872" s="192"/>
      <c r="K872" s="192"/>
      <c r="L872" s="198"/>
      <c r="M872" s="199"/>
      <c r="N872" s="200"/>
      <c r="O872" s="200"/>
      <c r="P872" s="200"/>
      <c r="Q872" s="200"/>
      <c r="R872" s="200"/>
      <c r="S872" s="200"/>
      <c r="T872" s="201"/>
      <c r="AT872" s="202" t="s">
        <v>148</v>
      </c>
      <c r="AU872" s="202" t="s">
        <v>92</v>
      </c>
      <c r="AV872" s="13" t="s">
        <v>92</v>
      </c>
      <c r="AW872" s="13" t="s">
        <v>42</v>
      </c>
      <c r="AX872" s="13" t="s">
        <v>82</v>
      </c>
      <c r="AY872" s="202" t="s">
        <v>137</v>
      </c>
    </row>
    <row r="873" spans="1:65" s="14" customFormat="1" ht="11.25">
      <c r="B873" s="203"/>
      <c r="C873" s="204"/>
      <c r="D873" s="193" t="s">
        <v>148</v>
      </c>
      <c r="E873" s="205" t="s">
        <v>44</v>
      </c>
      <c r="F873" s="206" t="s">
        <v>153</v>
      </c>
      <c r="G873" s="204"/>
      <c r="H873" s="207">
        <v>26</v>
      </c>
      <c r="I873" s="208"/>
      <c r="J873" s="204"/>
      <c r="K873" s="204"/>
      <c r="L873" s="209"/>
      <c r="M873" s="210"/>
      <c r="N873" s="211"/>
      <c r="O873" s="211"/>
      <c r="P873" s="211"/>
      <c r="Q873" s="211"/>
      <c r="R873" s="211"/>
      <c r="S873" s="211"/>
      <c r="T873" s="212"/>
      <c r="AT873" s="213" t="s">
        <v>148</v>
      </c>
      <c r="AU873" s="213" t="s">
        <v>92</v>
      </c>
      <c r="AV873" s="14" t="s">
        <v>144</v>
      </c>
      <c r="AW873" s="14" t="s">
        <v>42</v>
      </c>
      <c r="AX873" s="14" t="s">
        <v>90</v>
      </c>
      <c r="AY873" s="213" t="s">
        <v>137</v>
      </c>
    </row>
    <row r="874" spans="1:65" s="2" customFormat="1" ht="24.2" customHeight="1">
      <c r="A874" s="36"/>
      <c r="B874" s="37"/>
      <c r="C874" s="172" t="s">
        <v>1059</v>
      </c>
      <c r="D874" s="172" t="s">
        <v>140</v>
      </c>
      <c r="E874" s="173" t="s">
        <v>1060</v>
      </c>
      <c r="F874" s="174" t="s">
        <v>1061</v>
      </c>
      <c r="G874" s="175" t="s">
        <v>143</v>
      </c>
      <c r="H874" s="176">
        <v>24</v>
      </c>
      <c r="I874" s="177"/>
      <c r="J874" s="178">
        <f>ROUND(I874*H874,2)</f>
        <v>0</v>
      </c>
      <c r="K874" s="179"/>
      <c r="L874" s="41"/>
      <c r="M874" s="180" t="s">
        <v>44</v>
      </c>
      <c r="N874" s="181" t="s">
        <v>53</v>
      </c>
      <c r="O874" s="66"/>
      <c r="P874" s="182">
        <f>O874*H874</f>
        <v>0</v>
      </c>
      <c r="Q874" s="182">
        <v>0</v>
      </c>
      <c r="R874" s="182">
        <f>Q874*H874</f>
        <v>0</v>
      </c>
      <c r="S874" s="182">
        <v>2.8000000000000001E-2</v>
      </c>
      <c r="T874" s="183">
        <f>S874*H874</f>
        <v>0.67200000000000004</v>
      </c>
      <c r="U874" s="36"/>
      <c r="V874" s="36"/>
      <c r="W874" s="36"/>
      <c r="X874" s="36"/>
      <c r="Y874" s="36"/>
      <c r="Z874" s="36"/>
      <c r="AA874" s="36"/>
      <c r="AB874" s="36"/>
      <c r="AC874" s="36"/>
      <c r="AD874" s="36"/>
      <c r="AE874" s="36"/>
      <c r="AR874" s="184" t="s">
        <v>376</v>
      </c>
      <c r="AT874" s="184" t="s">
        <v>140</v>
      </c>
      <c r="AU874" s="184" t="s">
        <v>92</v>
      </c>
      <c r="AY874" s="18" t="s">
        <v>137</v>
      </c>
      <c r="BE874" s="185">
        <f>IF(N874="základní",J874,0)</f>
        <v>0</v>
      </c>
      <c r="BF874" s="185">
        <f>IF(N874="snížená",J874,0)</f>
        <v>0</v>
      </c>
      <c r="BG874" s="185">
        <f>IF(N874="zákl. přenesená",J874,0)</f>
        <v>0</v>
      </c>
      <c r="BH874" s="185">
        <f>IF(N874="sníž. přenesená",J874,0)</f>
        <v>0</v>
      </c>
      <c r="BI874" s="185">
        <f>IF(N874="nulová",J874,0)</f>
        <v>0</v>
      </c>
      <c r="BJ874" s="18" t="s">
        <v>90</v>
      </c>
      <c r="BK874" s="185">
        <f>ROUND(I874*H874,2)</f>
        <v>0</v>
      </c>
      <c r="BL874" s="18" t="s">
        <v>376</v>
      </c>
      <c r="BM874" s="184" t="s">
        <v>1062</v>
      </c>
    </row>
    <row r="875" spans="1:65" s="2" customFormat="1" ht="11.25">
      <c r="A875" s="36"/>
      <c r="B875" s="37"/>
      <c r="C875" s="38"/>
      <c r="D875" s="186" t="s">
        <v>146</v>
      </c>
      <c r="E875" s="38"/>
      <c r="F875" s="187" t="s">
        <v>1063</v>
      </c>
      <c r="G875" s="38"/>
      <c r="H875" s="38"/>
      <c r="I875" s="188"/>
      <c r="J875" s="38"/>
      <c r="K875" s="38"/>
      <c r="L875" s="41"/>
      <c r="M875" s="189"/>
      <c r="N875" s="190"/>
      <c r="O875" s="66"/>
      <c r="P875" s="66"/>
      <c r="Q875" s="66"/>
      <c r="R875" s="66"/>
      <c r="S875" s="66"/>
      <c r="T875" s="67"/>
      <c r="U875" s="36"/>
      <c r="V875" s="36"/>
      <c r="W875" s="36"/>
      <c r="X875" s="36"/>
      <c r="Y875" s="36"/>
      <c r="Z875" s="36"/>
      <c r="AA875" s="36"/>
      <c r="AB875" s="36"/>
      <c r="AC875" s="36"/>
      <c r="AD875" s="36"/>
      <c r="AE875" s="36"/>
      <c r="AT875" s="18" t="s">
        <v>146</v>
      </c>
      <c r="AU875" s="18" t="s">
        <v>92</v>
      </c>
    </row>
    <row r="876" spans="1:65" s="13" customFormat="1" ht="11.25">
      <c r="B876" s="191"/>
      <c r="C876" s="192"/>
      <c r="D876" s="193" t="s">
        <v>148</v>
      </c>
      <c r="E876" s="194" t="s">
        <v>44</v>
      </c>
      <c r="F876" s="195" t="s">
        <v>1064</v>
      </c>
      <c r="G876" s="192"/>
      <c r="H876" s="196">
        <v>24</v>
      </c>
      <c r="I876" s="197"/>
      <c r="J876" s="192"/>
      <c r="K876" s="192"/>
      <c r="L876" s="198"/>
      <c r="M876" s="199"/>
      <c r="N876" s="200"/>
      <c r="O876" s="200"/>
      <c r="P876" s="200"/>
      <c r="Q876" s="200"/>
      <c r="R876" s="200"/>
      <c r="S876" s="200"/>
      <c r="T876" s="201"/>
      <c r="AT876" s="202" t="s">
        <v>148</v>
      </c>
      <c r="AU876" s="202" t="s">
        <v>92</v>
      </c>
      <c r="AV876" s="13" t="s">
        <v>92</v>
      </c>
      <c r="AW876" s="13" t="s">
        <v>42</v>
      </c>
      <c r="AX876" s="13" t="s">
        <v>90</v>
      </c>
      <c r="AY876" s="202" t="s">
        <v>137</v>
      </c>
    </row>
    <row r="877" spans="1:65" s="2" customFormat="1" ht="21.75" customHeight="1">
      <c r="A877" s="36"/>
      <c r="B877" s="37"/>
      <c r="C877" s="172" t="s">
        <v>1065</v>
      </c>
      <c r="D877" s="172" t="s">
        <v>140</v>
      </c>
      <c r="E877" s="173" t="s">
        <v>1066</v>
      </c>
      <c r="F877" s="174" t="s">
        <v>1067</v>
      </c>
      <c r="G877" s="175" t="s">
        <v>552</v>
      </c>
      <c r="H877" s="176">
        <v>4.2</v>
      </c>
      <c r="I877" s="177"/>
      <c r="J877" s="178">
        <f>ROUND(I877*H877,2)</f>
        <v>0</v>
      </c>
      <c r="K877" s="179"/>
      <c r="L877" s="41"/>
      <c r="M877" s="180" t="s">
        <v>44</v>
      </c>
      <c r="N877" s="181" t="s">
        <v>53</v>
      </c>
      <c r="O877" s="66"/>
      <c r="P877" s="182">
        <f>O877*H877</f>
        <v>0</v>
      </c>
      <c r="Q877" s="182">
        <v>0</v>
      </c>
      <c r="R877" s="182">
        <f>Q877*H877</f>
        <v>0</v>
      </c>
      <c r="S877" s="182">
        <v>0.17399999999999999</v>
      </c>
      <c r="T877" s="183">
        <f>S877*H877</f>
        <v>0.73080000000000001</v>
      </c>
      <c r="U877" s="36"/>
      <c r="V877" s="36"/>
      <c r="W877" s="36"/>
      <c r="X877" s="36"/>
      <c r="Y877" s="36"/>
      <c r="Z877" s="36"/>
      <c r="AA877" s="36"/>
      <c r="AB877" s="36"/>
      <c r="AC877" s="36"/>
      <c r="AD877" s="36"/>
      <c r="AE877" s="36"/>
      <c r="AR877" s="184" t="s">
        <v>376</v>
      </c>
      <c r="AT877" s="184" t="s">
        <v>140</v>
      </c>
      <c r="AU877" s="184" t="s">
        <v>92</v>
      </c>
      <c r="AY877" s="18" t="s">
        <v>137</v>
      </c>
      <c r="BE877" s="185">
        <f>IF(N877="základní",J877,0)</f>
        <v>0</v>
      </c>
      <c r="BF877" s="185">
        <f>IF(N877="snížená",J877,0)</f>
        <v>0</v>
      </c>
      <c r="BG877" s="185">
        <f>IF(N877="zákl. přenesená",J877,0)</f>
        <v>0</v>
      </c>
      <c r="BH877" s="185">
        <f>IF(N877="sníž. přenesená",J877,0)</f>
        <v>0</v>
      </c>
      <c r="BI877" s="185">
        <f>IF(N877="nulová",J877,0)</f>
        <v>0</v>
      </c>
      <c r="BJ877" s="18" t="s">
        <v>90</v>
      </c>
      <c r="BK877" s="185">
        <f>ROUND(I877*H877,2)</f>
        <v>0</v>
      </c>
      <c r="BL877" s="18" t="s">
        <v>376</v>
      </c>
      <c r="BM877" s="184" t="s">
        <v>1068</v>
      </c>
    </row>
    <row r="878" spans="1:65" s="13" customFormat="1" ht="11.25">
      <c r="B878" s="191"/>
      <c r="C878" s="192"/>
      <c r="D878" s="193" t="s">
        <v>148</v>
      </c>
      <c r="E878" s="194" t="s">
        <v>44</v>
      </c>
      <c r="F878" s="195" t="s">
        <v>1069</v>
      </c>
      <c r="G878" s="192"/>
      <c r="H878" s="196">
        <v>2.2000000000000002</v>
      </c>
      <c r="I878" s="197"/>
      <c r="J878" s="192"/>
      <c r="K878" s="192"/>
      <c r="L878" s="198"/>
      <c r="M878" s="199"/>
      <c r="N878" s="200"/>
      <c r="O878" s="200"/>
      <c r="P878" s="200"/>
      <c r="Q878" s="200"/>
      <c r="R878" s="200"/>
      <c r="S878" s="200"/>
      <c r="T878" s="201"/>
      <c r="AT878" s="202" t="s">
        <v>148</v>
      </c>
      <c r="AU878" s="202" t="s">
        <v>92</v>
      </c>
      <c r="AV878" s="13" t="s">
        <v>92</v>
      </c>
      <c r="AW878" s="13" t="s">
        <v>42</v>
      </c>
      <c r="AX878" s="13" t="s">
        <v>82</v>
      </c>
      <c r="AY878" s="202" t="s">
        <v>137</v>
      </c>
    </row>
    <row r="879" spans="1:65" s="13" customFormat="1" ht="11.25">
      <c r="B879" s="191"/>
      <c r="C879" s="192"/>
      <c r="D879" s="193" t="s">
        <v>148</v>
      </c>
      <c r="E879" s="194" t="s">
        <v>44</v>
      </c>
      <c r="F879" s="195" t="s">
        <v>1070</v>
      </c>
      <c r="G879" s="192"/>
      <c r="H879" s="196">
        <v>2</v>
      </c>
      <c r="I879" s="197"/>
      <c r="J879" s="192"/>
      <c r="K879" s="192"/>
      <c r="L879" s="198"/>
      <c r="M879" s="199"/>
      <c r="N879" s="200"/>
      <c r="O879" s="200"/>
      <c r="P879" s="200"/>
      <c r="Q879" s="200"/>
      <c r="R879" s="200"/>
      <c r="S879" s="200"/>
      <c r="T879" s="201"/>
      <c r="AT879" s="202" t="s">
        <v>148</v>
      </c>
      <c r="AU879" s="202" t="s">
        <v>92</v>
      </c>
      <c r="AV879" s="13" t="s">
        <v>92</v>
      </c>
      <c r="AW879" s="13" t="s">
        <v>42</v>
      </c>
      <c r="AX879" s="13" t="s">
        <v>82</v>
      </c>
      <c r="AY879" s="202" t="s">
        <v>137</v>
      </c>
    </row>
    <row r="880" spans="1:65" s="14" customFormat="1" ht="11.25">
      <c r="B880" s="203"/>
      <c r="C880" s="204"/>
      <c r="D880" s="193" t="s">
        <v>148</v>
      </c>
      <c r="E880" s="205" t="s">
        <v>44</v>
      </c>
      <c r="F880" s="206" t="s">
        <v>153</v>
      </c>
      <c r="G880" s="204"/>
      <c r="H880" s="207">
        <v>4.2</v>
      </c>
      <c r="I880" s="208"/>
      <c r="J880" s="204"/>
      <c r="K880" s="204"/>
      <c r="L880" s="209"/>
      <c r="M880" s="210"/>
      <c r="N880" s="211"/>
      <c r="O880" s="211"/>
      <c r="P880" s="211"/>
      <c r="Q880" s="211"/>
      <c r="R880" s="211"/>
      <c r="S880" s="211"/>
      <c r="T880" s="212"/>
      <c r="AT880" s="213" t="s">
        <v>148</v>
      </c>
      <c r="AU880" s="213" t="s">
        <v>92</v>
      </c>
      <c r="AV880" s="14" t="s">
        <v>144</v>
      </c>
      <c r="AW880" s="14" t="s">
        <v>42</v>
      </c>
      <c r="AX880" s="14" t="s">
        <v>90</v>
      </c>
      <c r="AY880" s="213" t="s">
        <v>137</v>
      </c>
    </row>
    <row r="881" spans="1:65" s="2" customFormat="1" ht="44.25" customHeight="1">
      <c r="A881" s="36"/>
      <c r="B881" s="37"/>
      <c r="C881" s="172" t="s">
        <v>1071</v>
      </c>
      <c r="D881" s="172" t="s">
        <v>140</v>
      </c>
      <c r="E881" s="173" t="s">
        <v>1072</v>
      </c>
      <c r="F881" s="174" t="s">
        <v>1073</v>
      </c>
      <c r="G881" s="175" t="s">
        <v>143</v>
      </c>
      <c r="H881" s="176">
        <v>1</v>
      </c>
      <c r="I881" s="177"/>
      <c r="J881" s="178">
        <f>ROUND(I881*H881,2)</f>
        <v>0</v>
      </c>
      <c r="K881" s="179"/>
      <c r="L881" s="41"/>
      <c r="M881" s="180" t="s">
        <v>44</v>
      </c>
      <c r="N881" s="181" t="s">
        <v>53</v>
      </c>
      <c r="O881" s="66"/>
      <c r="P881" s="182">
        <f>O881*H881</f>
        <v>0</v>
      </c>
      <c r="Q881" s="182">
        <v>0</v>
      </c>
      <c r="R881" s="182">
        <f>Q881*H881</f>
        <v>0</v>
      </c>
      <c r="S881" s="182">
        <v>0</v>
      </c>
      <c r="T881" s="183">
        <f>S881*H881</f>
        <v>0</v>
      </c>
      <c r="U881" s="36"/>
      <c r="V881" s="36"/>
      <c r="W881" s="36"/>
      <c r="X881" s="36"/>
      <c r="Y881" s="36"/>
      <c r="Z881" s="36"/>
      <c r="AA881" s="36"/>
      <c r="AB881" s="36"/>
      <c r="AC881" s="36"/>
      <c r="AD881" s="36"/>
      <c r="AE881" s="36"/>
      <c r="AR881" s="184" t="s">
        <v>376</v>
      </c>
      <c r="AT881" s="184" t="s">
        <v>140</v>
      </c>
      <c r="AU881" s="184" t="s">
        <v>92</v>
      </c>
      <c r="AY881" s="18" t="s">
        <v>137</v>
      </c>
      <c r="BE881" s="185">
        <f>IF(N881="základní",J881,0)</f>
        <v>0</v>
      </c>
      <c r="BF881" s="185">
        <f>IF(N881="snížená",J881,0)</f>
        <v>0</v>
      </c>
      <c r="BG881" s="185">
        <f>IF(N881="zákl. přenesená",J881,0)</f>
        <v>0</v>
      </c>
      <c r="BH881" s="185">
        <f>IF(N881="sníž. přenesená",J881,0)</f>
        <v>0</v>
      </c>
      <c r="BI881" s="185">
        <f>IF(N881="nulová",J881,0)</f>
        <v>0</v>
      </c>
      <c r="BJ881" s="18" t="s">
        <v>90</v>
      </c>
      <c r="BK881" s="185">
        <f>ROUND(I881*H881,2)</f>
        <v>0</v>
      </c>
      <c r="BL881" s="18" t="s">
        <v>376</v>
      </c>
      <c r="BM881" s="184" t="s">
        <v>1074</v>
      </c>
    </row>
    <row r="882" spans="1:65" s="2" customFormat="1" ht="29.25">
      <c r="A882" s="36"/>
      <c r="B882" s="37"/>
      <c r="C882" s="38"/>
      <c r="D882" s="193" t="s">
        <v>416</v>
      </c>
      <c r="E882" s="38"/>
      <c r="F882" s="235" t="s">
        <v>1075</v>
      </c>
      <c r="G882" s="38"/>
      <c r="H882" s="38"/>
      <c r="I882" s="188"/>
      <c r="J882" s="38"/>
      <c r="K882" s="38"/>
      <c r="L882" s="41"/>
      <c r="M882" s="189"/>
      <c r="N882" s="190"/>
      <c r="O882" s="66"/>
      <c r="P882" s="66"/>
      <c r="Q882" s="66"/>
      <c r="R882" s="66"/>
      <c r="S882" s="66"/>
      <c r="T882" s="67"/>
      <c r="U882" s="36"/>
      <c r="V882" s="36"/>
      <c r="W882" s="36"/>
      <c r="X882" s="36"/>
      <c r="Y882" s="36"/>
      <c r="Z882" s="36"/>
      <c r="AA882" s="36"/>
      <c r="AB882" s="36"/>
      <c r="AC882" s="36"/>
      <c r="AD882" s="36"/>
      <c r="AE882" s="36"/>
      <c r="AT882" s="18" t="s">
        <v>416</v>
      </c>
      <c r="AU882" s="18" t="s">
        <v>92</v>
      </c>
    </row>
    <row r="883" spans="1:65" s="2" customFormat="1" ht="44.25" customHeight="1">
      <c r="A883" s="36"/>
      <c r="B883" s="37"/>
      <c r="C883" s="172" t="s">
        <v>1076</v>
      </c>
      <c r="D883" s="172" t="s">
        <v>140</v>
      </c>
      <c r="E883" s="173" t="s">
        <v>1077</v>
      </c>
      <c r="F883" s="174" t="s">
        <v>1078</v>
      </c>
      <c r="G883" s="175" t="s">
        <v>143</v>
      </c>
      <c r="H883" s="176">
        <v>2</v>
      </c>
      <c r="I883" s="177"/>
      <c r="J883" s="178">
        <f>ROUND(I883*H883,2)</f>
        <v>0</v>
      </c>
      <c r="K883" s="179"/>
      <c r="L883" s="41"/>
      <c r="M883" s="180" t="s">
        <v>44</v>
      </c>
      <c r="N883" s="181" t="s">
        <v>53</v>
      </c>
      <c r="O883" s="66"/>
      <c r="P883" s="182">
        <f>O883*H883</f>
        <v>0</v>
      </c>
      <c r="Q883" s="182">
        <v>0</v>
      </c>
      <c r="R883" s="182">
        <f>Q883*H883</f>
        <v>0</v>
      </c>
      <c r="S883" s="182">
        <v>0</v>
      </c>
      <c r="T883" s="183">
        <f>S883*H883</f>
        <v>0</v>
      </c>
      <c r="U883" s="36"/>
      <c r="V883" s="36"/>
      <c r="W883" s="36"/>
      <c r="X883" s="36"/>
      <c r="Y883" s="36"/>
      <c r="Z883" s="36"/>
      <c r="AA883" s="36"/>
      <c r="AB883" s="36"/>
      <c r="AC883" s="36"/>
      <c r="AD883" s="36"/>
      <c r="AE883" s="36"/>
      <c r="AR883" s="184" t="s">
        <v>376</v>
      </c>
      <c r="AT883" s="184" t="s">
        <v>140</v>
      </c>
      <c r="AU883" s="184" t="s">
        <v>92</v>
      </c>
      <c r="AY883" s="18" t="s">
        <v>137</v>
      </c>
      <c r="BE883" s="185">
        <f>IF(N883="základní",J883,0)</f>
        <v>0</v>
      </c>
      <c r="BF883" s="185">
        <f>IF(N883="snížená",J883,0)</f>
        <v>0</v>
      </c>
      <c r="BG883" s="185">
        <f>IF(N883="zákl. přenesená",J883,0)</f>
        <v>0</v>
      </c>
      <c r="BH883" s="185">
        <f>IF(N883="sníž. přenesená",J883,0)</f>
        <v>0</v>
      </c>
      <c r="BI883" s="185">
        <f>IF(N883="nulová",J883,0)</f>
        <v>0</v>
      </c>
      <c r="BJ883" s="18" t="s">
        <v>90</v>
      </c>
      <c r="BK883" s="185">
        <f>ROUND(I883*H883,2)</f>
        <v>0</v>
      </c>
      <c r="BL883" s="18" t="s">
        <v>376</v>
      </c>
      <c r="BM883" s="184" t="s">
        <v>1079</v>
      </c>
    </row>
    <row r="884" spans="1:65" s="2" customFormat="1" ht="29.25">
      <c r="A884" s="36"/>
      <c r="B884" s="37"/>
      <c r="C884" s="38"/>
      <c r="D884" s="193" t="s">
        <v>416</v>
      </c>
      <c r="E884" s="38"/>
      <c r="F884" s="235" t="s">
        <v>1075</v>
      </c>
      <c r="G884" s="38"/>
      <c r="H884" s="38"/>
      <c r="I884" s="188"/>
      <c r="J884" s="38"/>
      <c r="K884" s="38"/>
      <c r="L884" s="41"/>
      <c r="M884" s="189"/>
      <c r="N884" s="190"/>
      <c r="O884" s="66"/>
      <c r="P884" s="66"/>
      <c r="Q884" s="66"/>
      <c r="R884" s="66"/>
      <c r="S884" s="66"/>
      <c r="T884" s="67"/>
      <c r="U884" s="36"/>
      <c r="V884" s="36"/>
      <c r="W884" s="36"/>
      <c r="X884" s="36"/>
      <c r="Y884" s="36"/>
      <c r="Z884" s="36"/>
      <c r="AA884" s="36"/>
      <c r="AB884" s="36"/>
      <c r="AC884" s="36"/>
      <c r="AD884" s="36"/>
      <c r="AE884" s="36"/>
      <c r="AT884" s="18" t="s">
        <v>416</v>
      </c>
      <c r="AU884" s="18" t="s">
        <v>92</v>
      </c>
    </row>
    <row r="885" spans="1:65" s="2" customFormat="1" ht="44.25" customHeight="1">
      <c r="A885" s="36"/>
      <c r="B885" s="37"/>
      <c r="C885" s="172" t="s">
        <v>1080</v>
      </c>
      <c r="D885" s="172" t="s">
        <v>140</v>
      </c>
      <c r="E885" s="173" t="s">
        <v>1081</v>
      </c>
      <c r="F885" s="174" t="s">
        <v>1082</v>
      </c>
      <c r="G885" s="175" t="s">
        <v>143</v>
      </c>
      <c r="H885" s="176">
        <v>5</v>
      </c>
      <c r="I885" s="177"/>
      <c r="J885" s="178">
        <f>ROUND(I885*H885,2)</f>
        <v>0</v>
      </c>
      <c r="K885" s="179"/>
      <c r="L885" s="41"/>
      <c r="M885" s="180" t="s">
        <v>44</v>
      </c>
      <c r="N885" s="181" t="s">
        <v>53</v>
      </c>
      <c r="O885" s="66"/>
      <c r="P885" s="182">
        <f>O885*H885</f>
        <v>0</v>
      </c>
      <c r="Q885" s="182">
        <v>0</v>
      </c>
      <c r="R885" s="182">
        <f>Q885*H885</f>
        <v>0</v>
      </c>
      <c r="S885" s="182">
        <v>0</v>
      </c>
      <c r="T885" s="183">
        <f>S885*H885</f>
        <v>0</v>
      </c>
      <c r="U885" s="36"/>
      <c r="V885" s="36"/>
      <c r="W885" s="36"/>
      <c r="X885" s="36"/>
      <c r="Y885" s="36"/>
      <c r="Z885" s="36"/>
      <c r="AA885" s="36"/>
      <c r="AB885" s="36"/>
      <c r="AC885" s="36"/>
      <c r="AD885" s="36"/>
      <c r="AE885" s="36"/>
      <c r="AR885" s="184" t="s">
        <v>376</v>
      </c>
      <c r="AT885" s="184" t="s">
        <v>140</v>
      </c>
      <c r="AU885" s="184" t="s">
        <v>92</v>
      </c>
      <c r="AY885" s="18" t="s">
        <v>137</v>
      </c>
      <c r="BE885" s="185">
        <f>IF(N885="základní",J885,0)</f>
        <v>0</v>
      </c>
      <c r="BF885" s="185">
        <f>IF(N885="snížená",J885,0)</f>
        <v>0</v>
      </c>
      <c r="BG885" s="185">
        <f>IF(N885="zákl. přenesená",J885,0)</f>
        <v>0</v>
      </c>
      <c r="BH885" s="185">
        <f>IF(N885="sníž. přenesená",J885,0)</f>
        <v>0</v>
      </c>
      <c r="BI885" s="185">
        <f>IF(N885="nulová",J885,0)</f>
        <v>0</v>
      </c>
      <c r="BJ885" s="18" t="s">
        <v>90</v>
      </c>
      <c r="BK885" s="185">
        <f>ROUND(I885*H885,2)</f>
        <v>0</v>
      </c>
      <c r="BL885" s="18" t="s">
        <v>376</v>
      </c>
      <c r="BM885" s="184" t="s">
        <v>1083</v>
      </c>
    </row>
    <row r="886" spans="1:65" s="2" customFormat="1" ht="29.25">
      <c r="A886" s="36"/>
      <c r="B886" s="37"/>
      <c r="C886" s="38"/>
      <c r="D886" s="193" t="s">
        <v>416</v>
      </c>
      <c r="E886" s="38"/>
      <c r="F886" s="235" t="s">
        <v>1075</v>
      </c>
      <c r="G886" s="38"/>
      <c r="H886" s="38"/>
      <c r="I886" s="188"/>
      <c r="J886" s="38"/>
      <c r="K886" s="38"/>
      <c r="L886" s="41"/>
      <c r="M886" s="189"/>
      <c r="N886" s="190"/>
      <c r="O886" s="66"/>
      <c r="P886" s="66"/>
      <c r="Q886" s="66"/>
      <c r="R886" s="66"/>
      <c r="S886" s="66"/>
      <c r="T886" s="67"/>
      <c r="U886" s="36"/>
      <c r="V886" s="36"/>
      <c r="W886" s="36"/>
      <c r="X886" s="36"/>
      <c r="Y886" s="36"/>
      <c r="Z886" s="36"/>
      <c r="AA886" s="36"/>
      <c r="AB886" s="36"/>
      <c r="AC886" s="36"/>
      <c r="AD886" s="36"/>
      <c r="AE886" s="36"/>
      <c r="AT886" s="18" t="s">
        <v>416</v>
      </c>
      <c r="AU886" s="18" t="s">
        <v>92</v>
      </c>
    </row>
    <row r="887" spans="1:65" s="2" customFormat="1" ht="44.25" customHeight="1">
      <c r="A887" s="36"/>
      <c r="B887" s="37"/>
      <c r="C887" s="172" t="s">
        <v>1084</v>
      </c>
      <c r="D887" s="172" t="s">
        <v>140</v>
      </c>
      <c r="E887" s="173" t="s">
        <v>1085</v>
      </c>
      <c r="F887" s="174" t="s">
        <v>1086</v>
      </c>
      <c r="G887" s="175" t="s">
        <v>143</v>
      </c>
      <c r="H887" s="176">
        <v>5</v>
      </c>
      <c r="I887" s="177"/>
      <c r="J887" s="178">
        <f t="shared" ref="J887:J899" si="0">ROUND(I887*H887,2)</f>
        <v>0</v>
      </c>
      <c r="K887" s="179"/>
      <c r="L887" s="41"/>
      <c r="M887" s="180" t="s">
        <v>44</v>
      </c>
      <c r="N887" s="181" t="s">
        <v>53</v>
      </c>
      <c r="O887" s="66"/>
      <c r="P887" s="182">
        <f t="shared" ref="P887:P899" si="1">O887*H887</f>
        <v>0</v>
      </c>
      <c r="Q887" s="182">
        <v>0</v>
      </c>
      <c r="R887" s="182">
        <f t="shared" ref="R887:R899" si="2">Q887*H887</f>
        <v>0</v>
      </c>
      <c r="S887" s="182">
        <v>0</v>
      </c>
      <c r="T887" s="183">
        <f t="shared" ref="T887:T899" si="3">S887*H887</f>
        <v>0</v>
      </c>
      <c r="U887" s="36"/>
      <c r="V887" s="36"/>
      <c r="W887" s="36"/>
      <c r="X887" s="36"/>
      <c r="Y887" s="36"/>
      <c r="Z887" s="36"/>
      <c r="AA887" s="36"/>
      <c r="AB887" s="36"/>
      <c r="AC887" s="36"/>
      <c r="AD887" s="36"/>
      <c r="AE887" s="36"/>
      <c r="AR887" s="184" t="s">
        <v>376</v>
      </c>
      <c r="AT887" s="184" t="s">
        <v>140</v>
      </c>
      <c r="AU887" s="184" t="s">
        <v>92</v>
      </c>
      <c r="AY887" s="18" t="s">
        <v>137</v>
      </c>
      <c r="BE887" s="185">
        <f t="shared" ref="BE887:BE899" si="4">IF(N887="základní",J887,0)</f>
        <v>0</v>
      </c>
      <c r="BF887" s="185">
        <f t="shared" ref="BF887:BF899" si="5">IF(N887="snížená",J887,0)</f>
        <v>0</v>
      </c>
      <c r="BG887" s="185">
        <f t="shared" ref="BG887:BG899" si="6">IF(N887="zákl. přenesená",J887,0)</f>
        <v>0</v>
      </c>
      <c r="BH887" s="185">
        <f t="shared" ref="BH887:BH899" si="7">IF(N887="sníž. přenesená",J887,0)</f>
        <v>0</v>
      </c>
      <c r="BI887" s="185">
        <f t="shared" ref="BI887:BI899" si="8">IF(N887="nulová",J887,0)</f>
        <v>0</v>
      </c>
      <c r="BJ887" s="18" t="s">
        <v>90</v>
      </c>
      <c r="BK887" s="185">
        <f t="shared" ref="BK887:BK899" si="9">ROUND(I887*H887,2)</f>
        <v>0</v>
      </c>
      <c r="BL887" s="18" t="s">
        <v>376</v>
      </c>
      <c r="BM887" s="184" t="s">
        <v>1087</v>
      </c>
    </row>
    <row r="888" spans="1:65" s="2" customFormat="1" ht="44.25" customHeight="1">
      <c r="A888" s="36"/>
      <c r="B888" s="37"/>
      <c r="C888" s="172" t="s">
        <v>1088</v>
      </c>
      <c r="D888" s="172" t="s">
        <v>140</v>
      </c>
      <c r="E888" s="173" t="s">
        <v>1089</v>
      </c>
      <c r="F888" s="174" t="s">
        <v>1090</v>
      </c>
      <c r="G888" s="175" t="s">
        <v>143</v>
      </c>
      <c r="H888" s="176">
        <v>1</v>
      </c>
      <c r="I888" s="177"/>
      <c r="J888" s="178">
        <f t="shared" si="0"/>
        <v>0</v>
      </c>
      <c r="K888" s="179"/>
      <c r="L888" s="41"/>
      <c r="M888" s="180" t="s">
        <v>44</v>
      </c>
      <c r="N888" s="181" t="s">
        <v>53</v>
      </c>
      <c r="O888" s="66"/>
      <c r="P888" s="182">
        <f t="shared" si="1"/>
        <v>0</v>
      </c>
      <c r="Q888" s="182">
        <v>0</v>
      </c>
      <c r="R888" s="182">
        <f t="shared" si="2"/>
        <v>0</v>
      </c>
      <c r="S888" s="182">
        <v>0</v>
      </c>
      <c r="T888" s="183">
        <f t="shared" si="3"/>
        <v>0</v>
      </c>
      <c r="U888" s="36"/>
      <c r="V888" s="36"/>
      <c r="W888" s="36"/>
      <c r="X888" s="36"/>
      <c r="Y888" s="36"/>
      <c r="Z888" s="36"/>
      <c r="AA888" s="36"/>
      <c r="AB888" s="36"/>
      <c r="AC888" s="36"/>
      <c r="AD888" s="36"/>
      <c r="AE888" s="36"/>
      <c r="AR888" s="184" t="s">
        <v>376</v>
      </c>
      <c r="AT888" s="184" t="s">
        <v>140</v>
      </c>
      <c r="AU888" s="184" t="s">
        <v>92</v>
      </c>
      <c r="AY888" s="18" t="s">
        <v>137</v>
      </c>
      <c r="BE888" s="185">
        <f t="shared" si="4"/>
        <v>0</v>
      </c>
      <c r="BF888" s="185">
        <f t="shared" si="5"/>
        <v>0</v>
      </c>
      <c r="BG888" s="185">
        <f t="shared" si="6"/>
        <v>0</v>
      </c>
      <c r="BH888" s="185">
        <f t="shared" si="7"/>
        <v>0</v>
      </c>
      <c r="BI888" s="185">
        <f t="shared" si="8"/>
        <v>0</v>
      </c>
      <c r="BJ888" s="18" t="s">
        <v>90</v>
      </c>
      <c r="BK888" s="185">
        <f t="shared" si="9"/>
        <v>0</v>
      </c>
      <c r="BL888" s="18" t="s">
        <v>376</v>
      </c>
      <c r="BM888" s="184" t="s">
        <v>1091</v>
      </c>
    </row>
    <row r="889" spans="1:65" s="2" customFormat="1" ht="44.25" customHeight="1">
      <c r="A889" s="36"/>
      <c r="B889" s="37"/>
      <c r="C889" s="172" t="s">
        <v>1092</v>
      </c>
      <c r="D889" s="172" t="s">
        <v>140</v>
      </c>
      <c r="E889" s="173" t="s">
        <v>1093</v>
      </c>
      <c r="F889" s="174" t="s">
        <v>1094</v>
      </c>
      <c r="G889" s="175" t="s">
        <v>143</v>
      </c>
      <c r="H889" s="176">
        <v>1</v>
      </c>
      <c r="I889" s="177"/>
      <c r="J889" s="178">
        <f t="shared" si="0"/>
        <v>0</v>
      </c>
      <c r="K889" s="179"/>
      <c r="L889" s="41"/>
      <c r="M889" s="180" t="s">
        <v>44</v>
      </c>
      <c r="N889" s="181" t="s">
        <v>53</v>
      </c>
      <c r="O889" s="66"/>
      <c r="P889" s="182">
        <f t="shared" si="1"/>
        <v>0</v>
      </c>
      <c r="Q889" s="182">
        <v>0</v>
      </c>
      <c r="R889" s="182">
        <f t="shared" si="2"/>
        <v>0</v>
      </c>
      <c r="S889" s="182">
        <v>0</v>
      </c>
      <c r="T889" s="183">
        <f t="shared" si="3"/>
        <v>0</v>
      </c>
      <c r="U889" s="36"/>
      <c r="V889" s="36"/>
      <c r="W889" s="36"/>
      <c r="X889" s="36"/>
      <c r="Y889" s="36"/>
      <c r="Z889" s="36"/>
      <c r="AA889" s="36"/>
      <c r="AB889" s="36"/>
      <c r="AC889" s="36"/>
      <c r="AD889" s="36"/>
      <c r="AE889" s="36"/>
      <c r="AR889" s="184" t="s">
        <v>376</v>
      </c>
      <c r="AT889" s="184" t="s">
        <v>140</v>
      </c>
      <c r="AU889" s="184" t="s">
        <v>92</v>
      </c>
      <c r="AY889" s="18" t="s">
        <v>137</v>
      </c>
      <c r="BE889" s="185">
        <f t="shared" si="4"/>
        <v>0</v>
      </c>
      <c r="BF889" s="185">
        <f t="shared" si="5"/>
        <v>0</v>
      </c>
      <c r="BG889" s="185">
        <f t="shared" si="6"/>
        <v>0</v>
      </c>
      <c r="BH889" s="185">
        <f t="shared" si="7"/>
        <v>0</v>
      </c>
      <c r="BI889" s="185">
        <f t="shared" si="8"/>
        <v>0</v>
      </c>
      <c r="BJ889" s="18" t="s">
        <v>90</v>
      </c>
      <c r="BK889" s="185">
        <f t="shared" si="9"/>
        <v>0</v>
      </c>
      <c r="BL889" s="18" t="s">
        <v>376</v>
      </c>
      <c r="BM889" s="184" t="s">
        <v>1095</v>
      </c>
    </row>
    <row r="890" spans="1:65" s="2" customFormat="1" ht="44.25" customHeight="1">
      <c r="A890" s="36"/>
      <c r="B890" s="37"/>
      <c r="C890" s="172" t="s">
        <v>1096</v>
      </c>
      <c r="D890" s="172" t="s">
        <v>140</v>
      </c>
      <c r="E890" s="173" t="s">
        <v>1097</v>
      </c>
      <c r="F890" s="174" t="s">
        <v>1098</v>
      </c>
      <c r="G890" s="175" t="s">
        <v>143</v>
      </c>
      <c r="H890" s="176">
        <v>2</v>
      </c>
      <c r="I890" s="177"/>
      <c r="J890" s="178">
        <f t="shared" si="0"/>
        <v>0</v>
      </c>
      <c r="K890" s="179"/>
      <c r="L890" s="41"/>
      <c r="M890" s="180" t="s">
        <v>44</v>
      </c>
      <c r="N890" s="181" t="s">
        <v>53</v>
      </c>
      <c r="O890" s="66"/>
      <c r="P890" s="182">
        <f t="shared" si="1"/>
        <v>0</v>
      </c>
      <c r="Q890" s="182">
        <v>0</v>
      </c>
      <c r="R890" s="182">
        <f t="shared" si="2"/>
        <v>0</v>
      </c>
      <c r="S890" s="182">
        <v>0</v>
      </c>
      <c r="T890" s="183">
        <f t="shared" si="3"/>
        <v>0</v>
      </c>
      <c r="U890" s="36"/>
      <c r="V890" s="36"/>
      <c r="W890" s="36"/>
      <c r="X890" s="36"/>
      <c r="Y890" s="36"/>
      <c r="Z890" s="36"/>
      <c r="AA890" s="36"/>
      <c r="AB890" s="36"/>
      <c r="AC890" s="36"/>
      <c r="AD890" s="36"/>
      <c r="AE890" s="36"/>
      <c r="AR890" s="184" t="s">
        <v>376</v>
      </c>
      <c r="AT890" s="184" t="s">
        <v>140</v>
      </c>
      <c r="AU890" s="184" t="s">
        <v>92</v>
      </c>
      <c r="AY890" s="18" t="s">
        <v>137</v>
      </c>
      <c r="BE890" s="185">
        <f t="shared" si="4"/>
        <v>0</v>
      </c>
      <c r="BF890" s="185">
        <f t="shared" si="5"/>
        <v>0</v>
      </c>
      <c r="BG890" s="185">
        <f t="shared" si="6"/>
        <v>0</v>
      </c>
      <c r="BH890" s="185">
        <f t="shared" si="7"/>
        <v>0</v>
      </c>
      <c r="BI890" s="185">
        <f t="shared" si="8"/>
        <v>0</v>
      </c>
      <c r="BJ890" s="18" t="s">
        <v>90</v>
      </c>
      <c r="BK890" s="185">
        <f t="shared" si="9"/>
        <v>0</v>
      </c>
      <c r="BL890" s="18" t="s">
        <v>376</v>
      </c>
      <c r="BM890" s="184" t="s">
        <v>1099</v>
      </c>
    </row>
    <row r="891" spans="1:65" s="2" customFormat="1" ht="44.25" customHeight="1">
      <c r="A891" s="36"/>
      <c r="B891" s="37"/>
      <c r="C891" s="172" t="s">
        <v>1100</v>
      </c>
      <c r="D891" s="172" t="s">
        <v>140</v>
      </c>
      <c r="E891" s="173" t="s">
        <v>1101</v>
      </c>
      <c r="F891" s="174" t="s">
        <v>1102</v>
      </c>
      <c r="G891" s="175" t="s">
        <v>143</v>
      </c>
      <c r="H891" s="176">
        <v>1</v>
      </c>
      <c r="I891" s="177"/>
      <c r="J891" s="178">
        <f t="shared" si="0"/>
        <v>0</v>
      </c>
      <c r="K891" s="179"/>
      <c r="L891" s="41"/>
      <c r="M891" s="180" t="s">
        <v>44</v>
      </c>
      <c r="N891" s="181" t="s">
        <v>53</v>
      </c>
      <c r="O891" s="66"/>
      <c r="P891" s="182">
        <f t="shared" si="1"/>
        <v>0</v>
      </c>
      <c r="Q891" s="182">
        <v>0</v>
      </c>
      <c r="R891" s="182">
        <f t="shared" si="2"/>
        <v>0</v>
      </c>
      <c r="S891" s="182">
        <v>0</v>
      </c>
      <c r="T891" s="183">
        <f t="shared" si="3"/>
        <v>0</v>
      </c>
      <c r="U891" s="36"/>
      <c r="V891" s="36"/>
      <c r="W891" s="36"/>
      <c r="X891" s="36"/>
      <c r="Y891" s="36"/>
      <c r="Z891" s="36"/>
      <c r="AA891" s="36"/>
      <c r="AB891" s="36"/>
      <c r="AC891" s="36"/>
      <c r="AD891" s="36"/>
      <c r="AE891" s="36"/>
      <c r="AR891" s="184" t="s">
        <v>376</v>
      </c>
      <c r="AT891" s="184" t="s">
        <v>140</v>
      </c>
      <c r="AU891" s="184" t="s">
        <v>92</v>
      </c>
      <c r="AY891" s="18" t="s">
        <v>137</v>
      </c>
      <c r="BE891" s="185">
        <f t="shared" si="4"/>
        <v>0</v>
      </c>
      <c r="BF891" s="185">
        <f t="shared" si="5"/>
        <v>0</v>
      </c>
      <c r="BG891" s="185">
        <f t="shared" si="6"/>
        <v>0</v>
      </c>
      <c r="BH891" s="185">
        <f t="shared" si="7"/>
        <v>0</v>
      </c>
      <c r="BI891" s="185">
        <f t="shared" si="8"/>
        <v>0</v>
      </c>
      <c r="BJ891" s="18" t="s">
        <v>90</v>
      </c>
      <c r="BK891" s="185">
        <f t="shared" si="9"/>
        <v>0</v>
      </c>
      <c r="BL891" s="18" t="s">
        <v>376</v>
      </c>
      <c r="BM891" s="184" t="s">
        <v>1103</v>
      </c>
    </row>
    <row r="892" spans="1:65" s="2" customFormat="1" ht="44.25" customHeight="1">
      <c r="A892" s="36"/>
      <c r="B892" s="37"/>
      <c r="C892" s="172" t="s">
        <v>1104</v>
      </c>
      <c r="D892" s="172" t="s">
        <v>140</v>
      </c>
      <c r="E892" s="173" t="s">
        <v>1105</v>
      </c>
      <c r="F892" s="174" t="s">
        <v>1106</v>
      </c>
      <c r="G892" s="175" t="s">
        <v>143</v>
      </c>
      <c r="H892" s="176">
        <v>1</v>
      </c>
      <c r="I892" s="177"/>
      <c r="J892" s="178">
        <f t="shared" si="0"/>
        <v>0</v>
      </c>
      <c r="K892" s="179"/>
      <c r="L892" s="41"/>
      <c r="M892" s="180" t="s">
        <v>44</v>
      </c>
      <c r="N892" s="181" t="s">
        <v>53</v>
      </c>
      <c r="O892" s="66"/>
      <c r="P892" s="182">
        <f t="shared" si="1"/>
        <v>0</v>
      </c>
      <c r="Q892" s="182">
        <v>0</v>
      </c>
      <c r="R892" s="182">
        <f t="shared" si="2"/>
        <v>0</v>
      </c>
      <c r="S892" s="182">
        <v>0</v>
      </c>
      <c r="T892" s="183">
        <f t="shared" si="3"/>
        <v>0</v>
      </c>
      <c r="U892" s="36"/>
      <c r="V892" s="36"/>
      <c r="W892" s="36"/>
      <c r="X892" s="36"/>
      <c r="Y892" s="36"/>
      <c r="Z892" s="36"/>
      <c r="AA892" s="36"/>
      <c r="AB892" s="36"/>
      <c r="AC892" s="36"/>
      <c r="AD892" s="36"/>
      <c r="AE892" s="36"/>
      <c r="AR892" s="184" t="s">
        <v>376</v>
      </c>
      <c r="AT892" s="184" t="s">
        <v>140</v>
      </c>
      <c r="AU892" s="184" t="s">
        <v>92</v>
      </c>
      <c r="AY892" s="18" t="s">
        <v>137</v>
      </c>
      <c r="BE892" s="185">
        <f t="shared" si="4"/>
        <v>0</v>
      </c>
      <c r="BF892" s="185">
        <f t="shared" si="5"/>
        <v>0</v>
      </c>
      <c r="BG892" s="185">
        <f t="shared" si="6"/>
        <v>0</v>
      </c>
      <c r="BH892" s="185">
        <f t="shared" si="7"/>
        <v>0</v>
      </c>
      <c r="BI892" s="185">
        <f t="shared" si="8"/>
        <v>0</v>
      </c>
      <c r="BJ892" s="18" t="s">
        <v>90</v>
      </c>
      <c r="BK892" s="185">
        <f t="shared" si="9"/>
        <v>0</v>
      </c>
      <c r="BL892" s="18" t="s">
        <v>376</v>
      </c>
      <c r="BM892" s="184" t="s">
        <v>1107</v>
      </c>
    </row>
    <row r="893" spans="1:65" s="2" customFormat="1" ht="44.25" customHeight="1">
      <c r="A893" s="36"/>
      <c r="B893" s="37"/>
      <c r="C893" s="172" t="s">
        <v>1108</v>
      </c>
      <c r="D893" s="172" t="s">
        <v>140</v>
      </c>
      <c r="E893" s="173" t="s">
        <v>1109</v>
      </c>
      <c r="F893" s="174" t="s">
        <v>1110</v>
      </c>
      <c r="G893" s="175" t="s">
        <v>143</v>
      </c>
      <c r="H893" s="176">
        <v>1</v>
      </c>
      <c r="I893" s="177"/>
      <c r="J893" s="178">
        <f t="shared" si="0"/>
        <v>0</v>
      </c>
      <c r="K893" s="179"/>
      <c r="L893" s="41"/>
      <c r="M893" s="180" t="s">
        <v>44</v>
      </c>
      <c r="N893" s="181" t="s">
        <v>53</v>
      </c>
      <c r="O893" s="66"/>
      <c r="P893" s="182">
        <f t="shared" si="1"/>
        <v>0</v>
      </c>
      <c r="Q893" s="182">
        <v>0</v>
      </c>
      <c r="R893" s="182">
        <f t="shared" si="2"/>
        <v>0</v>
      </c>
      <c r="S893" s="182">
        <v>0</v>
      </c>
      <c r="T893" s="183">
        <f t="shared" si="3"/>
        <v>0</v>
      </c>
      <c r="U893" s="36"/>
      <c r="V893" s="36"/>
      <c r="W893" s="36"/>
      <c r="X893" s="36"/>
      <c r="Y893" s="36"/>
      <c r="Z893" s="36"/>
      <c r="AA893" s="36"/>
      <c r="AB893" s="36"/>
      <c r="AC893" s="36"/>
      <c r="AD893" s="36"/>
      <c r="AE893" s="36"/>
      <c r="AR893" s="184" t="s">
        <v>376</v>
      </c>
      <c r="AT893" s="184" t="s">
        <v>140</v>
      </c>
      <c r="AU893" s="184" t="s">
        <v>92</v>
      </c>
      <c r="AY893" s="18" t="s">
        <v>137</v>
      </c>
      <c r="BE893" s="185">
        <f t="shared" si="4"/>
        <v>0</v>
      </c>
      <c r="BF893" s="185">
        <f t="shared" si="5"/>
        <v>0</v>
      </c>
      <c r="BG893" s="185">
        <f t="shared" si="6"/>
        <v>0</v>
      </c>
      <c r="BH893" s="185">
        <f t="shared" si="7"/>
        <v>0</v>
      </c>
      <c r="BI893" s="185">
        <f t="shared" si="8"/>
        <v>0</v>
      </c>
      <c r="BJ893" s="18" t="s">
        <v>90</v>
      </c>
      <c r="BK893" s="185">
        <f t="shared" si="9"/>
        <v>0</v>
      </c>
      <c r="BL893" s="18" t="s">
        <v>376</v>
      </c>
      <c r="BM893" s="184" t="s">
        <v>1111</v>
      </c>
    </row>
    <row r="894" spans="1:65" s="2" customFormat="1" ht="44.25" customHeight="1">
      <c r="A894" s="36"/>
      <c r="B894" s="37"/>
      <c r="C894" s="172" t="s">
        <v>1112</v>
      </c>
      <c r="D894" s="172" t="s">
        <v>140</v>
      </c>
      <c r="E894" s="173" t="s">
        <v>1113</v>
      </c>
      <c r="F894" s="174" t="s">
        <v>1114</v>
      </c>
      <c r="G894" s="175" t="s">
        <v>143</v>
      </c>
      <c r="H894" s="176">
        <v>1</v>
      </c>
      <c r="I894" s="177"/>
      <c r="J894" s="178">
        <f t="shared" si="0"/>
        <v>0</v>
      </c>
      <c r="K894" s="179"/>
      <c r="L894" s="41"/>
      <c r="M894" s="180" t="s">
        <v>44</v>
      </c>
      <c r="N894" s="181" t="s">
        <v>53</v>
      </c>
      <c r="O894" s="66"/>
      <c r="P894" s="182">
        <f t="shared" si="1"/>
        <v>0</v>
      </c>
      <c r="Q894" s="182">
        <v>0</v>
      </c>
      <c r="R894" s="182">
        <f t="shared" si="2"/>
        <v>0</v>
      </c>
      <c r="S894" s="182">
        <v>0</v>
      </c>
      <c r="T894" s="183">
        <f t="shared" si="3"/>
        <v>0</v>
      </c>
      <c r="U894" s="36"/>
      <c r="V894" s="36"/>
      <c r="W894" s="36"/>
      <c r="X894" s="36"/>
      <c r="Y894" s="36"/>
      <c r="Z894" s="36"/>
      <c r="AA894" s="36"/>
      <c r="AB894" s="36"/>
      <c r="AC894" s="36"/>
      <c r="AD894" s="36"/>
      <c r="AE894" s="36"/>
      <c r="AR894" s="184" t="s">
        <v>376</v>
      </c>
      <c r="AT894" s="184" t="s">
        <v>140</v>
      </c>
      <c r="AU894" s="184" t="s">
        <v>92</v>
      </c>
      <c r="AY894" s="18" t="s">
        <v>137</v>
      </c>
      <c r="BE894" s="185">
        <f t="shared" si="4"/>
        <v>0</v>
      </c>
      <c r="BF894" s="185">
        <f t="shared" si="5"/>
        <v>0</v>
      </c>
      <c r="BG894" s="185">
        <f t="shared" si="6"/>
        <v>0</v>
      </c>
      <c r="BH894" s="185">
        <f t="shared" si="7"/>
        <v>0</v>
      </c>
      <c r="BI894" s="185">
        <f t="shared" si="8"/>
        <v>0</v>
      </c>
      <c r="BJ894" s="18" t="s">
        <v>90</v>
      </c>
      <c r="BK894" s="185">
        <f t="shared" si="9"/>
        <v>0</v>
      </c>
      <c r="BL894" s="18" t="s">
        <v>376</v>
      </c>
      <c r="BM894" s="184" t="s">
        <v>1115</v>
      </c>
    </row>
    <row r="895" spans="1:65" s="2" customFormat="1" ht="55.5" customHeight="1">
      <c r="A895" s="36"/>
      <c r="B895" s="37"/>
      <c r="C895" s="172" t="s">
        <v>1116</v>
      </c>
      <c r="D895" s="172" t="s">
        <v>140</v>
      </c>
      <c r="E895" s="173" t="s">
        <v>1117</v>
      </c>
      <c r="F895" s="174" t="s">
        <v>1118</v>
      </c>
      <c r="G895" s="175" t="s">
        <v>143</v>
      </c>
      <c r="H895" s="176">
        <v>11</v>
      </c>
      <c r="I895" s="177"/>
      <c r="J895" s="178">
        <f t="shared" si="0"/>
        <v>0</v>
      </c>
      <c r="K895" s="179"/>
      <c r="L895" s="41"/>
      <c r="M895" s="180" t="s">
        <v>44</v>
      </c>
      <c r="N895" s="181" t="s">
        <v>53</v>
      </c>
      <c r="O895" s="66"/>
      <c r="P895" s="182">
        <f t="shared" si="1"/>
        <v>0</v>
      </c>
      <c r="Q895" s="182">
        <v>0</v>
      </c>
      <c r="R895" s="182">
        <f t="shared" si="2"/>
        <v>0</v>
      </c>
      <c r="S895" s="182">
        <v>0</v>
      </c>
      <c r="T895" s="183">
        <f t="shared" si="3"/>
        <v>0</v>
      </c>
      <c r="U895" s="36"/>
      <c r="V895" s="36"/>
      <c r="W895" s="36"/>
      <c r="X895" s="36"/>
      <c r="Y895" s="36"/>
      <c r="Z895" s="36"/>
      <c r="AA895" s="36"/>
      <c r="AB895" s="36"/>
      <c r="AC895" s="36"/>
      <c r="AD895" s="36"/>
      <c r="AE895" s="36"/>
      <c r="AR895" s="184" t="s">
        <v>376</v>
      </c>
      <c r="AT895" s="184" t="s">
        <v>140</v>
      </c>
      <c r="AU895" s="184" t="s">
        <v>92</v>
      </c>
      <c r="AY895" s="18" t="s">
        <v>137</v>
      </c>
      <c r="BE895" s="185">
        <f t="shared" si="4"/>
        <v>0</v>
      </c>
      <c r="BF895" s="185">
        <f t="shared" si="5"/>
        <v>0</v>
      </c>
      <c r="BG895" s="185">
        <f t="shared" si="6"/>
        <v>0</v>
      </c>
      <c r="BH895" s="185">
        <f t="shared" si="7"/>
        <v>0</v>
      </c>
      <c r="BI895" s="185">
        <f t="shared" si="8"/>
        <v>0</v>
      </c>
      <c r="BJ895" s="18" t="s">
        <v>90</v>
      </c>
      <c r="BK895" s="185">
        <f t="shared" si="9"/>
        <v>0</v>
      </c>
      <c r="BL895" s="18" t="s">
        <v>376</v>
      </c>
      <c r="BM895" s="184" t="s">
        <v>1119</v>
      </c>
    </row>
    <row r="896" spans="1:65" s="2" customFormat="1" ht="55.5" customHeight="1">
      <c r="A896" s="36"/>
      <c r="B896" s="37"/>
      <c r="C896" s="172" t="s">
        <v>1120</v>
      </c>
      <c r="D896" s="172" t="s">
        <v>140</v>
      </c>
      <c r="E896" s="173" t="s">
        <v>1121</v>
      </c>
      <c r="F896" s="174" t="s">
        <v>1122</v>
      </c>
      <c r="G896" s="175" t="s">
        <v>143</v>
      </c>
      <c r="H896" s="176">
        <v>5</v>
      </c>
      <c r="I896" s="177"/>
      <c r="J896" s="178">
        <f t="shared" si="0"/>
        <v>0</v>
      </c>
      <c r="K896" s="179"/>
      <c r="L896" s="41"/>
      <c r="M896" s="180" t="s">
        <v>44</v>
      </c>
      <c r="N896" s="181" t="s">
        <v>53</v>
      </c>
      <c r="O896" s="66"/>
      <c r="P896" s="182">
        <f t="shared" si="1"/>
        <v>0</v>
      </c>
      <c r="Q896" s="182">
        <v>0</v>
      </c>
      <c r="R896" s="182">
        <f t="shared" si="2"/>
        <v>0</v>
      </c>
      <c r="S896" s="182">
        <v>0</v>
      </c>
      <c r="T896" s="183">
        <f t="shared" si="3"/>
        <v>0</v>
      </c>
      <c r="U896" s="36"/>
      <c r="V896" s="36"/>
      <c r="W896" s="36"/>
      <c r="X896" s="36"/>
      <c r="Y896" s="36"/>
      <c r="Z896" s="36"/>
      <c r="AA896" s="36"/>
      <c r="AB896" s="36"/>
      <c r="AC896" s="36"/>
      <c r="AD896" s="36"/>
      <c r="AE896" s="36"/>
      <c r="AR896" s="184" t="s">
        <v>376</v>
      </c>
      <c r="AT896" s="184" t="s">
        <v>140</v>
      </c>
      <c r="AU896" s="184" t="s">
        <v>92</v>
      </c>
      <c r="AY896" s="18" t="s">
        <v>137</v>
      </c>
      <c r="BE896" s="185">
        <f t="shared" si="4"/>
        <v>0</v>
      </c>
      <c r="BF896" s="185">
        <f t="shared" si="5"/>
        <v>0</v>
      </c>
      <c r="BG896" s="185">
        <f t="shared" si="6"/>
        <v>0</v>
      </c>
      <c r="BH896" s="185">
        <f t="shared" si="7"/>
        <v>0</v>
      </c>
      <c r="BI896" s="185">
        <f t="shared" si="8"/>
        <v>0</v>
      </c>
      <c r="BJ896" s="18" t="s">
        <v>90</v>
      </c>
      <c r="BK896" s="185">
        <f t="shared" si="9"/>
        <v>0</v>
      </c>
      <c r="BL896" s="18" t="s">
        <v>376</v>
      </c>
      <c r="BM896" s="184" t="s">
        <v>1123</v>
      </c>
    </row>
    <row r="897" spans="1:65" s="2" customFormat="1" ht="55.5" customHeight="1">
      <c r="A897" s="36"/>
      <c r="B897" s="37"/>
      <c r="C897" s="172" t="s">
        <v>1124</v>
      </c>
      <c r="D897" s="172" t="s">
        <v>140</v>
      </c>
      <c r="E897" s="173" t="s">
        <v>1125</v>
      </c>
      <c r="F897" s="174" t="s">
        <v>1126</v>
      </c>
      <c r="G897" s="175" t="s">
        <v>143</v>
      </c>
      <c r="H897" s="176">
        <v>4</v>
      </c>
      <c r="I897" s="177"/>
      <c r="J897" s="178">
        <f t="shared" si="0"/>
        <v>0</v>
      </c>
      <c r="K897" s="179"/>
      <c r="L897" s="41"/>
      <c r="M897" s="180" t="s">
        <v>44</v>
      </c>
      <c r="N897" s="181" t="s">
        <v>53</v>
      </c>
      <c r="O897" s="66"/>
      <c r="P897" s="182">
        <f t="shared" si="1"/>
        <v>0</v>
      </c>
      <c r="Q897" s="182">
        <v>0</v>
      </c>
      <c r="R897" s="182">
        <f t="shared" si="2"/>
        <v>0</v>
      </c>
      <c r="S897" s="182">
        <v>0</v>
      </c>
      <c r="T897" s="183">
        <f t="shared" si="3"/>
        <v>0</v>
      </c>
      <c r="U897" s="36"/>
      <c r="V897" s="36"/>
      <c r="W897" s="36"/>
      <c r="X897" s="36"/>
      <c r="Y897" s="36"/>
      <c r="Z897" s="36"/>
      <c r="AA897" s="36"/>
      <c r="AB897" s="36"/>
      <c r="AC897" s="36"/>
      <c r="AD897" s="36"/>
      <c r="AE897" s="36"/>
      <c r="AR897" s="184" t="s">
        <v>376</v>
      </c>
      <c r="AT897" s="184" t="s">
        <v>140</v>
      </c>
      <c r="AU897" s="184" t="s">
        <v>92</v>
      </c>
      <c r="AY897" s="18" t="s">
        <v>137</v>
      </c>
      <c r="BE897" s="185">
        <f t="shared" si="4"/>
        <v>0</v>
      </c>
      <c r="BF897" s="185">
        <f t="shared" si="5"/>
        <v>0</v>
      </c>
      <c r="BG897" s="185">
        <f t="shared" si="6"/>
        <v>0</v>
      </c>
      <c r="BH897" s="185">
        <f t="shared" si="7"/>
        <v>0</v>
      </c>
      <c r="BI897" s="185">
        <f t="shared" si="8"/>
        <v>0</v>
      </c>
      <c r="BJ897" s="18" t="s">
        <v>90</v>
      </c>
      <c r="BK897" s="185">
        <f t="shared" si="9"/>
        <v>0</v>
      </c>
      <c r="BL897" s="18" t="s">
        <v>376</v>
      </c>
      <c r="BM897" s="184" t="s">
        <v>1127</v>
      </c>
    </row>
    <row r="898" spans="1:65" s="2" customFormat="1" ht="55.5" customHeight="1">
      <c r="A898" s="36"/>
      <c r="B898" s="37"/>
      <c r="C898" s="172" t="s">
        <v>1128</v>
      </c>
      <c r="D898" s="172" t="s">
        <v>140</v>
      </c>
      <c r="E898" s="173" t="s">
        <v>1129</v>
      </c>
      <c r="F898" s="174" t="s">
        <v>1130</v>
      </c>
      <c r="G898" s="175" t="s">
        <v>143</v>
      </c>
      <c r="H898" s="176">
        <v>1</v>
      </c>
      <c r="I898" s="177"/>
      <c r="J898" s="178">
        <f t="shared" si="0"/>
        <v>0</v>
      </c>
      <c r="K898" s="179"/>
      <c r="L898" s="41"/>
      <c r="M898" s="180" t="s">
        <v>44</v>
      </c>
      <c r="N898" s="181" t="s">
        <v>53</v>
      </c>
      <c r="O898" s="66"/>
      <c r="P898" s="182">
        <f t="shared" si="1"/>
        <v>0</v>
      </c>
      <c r="Q898" s="182">
        <v>0</v>
      </c>
      <c r="R898" s="182">
        <f t="shared" si="2"/>
        <v>0</v>
      </c>
      <c r="S898" s="182">
        <v>0</v>
      </c>
      <c r="T898" s="183">
        <f t="shared" si="3"/>
        <v>0</v>
      </c>
      <c r="U898" s="36"/>
      <c r="V898" s="36"/>
      <c r="W898" s="36"/>
      <c r="X898" s="36"/>
      <c r="Y898" s="36"/>
      <c r="Z898" s="36"/>
      <c r="AA898" s="36"/>
      <c r="AB898" s="36"/>
      <c r="AC898" s="36"/>
      <c r="AD898" s="36"/>
      <c r="AE898" s="36"/>
      <c r="AR898" s="184" t="s">
        <v>376</v>
      </c>
      <c r="AT898" s="184" t="s">
        <v>140</v>
      </c>
      <c r="AU898" s="184" t="s">
        <v>92</v>
      </c>
      <c r="AY898" s="18" t="s">
        <v>137</v>
      </c>
      <c r="BE898" s="185">
        <f t="shared" si="4"/>
        <v>0</v>
      </c>
      <c r="BF898" s="185">
        <f t="shared" si="5"/>
        <v>0</v>
      </c>
      <c r="BG898" s="185">
        <f t="shared" si="6"/>
        <v>0</v>
      </c>
      <c r="BH898" s="185">
        <f t="shared" si="7"/>
        <v>0</v>
      </c>
      <c r="BI898" s="185">
        <f t="shared" si="8"/>
        <v>0</v>
      </c>
      <c r="BJ898" s="18" t="s">
        <v>90</v>
      </c>
      <c r="BK898" s="185">
        <f t="shared" si="9"/>
        <v>0</v>
      </c>
      <c r="BL898" s="18" t="s">
        <v>376</v>
      </c>
      <c r="BM898" s="184" t="s">
        <v>1131</v>
      </c>
    </row>
    <row r="899" spans="1:65" s="2" customFormat="1" ht="55.5" customHeight="1">
      <c r="A899" s="36"/>
      <c r="B899" s="37"/>
      <c r="C899" s="172" t="s">
        <v>1132</v>
      </c>
      <c r="D899" s="172" t="s">
        <v>140</v>
      </c>
      <c r="E899" s="173" t="s">
        <v>1133</v>
      </c>
      <c r="F899" s="174" t="s">
        <v>1134</v>
      </c>
      <c r="G899" s="175" t="s">
        <v>143</v>
      </c>
      <c r="H899" s="176">
        <v>1</v>
      </c>
      <c r="I899" s="177"/>
      <c r="J899" s="178">
        <f t="shared" si="0"/>
        <v>0</v>
      </c>
      <c r="K899" s="179"/>
      <c r="L899" s="41"/>
      <c r="M899" s="180" t="s">
        <v>44</v>
      </c>
      <c r="N899" s="181" t="s">
        <v>53</v>
      </c>
      <c r="O899" s="66"/>
      <c r="P899" s="182">
        <f t="shared" si="1"/>
        <v>0</v>
      </c>
      <c r="Q899" s="182">
        <v>0</v>
      </c>
      <c r="R899" s="182">
        <f t="shared" si="2"/>
        <v>0</v>
      </c>
      <c r="S899" s="182">
        <v>0</v>
      </c>
      <c r="T899" s="183">
        <f t="shared" si="3"/>
        <v>0</v>
      </c>
      <c r="U899" s="36"/>
      <c r="V899" s="36"/>
      <c r="W899" s="36"/>
      <c r="X899" s="36"/>
      <c r="Y899" s="36"/>
      <c r="Z899" s="36"/>
      <c r="AA899" s="36"/>
      <c r="AB899" s="36"/>
      <c r="AC899" s="36"/>
      <c r="AD899" s="36"/>
      <c r="AE899" s="36"/>
      <c r="AR899" s="184" t="s">
        <v>376</v>
      </c>
      <c r="AT899" s="184" t="s">
        <v>140</v>
      </c>
      <c r="AU899" s="184" t="s">
        <v>92</v>
      </c>
      <c r="AY899" s="18" t="s">
        <v>137</v>
      </c>
      <c r="BE899" s="185">
        <f t="shared" si="4"/>
        <v>0</v>
      </c>
      <c r="BF899" s="185">
        <f t="shared" si="5"/>
        <v>0</v>
      </c>
      <c r="BG899" s="185">
        <f t="shared" si="6"/>
        <v>0</v>
      </c>
      <c r="BH899" s="185">
        <f t="shared" si="7"/>
        <v>0</v>
      </c>
      <c r="BI899" s="185">
        <f t="shared" si="8"/>
        <v>0</v>
      </c>
      <c r="BJ899" s="18" t="s">
        <v>90</v>
      </c>
      <c r="BK899" s="185">
        <f t="shared" si="9"/>
        <v>0</v>
      </c>
      <c r="BL899" s="18" t="s">
        <v>376</v>
      </c>
      <c r="BM899" s="184" t="s">
        <v>1135</v>
      </c>
    </row>
    <row r="900" spans="1:65" s="12" customFormat="1" ht="22.9" customHeight="1">
      <c r="B900" s="156"/>
      <c r="C900" s="157"/>
      <c r="D900" s="158" t="s">
        <v>81</v>
      </c>
      <c r="E900" s="170" t="s">
        <v>1136</v>
      </c>
      <c r="F900" s="170" t="s">
        <v>1137</v>
      </c>
      <c r="G900" s="157"/>
      <c r="H900" s="157"/>
      <c r="I900" s="160"/>
      <c r="J900" s="171">
        <f>BK900</f>
        <v>0</v>
      </c>
      <c r="K900" s="157"/>
      <c r="L900" s="162"/>
      <c r="M900" s="163"/>
      <c r="N900" s="164"/>
      <c r="O900" s="164"/>
      <c r="P900" s="165">
        <f>SUM(P901:P932)</f>
        <v>0</v>
      </c>
      <c r="Q900" s="164"/>
      <c r="R900" s="165">
        <f>SUM(R901:R932)</f>
        <v>0</v>
      </c>
      <c r="S900" s="164"/>
      <c r="T900" s="166">
        <f>SUM(T901:T932)</f>
        <v>0.84184199999999998</v>
      </c>
      <c r="AR900" s="167" t="s">
        <v>92</v>
      </c>
      <c r="AT900" s="168" t="s">
        <v>81</v>
      </c>
      <c r="AU900" s="168" t="s">
        <v>90</v>
      </c>
      <c r="AY900" s="167" t="s">
        <v>137</v>
      </c>
      <c r="BK900" s="169">
        <f>SUM(BK901:BK932)</f>
        <v>0</v>
      </c>
    </row>
    <row r="901" spans="1:65" s="2" customFormat="1" ht="55.5" customHeight="1">
      <c r="A901" s="36"/>
      <c r="B901" s="37"/>
      <c r="C901" s="172" t="s">
        <v>1138</v>
      </c>
      <c r="D901" s="172" t="s">
        <v>140</v>
      </c>
      <c r="E901" s="173" t="s">
        <v>1139</v>
      </c>
      <c r="F901" s="174" t="s">
        <v>1140</v>
      </c>
      <c r="G901" s="175" t="s">
        <v>143</v>
      </c>
      <c r="H901" s="176">
        <v>1</v>
      </c>
      <c r="I901" s="177"/>
      <c r="J901" s="178">
        <f>ROUND(I901*H901,2)</f>
        <v>0</v>
      </c>
      <c r="K901" s="179"/>
      <c r="L901" s="41"/>
      <c r="M901" s="180" t="s">
        <v>44</v>
      </c>
      <c r="N901" s="181" t="s">
        <v>53</v>
      </c>
      <c r="O901" s="66"/>
      <c r="P901" s="182">
        <f>O901*H901</f>
        <v>0</v>
      </c>
      <c r="Q901" s="182">
        <v>0</v>
      </c>
      <c r="R901" s="182">
        <f>Q901*H901</f>
        <v>0</v>
      </c>
      <c r="S901" s="182">
        <v>0</v>
      </c>
      <c r="T901" s="183">
        <f>S901*H901</f>
        <v>0</v>
      </c>
      <c r="U901" s="36"/>
      <c r="V901" s="36"/>
      <c r="W901" s="36"/>
      <c r="X901" s="36"/>
      <c r="Y901" s="36"/>
      <c r="Z901" s="36"/>
      <c r="AA901" s="36"/>
      <c r="AB901" s="36"/>
      <c r="AC901" s="36"/>
      <c r="AD901" s="36"/>
      <c r="AE901" s="36"/>
      <c r="AR901" s="184" t="s">
        <v>376</v>
      </c>
      <c r="AT901" s="184" t="s">
        <v>140</v>
      </c>
      <c r="AU901" s="184" t="s">
        <v>92</v>
      </c>
      <c r="AY901" s="18" t="s">
        <v>137</v>
      </c>
      <c r="BE901" s="185">
        <f>IF(N901="základní",J901,0)</f>
        <v>0</v>
      </c>
      <c r="BF901" s="185">
        <f>IF(N901="snížená",J901,0)</f>
        <v>0</v>
      </c>
      <c r="BG901" s="185">
        <f>IF(N901="zákl. přenesená",J901,0)</f>
        <v>0</v>
      </c>
      <c r="BH901" s="185">
        <f>IF(N901="sníž. přenesená",J901,0)</f>
        <v>0</v>
      </c>
      <c r="BI901" s="185">
        <f>IF(N901="nulová",J901,0)</f>
        <v>0</v>
      </c>
      <c r="BJ901" s="18" t="s">
        <v>90</v>
      </c>
      <c r="BK901" s="185">
        <f>ROUND(I901*H901,2)</f>
        <v>0</v>
      </c>
      <c r="BL901" s="18" t="s">
        <v>376</v>
      </c>
      <c r="BM901" s="184" t="s">
        <v>1141</v>
      </c>
    </row>
    <row r="902" spans="1:65" s="2" customFormat="1" ht="29.25">
      <c r="A902" s="36"/>
      <c r="B902" s="37"/>
      <c r="C902" s="38"/>
      <c r="D902" s="193" t="s">
        <v>416</v>
      </c>
      <c r="E902" s="38"/>
      <c r="F902" s="235" t="s">
        <v>1142</v>
      </c>
      <c r="G902" s="38"/>
      <c r="H902" s="38"/>
      <c r="I902" s="188"/>
      <c r="J902" s="38"/>
      <c r="K902" s="38"/>
      <c r="L902" s="41"/>
      <c r="M902" s="189"/>
      <c r="N902" s="190"/>
      <c r="O902" s="66"/>
      <c r="P902" s="66"/>
      <c r="Q902" s="66"/>
      <c r="R902" s="66"/>
      <c r="S902" s="66"/>
      <c r="T902" s="67"/>
      <c r="U902" s="36"/>
      <c r="V902" s="36"/>
      <c r="W902" s="36"/>
      <c r="X902" s="36"/>
      <c r="Y902" s="36"/>
      <c r="Z902" s="36"/>
      <c r="AA902" s="36"/>
      <c r="AB902" s="36"/>
      <c r="AC902" s="36"/>
      <c r="AD902" s="36"/>
      <c r="AE902" s="36"/>
      <c r="AT902" s="18" t="s">
        <v>416</v>
      </c>
      <c r="AU902" s="18" t="s">
        <v>92</v>
      </c>
    </row>
    <row r="903" spans="1:65" s="2" customFormat="1" ht="21.75" customHeight="1">
      <c r="A903" s="36"/>
      <c r="B903" s="37"/>
      <c r="C903" s="172" t="s">
        <v>1143</v>
      </c>
      <c r="D903" s="172" t="s">
        <v>140</v>
      </c>
      <c r="E903" s="173" t="s">
        <v>1144</v>
      </c>
      <c r="F903" s="174" t="s">
        <v>1145</v>
      </c>
      <c r="G903" s="175" t="s">
        <v>164</v>
      </c>
      <c r="H903" s="176">
        <v>10.974</v>
      </c>
      <c r="I903" s="177"/>
      <c r="J903" s="178">
        <f>ROUND(I903*H903,2)</f>
        <v>0</v>
      </c>
      <c r="K903" s="179"/>
      <c r="L903" s="41"/>
      <c r="M903" s="180" t="s">
        <v>44</v>
      </c>
      <c r="N903" s="181" t="s">
        <v>53</v>
      </c>
      <c r="O903" s="66"/>
      <c r="P903" s="182">
        <f>O903*H903</f>
        <v>0</v>
      </c>
      <c r="Q903" s="182">
        <v>0</v>
      </c>
      <c r="R903" s="182">
        <f>Q903*H903</f>
        <v>0</v>
      </c>
      <c r="S903" s="182">
        <v>3.3000000000000002E-2</v>
      </c>
      <c r="T903" s="183">
        <f>S903*H903</f>
        <v>0.36214200000000002</v>
      </c>
      <c r="U903" s="36"/>
      <c r="V903" s="36"/>
      <c r="W903" s="36"/>
      <c r="X903" s="36"/>
      <c r="Y903" s="36"/>
      <c r="Z903" s="36"/>
      <c r="AA903" s="36"/>
      <c r="AB903" s="36"/>
      <c r="AC903" s="36"/>
      <c r="AD903" s="36"/>
      <c r="AE903" s="36"/>
      <c r="AR903" s="184" t="s">
        <v>376</v>
      </c>
      <c r="AT903" s="184" t="s">
        <v>140</v>
      </c>
      <c r="AU903" s="184" t="s">
        <v>92</v>
      </c>
      <c r="AY903" s="18" t="s">
        <v>137</v>
      </c>
      <c r="BE903" s="185">
        <f>IF(N903="základní",J903,0)</f>
        <v>0</v>
      </c>
      <c r="BF903" s="185">
        <f>IF(N903="snížená",J903,0)</f>
        <v>0</v>
      </c>
      <c r="BG903" s="185">
        <f>IF(N903="zákl. přenesená",J903,0)</f>
        <v>0</v>
      </c>
      <c r="BH903" s="185">
        <f>IF(N903="sníž. přenesená",J903,0)</f>
        <v>0</v>
      </c>
      <c r="BI903" s="185">
        <f>IF(N903="nulová",J903,0)</f>
        <v>0</v>
      </c>
      <c r="BJ903" s="18" t="s">
        <v>90</v>
      </c>
      <c r="BK903" s="185">
        <f>ROUND(I903*H903,2)</f>
        <v>0</v>
      </c>
      <c r="BL903" s="18" t="s">
        <v>376</v>
      </c>
      <c r="BM903" s="184" t="s">
        <v>1146</v>
      </c>
    </row>
    <row r="904" spans="1:65" s="2" customFormat="1" ht="11.25">
      <c r="A904" s="36"/>
      <c r="B904" s="37"/>
      <c r="C904" s="38"/>
      <c r="D904" s="186" t="s">
        <v>146</v>
      </c>
      <c r="E904" s="38"/>
      <c r="F904" s="187" t="s">
        <v>1147</v>
      </c>
      <c r="G904" s="38"/>
      <c r="H904" s="38"/>
      <c r="I904" s="188"/>
      <c r="J904" s="38"/>
      <c r="K904" s="38"/>
      <c r="L904" s="41"/>
      <c r="M904" s="189"/>
      <c r="N904" s="190"/>
      <c r="O904" s="66"/>
      <c r="P904" s="66"/>
      <c r="Q904" s="66"/>
      <c r="R904" s="66"/>
      <c r="S904" s="66"/>
      <c r="T904" s="67"/>
      <c r="U904" s="36"/>
      <c r="V904" s="36"/>
      <c r="W904" s="36"/>
      <c r="X904" s="36"/>
      <c r="Y904" s="36"/>
      <c r="Z904" s="36"/>
      <c r="AA904" s="36"/>
      <c r="AB904" s="36"/>
      <c r="AC904" s="36"/>
      <c r="AD904" s="36"/>
      <c r="AE904" s="36"/>
      <c r="AT904" s="18" t="s">
        <v>146</v>
      </c>
      <c r="AU904" s="18" t="s">
        <v>92</v>
      </c>
    </row>
    <row r="905" spans="1:65" s="13" customFormat="1" ht="11.25">
      <c r="B905" s="191"/>
      <c r="C905" s="192"/>
      <c r="D905" s="193" t="s">
        <v>148</v>
      </c>
      <c r="E905" s="194" t="s">
        <v>44</v>
      </c>
      <c r="F905" s="195" t="s">
        <v>1148</v>
      </c>
      <c r="G905" s="192"/>
      <c r="H905" s="196">
        <v>10.974</v>
      </c>
      <c r="I905" s="197"/>
      <c r="J905" s="192"/>
      <c r="K905" s="192"/>
      <c r="L905" s="198"/>
      <c r="M905" s="199"/>
      <c r="N905" s="200"/>
      <c r="O905" s="200"/>
      <c r="P905" s="200"/>
      <c r="Q905" s="200"/>
      <c r="R905" s="200"/>
      <c r="S905" s="200"/>
      <c r="T905" s="201"/>
      <c r="AT905" s="202" t="s">
        <v>148</v>
      </c>
      <c r="AU905" s="202" t="s">
        <v>92</v>
      </c>
      <c r="AV905" s="13" t="s">
        <v>92</v>
      </c>
      <c r="AW905" s="13" t="s">
        <v>42</v>
      </c>
      <c r="AX905" s="13" t="s">
        <v>90</v>
      </c>
      <c r="AY905" s="202" t="s">
        <v>137</v>
      </c>
    </row>
    <row r="906" spans="1:65" s="2" customFormat="1" ht="21.75" customHeight="1">
      <c r="A906" s="36"/>
      <c r="B906" s="37"/>
      <c r="C906" s="172" t="s">
        <v>1149</v>
      </c>
      <c r="D906" s="172" t="s">
        <v>140</v>
      </c>
      <c r="E906" s="173" t="s">
        <v>1150</v>
      </c>
      <c r="F906" s="174" t="s">
        <v>1151</v>
      </c>
      <c r="G906" s="175" t="s">
        <v>164</v>
      </c>
      <c r="H906" s="176">
        <v>10.85</v>
      </c>
      <c r="I906" s="177"/>
      <c r="J906" s="178">
        <f>ROUND(I906*H906,2)</f>
        <v>0</v>
      </c>
      <c r="K906" s="179"/>
      <c r="L906" s="41"/>
      <c r="M906" s="180" t="s">
        <v>44</v>
      </c>
      <c r="N906" s="181" t="s">
        <v>53</v>
      </c>
      <c r="O906" s="66"/>
      <c r="P906" s="182">
        <f>O906*H906</f>
        <v>0</v>
      </c>
      <c r="Q906" s="182">
        <v>0</v>
      </c>
      <c r="R906" s="182">
        <f>Q906*H906</f>
        <v>0</v>
      </c>
      <c r="S906" s="182">
        <v>1.7999999999999999E-2</v>
      </c>
      <c r="T906" s="183">
        <f>S906*H906</f>
        <v>0.19529999999999997</v>
      </c>
      <c r="U906" s="36"/>
      <c r="V906" s="36"/>
      <c r="W906" s="36"/>
      <c r="X906" s="36"/>
      <c r="Y906" s="36"/>
      <c r="Z906" s="36"/>
      <c r="AA906" s="36"/>
      <c r="AB906" s="36"/>
      <c r="AC906" s="36"/>
      <c r="AD906" s="36"/>
      <c r="AE906" s="36"/>
      <c r="AR906" s="184" t="s">
        <v>376</v>
      </c>
      <c r="AT906" s="184" t="s">
        <v>140</v>
      </c>
      <c r="AU906" s="184" t="s">
        <v>92</v>
      </c>
      <c r="AY906" s="18" t="s">
        <v>137</v>
      </c>
      <c r="BE906" s="185">
        <f>IF(N906="základní",J906,0)</f>
        <v>0</v>
      </c>
      <c r="BF906" s="185">
        <f>IF(N906="snížená",J906,0)</f>
        <v>0</v>
      </c>
      <c r="BG906" s="185">
        <f>IF(N906="zákl. přenesená",J906,0)</f>
        <v>0</v>
      </c>
      <c r="BH906" s="185">
        <f>IF(N906="sníž. přenesená",J906,0)</f>
        <v>0</v>
      </c>
      <c r="BI906" s="185">
        <f>IF(N906="nulová",J906,0)</f>
        <v>0</v>
      </c>
      <c r="BJ906" s="18" t="s">
        <v>90</v>
      </c>
      <c r="BK906" s="185">
        <f>ROUND(I906*H906,2)</f>
        <v>0</v>
      </c>
      <c r="BL906" s="18" t="s">
        <v>376</v>
      </c>
      <c r="BM906" s="184" t="s">
        <v>1152</v>
      </c>
    </row>
    <row r="907" spans="1:65" s="2" customFormat="1" ht="11.25">
      <c r="A907" s="36"/>
      <c r="B907" s="37"/>
      <c r="C907" s="38"/>
      <c r="D907" s="186" t="s">
        <v>146</v>
      </c>
      <c r="E907" s="38"/>
      <c r="F907" s="187" t="s">
        <v>1153</v>
      </c>
      <c r="G907" s="38"/>
      <c r="H907" s="38"/>
      <c r="I907" s="188"/>
      <c r="J907" s="38"/>
      <c r="K907" s="38"/>
      <c r="L907" s="41"/>
      <c r="M907" s="189"/>
      <c r="N907" s="190"/>
      <c r="O907" s="66"/>
      <c r="P907" s="66"/>
      <c r="Q907" s="66"/>
      <c r="R907" s="66"/>
      <c r="S907" s="66"/>
      <c r="T907" s="67"/>
      <c r="U907" s="36"/>
      <c r="V907" s="36"/>
      <c r="W907" s="36"/>
      <c r="X907" s="36"/>
      <c r="Y907" s="36"/>
      <c r="Z907" s="36"/>
      <c r="AA907" s="36"/>
      <c r="AB907" s="36"/>
      <c r="AC907" s="36"/>
      <c r="AD907" s="36"/>
      <c r="AE907" s="36"/>
      <c r="AT907" s="18" t="s">
        <v>146</v>
      </c>
      <c r="AU907" s="18" t="s">
        <v>92</v>
      </c>
    </row>
    <row r="908" spans="1:65" s="13" customFormat="1" ht="11.25">
      <c r="B908" s="191"/>
      <c r="C908" s="192"/>
      <c r="D908" s="193" t="s">
        <v>148</v>
      </c>
      <c r="E908" s="194" t="s">
        <v>44</v>
      </c>
      <c r="F908" s="195" t="s">
        <v>1154</v>
      </c>
      <c r="G908" s="192"/>
      <c r="H908" s="196">
        <v>10.85</v>
      </c>
      <c r="I908" s="197"/>
      <c r="J908" s="192"/>
      <c r="K908" s="192"/>
      <c r="L908" s="198"/>
      <c r="M908" s="199"/>
      <c r="N908" s="200"/>
      <c r="O908" s="200"/>
      <c r="P908" s="200"/>
      <c r="Q908" s="200"/>
      <c r="R908" s="200"/>
      <c r="S908" s="200"/>
      <c r="T908" s="201"/>
      <c r="AT908" s="202" t="s">
        <v>148</v>
      </c>
      <c r="AU908" s="202" t="s">
        <v>92</v>
      </c>
      <c r="AV908" s="13" t="s">
        <v>92</v>
      </c>
      <c r="AW908" s="13" t="s">
        <v>42</v>
      </c>
      <c r="AX908" s="13" t="s">
        <v>90</v>
      </c>
      <c r="AY908" s="202" t="s">
        <v>137</v>
      </c>
    </row>
    <row r="909" spans="1:65" s="2" customFormat="1" ht="16.5" customHeight="1">
      <c r="A909" s="36"/>
      <c r="B909" s="37"/>
      <c r="C909" s="172" t="s">
        <v>1155</v>
      </c>
      <c r="D909" s="172" t="s">
        <v>140</v>
      </c>
      <c r="E909" s="173" t="s">
        <v>1156</v>
      </c>
      <c r="F909" s="174" t="s">
        <v>1157</v>
      </c>
      <c r="G909" s="175" t="s">
        <v>164</v>
      </c>
      <c r="H909" s="176">
        <v>71.099999999999994</v>
      </c>
      <c r="I909" s="177"/>
      <c r="J909" s="178">
        <f>ROUND(I909*H909,2)</f>
        <v>0</v>
      </c>
      <c r="K909" s="179"/>
      <c r="L909" s="41"/>
      <c r="M909" s="180" t="s">
        <v>44</v>
      </c>
      <c r="N909" s="181" t="s">
        <v>53</v>
      </c>
      <c r="O909" s="66"/>
      <c r="P909" s="182">
        <f>O909*H909</f>
        <v>0</v>
      </c>
      <c r="Q909" s="182">
        <v>0</v>
      </c>
      <c r="R909" s="182">
        <f>Q909*H909</f>
        <v>0</v>
      </c>
      <c r="S909" s="182">
        <v>4.0000000000000001E-3</v>
      </c>
      <c r="T909" s="183">
        <f>S909*H909</f>
        <v>0.28439999999999999</v>
      </c>
      <c r="U909" s="36"/>
      <c r="V909" s="36"/>
      <c r="W909" s="36"/>
      <c r="X909" s="36"/>
      <c r="Y909" s="36"/>
      <c r="Z909" s="36"/>
      <c r="AA909" s="36"/>
      <c r="AB909" s="36"/>
      <c r="AC909" s="36"/>
      <c r="AD909" s="36"/>
      <c r="AE909" s="36"/>
      <c r="AR909" s="184" t="s">
        <v>376</v>
      </c>
      <c r="AT909" s="184" t="s">
        <v>140</v>
      </c>
      <c r="AU909" s="184" t="s">
        <v>92</v>
      </c>
      <c r="AY909" s="18" t="s">
        <v>137</v>
      </c>
      <c r="BE909" s="185">
        <f>IF(N909="základní",J909,0)</f>
        <v>0</v>
      </c>
      <c r="BF909" s="185">
        <f>IF(N909="snížená",J909,0)</f>
        <v>0</v>
      </c>
      <c r="BG909" s="185">
        <f>IF(N909="zákl. přenesená",J909,0)</f>
        <v>0</v>
      </c>
      <c r="BH909" s="185">
        <f>IF(N909="sníž. přenesená",J909,0)</f>
        <v>0</v>
      </c>
      <c r="BI909" s="185">
        <f>IF(N909="nulová",J909,0)</f>
        <v>0</v>
      </c>
      <c r="BJ909" s="18" t="s">
        <v>90</v>
      </c>
      <c r="BK909" s="185">
        <f>ROUND(I909*H909,2)</f>
        <v>0</v>
      </c>
      <c r="BL909" s="18" t="s">
        <v>376</v>
      </c>
      <c r="BM909" s="184" t="s">
        <v>1158</v>
      </c>
    </row>
    <row r="910" spans="1:65" s="2" customFormat="1" ht="11.25">
      <c r="A910" s="36"/>
      <c r="B910" s="37"/>
      <c r="C910" s="38"/>
      <c r="D910" s="186" t="s">
        <v>146</v>
      </c>
      <c r="E910" s="38"/>
      <c r="F910" s="187" t="s">
        <v>1159</v>
      </c>
      <c r="G910" s="38"/>
      <c r="H910" s="38"/>
      <c r="I910" s="188"/>
      <c r="J910" s="38"/>
      <c r="K910" s="38"/>
      <c r="L910" s="41"/>
      <c r="M910" s="189"/>
      <c r="N910" s="190"/>
      <c r="O910" s="66"/>
      <c r="P910" s="66"/>
      <c r="Q910" s="66"/>
      <c r="R910" s="66"/>
      <c r="S910" s="66"/>
      <c r="T910" s="67"/>
      <c r="U910" s="36"/>
      <c r="V910" s="36"/>
      <c r="W910" s="36"/>
      <c r="X910" s="36"/>
      <c r="Y910" s="36"/>
      <c r="Z910" s="36"/>
      <c r="AA910" s="36"/>
      <c r="AB910" s="36"/>
      <c r="AC910" s="36"/>
      <c r="AD910" s="36"/>
      <c r="AE910" s="36"/>
      <c r="AT910" s="18" t="s">
        <v>146</v>
      </c>
      <c r="AU910" s="18" t="s">
        <v>92</v>
      </c>
    </row>
    <row r="911" spans="1:65" s="13" customFormat="1" ht="11.25">
      <c r="B911" s="191"/>
      <c r="C911" s="192"/>
      <c r="D911" s="193" t="s">
        <v>148</v>
      </c>
      <c r="E911" s="194" t="s">
        <v>44</v>
      </c>
      <c r="F911" s="195" t="s">
        <v>1160</v>
      </c>
      <c r="G911" s="192"/>
      <c r="H911" s="196">
        <v>2.93</v>
      </c>
      <c r="I911" s="197"/>
      <c r="J911" s="192"/>
      <c r="K911" s="192"/>
      <c r="L911" s="198"/>
      <c r="M911" s="199"/>
      <c r="N911" s="200"/>
      <c r="O911" s="200"/>
      <c r="P911" s="200"/>
      <c r="Q911" s="200"/>
      <c r="R911" s="200"/>
      <c r="S911" s="200"/>
      <c r="T911" s="201"/>
      <c r="AT911" s="202" t="s">
        <v>148</v>
      </c>
      <c r="AU911" s="202" t="s">
        <v>92</v>
      </c>
      <c r="AV911" s="13" t="s">
        <v>92</v>
      </c>
      <c r="AW911" s="13" t="s">
        <v>42</v>
      </c>
      <c r="AX911" s="13" t="s">
        <v>82</v>
      </c>
      <c r="AY911" s="202" t="s">
        <v>137</v>
      </c>
    </row>
    <row r="912" spans="1:65" s="13" customFormat="1" ht="11.25">
      <c r="B912" s="191"/>
      <c r="C912" s="192"/>
      <c r="D912" s="193" t="s">
        <v>148</v>
      </c>
      <c r="E912" s="194" t="s">
        <v>44</v>
      </c>
      <c r="F912" s="195" t="s">
        <v>1161</v>
      </c>
      <c r="G912" s="192"/>
      <c r="H912" s="196">
        <v>1.26</v>
      </c>
      <c r="I912" s="197"/>
      <c r="J912" s="192"/>
      <c r="K912" s="192"/>
      <c r="L912" s="198"/>
      <c r="M912" s="199"/>
      <c r="N912" s="200"/>
      <c r="O912" s="200"/>
      <c r="P912" s="200"/>
      <c r="Q912" s="200"/>
      <c r="R912" s="200"/>
      <c r="S912" s="200"/>
      <c r="T912" s="201"/>
      <c r="AT912" s="202" t="s">
        <v>148</v>
      </c>
      <c r="AU912" s="202" t="s">
        <v>92</v>
      </c>
      <c r="AV912" s="13" t="s">
        <v>92</v>
      </c>
      <c r="AW912" s="13" t="s">
        <v>42</v>
      </c>
      <c r="AX912" s="13" t="s">
        <v>82</v>
      </c>
      <c r="AY912" s="202" t="s">
        <v>137</v>
      </c>
    </row>
    <row r="913" spans="2:51" s="13" customFormat="1" ht="11.25">
      <c r="B913" s="191"/>
      <c r="C913" s="192"/>
      <c r="D913" s="193" t="s">
        <v>148</v>
      </c>
      <c r="E913" s="194" t="s">
        <v>44</v>
      </c>
      <c r="F913" s="195" t="s">
        <v>1162</v>
      </c>
      <c r="G913" s="192"/>
      <c r="H913" s="196">
        <v>1.26</v>
      </c>
      <c r="I913" s="197"/>
      <c r="J913" s="192"/>
      <c r="K913" s="192"/>
      <c r="L913" s="198"/>
      <c r="M913" s="199"/>
      <c r="N913" s="200"/>
      <c r="O913" s="200"/>
      <c r="P913" s="200"/>
      <c r="Q913" s="200"/>
      <c r="R913" s="200"/>
      <c r="S913" s="200"/>
      <c r="T913" s="201"/>
      <c r="AT913" s="202" t="s">
        <v>148</v>
      </c>
      <c r="AU913" s="202" t="s">
        <v>92</v>
      </c>
      <c r="AV913" s="13" t="s">
        <v>92</v>
      </c>
      <c r="AW913" s="13" t="s">
        <v>42</v>
      </c>
      <c r="AX913" s="13" t="s">
        <v>82</v>
      </c>
      <c r="AY913" s="202" t="s">
        <v>137</v>
      </c>
    </row>
    <row r="914" spans="2:51" s="13" customFormat="1" ht="11.25">
      <c r="B914" s="191"/>
      <c r="C914" s="192"/>
      <c r="D914" s="193" t="s">
        <v>148</v>
      </c>
      <c r="E914" s="194" t="s">
        <v>44</v>
      </c>
      <c r="F914" s="195" t="s">
        <v>1163</v>
      </c>
      <c r="G914" s="192"/>
      <c r="H914" s="196">
        <v>3.18</v>
      </c>
      <c r="I914" s="197"/>
      <c r="J914" s="192"/>
      <c r="K914" s="192"/>
      <c r="L914" s="198"/>
      <c r="M914" s="199"/>
      <c r="N914" s="200"/>
      <c r="O914" s="200"/>
      <c r="P914" s="200"/>
      <c r="Q914" s="200"/>
      <c r="R914" s="200"/>
      <c r="S914" s="200"/>
      <c r="T914" s="201"/>
      <c r="AT914" s="202" t="s">
        <v>148</v>
      </c>
      <c r="AU914" s="202" t="s">
        <v>92</v>
      </c>
      <c r="AV914" s="13" t="s">
        <v>92</v>
      </c>
      <c r="AW914" s="13" t="s">
        <v>42</v>
      </c>
      <c r="AX914" s="13" t="s">
        <v>82</v>
      </c>
      <c r="AY914" s="202" t="s">
        <v>137</v>
      </c>
    </row>
    <row r="915" spans="2:51" s="13" customFormat="1" ht="11.25">
      <c r="B915" s="191"/>
      <c r="C915" s="192"/>
      <c r="D915" s="193" t="s">
        <v>148</v>
      </c>
      <c r="E915" s="194" t="s">
        <v>44</v>
      </c>
      <c r="F915" s="195" t="s">
        <v>1164</v>
      </c>
      <c r="G915" s="192"/>
      <c r="H915" s="196">
        <v>1.26</v>
      </c>
      <c r="I915" s="197"/>
      <c r="J915" s="192"/>
      <c r="K915" s="192"/>
      <c r="L915" s="198"/>
      <c r="M915" s="199"/>
      <c r="N915" s="200"/>
      <c r="O915" s="200"/>
      <c r="P915" s="200"/>
      <c r="Q915" s="200"/>
      <c r="R915" s="200"/>
      <c r="S915" s="200"/>
      <c r="T915" s="201"/>
      <c r="AT915" s="202" t="s">
        <v>148</v>
      </c>
      <c r="AU915" s="202" t="s">
        <v>92</v>
      </c>
      <c r="AV915" s="13" t="s">
        <v>92</v>
      </c>
      <c r="AW915" s="13" t="s">
        <v>42</v>
      </c>
      <c r="AX915" s="13" t="s">
        <v>82</v>
      </c>
      <c r="AY915" s="202" t="s">
        <v>137</v>
      </c>
    </row>
    <row r="916" spans="2:51" s="13" customFormat="1" ht="11.25">
      <c r="B916" s="191"/>
      <c r="C916" s="192"/>
      <c r="D916" s="193" t="s">
        <v>148</v>
      </c>
      <c r="E916" s="194" t="s">
        <v>44</v>
      </c>
      <c r="F916" s="195" t="s">
        <v>1165</v>
      </c>
      <c r="G916" s="192"/>
      <c r="H916" s="196">
        <v>1.26</v>
      </c>
      <c r="I916" s="197"/>
      <c r="J916" s="192"/>
      <c r="K916" s="192"/>
      <c r="L916" s="198"/>
      <c r="M916" s="199"/>
      <c r="N916" s="200"/>
      <c r="O916" s="200"/>
      <c r="P916" s="200"/>
      <c r="Q916" s="200"/>
      <c r="R916" s="200"/>
      <c r="S916" s="200"/>
      <c r="T916" s="201"/>
      <c r="AT916" s="202" t="s">
        <v>148</v>
      </c>
      <c r="AU916" s="202" t="s">
        <v>92</v>
      </c>
      <c r="AV916" s="13" t="s">
        <v>92</v>
      </c>
      <c r="AW916" s="13" t="s">
        <v>42</v>
      </c>
      <c r="AX916" s="13" t="s">
        <v>82</v>
      </c>
      <c r="AY916" s="202" t="s">
        <v>137</v>
      </c>
    </row>
    <row r="917" spans="2:51" s="13" customFormat="1" ht="11.25">
      <c r="B917" s="191"/>
      <c r="C917" s="192"/>
      <c r="D917" s="193" t="s">
        <v>148</v>
      </c>
      <c r="E917" s="194" t="s">
        <v>44</v>
      </c>
      <c r="F917" s="195" t="s">
        <v>1166</v>
      </c>
      <c r="G917" s="192"/>
      <c r="H917" s="196">
        <v>5.48</v>
      </c>
      <c r="I917" s="197"/>
      <c r="J917" s="192"/>
      <c r="K917" s="192"/>
      <c r="L917" s="198"/>
      <c r="M917" s="199"/>
      <c r="N917" s="200"/>
      <c r="O917" s="200"/>
      <c r="P917" s="200"/>
      <c r="Q917" s="200"/>
      <c r="R917" s="200"/>
      <c r="S917" s="200"/>
      <c r="T917" s="201"/>
      <c r="AT917" s="202" t="s">
        <v>148</v>
      </c>
      <c r="AU917" s="202" t="s">
        <v>92</v>
      </c>
      <c r="AV917" s="13" t="s">
        <v>92</v>
      </c>
      <c r="AW917" s="13" t="s">
        <v>42</v>
      </c>
      <c r="AX917" s="13" t="s">
        <v>82</v>
      </c>
      <c r="AY917" s="202" t="s">
        <v>137</v>
      </c>
    </row>
    <row r="918" spans="2:51" s="13" customFormat="1" ht="11.25">
      <c r="B918" s="191"/>
      <c r="C918" s="192"/>
      <c r="D918" s="193" t="s">
        <v>148</v>
      </c>
      <c r="E918" s="194" t="s">
        <v>44</v>
      </c>
      <c r="F918" s="195" t="s">
        <v>1167</v>
      </c>
      <c r="G918" s="192"/>
      <c r="H918" s="196">
        <v>3.23</v>
      </c>
      <c r="I918" s="197"/>
      <c r="J918" s="192"/>
      <c r="K918" s="192"/>
      <c r="L918" s="198"/>
      <c r="M918" s="199"/>
      <c r="N918" s="200"/>
      <c r="O918" s="200"/>
      <c r="P918" s="200"/>
      <c r="Q918" s="200"/>
      <c r="R918" s="200"/>
      <c r="S918" s="200"/>
      <c r="T918" s="201"/>
      <c r="AT918" s="202" t="s">
        <v>148</v>
      </c>
      <c r="AU918" s="202" t="s">
        <v>92</v>
      </c>
      <c r="AV918" s="13" t="s">
        <v>92</v>
      </c>
      <c r="AW918" s="13" t="s">
        <v>42</v>
      </c>
      <c r="AX918" s="13" t="s">
        <v>82</v>
      </c>
      <c r="AY918" s="202" t="s">
        <v>137</v>
      </c>
    </row>
    <row r="919" spans="2:51" s="13" customFormat="1" ht="11.25">
      <c r="B919" s="191"/>
      <c r="C919" s="192"/>
      <c r="D919" s="193" t="s">
        <v>148</v>
      </c>
      <c r="E919" s="194" t="s">
        <v>44</v>
      </c>
      <c r="F919" s="195" t="s">
        <v>1168</v>
      </c>
      <c r="G919" s="192"/>
      <c r="H919" s="196">
        <v>1.56</v>
      </c>
      <c r="I919" s="197"/>
      <c r="J919" s="192"/>
      <c r="K919" s="192"/>
      <c r="L919" s="198"/>
      <c r="M919" s="199"/>
      <c r="N919" s="200"/>
      <c r="O919" s="200"/>
      <c r="P919" s="200"/>
      <c r="Q919" s="200"/>
      <c r="R919" s="200"/>
      <c r="S919" s="200"/>
      <c r="T919" s="201"/>
      <c r="AT919" s="202" t="s">
        <v>148</v>
      </c>
      <c r="AU919" s="202" t="s">
        <v>92</v>
      </c>
      <c r="AV919" s="13" t="s">
        <v>92</v>
      </c>
      <c r="AW919" s="13" t="s">
        <v>42</v>
      </c>
      <c r="AX919" s="13" t="s">
        <v>82</v>
      </c>
      <c r="AY919" s="202" t="s">
        <v>137</v>
      </c>
    </row>
    <row r="920" spans="2:51" s="13" customFormat="1" ht="11.25">
      <c r="B920" s="191"/>
      <c r="C920" s="192"/>
      <c r="D920" s="193" t="s">
        <v>148</v>
      </c>
      <c r="E920" s="194" t="s">
        <v>44</v>
      </c>
      <c r="F920" s="195" t="s">
        <v>1169</v>
      </c>
      <c r="G920" s="192"/>
      <c r="H920" s="196">
        <v>1.55</v>
      </c>
      <c r="I920" s="197"/>
      <c r="J920" s="192"/>
      <c r="K920" s="192"/>
      <c r="L920" s="198"/>
      <c r="M920" s="199"/>
      <c r="N920" s="200"/>
      <c r="O920" s="200"/>
      <c r="P920" s="200"/>
      <c r="Q920" s="200"/>
      <c r="R920" s="200"/>
      <c r="S920" s="200"/>
      <c r="T920" s="201"/>
      <c r="AT920" s="202" t="s">
        <v>148</v>
      </c>
      <c r="AU920" s="202" t="s">
        <v>92</v>
      </c>
      <c r="AV920" s="13" t="s">
        <v>92</v>
      </c>
      <c r="AW920" s="13" t="s">
        <v>42</v>
      </c>
      <c r="AX920" s="13" t="s">
        <v>82</v>
      </c>
      <c r="AY920" s="202" t="s">
        <v>137</v>
      </c>
    </row>
    <row r="921" spans="2:51" s="13" customFormat="1" ht="11.25">
      <c r="B921" s="191"/>
      <c r="C921" s="192"/>
      <c r="D921" s="193" t="s">
        <v>148</v>
      </c>
      <c r="E921" s="194" t="s">
        <v>44</v>
      </c>
      <c r="F921" s="195" t="s">
        <v>1170</v>
      </c>
      <c r="G921" s="192"/>
      <c r="H921" s="196">
        <v>5.48</v>
      </c>
      <c r="I921" s="197"/>
      <c r="J921" s="192"/>
      <c r="K921" s="192"/>
      <c r="L921" s="198"/>
      <c r="M921" s="199"/>
      <c r="N921" s="200"/>
      <c r="O921" s="200"/>
      <c r="P921" s="200"/>
      <c r="Q921" s="200"/>
      <c r="R921" s="200"/>
      <c r="S921" s="200"/>
      <c r="T921" s="201"/>
      <c r="AT921" s="202" t="s">
        <v>148</v>
      </c>
      <c r="AU921" s="202" t="s">
        <v>92</v>
      </c>
      <c r="AV921" s="13" t="s">
        <v>92</v>
      </c>
      <c r="AW921" s="13" t="s">
        <v>42</v>
      </c>
      <c r="AX921" s="13" t="s">
        <v>82</v>
      </c>
      <c r="AY921" s="202" t="s">
        <v>137</v>
      </c>
    </row>
    <row r="922" spans="2:51" s="13" customFormat="1" ht="11.25">
      <c r="B922" s="191"/>
      <c r="C922" s="192"/>
      <c r="D922" s="193" t="s">
        <v>148</v>
      </c>
      <c r="E922" s="194" t="s">
        <v>44</v>
      </c>
      <c r="F922" s="195" t="s">
        <v>1171</v>
      </c>
      <c r="G922" s="192"/>
      <c r="H922" s="196">
        <v>3.23</v>
      </c>
      <c r="I922" s="197"/>
      <c r="J922" s="192"/>
      <c r="K922" s="192"/>
      <c r="L922" s="198"/>
      <c r="M922" s="199"/>
      <c r="N922" s="200"/>
      <c r="O922" s="200"/>
      <c r="P922" s="200"/>
      <c r="Q922" s="200"/>
      <c r="R922" s="200"/>
      <c r="S922" s="200"/>
      <c r="T922" s="201"/>
      <c r="AT922" s="202" t="s">
        <v>148</v>
      </c>
      <c r="AU922" s="202" t="s">
        <v>92</v>
      </c>
      <c r="AV922" s="13" t="s">
        <v>92</v>
      </c>
      <c r="AW922" s="13" t="s">
        <v>42</v>
      </c>
      <c r="AX922" s="13" t="s">
        <v>82</v>
      </c>
      <c r="AY922" s="202" t="s">
        <v>137</v>
      </c>
    </row>
    <row r="923" spans="2:51" s="13" customFormat="1" ht="11.25">
      <c r="B923" s="191"/>
      <c r="C923" s="192"/>
      <c r="D923" s="193" t="s">
        <v>148</v>
      </c>
      <c r="E923" s="194" t="s">
        <v>44</v>
      </c>
      <c r="F923" s="195" t="s">
        <v>1172</v>
      </c>
      <c r="G923" s="192"/>
      <c r="H923" s="196">
        <v>1.56</v>
      </c>
      <c r="I923" s="197"/>
      <c r="J923" s="192"/>
      <c r="K923" s="192"/>
      <c r="L923" s="198"/>
      <c r="M923" s="199"/>
      <c r="N923" s="200"/>
      <c r="O923" s="200"/>
      <c r="P923" s="200"/>
      <c r="Q923" s="200"/>
      <c r="R923" s="200"/>
      <c r="S923" s="200"/>
      <c r="T923" s="201"/>
      <c r="AT923" s="202" t="s">
        <v>148</v>
      </c>
      <c r="AU923" s="202" t="s">
        <v>92</v>
      </c>
      <c r="AV923" s="13" t="s">
        <v>92</v>
      </c>
      <c r="AW923" s="13" t="s">
        <v>42</v>
      </c>
      <c r="AX923" s="13" t="s">
        <v>82</v>
      </c>
      <c r="AY923" s="202" t="s">
        <v>137</v>
      </c>
    </row>
    <row r="924" spans="2:51" s="13" customFormat="1" ht="11.25">
      <c r="B924" s="191"/>
      <c r="C924" s="192"/>
      <c r="D924" s="193" t="s">
        <v>148</v>
      </c>
      <c r="E924" s="194" t="s">
        <v>44</v>
      </c>
      <c r="F924" s="195" t="s">
        <v>1173</v>
      </c>
      <c r="G924" s="192"/>
      <c r="H924" s="196">
        <v>1.55</v>
      </c>
      <c r="I924" s="197"/>
      <c r="J924" s="192"/>
      <c r="K924" s="192"/>
      <c r="L924" s="198"/>
      <c r="M924" s="199"/>
      <c r="N924" s="200"/>
      <c r="O924" s="200"/>
      <c r="P924" s="200"/>
      <c r="Q924" s="200"/>
      <c r="R924" s="200"/>
      <c r="S924" s="200"/>
      <c r="T924" s="201"/>
      <c r="AT924" s="202" t="s">
        <v>148</v>
      </c>
      <c r="AU924" s="202" t="s">
        <v>92</v>
      </c>
      <c r="AV924" s="13" t="s">
        <v>92</v>
      </c>
      <c r="AW924" s="13" t="s">
        <v>42</v>
      </c>
      <c r="AX924" s="13" t="s">
        <v>82</v>
      </c>
      <c r="AY924" s="202" t="s">
        <v>137</v>
      </c>
    </row>
    <row r="925" spans="2:51" s="13" customFormat="1" ht="11.25">
      <c r="B925" s="191"/>
      <c r="C925" s="192"/>
      <c r="D925" s="193" t="s">
        <v>148</v>
      </c>
      <c r="E925" s="194" t="s">
        <v>44</v>
      </c>
      <c r="F925" s="195" t="s">
        <v>1174</v>
      </c>
      <c r="G925" s="192"/>
      <c r="H925" s="196">
        <v>5.48</v>
      </c>
      <c r="I925" s="197"/>
      <c r="J925" s="192"/>
      <c r="K925" s="192"/>
      <c r="L925" s="198"/>
      <c r="M925" s="199"/>
      <c r="N925" s="200"/>
      <c r="O925" s="200"/>
      <c r="P925" s="200"/>
      <c r="Q925" s="200"/>
      <c r="R925" s="200"/>
      <c r="S925" s="200"/>
      <c r="T925" s="201"/>
      <c r="AT925" s="202" t="s">
        <v>148</v>
      </c>
      <c r="AU925" s="202" t="s">
        <v>92</v>
      </c>
      <c r="AV925" s="13" t="s">
        <v>92</v>
      </c>
      <c r="AW925" s="13" t="s">
        <v>42</v>
      </c>
      <c r="AX925" s="13" t="s">
        <v>82</v>
      </c>
      <c r="AY925" s="202" t="s">
        <v>137</v>
      </c>
    </row>
    <row r="926" spans="2:51" s="13" customFormat="1" ht="11.25">
      <c r="B926" s="191"/>
      <c r="C926" s="192"/>
      <c r="D926" s="193" t="s">
        <v>148</v>
      </c>
      <c r="E926" s="194" t="s">
        <v>44</v>
      </c>
      <c r="F926" s="195" t="s">
        <v>1175</v>
      </c>
      <c r="G926" s="192"/>
      <c r="H926" s="196">
        <v>3.23</v>
      </c>
      <c r="I926" s="197"/>
      <c r="J926" s="192"/>
      <c r="K926" s="192"/>
      <c r="L926" s="198"/>
      <c r="M926" s="199"/>
      <c r="N926" s="200"/>
      <c r="O926" s="200"/>
      <c r="P926" s="200"/>
      <c r="Q926" s="200"/>
      <c r="R926" s="200"/>
      <c r="S926" s="200"/>
      <c r="T926" s="201"/>
      <c r="AT926" s="202" t="s">
        <v>148</v>
      </c>
      <c r="AU926" s="202" t="s">
        <v>92</v>
      </c>
      <c r="AV926" s="13" t="s">
        <v>92</v>
      </c>
      <c r="AW926" s="13" t="s">
        <v>42</v>
      </c>
      <c r="AX926" s="13" t="s">
        <v>82</v>
      </c>
      <c r="AY926" s="202" t="s">
        <v>137</v>
      </c>
    </row>
    <row r="927" spans="2:51" s="13" customFormat="1" ht="11.25">
      <c r="B927" s="191"/>
      <c r="C927" s="192"/>
      <c r="D927" s="193" t="s">
        <v>148</v>
      </c>
      <c r="E927" s="194" t="s">
        <v>44</v>
      </c>
      <c r="F927" s="195" t="s">
        <v>1176</v>
      </c>
      <c r="G927" s="192"/>
      <c r="H927" s="196">
        <v>1.56</v>
      </c>
      <c r="I927" s="197"/>
      <c r="J927" s="192"/>
      <c r="K927" s="192"/>
      <c r="L927" s="198"/>
      <c r="M927" s="199"/>
      <c r="N927" s="200"/>
      <c r="O927" s="200"/>
      <c r="P927" s="200"/>
      <c r="Q927" s="200"/>
      <c r="R927" s="200"/>
      <c r="S927" s="200"/>
      <c r="T927" s="201"/>
      <c r="AT927" s="202" t="s">
        <v>148</v>
      </c>
      <c r="AU927" s="202" t="s">
        <v>92</v>
      </c>
      <c r="AV927" s="13" t="s">
        <v>92</v>
      </c>
      <c r="AW927" s="13" t="s">
        <v>42</v>
      </c>
      <c r="AX927" s="13" t="s">
        <v>82</v>
      </c>
      <c r="AY927" s="202" t="s">
        <v>137</v>
      </c>
    </row>
    <row r="928" spans="2:51" s="13" customFormat="1" ht="11.25">
      <c r="B928" s="191"/>
      <c r="C928" s="192"/>
      <c r="D928" s="193" t="s">
        <v>148</v>
      </c>
      <c r="E928" s="194" t="s">
        <v>44</v>
      </c>
      <c r="F928" s="195" t="s">
        <v>1177</v>
      </c>
      <c r="G928" s="192"/>
      <c r="H928" s="196">
        <v>1.55</v>
      </c>
      <c r="I928" s="197"/>
      <c r="J928" s="192"/>
      <c r="K928" s="192"/>
      <c r="L928" s="198"/>
      <c r="M928" s="199"/>
      <c r="N928" s="200"/>
      <c r="O928" s="200"/>
      <c r="P928" s="200"/>
      <c r="Q928" s="200"/>
      <c r="R928" s="200"/>
      <c r="S928" s="200"/>
      <c r="T928" s="201"/>
      <c r="AT928" s="202" t="s">
        <v>148</v>
      </c>
      <c r="AU928" s="202" t="s">
        <v>92</v>
      </c>
      <c r="AV928" s="13" t="s">
        <v>92</v>
      </c>
      <c r="AW928" s="13" t="s">
        <v>42</v>
      </c>
      <c r="AX928" s="13" t="s">
        <v>82</v>
      </c>
      <c r="AY928" s="202" t="s">
        <v>137</v>
      </c>
    </row>
    <row r="929" spans="1:65" s="13" customFormat="1" ht="11.25">
      <c r="B929" s="191"/>
      <c r="C929" s="192"/>
      <c r="D929" s="193" t="s">
        <v>148</v>
      </c>
      <c r="E929" s="194" t="s">
        <v>44</v>
      </c>
      <c r="F929" s="195" t="s">
        <v>1178</v>
      </c>
      <c r="G929" s="192"/>
      <c r="H929" s="196">
        <v>2.06</v>
      </c>
      <c r="I929" s="197"/>
      <c r="J929" s="192"/>
      <c r="K929" s="192"/>
      <c r="L929" s="198"/>
      <c r="M929" s="199"/>
      <c r="N929" s="200"/>
      <c r="O929" s="200"/>
      <c r="P929" s="200"/>
      <c r="Q929" s="200"/>
      <c r="R929" s="200"/>
      <c r="S929" s="200"/>
      <c r="T929" s="201"/>
      <c r="AT929" s="202" t="s">
        <v>148</v>
      </c>
      <c r="AU929" s="202" t="s">
        <v>92</v>
      </c>
      <c r="AV929" s="13" t="s">
        <v>92</v>
      </c>
      <c r="AW929" s="13" t="s">
        <v>42</v>
      </c>
      <c r="AX929" s="13" t="s">
        <v>82</v>
      </c>
      <c r="AY929" s="202" t="s">
        <v>137</v>
      </c>
    </row>
    <row r="930" spans="1:65" s="13" customFormat="1" ht="11.25">
      <c r="B930" s="191"/>
      <c r="C930" s="192"/>
      <c r="D930" s="193" t="s">
        <v>148</v>
      </c>
      <c r="E930" s="194" t="s">
        <v>44</v>
      </c>
      <c r="F930" s="195" t="s">
        <v>1179</v>
      </c>
      <c r="G930" s="192"/>
      <c r="H930" s="196">
        <v>20.6</v>
      </c>
      <c r="I930" s="197"/>
      <c r="J930" s="192"/>
      <c r="K930" s="192"/>
      <c r="L930" s="198"/>
      <c r="M930" s="199"/>
      <c r="N930" s="200"/>
      <c r="O930" s="200"/>
      <c r="P930" s="200"/>
      <c r="Q930" s="200"/>
      <c r="R930" s="200"/>
      <c r="S930" s="200"/>
      <c r="T930" s="201"/>
      <c r="AT930" s="202" t="s">
        <v>148</v>
      </c>
      <c r="AU930" s="202" t="s">
        <v>92</v>
      </c>
      <c r="AV930" s="13" t="s">
        <v>92</v>
      </c>
      <c r="AW930" s="13" t="s">
        <v>42</v>
      </c>
      <c r="AX930" s="13" t="s">
        <v>82</v>
      </c>
      <c r="AY930" s="202" t="s">
        <v>137</v>
      </c>
    </row>
    <row r="931" spans="1:65" s="13" customFormat="1" ht="11.25">
      <c r="B931" s="191"/>
      <c r="C931" s="192"/>
      <c r="D931" s="193" t="s">
        <v>148</v>
      </c>
      <c r="E931" s="194" t="s">
        <v>44</v>
      </c>
      <c r="F931" s="195" t="s">
        <v>1180</v>
      </c>
      <c r="G931" s="192"/>
      <c r="H931" s="196">
        <v>1.83</v>
      </c>
      <c r="I931" s="197"/>
      <c r="J931" s="192"/>
      <c r="K931" s="192"/>
      <c r="L931" s="198"/>
      <c r="M931" s="199"/>
      <c r="N931" s="200"/>
      <c r="O931" s="200"/>
      <c r="P931" s="200"/>
      <c r="Q931" s="200"/>
      <c r="R931" s="200"/>
      <c r="S931" s="200"/>
      <c r="T931" s="201"/>
      <c r="AT931" s="202" t="s">
        <v>148</v>
      </c>
      <c r="AU931" s="202" t="s">
        <v>92</v>
      </c>
      <c r="AV931" s="13" t="s">
        <v>92</v>
      </c>
      <c r="AW931" s="13" t="s">
        <v>42</v>
      </c>
      <c r="AX931" s="13" t="s">
        <v>82</v>
      </c>
      <c r="AY931" s="202" t="s">
        <v>137</v>
      </c>
    </row>
    <row r="932" spans="1:65" s="14" customFormat="1" ht="11.25">
      <c r="B932" s="203"/>
      <c r="C932" s="204"/>
      <c r="D932" s="193" t="s">
        <v>148</v>
      </c>
      <c r="E932" s="205" t="s">
        <v>44</v>
      </c>
      <c r="F932" s="206" t="s">
        <v>153</v>
      </c>
      <c r="G932" s="204"/>
      <c r="H932" s="207">
        <v>71.099999999999994</v>
      </c>
      <c r="I932" s="208"/>
      <c r="J932" s="204"/>
      <c r="K932" s="204"/>
      <c r="L932" s="209"/>
      <c r="M932" s="210"/>
      <c r="N932" s="211"/>
      <c r="O932" s="211"/>
      <c r="P932" s="211"/>
      <c r="Q932" s="211"/>
      <c r="R932" s="211"/>
      <c r="S932" s="211"/>
      <c r="T932" s="212"/>
      <c r="AT932" s="213" t="s">
        <v>148</v>
      </c>
      <c r="AU932" s="213" t="s">
        <v>92</v>
      </c>
      <c r="AV932" s="14" t="s">
        <v>144</v>
      </c>
      <c r="AW932" s="14" t="s">
        <v>42</v>
      </c>
      <c r="AX932" s="14" t="s">
        <v>90</v>
      </c>
      <c r="AY932" s="213" t="s">
        <v>137</v>
      </c>
    </row>
    <row r="933" spans="1:65" s="12" customFormat="1" ht="22.9" customHeight="1">
      <c r="B933" s="156"/>
      <c r="C933" s="157"/>
      <c r="D933" s="158" t="s">
        <v>81</v>
      </c>
      <c r="E933" s="170" t="s">
        <v>1181</v>
      </c>
      <c r="F933" s="170" t="s">
        <v>1182</v>
      </c>
      <c r="G933" s="157"/>
      <c r="H933" s="157"/>
      <c r="I933" s="160"/>
      <c r="J933" s="171">
        <f>BK933</f>
        <v>0</v>
      </c>
      <c r="K933" s="157"/>
      <c r="L933" s="162"/>
      <c r="M933" s="163"/>
      <c r="N933" s="164"/>
      <c r="O933" s="164"/>
      <c r="P933" s="165">
        <f>SUM(P934:P1036)</f>
        <v>0</v>
      </c>
      <c r="Q933" s="164"/>
      <c r="R933" s="165">
        <f>SUM(R934:R1036)</f>
        <v>3.0270975999999998</v>
      </c>
      <c r="S933" s="164"/>
      <c r="T933" s="166">
        <f>SUM(T934:T1036)</f>
        <v>7.9468934999999989</v>
      </c>
      <c r="AR933" s="167" t="s">
        <v>92</v>
      </c>
      <c r="AT933" s="168" t="s">
        <v>81</v>
      </c>
      <c r="AU933" s="168" t="s">
        <v>90</v>
      </c>
      <c r="AY933" s="167" t="s">
        <v>137</v>
      </c>
      <c r="BK933" s="169">
        <f>SUM(BK934:BK1036)</f>
        <v>0</v>
      </c>
    </row>
    <row r="934" spans="1:65" s="2" customFormat="1" ht="16.5" customHeight="1">
      <c r="A934" s="36"/>
      <c r="B934" s="37"/>
      <c r="C934" s="172" t="s">
        <v>1183</v>
      </c>
      <c r="D934" s="172" t="s">
        <v>140</v>
      </c>
      <c r="E934" s="173" t="s">
        <v>1184</v>
      </c>
      <c r="F934" s="174" t="s">
        <v>1185</v>
      </c>
      <c r="G934" s="175" t="s">
        <v>164</v>
      </c>
      <c r="H934" s="176">
        <v>70.48</v>
      </c>
      <c r="I934" s="177"/>
      <c r="J934" s="178">
        <f>ROUND(I934*H934,2)</f>
        <v>0</v>
      </c>
      <c r="K934" s="179"/>
      <c r="L934" s="41"/>
      <c r="M934" s="180" t="s">
        <v>44</v>
      </c>
      <c r="N934" s="181" t="s">
        <v>53</v>
      </c>
      <c r="O934" s="66"/>
      <c r="P934" s="182">
        <f>O934*H934</f>
        <v>0</v>
      </c>
      <c r="Q934" s="182">
        <v>0</v>
      </c>
      <c r="R934" s="182">
        <f>Q934*H934</f>
        <v>0</v>
      </c>
      <c r="S934" s="182">
        <v>0</v>
      </c>
      <c r="T934" s="183">
        <f>S934*H934</f>
        <v>0</v>
      </c>
      <c r="U934" s="36"/>
      <c r="V934" s="36"/>
      <c r="W934" s="36"/>
      <c r="X934" s="36"/>
      <c r="Y934" s="36"/>
      <c r="Z934" s="36"/>
      <c r="AA934" s="36"/>
      <c r="AB934" s="36"/>
      <c r="AC934" s="36"/>
      <c r="AD934" s="36"/>
      <c r="AE934" s="36"/>
      <c r="AR934" s="184" t="s">
        <v>376</v>
      </c>
      <c r="AT934" s="184" t="s">
        <v>140</v>
      </c>
      <c r="AU934" s="184" t="s">
        <v>92</v>
      </c>
      <c r="AY934" s="18" t="s">
        <v>137</v>
      </c>
      <c r="BE934" s="185">
        <f>IF(N934="základní",J934,0)</f>
        <v>0</v>
      </c>
      <c r="BF934" s="185">
        <f>IF(N934="snížená",J934,0)</f>
        <v>0</v>
      </c>
      <c r="BG934" s="185">
        <f>IF(N934="zákl. přenesená",J934,0)</f>
        <v>0</v>
      </c>
      <c r="BH934" s="185">
        <f>IF(N934="sníž. přenesená",J934,0)</f>
        <v>0</v>
      </c>
      <c r="BI934" s="185">
        <f>IF(N934="nulová",J934,0)</f>
        <v>0</v>
      </c>
      <c r="BJ934" s="18" t="s">
        <v>90</v>
      </c>
      <c r="BK934" s="185">
        <f>ROUND(I934*H934,2)</f>
        <v>0</v>
      </c>
      <c r="BL934" s="18" t="s">
        <v>376</v>
      </c>
      <c r="BM934" s="184" t="s">
        <v>1186</v>
      </c>
    </row>
    <row r="935" spans="1:65" s="2" customFormat="1" ht="11.25">
      <c r="A935" s="36"/>
      <c r="B935" s="37"/>
      <c r="C935" s="38"/>
      <c r="D935" s="186" t="s">
        <v>146</v>
      </c>
      <c r="E935" s="38"/>
      <c r="F935" s="187" t="s">
        <v>1187</v>
      </c>
      <c r="G935" s="38"/>
      <c r="H935" s="38"/>
      <c r="I935" s="188"/>
      <c r="J935" s="38"/>
      <c r="K935" s="38"/>
      <c r="L935" s="41"/>
      <c r="M935" s="189"/>
      <c r="N935" s="190"/>
      <c r="O935" s="66"/>
      <c r="P935" s="66"/>
      <c r="Q935" s="66"/>
      <c r="R935" s="66"/>
      <c r="S935" s="66"/>
      <c r="T935" s="67"/>
      <c r="U935" s="36"/>
      <c r="V935" s="36"/>
      <c r="W935" s="36"/>
      <c r="X935" s="36"/>
      <c r="Y935" s="36"/>
      <c r="Z935" s="36"/>
      <c r="AA935" s="36"/>
      <c r="AB935" s="36"/>
      <c r="AC935" s="36"/>
      <c r="AD935" s="36"/>
      <c r="AE935" s="36"/>
      <c r="AT935" s="18" t="s">
        <v>146</v>
      </c>
      <c r="AU935" s="18" t="s">
        <v>92</v>
      </c>
    </row>
    <row r="936" spans="1:65" s="2" customFormat="1" ht="16.5" customHeight="1">
      <c r="A936" s="36"/>
      <c r="B936" s="37"/>
      <c r="C936" s="172" t="s">
        <v>1188</v>
      </c>
      <c r="D936" s="172" t="s">
        <v>140</v>
      </c>
      <c r="E936" s="173" t="s">
        <v>1189</v>
      </c>
      <c r="F936" s="174" t="s">
        <v>1190</v>
      </c>
      <c r="G936" s="175" t="s">
        <v>164</v>
      </c>
      <c r="H936" s="176">
        <v>70.48</v>
      </c>
      <c r="I936" s="177"/>
      <c r="J936" s="178">
        <f>ROUND(I936*H936,2)</f>
        <v>0</v>
      </c>
      <c r="K936" s="179"/>
      <c r="L936" s="41"/>
      <c r="M936" s="180" t="s">
        <v>44</v>
      </c>
      <c r="N936" s="181" t="s">
        <v>53</v>
      </c>
      <c r="O936" s="66"/>
      <c r="P936" s="182">
        <f>O936*H936</f>
        <v>0</v>
      </c>
      <c r="Q936" s="182">
        <v>2.9999999999999997E-4</v>
      </c>
      <c r="R936" s="182">
        <f>Q936*H936</f>
        <v>2.1144E-2</v>
      </c>
      <c r="S936" s="182">
        <v>0</v>
      </c>
      <c r="T936" s="183">
        <f>S936*H936</f>
        <v>0</v>
      </c>
      <c r="U936" s="36"/>
      <c r="V936" s="36"/>
      <c r="W936" s="36"/>
      <c r="X936" s="36"/>
      <c r="Y936" s="36"/>
      <c r="Z936" s="36"/>
      <c r="AA936" s="36"/>
      <c r="AB936" s="36"/>
      <c r="AC936" s="36"/>
      <c r="AD936" s="36"/>
      <c r="AE936" s="36"/>
      <c r="AR936" s="184" t="s">
        <v>376</v>
      </c>
      <c r="AT936" s="184" t="s">
        <v>140</v>
      </c>
      <c r="AU936" s="184" t="s">
        <v>92</v>
      </c>
      <c r="AY936" s="18" t="s">
        <v>137</v>
      </c>
      <c r="BE936" s="185">
        <f>IF(N936="základní",J936,0)</f>
        <v>0</v>
      </c>
      <c r="BF936" s="185">
        <f>IF(N936="snížená",J936,0)</f>
        <v>0</v>
      </c>
      <c r="BG936" s="185">
        <f>IF(N936="zákl. přenesená",J936,0)</f>
        <v>0</v>
      </c>
      <c r="BH936" s="185">
        <f>IF(N936="sníž. přenesená",J936,0)</f>
        <v>0</v>
      </c>
      <c r="BI936" s="185">
        <f>IF(N936="nulová",J936,0)</f>
        <v>0</v>
      </c>
      <c r="BJ936" s="18" t="s">
        <v>90</v>
      </c>
      <c r="BK936" s="185">
        <f>ROUND(I936*H936,2)</f>
        <v>0</v>
      </c>
      <c r="BL936" s="18" t="s">
        <v>376</v>
      </c>
      <c r="BM936" s="184" t="s">
        <v>1191</v>
      </c>
    </row>
    <row r="937" spans="1:65" s="2" customFormat="1" ht="11.25">
      <c r="A937" s="36"/>
      <c r="B937" s="37"/>
      <c r="C937" s="38"/>
      <c r="D937" s="186" t="s">
        <v>146</v>
      </c>
      <c r="E937" s="38"/>
      <c r="F937" s="187" t="s">
        <v>1192</v>
      </c>
      <c r="G937" s="38"/>
      <c r="H937" s="38"/>
      <c r="I937" s="188"/>
      <c r="J937" s="38"/>
      <c r="K937" s="38"/>
      <c r="L937" s="41"/>
      <c r="M937" s="189"/>
      <c r="N937" s="190"/>
      <c r="O937" s="66"/>
      <c r="P937" s="66"/>
      <c r="Q937" s="66"/>
      <c r="R937" s="66"/>
      <c r="S937" s="66"/>
      <c r="T937" s="67"/>
      <c r="U937" s="36"/>
      <c r="V937" s="36"/>
      <c r="W937" s="36"/>
      <c r="X937" s="36"/>
      <c r="Y937" s="36"/>
      <c r="Z937" s="36"/>
      <c r="AA937" s="36"/>
      <c r="AB937" s="36"/>
      <c r="AC937" s="36"/>
      <c r="AD937" s="36"/>
      <c r="AE937" s="36"/>
      <c r="AT937" s="18" t="s">
        <v>146</v>
      </c>
      <c r="AU937" s="18" t="s">
        <v>92</v>
      </c>
    </row>
    <row r="938" spans="1:65" s="2" customFormat="1" ht="24.2" customHeight="1">
      <c r="A938" s="36"/>
      <c r="B938" s="37"/>
      <c r="C938" s="172" t="s">
        <v>1193</v>
      </c>
      <c r="D938" s="172" t="s">
        <v>140</v>
      </c>
      <c r="E938" s="173" t="s">
        <v>1194</v>
      </c>
      <c r="F938" s="174" t="s">
        <v>1195</v>
      </c>
      <c r="G938" s="175" t="s">
        <v>164</v>
      </c>
      <c r="H938" s="176">
        <v>70.48</v>
      </c>
      <c r="I938" s="177"/>
      <c r="J938" s="178">
        <f>ROUND(I938*H938,2)</f>
        <v>0</v>
      </c>
      <c r="K938" s="179"/>
      <c r="L938" s="41"/>
      <c r="M938" s="180" t="s">
        <v>44</v>
      </c>
      <c r="N938" s="181" t="s">
        <v>53</v>
      </c>
      <c r="O938" s="66"/>
      <c r="P938" s="182">
        <f>O938*H938</f>
        <v>0</v>
      </c>
      <c r="Q938" s="182">
        <v>1.4999999999999999E-2</v>
      </c>
      <c r="R938" s="182">
        <f>Q938*H938</f>
        <v>1.0571999999999999</v>
      </c>
      <c r="S938" s="182">
        <v>0</v>
      </c>
      <c r="T938" s="183">
        <f>S938*H938</f>
        <v>0</v>
      </c>
      <c r="U938" s="36"/>
      <c r="V938" s="36"/>
      <c r="W938" s="36"/>
      <c r="X938" s="36"/>
      <c r="Y938" s="36"/>
      <c r="Z938" s="36"/>
      <c r="AA938" s="36"/>
      <c r="AB938" s="36"/>
      <c r="AC938" s="36"/>
      <c r="AD938" s="36"/>
      <c r="AE938" s="36"/>
      <c r="AR938" s="184" t="s">
        <v>376</v>
      </c>
      <c r="AT938" s="184" t="s">
        <v>140</v>
      </c>
      <c r="AU938" s="184" t="s">
        <v>92</v>
      </c>
      <c r="AY938" s="18" t="s">
        <v>137</v>
      </c>
      <c r="BE938" s="185">
        <f>IF(N938="základní",J938,0)</f>
        <v>0</v>
      </c>
      <c r="BF938" s="185">
        <f>IF(N938="snížená",J938,0)</f>
        <v>0</v>
      </c>
      <c r="BG938" s="185">
        <f>IF(N938="zákl. přenesená",J938,0)</f>
        <v>0</v>
      </c>
      <c r="BH938" s="185">
        <f>IF(N938="sníž. přenesená",J938,0)</f>
        <v>0</v>
      </c>
      <c r="BI938" s="185">
        <f>IF(N938="nulová",J938,0)</f>
        <v>0</v>
      </c>
      <c r="BJ938" s="18" t="s">
        <v>90</v>
      </c>
      <c r="BK938" s="185">
        <f>ROUND(I938*H938,2)</f>
        <v>0</v>
      </c>
      <c r="BL938" s="18" t="s">
        <v>376</v>
      </c>
      <c r="BM938" s="184" t="s">
        <v>1196</v>
      </c>
    </row>
    <row r="939" spans="1:65" s="2" customFormat="1" ht="11.25">
      <c r="A939" s="36"/>
      <c r="B939" s="37"/>
      <c r="C939" s="38"/>
      <c r="D939" s="186" t="s">
        <v>146</v>
      </c>
      <c r="E939" s="38"/>
      <c r="F939" s="187" t="s">
        <v>1197</v>
      </c>
      <c r="G939" s="38"/>
      <c r="H939" s="38"/>
      <c r="I939" s="188"/>
      <c r="J939" s="38"/>
      <c r="K939" s="38"/>
      <c r="L939" s="41"/>
      <c r="M939" s="189"/>
      <c r="N939" s="190"/>
      <c r="O939" s="66"/>
      <c r="P939" s="66"/>
      <c r="Q939" s="66"/>
      <c r="R939" s="66"/>
      <c r="S939" s="66"/>
      <c r="T939" s="67"/>
      <c r="U939" s="36"/>
      <c r="V939" s="36"/>
      <c r="W939" s="36"/>
      <c r="X939" s="36"/>
      <c r="Y939" s="36"/>
      <c r="Z939" s="36"/>
      <c r="AA939" s="36"/>
      <c r="AB939" s="36"/>
      <c r="AC939" s="36"/>
      <c r="AD939" s="36"/>
      <c r="AE939" s="36"/>
      <c r="AT939" s="18" t="s">
        <v>146</v>
      </c>
      <c r="AU939" s="18" t="s">
        <v>92</v>
      </c>
    </row>
    <row r="940" spans="1:65" s="2" customFormat="1" ht="24.2" customHeight="1">
      <c r="A940" s="36"/>
      <c r="B940" s="37"/>
      <c r="C940" s="172" t="s">
        <v>1198</v>
      </c>
      <c r="D940" s="172" t="s">
        <v>140</v>
      </c>
      <c r="E940" s="173" t="s">
        <v>1199</v>
      </c>
      <c r="F940" s="174" t="s">
        <v>1200</v>
      </c>
      <c r="G940" s="175" t="s">
        <v>164</v>
      </c>
      <c r="H940" s="176">
        <v>95.55</v>
      </c>
      <c r="I940" s="177"/>
      <c r="J940" s="178">
        <f>ROUND(I940*H940,2)</f>
        <v>0</v>
      </c>
      <c r="K940" s="179"/>
      <c r="L940" s="41"/>
      <c r="M940" s="180" t="s">
        <v>44</v>
      </c>
      <c r="N940" s="181" t="s">
        <v>53</v>
      </c>
      <c r="O940" s="66"/>
      <c r="P940" s="182">
        <f>O940*H940</f>
        <v>0</v>
      </c>
      <c r="Q940" s="182">
        <v>0</v>
      </c>
      <c r="R940" s="182">
        <f>Q940*H940</f>
        <v>0</v>
      </c>
      <c r="S940" s="182">
        <v>8.3169999999999994E-2</v>
      </c>
      <c r="T940" s="183">
        <f>S940*H940</f>
        <v>7.9468934999999989</v>
      </c>
      <c r="U940" s="36"/>
      <c r="V940" s="36"/>
      <c r="W940" s="36"/>
      <c r="X940" s="36"/>
      <c r="Y940" s="36"/>
      <c r="Z940" s="36"/>
      <c r="AA940" s="36"/>
      <c r="AB940" s="36"/>
      <c r="AC940" s="36"/>
      <c r="AD940" s="36"/>
      <c r="AE940" s="36"/>
      <c r="AR940" s="184" t="s">
        <v>376</v>
      </c>
      <c r="AT940" s="184" t="s">
        <v>140</v>
      </c>
      <c r="AU940" s="184" t="s">
        <v>92</v>
      </c>
      <c r="AY940" s="18" t="s">
        <v>137</v>
      </c>
      <c r="BE940" s="185">
        <f>IF(N940="základní",J940,0)</f>
        <v>0</v>
      </c>
      <c r="BF940" s="185">
        <f>IF(N940="snížená",J940,0)</f>
        <v>0</v>
      </c>
      <c r="BG940" s="185">
        <f>IF(N940="zákl. přenesená",J940,0)</f>
        <v>0</v>
      </c>
      <c r="BH940" s="185">
        <f>IF(N940="sníž. přenesená",J940,0)</f>
        <v>0</v>
      </c>
      <c r="BI940" s="185">
        <f>IF(N940="nulová",J940,0)</f>
        <v>0</v>
      </c>
      <c r="BJ940" s="18" t="s">
        <v>90</v>
      </c>
      <c r="BK940" s="185">
        <f>ROUND(I940*H940,2)</f>
        <v>0</v>
      </c>
      <c r="BL940" s="18" t="s">
        <v>376</v>
      </c>
      <c r="BM940" s="184" t="s">
        <v>1201</v>
      </c>
    </row>
    <row r="941" spans="1:65" s="2" customFormat="1" ht="11.25">
      <c r="A941" s="36"/>
      <c r="B941" s="37"/>
      <c r="C941" s="38"/>
      <c r="D941" s="186" t="s">
        <v>146</v>
      </c>
      <c r="E941" s="38"/>
      <c r="F941" s="187" t="s">
        <v>1202</v>
      </c>
      <c r="G941" s="38"/>
      <c r="H941" s="38"/>
      <c r="I941" s="188"/>
      <c r="J941" s="38"/>
      <c r="K941" s="38"/>
      <c r="L941" s="41"/>
      <c r="M941" s="189"/>
      <c r="N941" s="190"/>
      <c r="O941" s="66"/>
      <c r="P941" s="66"/>
      <c r="Q941" s="66"/>
      <c r="R941" s="66"/>
      <c r="S941" s="66"/>
      <c r="T941" s="67"/>
      <c r="U941" s="36"/>
      <c r="V941" s="36"/>
      <c r="W941" s="36"/>
      <c r="X941" s="36"/>
      <c r="Y941" s="36"/>
      <c r="Z941" s="36"/>
      <c r="AA941" s="36"/>
      <c r="AB941" s="36"/>
      <c r="AC941" s="36"/>
      <c r="AD941" s="36"/>
      <c r="AE941" s="36"/>
      <c r="AT941" s="18" t="s">
        <v>146</v>
      </c>
      <c r="AU941" s="18" t="s">
        <v>92</v>
      </c>
    </row>
    <row r="942" spans="1:65" s="13" customFormat="1" ht="11.25">
      <c r="B942" s="191"/>
      <c r="C942" s="192"/>
      <c r="D942" s="193" t="s">
        <v>148</v>
      </c>
      <c r="E942" s="194" t="s">
        <v>44</v>
      </c>
      <c r="F942" s="195" t="s">
        <v>1161</v>
      </c>
      <c r="G942" s="192"/>
      <c r="H942" s="196">
        <v>1.26</v>
      </c>
      <c r="I942" s="197"/>
      <c r="J942" s="192"/>
      <c r="K942" s="192"/>
      <c r="L942" s="198"/>
      <c r="M942" s="199"/>
      <c r="N942" s="200"/>
      <c r="O942" s="200"/>
      <c r="P942" s="200"/>
      <c r="Q942" s="200"/>
      <c r="R942" s="200"/>
      <c r="S942" s="200"/>
      <c r="T942" s="201"/>
      <c r="AT942" s="202" t="s">
        <v>148</v>
      </c>
      <c r="AU942" s="202" t="s">
        <v>92</v>
      </c>
      <c r="AV942" s="13" t="s">
        <v>92</v>
      </c>
      <c r="AW942" s="13" t="s">
        <v>42</v>
      </c>
      <c r="AX942" s="13" t="s">
        <v>82</v>
      </c>
      <c r="AY942" s="202" t="s">
        <v>137</v>
      </c>
    </row>
    <row r="943" spans="1:65" s="13" customFormat="1" ht="11.25">
      <c r="B943" s="191"/>
      <c r="C943" s="192"/>
      <c r="D943" s="193" t="s">
        <v>148</v>
      </c>
      <c r="E943" s="194" t="s">
        <v>44</v>
      </c>
      <c r="F943" s="195" t="s">
        <v>1162</v>
      </c>
      <c r="G943" s="192"/>
      <c r="H943" s="196">
        <v>1.26</v>
      </c>
      <c r="I943" s="197"/>
      <c r="J943" s="192"/>
      <c r="K943" s="192"/>
      <c r="L943" s="198"/>
      <c r="M943" s="199"/>
      <c r="N943" s="200"/>
      <c r="O943" s="200"/>
      <c r="P943" s="200"/>
      <c r="Q943" s="200"/>
      <c r="R943" s="200"/>
      <c r="S943" s="200"/>
      <c r="T943" s="201"/>
      <c r="AT943" s="202" t="s">
        <v>148</v>
      </c>
      <c r="AU943" s="202" t="s">
        <v>92</v>
      </c>
      <c r="AV943" s="13" t="s">
        <v>92</v>
      </c>
      <c r="AW943" s="13" t="s">
        <v>42</v>
      </c>
      <c r="AX943" s="13" t="s">
        <v>82</v>
      </c>
      <c r="AY943" s="202" t="s">
        <v>137</v>
      </c>
    </row>
    <row r="944" spans="1:65" s="13" customFormat="1" ht="11.25">
      <c r="B944" s="191"/>
      <c r="C944" s="192"/>
      <c r="D944" s="193" t="s">
        <v>148</v>
      </c>
      <c r="E944" s="194" t="s">
        <v>44</v>
      </c>
      <c r="F944" s="195" t="s">
        <v>1164</v>
      </c>
      <c r="G944" s="192"/>
      <c r="H944" s="196">
        <v>1.26</v>
      </c>
      <c r="I944" s="197"/>
      <c r="J944" s="192"/>
      <c r="K944" s="192"/>
      <c r="L944" s="198"/>
      <c r="M944" s="199"/>
      <c r="N944" s="200"/>
      <c r="O944" s="200"/>
      <c r="P944" s="200"/>
      <c r="Q944" s="200"/>
      <c r="R944" s="200"/>
      <c r="S944" s="200"/>
      <c r="T944" s="201"/>
      <c r="AT944" s="202" t="s">
        <v>148</v>
      </c>
      <c r="AU944" s="202" t="s">
        <v>92</v>
      </c>
      <c r="AV944" s="13" t="s">
        <v>92</v>
      </c>
      <c r="AW944" s="13" t="s">
        <v>42</v>
      </c>
      <c r="AX944" s="13" t="s">
        <v>82</v>
      </c>
      <c r="AY944" s="202" t="s">
        <v>137</v>
      </c>
    </row>
    <row r="945" spans="2:51" s="13" customFormat="1" ht="11.25">
      <c r="B945" s="191"/>
      <c r="C945" s="192"/>
      <c r="D945" s="193" t="s">
        <v>148</v>
      </c>
      <c r="E945" s="194" t="s">
        <v>44</v>
      </c>
      <c r="F945" s="195" t="s">
        <v>1165</v>
      </c>
      <c r="G945" s="192"/>
      <c r="H945" s="196">
        <v>1.26</v>
      </c>
      <c r="I945" s="197"/>
      <c r="J945" s="192"/>
      <c r="K945" s="192"/>
      <c r="L945" s="198"/>
      <c r="M945" s="199"/>
      <c r="N945" s="200"/>
      <c r="O945" s="200"/>
      <c r="P945" s="200"/>
      <c r="Q945" s="200"/>
      <c r="R945" s="200"/>
      <c r="S945" s="200"/>
      <c r="T945" s="201"/>
      <c r="AT945" s="202" t="s">
        <v>148</v>
      </c>
      <c r="AU945" s="202" t="s">
        <v>92</v>
      </c>
      <c r="AV945" s="13" t="s">
        <v>92</v>
      </c>
      <c r="AW945" s="13" t="s">
        <v>42</v>
      </c>
      <c r="AX945" s="13" t="s">
        <v>82</v>
      </c>
      <c r="AY945" s="202" t="s">
        <v>137</v>
      </c>
    </row>
    <row r="946" spans="2:51" s="13" customFormat="1" ht="11.25">
      <c r="B946" s="191"/>
      <c r="C946" s="192"/>
      <c r="D946" s="193" t="s">
        <v>148</v>
      </c>
      <c r="E946" s="194" t="s">
        <v>44</v>
      </c>
      <c r="F946" s="195" t="s">
        <v>1167</v>
      </c>
      <c r="G946" s="192"/>
      <c r="H946" s="196">
        <v>3.23</v>
      </c>
      <c r="I946" s="197"/>
      <c r="J946" s="192"/>
      <c r="K946" s="192"/>
      <c r="L946" s="198"/>
      <c r="M946" s="199"/>
      <c r="N946" s="200"/>
      <c r="O946" s="200"/>
      <c r="P946" s="200"/>
      <c r="Q946" s="200"/>
      <c r="R946" s="200"/>
      <c r="S946" s="200"/>
      <c r="T946" s="201"/>
      <c r="AT946" s="202" t="s">
        <v>148</v>
      </c>
      <c r="AU946" s="202" t="s">
        <v>92</v>
      </c>
      <c r="AV946" s="13" t="s">
        <v>92</v>
      </c>
      <c r="AW946" s="13" t="s">
        <v>42</v>
      </c>
      <c r="AX946" s="13" t="s">
        <v>82</v>
      </c>
      <c r="AY946" s="202" t="s">
        <v>137</v>
      </c>
    </row>
    <row r="947" spans="2:51" s="13" customFormat="1" ht="11.25">
      <c r="B947" s="191"/>
      <c r="C947" s="192"/>
      <c r="D947" s="193" t="s">
        <v>148</v>
      </c>
      <c r="E947" s="194" t="s">
        <v>44</v>
      </c>
      <c r="F947" s="195" t="s">
        <v>1168</v>
      </c>
      <c r="G947" s="192"/>
      <c r="H947" s="196">
        <v>1.56</v>
      </c>
      <c r="I947" s="197"/>
      <c r="J947" s="192"/>
      <c r="K947" s="192"/>
      <c r="L947" s="198"/>
      <c r="M947" s="199"/>
      <c r="N947" s="200"/>
      <c r="O947" s="200"/>
      <c r="P947" s="200"/>
      <c r="Q947" s="200"/>
      <c r="R947" s="200"/>
      <c r="S947" s="200"/>
      <c r="T947" s="201"/>
      <c r="AT947" s="202" t="s">
        <v>148</v>
      </c>
      <c r="AU947" s="202" t="s">
        <v>92</v>
      </c>
      <c r="AV947" s="13" t="s">
        <v>92</v>
      </c>
      <c r="AW947" s="13" t="s">
        <v>42</v>
      </c>
      <c r="AX947" s="13" t="s">
        <v>82</v>
      </c>
      <c r="AY947" s="202" t="s">
        <v>137</v>
      </c>
    </row>
    <row r="948" spans="2:51" s="13" customFormat="1" ht="11.25">
      <c r="B948" s="191"/>
      <c r="C948" s="192"/>
      <c r="D948" s="193" t="s">
        <v>148</v>
      </c>
      <c r="E948" s="194" t="s">
        <v>44</v>
      </c>
      <c r="F948" s="195" t="s">
        <v>1169</v>
      </c>
      <c r="G948" s="192"/>
      <c r="H948" s="196">
        <v>1.55</v>
      </c>
      <c r="I948" s="197"/>
      <c r="J948" s="192"/>
      <c r="K948" s="192"/>
      <c r="L948" s="198"/>
      <c r="M948" s="199"/>
      <c r="N948" s="200"/>
      <c r="O948" s="200"/>
      <c r="P948" s="200"/>
      <c r="Q948" s="200"/>
      <c r="R948" s="200"/>
      <c r="S948" s="200"/>
      <c r="T948" s="201"/>
      <c r="AT948" s="202" t="s">
        <v>148</v>
      </c>
      <c r="AU948" s="202" t="s">
        <v>92</v>
      </c>
      <c r="AV948" s="13" t="s">
        <v>92</v>
      </c>
      <c r="AW948" s="13" t="s">
        <v>42</v>
      </c>
      <c r="AX948" s="13" t="s">
        <v>82</v>
      </c>
      <c r="AY948" s="202" t="s">
        <v>137</v>
      </c>
    </row>
    <row r="949" spans="2:51" s="13" customFormat="1" ht="11.25">
      <c r="B949" s="191"/>
      <c r="C949" s="192"/>
      <c r="D949" s="193" t="s">
        <v>148</v>
      </c>
      <c r="E949" s="194" t="s">
        <v>44</v>
      </c>
      <c r="F949" s="195" t="s">
        <v>1171</v>
      </c>
      <c r="G949" s="192"/>
      <c r="H949" s="196">
        <v>3.23</v>
      </c>
      <c r="I949" s="197"/>
      <c r="J949" s="192"/>
      <c r="K949" s="192"/>
      <c r="L949" s="198"/>
      <c r="M949" s="199"/>
      <c r="N949" s="200"/>
      <c r="O949" s="200"/>
      <c r="P949" s="200"/>
      <c r="Q949" s="200"/>
      <c r="R949" s="200"/>
      <c r="S949" s="200"/>
      <c r="T949" s="201"/>
      <c r="AT949" s="202" t="s">
        <v>148</v>
      </c>
      <c r="AU949" s="202" t="s">
        <v>92</v>
      </c>
      <c r="AV949" s="13" t="s">
        <v>92</v>
      </c>
      <c r="AW949" s="13" t="s">
        <v>42</v>
      </c>
      <c r="AX949" s="13" t="s">
        <v>82</v>
      </c>
      <c r="AY949" s="202" t="s">
        <v>137</v>
      </c>
    </row>
    <row r="950" spans="2:51" s="13" customFormat="1" ht="11.25">
      <c r="B950" s="191"/>
      <c r="C950" s="192"/>
      <c r="D950" s="193" t="s">
        <v>148</v>
      </c>
      <c r="E950" s="194" t="s">
        <v>44</v>
      </c>
      <c r="F950" s="195" t="s">
        <v>1172</v>
      </c>
      <c r="G950" s="192"/>
      <c r="H950" s="196">
        <v>1.56</v>
      </c>
      <c r="I950" s="197"/>
      <c r="J950" s="192"/>
      <c r="K950" s="192"/>
      <c r="L950" s="198"/>
      <c r="M950" s="199"/>
      <c r="N950" s="200"/>
      <c r="O950" s="200"/>
      <c r="P950" s="200"/>
      <c r="Q950" s="200"/>
      <c r="R950" s="200"/>
      <c r="S950" s="200"/>
      <c r="T950" s="201"/>
      <c r="AT950" s="202" t="s">
        <v>148</v>
      </c>
      <c r="AU950" s="202" t="s">
        <v>92</v>
      </c>
      <c r="AV950" s="13" t="s">
        <v>92</v>
      </c>
      <c r="AW950" s="13" t="s">
        <v>42</v>
      </c>
      <c r="AX950" s="13" t="s">
        <v>82</v>
      </c>
      <c r="AY950" s="202" t="s">
        <v>137</v>
      </c>
    </row>
    <row r="951" spans="2:51" s="13" customFormat="1" ht="11.25">
      <c r="B951" s="191"/>
      <c r="C951" s="192"/>
      <c r="D951" s="193" t="s">
        <v>148</v>
      </c>
      <c r="E951" s="194" t="s">
        <v>44</v>
      </c>
      <c r="F951" s="195" t="s">
        <v>1173</v>
      </c>
      <c r="G951" s="192"/>
      <c r="H951" s="196">
        <v>1.55</v>
      </c>
      <c r="I951" s="197"/>
      <c r="J951" s="192"/>
      <c r="K951" s="192"/>
      <c r="L951" s="198"/>
      <c r="M951" s="199"/>
      <c r="N951" s="200"/>
      <c r="O951" s="200"/>
      <c r="P951" s="200"/>
      <c r="Q951" s="200"/>
      <c r="R951" s="200"/>
      <c r="S951" s="200"/>
      <c r="T951" s="201"/>
      <c r="AT951" s="202" t="s">
        <v>148</v>
      </c>
      <c r="AU951" s="202" t="s">
        <v>92</v>
      </c>
      <c r="AV951" s="13" t="s">
        <v>92</v>
      </c>
      <c r="AW951" s="13" t="s">
        <v>42</v>
      </c>
      <c r="AX951" s="13" t="s">
        <v>82</v>
      </c>
      <c r="AY951" s="202" t="s">
        <v>137</v>
      </c>
    </row>
    <row r="952" spans="2:51" s="13" customFormat="1" ht="11.25">
      <c r="B952" s="191"/>
      <c r="C952" s="192"/>
      <c r="D952" s="193" t="s">
        <v>148</v>
      </c>
      <c r="E952" s="194" t="s">
        <v>44</v>
      </c>
      <c r="F952" s="195" t="s">
        <v>1175</v>
      </c>
      <c r="G952" s="192"/>
      <c r="H952" s="196">
        <v>3.23</v>
      </c>
      <c r="I952" s="197"/>
      <c r="J952" s="192"/>
      <c r="K952" s="192"/>
      <c r="L952" s="198"/>
      <c r="M952" s="199"/>
      <c r="N952" s="200"/>
      <c r="O952" s="200"/>
      <c r="P952" s="200"/>
      <c r="Q952" s="200"/>
      <c r="R952" s="200"/>
      <c r="S952" s="200"/>
      <c r="T952" s="201"/>
      <c r="AT952" s="202" t="s">
        <v>148</v>
      </c>
      <c r="AU952" s="202" t="s">
        <v>92</v>
      </c>
      <c r="AV952" s="13" t="s">
        <v>92</v>
      </c>
      <c r="AW952" s="13" t="s">
        <v>42</v>
      </c>
      <c r="AX952" s="13" t="s">
        <v>82</v>
      </c>
      <c r="AY952" s="202" t="s">
        <v>137</v>
      </c>
    </row>
    <row r="953" spans="2:51" s="13" customFormat="1" ht="11.25">
      <c r="B953" s="191"/>
      <c r="C953" s="192"/>
      <c r="D953" s="193" t="s">
        <v>148</v>
      </c>
      <c r="E953" s="194" t="s">
        <v>44</v>
      </c>
      <c r="F953" s="195" t="s">
        <v>1176</v>
      </c>
      <c r="G953" s="192"/>
      <c r="H953" s="196">
        <v>1.56</v>
      </c>
      <c r="I953" s="197"/>
      <c r="J953" s="192"/>
      <c r="K953" s="192"/>
      <c r="L953" s="198"/>
      <c r="M953" s="199"/>
      <c r="N953" s="200"/>
      <c r="O953" s="200"/>
      <c r="P953" s="200"/>
      <c r="Q953" s="200"/>
      <c r="R953" s="200"/>
      <c r="S953" s="200"/>
      <c r="T953" s="201"/>
      <c r="AT953" s="202" t="s">
        <v>148</v>
      </c>
      <c r="AU953" s="202" t="s">
        <v>92</v>
      </c>
      <c r="AV953" s="13" t="s">
        <v>92</v>
      </c>
      <c r="AW953" s="13" t="s">
        <v>42</v>
      </c>
      <c r="AX953" s="13" t="s">
        <v>82</v>
      </c>
      <c r="AY953" s="202" t="s">
        <v>137</v>
      </c>
    </row>
    <row r="954" spans="2:51" s="13" customFormat="1" ht="11.25">
      <c r="B954" s="191"/>
      <c r="C954" s="192"/>
      <c r="D954" s="193" t="s">
        <v>148</v>
      </c>
      <c r="E954" s="194" t="s">
        <v>44</v>
      </c>
      <c r="F954" s="195" t="s">
        <v>1177</v>
      </c>
      <c r="G954" s="192"/>
      <c r="H954" s="196">
        <v>1.55</v>
      </c>
      <c r="I954" s="197"/>
      <c r="J954" s="192"/>
      <c r="K954" s="192"/>
      <c r="L954" s="198"/>
      <c r="M954" s="199"/>
      <c r="N954" s="200"/>
      <c r="O954" s="200"/>
      <c r="P954" s="200"/>
      <c r="Q954" s="200"/>
      <c r="R954" s="200"/>
      <c r="S954" s="200"/>
      <c r="T954" s="201"/>
      <c r="AT954" s="202" t="s">
        <v>148</v>
      </c>
      <c r="AU954" s="202" t="s">
        <v>92</v>
      </c>
      <c r="AV954" s="13" t="s">
        <v>92</v>
      </c>
      <c r="AW954" s="13" t="s">
        <v>42</v>
      </c>
      <c r="AX954" s="13" t="s">
        <v>82</v>
      </c>
      <c r="AY954" s="202" t="s">
        <v>137</v>
      </c>
    </row>
    <row r="955" spans="2:51" s="13" customFormat="1" ht="11.25">
      <c r="B955" s="191"/>
      <c r="C955" s="192"/>
      <c r="D955" s="193" t="s">
        <v>148</v>
      </c>
      <c r="E955" s="194" t="s">
        <v>44</v>
      </c>
      <c r="F955" s="195" t="s">
        <v>1203</v>
      </c>
      <c r="G955" s="192"/>
      <c r="H955" s="196">
        <v>3.23</v>
      </c>
      <c r="I955" s="197"/>
      <c r="J955" s="192"/>
      <c r="K955" s="192"/>
      <c r="L955" s="198"/>
      <c r="M955" s="199"/>
      <c r="N955" s="200"/>
      <c r="O955" s="200"/>
      <c r="P955" s="200"/>
      <c r="Q955" s="200"/>
      <c r="R955" s="200"/>
      <c r="S955" s="200"/>
      <c r="T955" s="201"/>
      <c r="AT955" s="202" t="s">
        <v>148</v>
      </c>
      <c r="AU955" s="202" t="s">
        <v>92</v>
      </c>
      <c r="AV955" s="13" t="s">
        <v>92</v>
      </c>
      <c r="AW955" s="13" t="s">
        <v>42</v>
      </c>
      <c r="AX955" s="13" t="s">
        <v>82</v>
      </c>
      <c r="AY955" s="202" t="s">
        <v>137</v>
      </c>
    </row>
    <row r="956" spans="2:51" s="13" customFormat="1" ht="11.25">
      <c r="B956" s="191"/>
      <c r="C956" s="192"/>
      <c r="D956" s="193" t="s">
        <v>148</v>
      </c>
      <c r="E956" s="194" t="s">
        <v>44</v>
      </c>
      <c r="F956" s="195" t="s">
        <v>1204</v>
      </c>
      <c r="G956" s="192"/>
      <c r="H956" s="196">
        <v>1.56</v>
      </c>
      <c r="I956" s="197"/>
      <c r="J956" s="192"/>
      <c r="K956" s="192"/>
      <c r="L956" s="198"/>
      <c r="M956" s="199"/>
      <c r="N956" s="200"/>
      <c r="O956" s="200"/>
      <c r="P956" s="200"/>
      <c r="Q956" s="200"/>
      <c r="R956" s="200"/>
      <c r="S956" s="200"/>
      <c r="T956" s="201"/>
      <c r="AT956" s="202" t="s">
        <v>148</v>
      </c>
      <c r="AU956" s="202" t="s">
        <v>92</v>
      </c>
      <c r="AV956" s="13" t="s">
        <v>92</v>
      </c>
      <c r="AW956" s="13" t="s">
        <v>42</v>
      </c>
      <c r="AX956" s="13" t="s">
        <v>82</v>
      </c>
      <c r="AY956" s="202" t="s">
        <v>137</v>
      </c>
    </row>
    <row r="957" spans="2:51" s="13" customFormat="1" ht="11.25">
      <c r="B957" s="191"/>
      <c r="C957" s="192"/>
      <c r="D957" s="193" t="s">
        <v>148</v>
      </c>
      <c r="E957" s="194" t="s">
        <v>44</v>
      </c>
      <c r="F957" s="195" t="s">
        <v>1205</v>
      </c>
      <c r="G957" s="192"/>
      <c r="H957" s="196">
        <v>1.55</v>
      </c>
      <c r="I957" s="197"/>
      <c r="J957" s="192"/>
      <c r="K957" s="192"/>
      <c r="L957" s="198"/>
      <c r="M957" s="199"/>
      <c r="N957" s="200"/>
      <c r="O957" s="200"/>
      <c r="P957" s="200"/>
      <c r="Q957" s="200"/>
      <c r="R957" s="200"/>
      <c r="S957" s="200"/>
      <c r="T957" s="201"/>
      <c r="AT957" s="202" t="s">
        <v>148</v>
      </c>
      <c r="AU957" s="202" t="s">
        <v>92</v>
      </c>
      <c r="AV957" s="13" t="s">
        <v>92</v>
      </c>
      <c r="AW957" s="13" t="s">
        <v>42</v>
      </c>
      <c r="AX957" s="13" t="s">
        <v>82</v>
      </c>
      <c r="AY957" s="202" t="s">
        <v>137</v>
      </c>
    </row>
    <row r="958" spans="2:51" s="13" customFormat="1" ht="11.25">
      <c r="B958" s="191"/>
      <c r="C958" s="192"/>
      <c r="D958" s="193" t="s">
        <v>148</v>
      </c>
      <c r="E958" s="194" t="s">
        <v>44</v>
      </c>
      <c r="F958" s="195" t="s">
        <v>1206</v>
      </c>
      <c r="G958" s="192"/>
      <c r="H958" s="196">
        <v>3.23</v>
      </c>
      <c r="I958" s="197"/>
      <c r="J958" s="192"/>
      <c r="K958" s="192"/>
      <c r="L958" s="198"/>
      <c r="M958" s="199"/>
      <c r="N958" s="200"/>
      <c r="O958" s="200"/>
      <c r="P958" s="200"/>
      <c r="Q958" s="200"/>
      <c r="R958" s="200"/>
      <c r="S958" s="200"/>
      <c r="T958" s="201"/>
      <c r="AT958" s="202" t="s">
        <v>148</v>
      </c>
      <c r="AU958" s="202" t="s">
        <v>92</v>
      </c>
      <c r="AV958" s="13" t="s">
        <v>92</v>
      </c>
      <c r="AW958" s="13" t="s">
        <v>42</v>
      </c>
      <c r="AX958" s="13" t="s">
        <v>82</v>
      </c>
      <c r="AY958" s="202" t="s">
        <v>137</v>
      </c>
    </row>
    <row r="959" spans="2:51" s="13" customFormat="1" ht="11.25">
      <c r="B959" s="191"/>
      <c r="C959" s="192"/>
      <c r="D959" s="193" t="s">
        <v>148</v>
      </c>
      <c r="E959" s="194" t="s">
        <v>44</v>
      </c>
      <c r="F959" s="195" t="s">
        <v>1207</v>
      </c>
      <c r="G959" s="192"/>
      <c r="H959" s="196">
        <v>1.56</v>
      </c>
      <c r="I959" s="197"/>
      <c r="J959" s="192"/>
      <c r="K959" s="192"/>
      <c r="L959" s="198"/>
      <c r="M959" s="199"/>
      <c r="N959" s="200"/>
      <c r="O959" s="200"/>
      <c r="P959" s="200"/>
      <c r="Q959" s="200"/>
      <c r="R959" s="200"/>
      <c r="S959" s="200"/>
      <c r="T959" s="201"/>
      <c r="AT959" s="202" t="s">
        <v>148</v>
      </c>
      <c r="AU959" s="202" t="s">
        <v>92</v>
      </c>
      <c r="AV959" s="13" t="s">
        <v>92</v>
      </c>
      <c r="AW959" s="13" t="s">
        <v>42</v>
      </c>
      <c r="AX959" s="13" t="s">
        <v>82</v>
      </c>
      <c r="AY959" s="202" t="s">
        <v>137</v>
      </c>
    </row>
    <row r="960" spans="2:51" s="13" customFormat="1" ht="11.25">
      <c r="B960" s="191"/>
      <c r="C960" s="192"/>
      <c r="D960" s="193" t="s">
        <v>148</v>
      </c>
      <c r="E960" s="194" t="s">
        <v>44</v>
      </c>
      <c r="F960" s="195" t="s">
        <v>1208</v>
      </c>
      <c r="G960" s="192"/>
      <c r="H960" s="196">
        <v>1.55</v>
      </c>
      <c r="I960" s="197"/>
      <c r="J960" s="192"/>
      <c r="K960" s="192"/>
      <c r="L960" s="198"/>
      <c r="M960" s="199"/>
      <c r="N960" s="200"/>
      <c r="O960" s="200"/>
      <c r="P960" s="200"/>
      <c r="Q960" s="200"/>
      <c r="R960" s="200"/>
      <c r="S960" s="200"/>
      <c r="T960" s="201"/>
      <c r="AT960" s="202" t="s">
        <v>148</v>
      </c>
      <c r="AU960" s="202" t="s">
        <v>92</v>
      </c>
      <c r="AV960" s="13" t="s">
        <v>92</v>
      </c>
      <c r="AW960" s="13" t="s">
        <v>42</v>
      </c>
      <c r="AX960" s="13" t="s">
        <v>82</v>
      </c>
      <c r="AY960" s="202" t="s">
        <v>137</v>
      </c>
    </row>
    <row r="961" spans="1:65" s="13" customFormat="1" ht="11.25">
      <c r="B961" s="191"/>
      <c r="C961" s="192"/>
      <c r="D961" s="193" t="s">
        <v>148</v>
      </c>
      <c r="E961" s="194" t="s">
        <v>44</v>
      </c>
      <c r="F961" s="195" t="s">
        <v>1178</v>
      </c>
      <c r="G961" s="192"/>
      <c r="H961" s="196">
        <v>2.06</v>
      </c>
      <c r="I961" s="197"/>
      <c r="J961" s="192"/>
      <c r="K961" s="192"/>
      <c r="L961" s="198"/>
      <c r="M961" s="199"/>
      <c r="N961" s="200"/>
      <c r="O961" s="200"/>
      <c r="P961" s="200"/>
      <c r="Q961" s="200"/>
      <c r="R961" s="200"/>
      <c r="S961" s="200"/>
      <c r="T961" s="201"/>
      <c r="AT961" s="202" t="s">
        <v>148</v>
      </c>
      <c r="AU961" s="202" t="s">
        <v>92</v>
      </c>
      <c r="AV961" s="13" t="s">
        <v>92</v>
      </c>
      <c r="AW961" s="13" t="s">
        <v>42</v>
      </c>
      <c r="AX961" s="13" t="s">
        <v>82</v>
      </c>
      <c r="AY961" s="202" t="s">
        <v>137</v>
      </c>
    </row>
    <row r="962" spans="1:65" s="13" customFormat="1" ht="11.25">
      <c r="B962" s="191"/>
      <c r="C962" s="192"/>
      <c r="D962" s="193" t="s">
        <v>148</v>
      </c>
      <c r="E962" s="194" t="s">
        <v>44</v>
      </c>
      <c r="F962" s="195" t="s">
        <v>1209</v>
      </c>
      <c r="G962" s="192"/>
      <c r="H962" s="196">
        <v>6.6</v>
      </c>
      <c r="I962" s="197"/>
      <c r="J962" s="192"/>
      <c r="K962" s="192"/>
      <c r="L962" s="198"/>
      <c r="M962" s="199"/>
      <c r="N962" s="200"/>
      <c r="O962" s="200"/>
      <c r="P962" s="200"/>
      <c r="Q962" s="200"/>
      <c r="R962" s="200"/>
      <c r="S962" s="200"/>
      <c r="T962" s="201"/>
      <c r="AT962" s="202" t="s">
        <v>148</v>
      </c>
      <c r="AU962" s="202" t="s">
        <v>92</v>
      </c>
      <c r="AV962" s="13" t="s">
        <v>92</v>
      </c>
      <c r="AW962" s="13" t="s">
        <v>42</v>
      </c>
      <c r="AX962" s="13" t="s">
        <v>82</v>
      </c>
      <c r="AY962" s="202" t="s">
        <v>137</v>
      </c>
    </row>
    <row r="963" spans="1:65" s="13" customFormat="1" ht="11.25">
      <c r="B963" s="191"/>
      <c r="C963" s="192"/>
      <c r="D963" s="193" t="s">
        <v>148</v>
      </c>
      <c r="E963" s="194" t="s">
        <v>44</v>
      </c>
      <c r="F963" s="195" t="s">
        <v>1179</v>
      </c>
      <c r="G963" s="192"/>
      <c r="H963" s="196">
        <v>20.6</v>
      </c>
      <c r="I963" s="197"/>
      <c r="J963" s="192"/>
      <c r="K963" s="192"/>
      <c r="L963" s="198"/>
      <c r="M963" s="199"/>
      <c r="N963" s="200"/>
      <c r="O963" s="200"/>
      <c r="P963" s="200"/>
      <c r="Q963" s="200"/>
      <c r="R963" s="200"/>
      <c r="S963" s="200"/>
      <c r="T963" s="201"/>
      <c r="AT963" s="202" t="s">
        <v>148</v>
      </c>
      <c r="AU963" s="202" t="s">
        <v>92</v>
      </c>
      <c r="AV963" s="13" t="s">
        <v>92</v>
      </c>
      <c r="AW963" s="13" t="s">
        <v>42</v>
      </c>
      <c r="AX963" s="13" t="s">
        <v>82</v>
      </c>
      <c r="AY963" s="202" t="s">
        <v>137</v>
      </c>
    </row>
    <row r="964" spans="1:65" s="13" customFormat="1" ht="11.25">
      <c r="B964" s="191"/>
      <c r="C964" s="192"/>
      <c r="D964" s="193" t="s">
        <v>148</v>
      </c>
      <c r="E964" s="194" t="s">
        <v>44</v>
      </c>
      <c r="F964" s="195" t="s">
        <v>1210</v>
      </c>
      <c r="G964" s="192"/>
      <c r="H964" s="196">
        <v>1.83</v>
      </c>
      <c r="I964" s="197"/>
      <c r="J964" s="192"/>
      <c r="K964" s="192"/>
      <c r="L964" s="198"/>
      <c r="M964" s="199"/>
      <c r="N964" s="200"/>
      <c r="O964" s="200"/>
      <c r="P964" s="200"/>
      <c r="Q964" s="200"/>
      <c r="R964" s="200"/>
      <c r="S964" s="200"/>
      <c r="T964" s="201"/>
      <c r="AT964" s="202" t="s">
        <v>148</v>
      </c>
      <c r="AU964" s="202" t="s">
        <v>92</v>
      </c>
      <c r="AV964" s="13" t="s">
        <v>92</v>
      </c>
      <c r="AW964" s="13" t="s">
        <v>42</v>
      </c>
      <c r="AX964" s="13" t="s">
        <v>82</v>
      </c>
      <c r="AY964" s="202" t="s">
        <v>137</v>
      </c>
    </row>
    <row r="965" spans="1:65" s="13" customFormat="1" ht="11.25">
      <c r="B965" s="191"/>
      <c r="C965" s="192"/>
      <c r="D965" s="193" t="s">
        <v>148</v>
      </c>
      <c r="E965" s="194" t="s">
        <v>44</v>
      </c>
      <c r="F965" s="195" t="s">
        <v>1211</v>
      </c>
      <c r="G965" s="192"/>
      <c r="H965" s="196">
        <v>12.16</v>
      </c>
      <c r="I965" s="197"/>
      <c r="J965" s="192"/>
      <c r="K965" s="192"/>
      <c r="L965" s="198"/>
      <c r="M965" s="199"/>
      <c r="N965" s="200"/>
      <c r="O965" s="200"/>
      <c r="P965" s="200"/>
      <c r="Q965" s="200"/>
      <c r="R965" s="200"/>
      <c r="S965" s="200"/>
      <c r="T965" s="201"/>
      <c r="AT965" s="202" t="s">
        <v>148</v>
      </c>
      <c r="AU965" s="202" t="s">
        <v>92</v>
      </c>
      <c r="AV965" s="13" t="s">
        <v>92</v>
      </c>
      <c r="AW965" s="13" t="s">
        <v>42</v>
      </c>
      <c r="AX965" s="13" t="s">
        <v>82</v>
      </c>
      <c r="AY965" s="202" t="s">
        <v>137</v>
      </c>
    </row>
    <row r="966" spans="1:65" s="13" customFormat="1" ht="11.25">
      <c r="B966" s="191"/>
      <c r="C966" s="192"/>
      <c r="D966" s="193" t="s">
        <v>148</v>
      </c>
      <c r="E966" s="194" t="s">
        <v>44</v>
      </c>
      <c r="F966" s="195" t="s">
        <v>1212</v>
      </c>
      <c r="G966" s="192"/>
      <c r="H966" s="196">
        <v>5.7</v>
      </c>
      <c r="I966" s="197"/>
      <c r="J966" s="192"/>
      <c r="K966" s="192"/>
      <c r="L966" s="198"/>
      <c r="M966" s="199"/>
      <c r="N966" s="200"/>
      <c r="O966" s="200"/>
      <c r="P966" s="200"/>
      <c r="Q966" s="200"/>
      <c r="R966" s="200"/>
      <c r="S966" s="200"/>
      <c r="T966" s="201"/>
      <c r="AT966" s="202" t="s">
        <v>148</v>
      </c>
      <c r="AU966" s="202" t="s">
        <v>92</v>
      </c>
      <c r="AV966" s="13" t="s">
        <v>92</v>
      </c>
      <c r="AW966" s="13" t="s">
        <v>42</v>
      </c>
      <c r="AX966" s="13" t="s">
        <v>82</v>
      </c>
      <c r="AY966" s="202" t="s">
        <v>137</v>
      </c>
    </row>
    <row r="967" spans="1:65" s="13" customFormat="1" ht="11.25">
      <c r="B967" s="191"/>
      <c r="C967" s="192"/>
      <c r="D967" s="193" t="s">
        <v>148</v>
      </c>
      <c r="E967" s="194" t="s">
        <v>44</v>
      </c>
      <c r="F967" s="195" t="s">
        <v>1213</v>
      </c>
      <c r="G967" s="192"/>
      <c r="H967" s="196">
        <v>9.86</v>
      </c>
      <c r="I967" s="197"/>
      <c r="J967" s="192"/>
      <c r="K967" s="192"/>
      <c r="L967" s="198"/>
      <c r="M967" s="199"/>
      <c r="N967" s="200"/>
      <c r="O967" s="200"/>
      <c r="P967" s="200"/>
      <c r="Q967" s="200"/>
      <c r="R967" s="200"/>
      <c r="S967" s="200"/>
      <c r="T967" s="201"/>
      <c r="AT967" s="202" t="s">
        <v>148</v>
      </c>
      <c r="AU967" s="202" t="s">
        <v>92</v>
      </c>
      <c r="AV967" s="13" t="s">
        <v>92</v>
      </c>
      <c r="AW967" s="13" t="s">
        <v>42</v>
      </c>
      <c r="AX967" s="13" t="s">
        <v>82</v>
      </c>
      <c r="AY967" s="202" t="s">
        <v>137</v>
      </c>
    </row>
    <row r="968" spans="1:65" s="14" customFormat="1" ht="11.25">
      <c r="B968" s="203"/>
      <c r="C968" s="204"/>
      <c r="D968" s="193" t="s">
        <v>148</v>
      </c>
      <c r="E968" s="205" t="s">
        <v>44</v>
      </c>
      <c r="F968" s="206" t="s">
        <v>153</v>
      </c>
      <c r="G968" s="204"/>
      <c r="H968" s="207">
        <v>95.55</v>
      </c>
      <c r="I968" s="208"/>
      <c r="J968" s="204"/>
      <c r="K968" s="204"/>
      <c r="L968" s="209"/>
      <c r="M968" s="210"/>
      <c r="N968" s="211"/>
      <c r="O968" s="211"/>
      <c r="P968" s="211"/>
      <c r="Q968" s="211"/>
      <c r="R968" s="211"/>
      <c r="S968" s="211"/>
      <c r="T968" s="212"/>
      <c r="AT968" s="213" t="s">
        <v>148</v>
      </c>
      <c r="AU968" s="213" t="s">
        <v>92</v>
      </c>
      <c r="AV968" s="14" t="s">
        <v>144</v>
      </c>
      <c r="AW968" s="14" t="s">
        <v>42</v>
      </c>
      <c r="AX968" s="14" t="s">
        <v>90</v>
      </c>
      <c r="AY968" s="213" t="s">
        <v>137</v>
      </c>
    </row>
    <row r="969" spans="1:65" s="2" customFormat="1" ht="24.2" customHeight="1">
      <c r="A969" s="36"/>
      <c r="B969" s="37"/>
      <c r="C969" s="172" t="s">
        <v>1214</v>
      </c>
      <c r="D969" s="172" t="s">
        <v>140</v>
      </c>
      <c r="E969" s="173" t="s">
        <v>1215</v>
      </c>
      <c r="F969" s="174" t="s">
        <v>1216</v>
      </c>
      <c r="G969" s="175" t="s">
        <v>164</v>
      </c>
      <c r="H969" s="176">
        <v>70.48</v>
      </c>
      <c r="I969" s="177"/>
      <c r="J969" s="178">
        <f>ROUND(I969*H969,2)</f>
        <v>0</v>
      </c>
      <c r="K969" s="179"/>
      <c r="L969" s="41"/>
      <c r="M969" s="180" t="s">
        <v>44</v>
      </c>
      <c r="N969" s="181" t="s">
        <v>53</v>
      </c>
      <c r="O969" s="66"/>
      <c r="P969" s="182">
        <f>O969*H969</f>
        <v>0</v>
      </c>
      <c r="Q969" s="182">
        <v>5.4000000000000003E-3</v>
      </c>
      <c r="R969" s="182">
        <f>Q969*H969</f>
        <v>0.38059200000000004</v>
      </c>
      <c r="S969" s="182">
        <v>0</v>
      </c>
      <c r="T969" s="183">
        <f>S969*H969</f>
        <v>0</v>
      </c>
      <c r="U969" s="36"/>
      <c r="V969" s="36"/>
      <c r="W969" s="36"/>
      <c r="X969" s="36"/>
      <c r="Y969" s="36"/>
      <c r="Z969" s="36"/>
      <c r="AA969" s="36"/>
      <c r="AB969" s="36"/>
      <c r="AC969" s="36"/>
      <c r="AD969" s="36"/>
      <c r="AE969" s="36"/>
      <c r="AR969" s="184" t="s">
        <v>376</v>
      </c>
      <c r="AT969" s="184" t="s">
        <v>140</v>
      </c>
      <c r="AU969" s="184" t="s">
        <v>92</v>
      </c>
      <c r="AY969" s="18" t="s">
        <v>137</v>
      </c>
      <c r="BE969" s="185">
        <f>IF(N969="základní",J969,0)</f>
        <v>0</v>
      </c>
      <c r="BF969" s="185">
        <f>IF(N969="snížená",J969,0)</f>
        <v>0</v>
      </c>
      <c r="BG969" s="185">
        <f>IF(N969="zákl. přenesená",J969,0)</f>
        <v>0</v>
      </c>
      <c r="BH969" s="185">
        <f>IF(N969="sníž. přenesená",J969,0)</f>
        <v>0</v>
      </c>
      <c r="BI969" s="185">
        <f>IF(N969="nulová",J969,0)</f>
        <v>0</v>
      </c>
      <c r="BJ969" s="18" t="s">
        <v>90</v>
      </c>
      <c r="BK969" s="185">
        <f>ROUND(I969*H969,2)</f>
        <v>0</v>
      </c>
      <c r="BL969" s="18" t="s">
        <v>376</v>
      </c>
      <c r="BM969" s="184" t="s">
        <v>1217</v>
      </c>
    </row>
    <row r="970" spans="1:65" s="2" customFormat="1" ht="11.25">
      <c r="A970" s="36"/>
      <c r="B970" s="37"/>
      <c r="C970" s="38"/>
      <c r="D970" s="186" t="s">
        <v>146</v>
      </c>
      <c r="E970" s="38"/>
      <c r="F970" s="187" t="s">
        <v>1218</v>
      </c>
      <c r="G970" s="38"/>
      <c r="H970" s="38"/>
      <c r="I970" s="188"/>
      <c r="J970" s="38"/>
      <c r="K970" s="38"/>
      <c r="L970" s="41"/>
      <c r="M970" s="189"/>
      <c r="N970" s="190"/>
      <c r="O970" s="66"/>
      <c r="P970" s="66"/>
      <c r="Q970" s="66"/>
      <c r="R970" s="66"/>
      <c r="S970" s="66"/>
      <c r="T970" s="67"/>
      <c r="U970" s="36"/>
      <c r="V970" s="36"/>
      <c r="W970" s="36"/>
      <c r="X970" s="36"/>
      <c r="Y970" s="36"/>
      <c r="Z970" s="36"/>
      <c r="AA970" s="36"/>
      <c r="AB970" s="36"/>
      <c r="AC970" s="36"/>
      <c r="AD970" s="36"/>
      <c r="AE970" s="36"/>
      <c r="AT970" s="18" t="s">
        <v>146</v>
      </c>
      <c r="AU970" s="18" t="s">
        <v>92</v>
      </c>
    </row>
    <row r="971" spans="1:65" s="15" customFormat="1" ht="11.25">
      <c r="B971" s="214"/>
      <c r="C971" s="215"/>
      <c r="D971" s="193" t="s">
        <v>148</v>
      </c>
      <c r="E971" s="216" t="s">
        <v>44</v>
      </c>
      <c r="F971" s="217" t="s">
        <v>240</v>
      </c>
      <c r="G971" s="215"/>
      <c r="H971" s="216" t="s">
        <v>44</v>
      </c>
      <c r="I971" s="218"/>
      <c r="J971" s="215"/>
      <c r="K971" s="215"/>
      <c r="L971" s="219"/>
      <c r="M971" s="220"/>
      <c r="N971" s="221"/>
      <c r="O971" s="221"/>
      <c r="P971" s="221"/>
      <c r="Q971" s="221"/>
      <c r="R971" s="221"/>
      <c r="S971" s="221"/>
      <c r="T971" s="222"/>
      <c r="AT971" s="223" t="s">
        <v>148</v>
      </c>
      <c r="AU971" s="223" t="s">
        <v>92</v>
      </c>
      <c r="AV971" s="15" t="s">
        <v>90</v>
      </c>
      <c r="AW971" s="15" t="s">
        <v>42</v>
      </c>
      <c r="AX971" s="15" t="s">
        <v>82</v>
      </c>
      <c r="AY971" s="223" t="s">
        <v>137</v>
      </c>
    </row>
    <row r="972" spans="1:65" s="13" customFormat="1" ht="11.25">
      <c r="B972" s="191"/>
      <c r="C972" s="192"/>
      <c r="D972" s="193" t="s">
        <v>148</v>
      </c>
      <c r="E972" s="194" t="s">
        <v>44</v>
      </c>
      <c r="F972" s="195" t="s">
        <v>989</v>
      </c>
      <c r="G972" s="192"/>
      <c r="H972" s="196">
        <v>5.14</v>
      </c>
      <c r="I972" s="197"/>
      <c r="J972" s="192"/>
      <c r="K972" s="192"/>
      <c r="L972" s="198"/>
      <c r="M972" s="199"/>
      <c r="N972" s="200"/>
      <c r="O972" s="200"/>
      <c r="P972" s="200"/>
      <c r="Q972" s="200"/>
      <c r="R972" s="200"/>
      <c r="S972" s="200"/>
      <c r="T972" s="201"/>
      <c r="AT972" s="202" t="s">
        <v>148</v>
      </c>
      <c r="AU972" s="202" t="s">
        <v>92</v>
      </c>
      <c r="AV972" s="13" t="s">
        <v>92</v>
      </c>
      <c r="AW972" s="13" t="s">
        <v>42</v>
      </c>
      <c r="AX972" s="13" t="s">
        <v>82</v>
      </c>
      <c r="AY972" s="202" t="s">
        <v>137</v>
      </c>
    </row>
    <row r="973" spans="1:65" s="13" customFormat="1" ht="11.25">
      <c r="B973" s="191"/>
      <c r="C973" s="192"/>
      <c r="D973" s="193" t="s">
        <v>148</v>
      </c>
      <c r="E973" s="194" t="s">
        <v>44</v>
      </c>
      <c r="F973" s="195" t="s">
        <v>990</v>
      </c>
      <c r="G973" s="192"/>
      <c r="H973" s="196">
        <v>4.1900000000000004</v>
      </c>
      <c r="I973" s="197"/>
      <c r="J973" s="192"/>
      <c r="K973" s="192"/>
      <c r="L973" s="198"/>
      <c r="M973" s="199"/>
      <c r="N973" s="200"/>
      <c r="O973" s="200"/>
      <c r="P973" s="200"/>
      <c r="Q973" s="200"/>
      <c r="R973" s="200"/>
      <c r="S973" s="200"/>
      <c r="T973" s="201"/>
      <c r="AT973" s="202" t="s">
        <v>148</v>
      </c>
      <c r="AU973" s="202" t="s">
        <v>92</v>
      </c>
      <c r="AV973" s="13" t="s">
        <v>92</v>
      </c>
      <c r="AW973" s="13" t="s">
        <v>42</v>
      </c>
      <c r="AX973" s="13" t="s">
        <v>82</v>
      </c>
      <c r="AY973" s="202" t="s">
        <v>137</v>
      </c>
    </row>
    <row r="974" spans="1:65" s="13" customFormat="1" ht="11.25">
      <c r="B974" s="191"/>
      <c r="C974" s="192"/>
      <c r="D974" s="193" t="s">
        <v>148</v>
      </c>
      <c r="E974" s="194" t="s">
        <v>44</v>
      </c>
      <c r="F974" s="195" t="s">
        <v>991</v>
      </c>
      <c r="G974" s="192"/>
      <c r="H974" s="196">
        <v>4.1900000000000004</v>
      </c>
      <c r="I974" s="197"/>
      <c r="J974" s="192"/>
      <c r="K974" s="192"/>
      <c r="L974" s="198"/>
      <c r="M974" s="199"/>
      <c r="N974" s="200"/>
      <c r="O974" s="200"/>
      <c r="P974" s="200"/>
      <c r="Q974" s="200"/>
      <c r="R974" s="200"/>
      <c r="S974" s="200"/>
      <c r="T974" s="201"/>
      <c r="AT974" s="202" t="s">
        <v>148</v>
      </c>
      <c r="AU974" s="202" t="s">
        <v>92</v>
      </c>
      <c r="AV974" s="13" t="s">
        <v>92</v>
      </c>
      <c r="AW974" s="13" t="s">
        <v>42</v>
      </c>
      <c r="AX974" s="13" t="s">
        <v>82</v>
      </c>
      <c r="AY974" s="202" t="s">
        <v>137</v>
      </c>
    </row>
    <row r="975" spans="1:65" s="13" customFormat="1" ht="11.25">
      <c r="B975" s="191"/>
      <c r="C975" s="192"/>
      <c r="D975" s="193" t="s">
        <v>148</v>
      </c>
      <c r="E975" s="194" t="s">
        <v>44</v>
      </c>
      <c r="F975" s="195" t="s">
        <v>993</v>
      </c>
      <c r="G975" s="192"/>
      <c r="H975" s="196">
        <v>3.25</v>
      </c>
      <c r="I975" s="197"/>
      <c r="J975" s="192"/>
      <c r="K975" s="192"/>
      <c r="L975" s="198"/>
      <c r="M975" s="199"/>
      <c r="N975" s="200"/>
      <c r="O975" s="200"/>
      <c r="P975" s="200"/>
      <c r="Q975" s="200"/>
      <c r="R975" s="200"/>
      <c r="S975" s="200"/>
      <c r="T975" s="201"/>
      <c r="AT975" s="202" t="s">
        <v>148</v>
      </c>
      <c r="AU975" s="202" t="s">
        <v>92</v>
      </c>
      <c r="AV975" s="13" t="s">
        <v>92</v>
      </c>
      <c r="AW975" s="13" t="s">
        <v>42</v>
      </c>
      <c r="AX975" s="13" t="s">
        <v>82</v>
      </c>
      <c r="AY975" s="202" t="s">
        <v>137</v>
      </c>
    </row>
    <row r="976" spans="1:65" s="13" customFormat="1" ht="11.25">
      <c r="B976" s="191"/>
      <c r="C976" s="192"/>
      <c r="D976" s="193" t="s">
        <v>148</v>
      </c>
      <c r="E976" s="194" t="s">
        <v>44</v>
      </c>
      <c r="F976" s="195" t="s">
        <v>994</v>
      </c>
      <c r="G976" s="192"/>
      <c r="H976" s="196">
        <v>3.07</v>
      </c>
      <c r="I976" s="197"/>
      <c r="J976" s="192"/>
      <c r="K976" s="192"/>
      <c r="L976" s="198"/>
      <c r="M976" s="199"/>
      <c r="N976" s="200"/>
      <c r="O976" s="200"/>
      <c r="P976" s="200"/>
      <c r="Q976" s="200"/>
      <c r="R976" s="200"/>
      <c r="S976" s="200"/>
      <c r="T976" s="201"/>
      <c r="AT976" s="202" t="s">
        <v>148</v>
      </c>
      <c r="AU976" s="202" t="s">
        <v>92</v>
      </c>
      <c r="AV976" s="13" t="s">
        <v>92</v>
      </c>
      <c r="AW976" s="13" t="s">
        <v>42</v>
      </c>
      <c r="AX976" s="13" t="s">
        <v>82</v>
      </c>
      <c r="AY976" s="202" t="s">
        <v>137</v>
      </c>
    </row>
    <row r="977" spans="1:65" s="13" customFormat="1" ht="11.25">
      <c r="B977" s="191"/>
      <c r="C977" s="192"/>
      <c r="D977" s="193" t="s">
        <v>148</v>
      </c>
      <c r="E977" s="194" t="s">
        <v>44</v>
      </c>
      <c r="F977" s="195" t="s">
        <v>996</v>
      </c>
      <c r="G977" s="192"/>
      <c r="H977" s="196">
        <v>3.25</v>
      </c>
      <c r="I977" s="197"/>
      <c r="J977" s="192"/>
      <c r="K977" s="192"/>
      <c r="L977" s="198"/>
      <c r="M977" s="199"/>
      <c r="N977" s="200"/>
      <c r="O977" s="200"/>
      <c r="P977" s="200"/>
      <c r="Q977" s="200"/>
      <c r="R977" s="200"/>
      <c r="S977" s="200"/>
      <c r="T977" s="201"/>
      <c r="AT977" s="202" t="s">
        <v>148</v>
      </c>
      <c r="AU977" s="202" t="s">
        <v>92</v>
      </c>
      <c r="AV977" s="13" t="s">
        <v>92</v>
      </c>
      <c r="AW977" s="13" t="s">
        <v>42</v>
      </c>
      <c r="AX977" s="13" t="s">
        <v>82</v>
      </c>
      <c r="AY977" s="202" t="s">
        <v>137</v>
      </c>
    </row>
    <row r="978" spans="1:65" s="13" customFormat="1" ht="11.25">
      <c r="B978" s="191"/>
      <c r="C978" s="192"/>
      <c r="D978" s="193" t="s">
        <v>148</v>
      </c>
      <c r="E978" s="194" t="s">
        <v>44</v>
      </c>
      <c r="F978" s="195" t="s">
        <v>997</v>
      </c>
      <c r="G978" s="192"/>
      <c r="H978" s="196">
        <v>3.07</v>
      </c>
      <c r="I978" s="197"/>
      <c r="J978" s="192"/>
      <c r="K978" s="192"/>
      <c r="L978" s="198"/>
      <c r="M978" s="199"/>
      <c r="N978" s="200"/>
      <c r="O978" s="200"/>
      <c r="P978" s="200"/>
      <c r="Q978" s="200"/>
      <c r="R978" s="200"/>
      <c r="S978" s="200"/>
      <c r="T978" s="201"/>
      <c r="AT978" s="202" t="s">
        <v>148</v>
      </c>
      <c r="AU978" s="202" t="s">
        <v>92</v>
      </c>
      <c r="AV978" s="13" t="s">
        <v>92</v>
      </c>
      <c r="AW978" s="13" t="s">
        <v>42</v>
      </c>
      <c r="AX978" s="13" t="s">
        <v>82</v>
      </c>
      <c r="AY978" s="202" t="s">
        <v>137</v>
      </c>
    </row>
    <row r="979" spans="1:65" s="13" customFormat="1" ht="11.25">
      <c r="B979" s="191"/>
      <c r="C979" s="192"/>
      <c r="D979" s="193" t="s">
        <v>148</v>
      </c>
      <c r="E979" s="194" t="s">
        <v>44</v>
      </c>
      <c r="F979" s="195" t="s">
        <v>999</v>
      </c>
      <c r="G979" s="192"/>
      <c r="H979" s="196">
        <v>3.25</v>
      </c>
      <c r="I979" s="197"/>
      <c r="J979" s="192"/>
      <c r="K979" s="192"/>
      <c r="L979" s="198"/>
      <c r="M979" s="199"/>
      <c r="N979" s="200"/>
      <c r="O979" s="200"/>
      <c r="P979" s="200"/>
      <c r="Q979" s="200"/>
      <c r="R979" s="200"/>
      <c r="S979" s="200"/>
      <c r="T979" s="201"/>
      <c r="AT979" s="202" t="s">
        <v>148</v>
      </c>
      <c r="AU979" s="202" t="s">
        <v>92</v>
      </c>
      <c r="AV979" s="13" t="s">
        <v>92</v>
      </c>
      <c r="AW979" s="13" t="s">
        <v>42</v>
      </c>
      <c r="AX979" s="13" t="s">
        <v>82</v>
      </c>
      <c r="AY979" s="202" t="s">
        <v>137</v>
      </c>
    </row>
    <row r="980" spans="1:65" s="13" customFormat="1" ht="11.25">
      <c r="B980" s="191"/>
      <c r="C980" s="192"/>
      <c r="D980" s="193" t="s">
        <v>148</v>
      </c>
      <c r="E980" s="194" t="s">
        <v>44</v>
      </c>
      <c r="F980" s="195" t="s">
        <v>1000</v>
      </c>
      <c r="G980" s="192"/>
      <c r="H980" s="196">
        <v>3.07</v>
      </c>
      <c r="I980" s="197"/>
      <c r="J980" s="192"/>
      <c r="K980" s="192"/>
      <c r="L980" s="198"/>
      <c r="M980" s="199"/>
      <c r="N980" s="200"/>
      <c r="O980" s="200"/>
      <c r="P980" s="200"/>
      <c r="Q980" s="200"/>
      <c r="R980" s="200"/>
      <c r="S980" s="200"/>
      <c r="T980" s="201"/>
      <c r="AT980" s="202" t="s">
        <v>148</v>
      </c>
      <c r="AU980" s="202" t="s">
        <v>92</v>
      </c>
      <c r="AV980" s="13" t="s">
        <v>92</v>
      </c>
      <c r="AW980" s="13" t="s">
        <v>42</v>
      </c>
      <c r="AX980" s="13" t="s">
        <v>82</v>
      </c>
      <c r="AY980" s="202" t="s">
        <v>137</v>
      </c>
    </row>
    <row r="981" spans="1:65" s="13" customFormat="1" ht="11.25">
      <c r="B981" s="191"/>
      <c r="C981" s="192"/>
      <c r="D981" s="193" t="s">
        <v>148</v>
      </c>
      <c r="E981" s="194" t="s">
        <v>44</v>
      </c>
      <c r="F981" s="195" t="s">
        <v>1002</v>
      </c>
      <c r="G981" s="192"/>
      <c r="H981" s="196">
        <v>3.25</v>
      </c>
      <c r="I981" s="197"/>
      <c r="J981" s="192"/>
      <c r="K981" s="192"/>
      <c r="L981" s="198"/>
      <c r="M981" s="199"/>
      <c r="N981" s="200"/>
      <c r="O981" s="200"/>
      <c r="P981" s="200"/>
      <c r="Q981" s="200"/>
      <c r="R981" s="200"/>
      <c r="S981" s="200"/>
      <c r="T981" s="201"/>
      <c r="AT981" s="202" t="s">
        <v>148</v>
      </c>
      <c r="AU981" s="202" t="s">
        <v>92</v>
      </c>
      <c r="AV981" s="13" t="s">
        <v>92</v>
      </c>
      <c r="AW981" s="13" t="s">
        <v>42</v>
      </c>
      <c r="AX981" s="13" t="s">
        <v>82</v>
      </c>
      <c r="AY981" s="202" t="s">
        <v>137</v>
      </c>
    </row>
    <row r="982" spans="1:65" s="13" customFormat="1" ht="11.25">
      <c r="B982" s="191"/>
      <c r="C982" s="192"/>
      <c r="D982" s="193" t="s">
        <v>148</v>
      </c>
      <c r="E982" s="194" t="s">
        <v>44</v>
      </c>
      <c r="F982" s="195" t="s">
        <v>1003</v>
      </c>
      <c r="G982" s="192"/>
      <c r="H982" s="196">
        <v>3.07</v>
      </c>
      <c r="I982" s="197"/>
      <c r="J982" s="192"/>
      <c r="K982" s="192"/>
      <c r="L982" s="198"/>
      <c r="M982" s="199"/>
      <c r="N982" s="200"/>
      <c r="O982" s="200"/>
      <c r="P982" s="200"/>
      <c r="Q982" s="200"/>
      <c r="R982" s="200"/>
      <c r="S982" s="200"/>
      <c r="T982" s="201"/>
      <c r="AT982" s="202" t="s">
        <v>148</v>
      </c>
      <c r="AU982" s="202" t="s">
        <v>92</v>
      </c>
      <c r="AV982" s="13" t="s">
        <v>92</v>
      </c>
      <c r="AW982" s="13" t="s">
        <v>42</v>
      </c>
      <c r="AX982" s="13" t="s">
        <v>82</v>
      </c>
      <c r="AY982" s="202" t="s">
        <v>137</v>
      </c>
    </row>
    <row r="983" spans="1:65" s="13" customFormat="1" ht="11.25">
      <c r="B983" s="191"/>
      <c r="C983" s="192"/>
      <c r="D983" s="193" t="s">
        <v>148</v>
      </c>
      <c r="E983" s="194" t="s">
        <v>44</v>
      </c>
      <c r="F983" s="195" t="s">
        <v>1005</v>
      </c>
      <c r="G983" s="192"/>
      <c r="H983" s="196">
        <v>3.25</v>
      </c>
      <c r="I983" s="197"/>
      <c r="J983" s="192"/>
      <c r="K983" s="192"/>
      <c r="L983" s="198"/>
      <c r="M983" s="199"/>
      <c r="N983" s="200"/>
      <c r="O983" s="200"/>
      <c r="P983" s="200"/>
      <c r="Q983" s="200"/>
      <c r="R983" s="200"/>
      <c r="S983" s="200"/>
      <c r="T983" s="201"/>
      <c r="AT983" s="202" t="s">
        <v>148</v>
      </c>
      <c r="AU983" s="202" t="s">
        <v>92</v>
      </c>
      <c r="AV983" s="13" t="s">
        <v>92</v>
      </c>
      <c r="AW983" s="13" t="s">
        <v>42</v>
      </c>
      <c r="AX983" s="13" t="s">
        <v>82</v>
      </c>
      <c r="AY983" s="202" t="s">
        <v>137</v>
      </c>
    </row>
    <row r="984" spans="1:65" s="13" customFormat="1" ht="11.25">
      <c r="B984" s="191"/>
      <c r="C984" s="192"/>
      <c r="D984" s="193" t="s">
        <v>148</v>
      </c>
      <c r="E984" s="194" t="s">
        <v>44</v>
      </c>
      <c r="F984" s="195" t="s">
        <v>1006</v>
      </c>
      <c r="G984" s="192"/>
      <c r="H984" s="196">
        <v>3.07</v>
      </c>
      <c r="I984" s="197"/>
      <c r="J984" s="192"/>
      <c r="K984" s="192"/>
      <c r="L984" s="198"/>
      <c r="M984" s="199"/>
      <c r="N984" s="200"/>
      <c r="O984" s="200"/>
      <c r="P984" s="200"/>
      <c r="Q984" s="200"/>
      <c r="R984" s="200"/>
      <c r="S984" s="200"/>
      <c r="T984" s="201"/>
      <c r="AT984" s="202" t="s">
        <v>148</v>
      </c>
      <c r="AU984" s="202" t="s">
        <v>92</v>
      </c>
      <c r="AV984" s="13" t="s">
        <v>92</v>
      </c>
      <c r="AW984" s="13" t="s">
        <v>42</v>
      </c>
      <c r="AX984" s="13" t="s">
        <v>82</v>
      </c>
      <c r="AY984" s="202" t="s">
        <v>137</v>
      </c>
    </row>
    <row r="985" spans="1:65" s="13" customFormat="1" ht="11.25">
      <c r="B985" s="191"/>
      <c r="C985" s="192"/>
      <c r="D985" s="193" t="s">
        <v>148</v>
      </c>
      <c r="E985" s="194" t="s">
        <v>44</v>
      </c>
      <c r="F985" s="195" t="s">
        <v>1219</v>
      </c>
      <c r="G985" s="192"/>
      <c r="H985" s="196">
        <v>1.88</v>
      </c>
      <c r="I985" s="197"/>
      <c r="J985" s="192"/>
      <c r="K985" s="192"/>
      <c r="L985" s="198"/>
      <c r="M985" s="199"/>
      <c r="N985" s="200"/>
      <c r="O985" s="200"/>
      <c r="P985" s="200"/>
      <c r="Q985" s="200"/>
      <c r="R985" s="200"/>
      <c r="S985" s="200"/>
      <c r="T985" s="201"/>
      <c r="AT985" s="202" t="s">
        <v>148</v>
      </c>
      <c r="AU985" s="202" t="s">
        <v>92</v>
      </c>
      <c r="AV985" s="13" t="s">
        <v>92</v>
      </c>
      <c r="AW985" s="13" t="s">
        <v>42</v>
      </c>
      <c r="AX985" s="13" t="s">
        <v>82</v>
      </c>
      <c r="AY985" s="202" t="s">
        <v>137</v>
      </c>
    </row>
    <row r="986" spans="1:65" s="13" customFormat="1" ht="11.25">
      <c r="B986" s="191"/>
      <c r="C986" s="192"/>
      <c r="D986" s="193" t="s">
        <v>148</v>
      </c>
      <c r="E986" s="194" t="s">
        <v>44</v>
      </c>
      <c r="F986" s="195" t="s">
        <v>1220</v>
      </c>
      <c r="G986" s="192"/>
      <c r="H986" s="196">
        <v>19.77</v>
      </c>
      <c r="I986" s="197"/>
      <c r="J986" s="192"/>
      <c r="K986" s="192"/>
      <c r="L986" s="198"/>
      <c r="M986" s="199"/>
      <c r="N986" s="200"/>
      <c r="O986" s="200"/>
      <c r="P986" s="200"/>
      <c r="Q986" s="200"/>
      <c r="R986" s="200"/>
      <c r="S986" s="200"/>
      <c r="T986" s="201"/>
      <c r="AT986" s="202" t="s">
        <v>148</v>
      </c>
      <c r="AU986" s="202" t="s">
        <v>92</v>
      </c>
      <c r="AV986" s="13" t="s">
        <v>92</v>
      </c>
      <c r="AW986" s="13" t="s">
        <v>42</v>
      </c>
      <c r="AX986" s="13" t="s">
        <v>82</v>
      </c>
      <c r="AY986" s="202" t="s">
        <v>137</v>
      </c>
    </row>
    <row r="987" spans="1:65" s="13" customFormat="1" ht="11.25">
      <c r="B987" s="191"/>
      <c r="C987" s="192"/>
      <c r="D987" s="193" t="s">
        <v>148</v>
      </c>
      <c r="E987" s="194" t="s">
        <v>44</v>
      </c>
      <c r="F987" s="195" t="s">
        <v>1221</v>
      </c>
      <c r="G987" s="192"/>
      <c r="H987" s="196">
        <v>3.71</v>
      </c>
      <c r="I987" s="197"/>
      <c r="J987" s="192"/>
      <c r="K987" s="192"/>
      <c r="L987" s="198"/>
      <c r="M987" s="199"/>
      <c r="N987" s="200"/>
      <c r="O987" s="200"/>
      <c r="P987" s="200"/>
      <c r="Q987" s="200"/>
      <c r="R987" s="200"/>
      <c r="S987" s="200"/>
      <c r="T987" s="201"/>
      <c r="AT987" s="202" t="s">
        <v>148</v>
      </c>
      <c r="AU987" s="202" t="s">
        <v>92</v>
      </c>
      <c r="AV987" s="13" t="s">
        <v>92</v>
      </c>
      <c r="AW987" s="13" t="s">
        <v>42</v>
      </c>
      <c r="AX987" s="13" t="s">
        <v>82</v>
      </c>
      <c r="AY987" s="202" t="s">
        <v>137</v>
      </c>
    </row>
    <row r="988" spans="1:65" s="14" customFormat="1" ht="11.25">
      <c r="B988" s="203"/>
      <c r="C988" s="204"/>
      <c r="D988" s="193" t="s">
        <v>148</v>
      </c>
      <c r="E988" s="205" t="s">
        <v>44</v>
      </c>
      <c r="F988" s="206" t="s">
        <v>153</v>
      </c>
      <c r="G988" s="204"/>
      <c r="H988" s="207">
        <v>70.48</v>
      </c>
      <c r="I988" s="208"/>
      <c r="J988" s="204"/>
      <c r="K988" s="204"/>
      <c r="L988" s="209"/>
      <c r="M988" s="210"/>
      <c r="N988" s="211"/>
      <c r="O988" s="211"/>
      <c r="P988" s="211"/>
      <c r="Q988" s="211"/>
      <c r="R988" s="211"/>
      <c r="S988" s="211"/>
      <c r="T988" s="212"/>
      <c r="AT988" s="213" t="s">
        <v>148</v>
      </c>
      <c r="AU988" s="213" t="s">
        <v>92</v>
      </c>
      <c r="AV988" s="14" t="s">
        <v>144</v>
      </c>
      <c r="AW988" s="14" t="s">
        <v>42</v>
      </c>
      <c r="AX988" s="14" t="s">
        <v>90</v>
      </c>
      <c r="AY988" s="213" t="s">
        <v>137</v>
      </c>
    </row>
    <row r="989" spans="1:65" s="2" customFormat="1" ht="37.9" customHeight="1">
      <c r="A989" s="36"/>
      <c r="B989" s="37"/>
      <c r="C989" s="224" t="s">
        <v>1222</v>
      </c>
      <c r="D989" s="224" t="s">
        <v>411</v>
      </c>
      <c r="E989" s="225" t="s">
        <v>1223</v>
      </c>
      <c r="F989" s="226" t="s">
        <v>1224</v>
      </c>
      <c r="G989" s="227" t="s">
        <v>164</v>
      </c>
      <c r="H989" s="228">
        <v>74.004000000000005</v>
      </c>
      <c r="I989" s="229"/>
      <c r="J989" s="230">
        <f>ROUND(I989*H989,2)</f>
        <v>0</v>
      </c>
      <c r="K989" s="231"/>
      <c r="L989" s="232"/>
      <c r="M989" s="233" t="s">
        <v>44</v>
      </c>
      <c r="N989" s="234" t="s">
        <v>53</v>
      </c>
      <c r="O989" s="66"/>
      <c r="P989" s="182">
        <f>O989*H989</f>
        <v>0</v>
      </c>
      <c r="Q989" s="182">
        <v>1.9199999999999998E-2</v>
      </c>
      <c r="R989" s="182">
        <f>Q989*H989</f>
        <v>1.4208768000000001</v>
      </c>
      <c r="S989" s="182">
        <v>0</v>
      </c>
      <c r="T989" s="183">
        <f>S989*H989</f>
        <v>0</v>
      </c>
      <c r="U989" s="36"/>
      <c r="V989" s="36"/>
      <c r="W989" s="36"/>
      <c r="X989" s="36"/>
      <c r="Y989" s="36"/>
      <c r="Z989" s="36"/>
      <c r="AA989" s="36"/>
      <c r="AB989" s="36"/>
      <c r="AC989" s="36"/>
      <c r="AD989" s="36"/>
      <c r="AE989" s="36"/>
      <c r="AR989" s="184" t="s">
        <v>461</v>
      </c>
      <c r="AT989" s="184" t="s">
        <v>411</v>
      </c>
      <c r="AU989" s="184" t="s">
        <v>92</v>
      </c>
      <c r="AY989" s="18" t="s">
        <v>137</v>
      </c>
      <c r="BE989" s="185">
        <f>IF(N989="základní",J989,0)</f>
        <v>0</v>
      </c>
      <c r="BF989" s="185">
        <f>IF(N989="snížená",J989,0)</f>
        <v>0</v>
      </c>
      <c r="BG989" s="185">
        <f>IF(N989="zákl. přenesená",J989,0)</f>
        <v>0</v>
      </c>
      <c r="BH989" s="185">
        <f>IF(N989="sníž. přenesená",J989,0)</f>
        <v>0</v>
      </c>
      <c r="BI989" s="185">
        <f>IF(N989="nulová",J989,0)</f>
        <v>0</v>
      </c>
      <c r="BJ989" s="18" t="s">
        <v>90</v>
      </c>
      <c r="BK989" s="185">
        <f>ROUND(I989*H989,2)</f>
        <v>0</v>
      </c>
      <c r="BL989" s="18" t="s">
        <v>376</v>
      </c>
      <c r="BM989" s="184" t="s">
        <v>1225</v>
      </c>
    </row>
    <row r="990" spans="1:65" s="2" customFormat="1" ht="11.25">
      <c r="A990" s="36"/>
      <c r="B990" s="37"/>
      <c r="C990" s="38"/>
      <c r="D990" s="186" t="s">
        <v>146</v>
      </c>
      <c r="E990" s="38"/>
      <c r="F990" s="187" t="s">
        <v>1226</v>
      </c>
      <c r="G990" s="38"/>
      <c r="H990" s="38"/>
      <c r="I990" s="188"/>
      <c r="J990" s="38"/>
      <c r="K990" s="38"/>
      <c r="L990" s="41"/>
      <c r="M990" s="189"/>
      <c r="N990" s="190"/>
      <c r="O990" s="66"/>
      <c r="P990" s="66"/>
      <c r="Q990" s="66"/>
      <c r="R990" s="66"/>
      <c r="S990" s="66"/>
      <c r="T990" s="67"/>
      <c r="U990" s="36"/>
      <c r="V990" s="36"/>
      <c r="W990" s="36"/>
      <c r="X990" s="36"/>
      <c r="Y990" s="36"/>
      <c r="Z990" s="36"/>
      <c r="AA990" s="36"/>
      <c r="AB990" s="36"/>
      <c r="AC990" s="36"/>
      <c r="AD990" s="36"/>
      <c r="AE990" s="36"/>
      <c r="AT990" s="18" t="s">
        <v>146</v>
      </c>
      <c r="AU990" s="18" t="s">
        <v>92</v>
      </c>
    </row>
    <row r="991" spans="1:65" s="13" customFormat="1" ht="11.25">
      <c r="B991" s="191"/>
      <c r="C991" s="192"/>
      <c r="D991" s="193" t="s">
        <v>148</v>
      </c>
      <c r="E991" s="192"/>
      <c r="F991" s="195" t="s">
        <v>1227</v>
      </c>
      <c r="G991" s="192"/>
      <c r="H991" s="196">
        <v>74.004000000000005</v>
      </c>
      <c r="I991" s="197"/>
      <c r="J991" s="192"/>
      <c r="K991" s="192"/>
      <c r="L991" s="198"/>
      <c r="M991" s="199"/>
      <c r="N991" s="200"/>
      <c r="O991" s="200"/>
      <c r="P991" s="200"/>
      <c r="Q991" s="200"/>
      <c r="R991" s="200"/>
      <c r="S991" s="200"/>
      <c r="T991" s="201"/>
      <c r="AT991" s="202" t="s">
        <v>148</v>
      </c>
      <c r="AU991" s="202" t="s">
        <v>92</v>
      </c>
      <c r="AV991" s="13" t="s">
        <v>92</v>
      </c>
      <c r="AW991" s="13" t="s">
        <v>4</v>
      </c>
      <c r="AX991" s="13" t="s">
        <v>90</v>
      </c>
      <c r="AY991" s="202" t="s">
        <v>137</v>
      </c>
    </row>
    <row r="992" spans="1:65" s="2" customFormat="1" ht="24.2" customHeight="1">
      <c r="A992" s="36"/>
      <c r="B992" s="37"/>
      <c r="C992" s="172" t="s">
        <v>1228</v>
      </c>
      <c r="D992" s="172" t="s">
        <v>140</v>
      </c>
      <c r="E992" s="173" t="s">
        <v>1229</v>
      </c>
      <c r="F992" s="174" t="s">
        <v>1230</v>
      </c>
      <c r="G992" s="175" t="s">
        <v>164</v>
      </c>
      <c r="H992" s="176">
        <v>50.71</v>
      </c>
      <c r="I992" s="177"/>
      <c r="J992" s="178">
        <f>ROUND(I992*H992,2)</f>
        <v>0</v>
      </c>
      <c r="K992" s="179"/>
      <c r="L992" s="41"/>
      <c r="M992" s="180" t="s">
        <v>44</v>
      </c>
      <c r="N992" s="181" t="s">
        <v>53</v>
      </c>
      <c r="O992" s="66"/>
      <c r="P992" s="182">
        <f>O992*H992</f>
        <v>0</v>
      </c>
      <c r="Q992" s="182">
        <v>0</v>
      </c>
      <c r="R992" s="182">
        <f>Q992*H992</f>
        <v>0</v>
      </c>
      <c r="S992" s="182">
        <v>0</v>
      </c>
      <c r="T992" s="183">
        <f>S992*H992</f>
        <v>0</v>
      </c>
      <c r="U992" s="36"/>
      <c r="V992" s="36"/>
      <c r="W992" s="36"/>
      <c r="X992" s="36"/>
      <c r="Y992" s="36"/>
      <c r="Z992" s="36"/>
      <c r="AA992" s="36"/>
      <c r="AB992" s="36"/>
      <c r="AC992" s="36"/>
      <c r="AD992" s="36"/>
      <c r="AE992" s="36"/>
      <c r="AR992" s="184" t="s">
        <v>376</v>
      </c>
      <c r="AT992" s="184" t="s">
        <v>140</v>
      </c>
      <c r="AU992" s="184" t="s">
        <v>92</v>
      </c>
      <c r="AY992" s="18" t="s">
        <v>137</v>
      </c>
      <c r="BE992" s="185">
        <f>IF(N992="základní",J992,0)</f>
        <v>0</v>
      </c>
      <c r="BF992" s="185">
        <f>IF(N992="snížená",J992,0)</f>
        <v>0</v>
      </c>
      <c r="BG992" s="185">
        <f>IF(N992="zákl. přenesená",J992,0)</f>
        <v>0</v>
      </c>
      <c r="BH992" s="185">
        <f>IF(N992="sníž. přenesená",J992,0)</f>
        <v>0</v>
      </c>
      <c r="BI992" s="185">
        <f>IF(N992="nulová",J992,0)</f>
        <v>0</v>
      </c>
      <c r="BJ992" s="18" t="s">
        <v>90</v>
      </c>
      <c r="BK992" s="185">
        <f>ROUND(I992*H992,2)</f>
        <v>0</v>
      </c>
      <c r="BL992" s="18" t="s">
        <v>376</v>
      </c>
      <c r="BM992" s="184" t="s">
        <v>1231</v>
      </c>
    </row>
    <row r="993" spans="1:51" s="2" customFormat="1" ht="11.25">
      <c r="A993" s="36"/>
      <c r="B993" s="37"/>
      <c r="C993" s="38"/>
      <c r="D993" s="186" t="s">
        <v>146</v>
      </c>
      <c r="E993" s="38"/>
      <c r="F993" s="187" t="s">
        <v>1232</v>
      </c>
      <c r="G993" s="38"/>
      <c r="H993" s="38"/>
      <c r="I993" s="188"/>
      <c r="J993" s="38"/>
      <c r="K993" s="38"/>
      <c r="L993" s="41"/>
      <c r="M993" s="189"/>
      <c r="N993" s="190"/>
      <c r="O993" s="66"/>
      <c r="P993" s="66"/>
      <c r="Q993" s="66"/>
      <c r="R993" s="66"/>
      <c r="S993" s="66"/>
      <c r="T993" s="67"/>
      <c r="U993" s="36"/>
      <c r="V993" s="36"/>
      <c r="W993" s="36"/>
      <c r="X993" s="36"/>
      <c r="Y993" s="36"/>
      <c r="Z993" s="36"/>
      <c r="AA993" s="36"/>
      <c r="AB993" s="36"/>
      <c r="AC993" s="36"/>
      <c r="AD993" s="36"/>
      <c r="AE993" s="36"/>
      <c r="AT993" s="18" t="s">
        <v>146</v>
      </c>
      <c r="AU993" s="18" t="s">
        <v>92</v>
      </c>
    </row>
    <row r="994" spans="1:51" s="15" customFormat="1" ht="11.25">
      <c r="B994" s="214"/>
      <c r="C994" s="215"/>
      <c r="D994" s="193" t="s">
        <v>148</v>
      </c>
      <c r="E994" s="216" t="s">
        <v>44</v>
      </c>
      <c r="F994" s="217" t="s">
        <v>240</v>
      </c>
      <c r="G994" s="215"/>
      <c r="H994" s="216" t="s">
        <v>44</v>
      </c>
      <c r="I994" s="218"/>
      <c r="J994" s="215"/>
      <c r="K994" s="215"/>
      <c r="L994" s="219"/>
      <c r="M994" s="220"/>
      <c r="N994" s="221"/>
      <c r="O994" s="221"/>
      <c r="P994" s="221"/>
      <c r="Q994" s="221"/>
      <c r="R994" s="221"/>
      <c r="S994" s="221"/>
      <c r="T994" s="222"/>
      <c r="AT994" s="223" t="s">
        <v>148</v>
      </c>
      <c r="AU994" s="223" t="s">
        <v>92</v>
      </c>
      <c r="AV994" s="15" t="s">
        <v>90</v>
      </c>
      <c r="AW994" s="15" t="s">
        <v>42</v>
      </c>
      <c r="AX994" s="15" t="s">
        <v>82</v>
      </c>
      <c r="AY994" s="223" t="s">
        <v>137</v>
      </c>
    </row>
    <row r="995" spans="1:51" s="13" customFormat="1" ht="11.25">
      <c r="B995" s="191"/>
      <c r="C995" s="192"/>
      <c r="D995" s="193" t="s">
        <v>148</v>
      </c>
      <c r="E995" s="194" t="s">
        <v>44</v>
      </c>
      <c r="F995" s="195" t="s">
        <v>989</v>
      </c>
      <c r="G995" s="192"/>
      <c r="H995" s="196">
        <v>5.14</v>
      </c>
      <c r="I995" s="197"/>
      <c r="J995" s="192"/>
      <c r="K995" s="192"/>
      <c r="L995" s="198"/>
      <c r="M995" s="199"/>
      <c r="N995" s="200"/>
      <c r="O995" s="200"/>
      <c r="P995" s="200"/>
      <c r="Q995" s="200"/>
      <c r="R995" s="200"/>
      <c r="S995" s="200"/>
      <c r="T995" s="201"/>
      <c r="AT995" s="202" t="s">
        <v>148</v>
      </c>
      <c r="AU995" s="202" t="s">
        <v>92</v>
      </c>
      <c r="AV995" s="13" t="s">
        <v>92</v>
      </c>
      <c r="AW995" s="13" t="s">
        <v>42</v>
      </c>
      <c r="AX995" s="13" t="s">
        <v>82</v>
      </c>
      <c r="AY995" s="202" t="s">
        <v>137</v>
      </c>
    </row>
    <row r="996" spans="1:51" s="13" customFormat="1" ht="11.25">
      <c r="B996" s="191"/>
      <c r="C996" s="192"/>
      <c r="D996" s="193" t="s">
        <v>148</v>
      </c>
      <c r="E996" s="194" t="s">
        <v>44</v>
      </c>
      <c r="F996" s="195" t="s">
        <v>990</v>
      </c>
      <c r="G996" s="192"/>
      <c r="H996" s="196">
        <v>4.1900000000000004</v>
      </c>
      <c r="I996" s="197"/>
      <c r="J996" s="192"/>
      <c r="K996" s="192"/>
      <c r="L996" s="198"/>
      <c r="M996" s="199"/>
      <c r="N996" s="200"/>
      <c r="O996" s="200"/>
      <c r="P996" s="200"/>
      <c r="Q996" s="200"/>
      <c r="R996" s="200"/>
      <c r="S996" s="200"/>
      <c r="T996" s="201"/>
      <c r="AT996" s="202" t="s">
        <v>148</v>
      </c>
      <c r="AU996" s="202" t="s">
        <v>92</v>
      </c>
      <c r="AV996" s="13" t="s">
        <v>92</v>
      </c>
      <c r="AW996" s="13" t="s">
        <v>42</v>
      </c>
      <c r="AX996" s="13" t="s">
        <v>82</v>
      </c>
      <c r="AY996" s="202" t="s">
        <v>137</v>
      </c>
    </row>
    <row r="997" spans="1:51" s="13" customFormat="1" ht="11.25">
      <c r="B997" s="191"/>
      <c r="C997" s="192"/>
      <c r="D997" s="193" t="s">
        <v>148</v>
      </c>
      <c r="E997" s="194" t="s">
        <v>44</v>
      </c>
      <c r="F997" s="195" t="s">
        <v>991</v>
      </c>
      <c r="G997" s="192"/>
      <c r="H997" s="196">
        <v>4.1900000000000004</v>
      </c>
      <c r="I997" s="197"/>
      <c r="J997" s="192"/>
      <c r="K997" s="192"/>
      <c r="L997" s="198"/>
      <c r="M997" s="199"/>
      <c r="N997" s="200"/>
      <c r="O997" s="200"/>
      <c r="P997" s="200"/>
      <c r="Q997" s="200"/>
      <c r="R997" s="200"/>
      <c r="S997" s="200"/>
      <c r="T997" s="201"/>
      <c r="AT997" s="202" t="s">
        <v>148</v>
      </c>
      <c r="AU997" s="202" t="s">
        <v>92</v>
      </c>
      <c r="AV997" s="13" t="s">
        <v>92</v>
      </c>
      <c r="AW997" s="13" t="s">
        <v>42</v>
      </c>
      <c r="AX997" s="13" t="s">
        <v>82</v>
      </c>
      <c r="AY997" s="202" t="s">
        <v>137</v>
      </c>
    </row>
    <row r="998" spans="1:51" s="13" customFormat="1" ht="11.25">
      <c r="B998" s="191"/>
      <c r="C998" s="192"/>
      <c r="D998" s="193" t="s">
        <v>148</v>
      </c>
      <c r="E998" s="194" t="s">
        <v>44</v>
      </c>
      <c r="F998" s="195" t="s">
        <v>993</v>
      </c>
      <c r="G998" s="192"/>
      <c r="H998" s="196">
        <v>3.25</v>
      </c>
      <c r="I998" s="197"/>
      <c r="J998" s="192"/>
      <c r="K998" s="192"/>
      <c r="L998" s="198"/>
      <c r="M998" s="199"/>
      <c r="N998" s="200"/>
      <c r="O998" s="200"/>
      <c r="P998" s="200"/>
      <c r="Q998" s="200"/>
      <c r="R998" s="200"/>
      <c r="S998" s="200"/>
      <c r="T998" s="201"/>
      <c r="AT998" s="202" t="s">
        <v>148</v>
      </c>
      <c r="AU998" s="202" t="s">
        <v>92</v>
      </c>
      <c r="AV998" s="13" t="s">
        <v>92</v>
      </c>
      <c r="AW998" s="13" t="s">
        <v>42</v>
      </c>
      <c r="AX998" s="13" t="s">
        <v>82</v>
      </c>
      <c r="AY998" s="202" t="s">
        <v>137</v>
      </c>
    </row>
    <row r="999" spans="1:51" s="13" customFormat="1" ht="11.25">
      <c r="B999" s="191"/>
      <c r="C999" s="192"/>
      <c r="D999" s="193" t="s">
        <v>148</v>
      </c>
      <c r="E999" s="194" t="s">
        <v>44</v>
      </c>
      <c r="F999" s="195" t="s">
        <v>994</v>
      </c>
      <c r="G999" s="192"/>
      <c r="H999" s="196">
        <v>3.07</v>
      </c>
      <c r="I999" s="197"/>
      <c r="J999" s="192"/>
      <c r="K999" s="192"/>
      <c r="L999" s="198"/>
      <c r="M999" s="199"/>
      <c r="N999" s="200"/>
      <c r="O999" s="200"/>
      <c r="P999" s="200"/>
      <c r="Q999" s="200"/>
      <c r="R999" s="200"/>
      <c r="S999" s="200"/>
      <c r="T999" s="201"/>
      <c r="AT999" s="202" t="s">
        <v>148</v>
      </c>
      <c r="AU999" s="202" t="s">
        <v>92</v>
      </c>
      <c r="AV999" s="13" t="s">
        <v>92</v>
      </c>
      <c r="AW999" s="13" t="s">
        <v>42</v>
      </c>
      <c r="AX999" s="13" t="s">
        <v>82</v>
      </c>
      <c r="AY999" s="202" t="s">
        <v>137</v>
      </c>
    </row>
    <row r="1000" spans="1:51" s="13" customFormat="1" ht="11.25">
      <c r="B1000" s="191"/>
      <c r="C1000" s="192"/>
      <c r="D1000" s="193" t="s">
        <v>148</v>
      </c>
      <c r="E1000" s="194" t="s">
        <v>44</v>
      </c>
      <c r="F1000" s="195" t="s">
        <v>996</v>
      </c>
      <c r="G1000" s="192"/>
      <c r="H1000" s="196">
        <v>3.25</v>
      </c>
      <c r="I1000" s="197"/>
      <c r="J1000" s="192"/>
      <c r="K1000" s="192"/>
      <c r="L1000" s="198"/>
      <c r="M1000" s="199"/>
      <c r="N1000" s="200"/>
      <c r="O1000" s="200"/>
      <c r="P1000" s="200"/>
      <c r="Q1000" s="200"/>
      <c r="R1000" s="200"/>
      <c r="S1000" s="200"/>
      <c r="T1000" s="201"/>
      <c r="AT1000" s="202" t="s">
        <v>148</v>
      </c>
      <c r="AU1000" s="202" t="s">
        <v>92</v>
      </c>
      <c r="AV1000" s="13" t="s">
        <v>92</v>
      </c>
      <c r="AW1000" s="13" t="s">
        <v>42</v>
      </c>
      <c r="AX1000" s="13" t="s">
        <v>82</v>
      </c>
      <c r="AY1000" s="202" t="s">
        <v>137</v>
      </c>
    </row>
    <row r="1001" spans="1:51" s="13" customFormat="1" ht="11.25">
      <c r="B1001" s="191"/>
      <c r="C1001" s="192"/>
      <c r="D1001" s="193" t="s">
        <v>148</v>
      </c>
      <c r="E1001" s="194" t="s">
        <v>44</v>
      </c>
      <c r="F1001" s="195" t="s">
        <v>997</v>
      </c>
      <c r="G1001" s="192"/>
      <c r="H1001" s="196">
        <v>3.07</v>
      </c>
      <c r="I1001" s="197"/>
      <c r="J1001" s="192"/>
      <c r="K1001" s="192"/>
      <c r="L1001" s="198"/>
      <c r="M1001" s="199"/>
      <c r="N1001" s="200"/>
      <c r="O1001" s="200"/>
      <c r="P1001" s="200"/>
      <c r="Q1001" s="200"/>
      <c r="R1001" s="200"/>
      <c r="S1001" s="200"/>
      <c r="T1001" s="201"/>
      <c r="AT1001" s="202" t="s">
        <v>148</v>
      </c>
      <c r="AU1001" s="202" t="s">
        <v>92</v>
      </c>
      <c r="AV1001" s="13" t="s">
        <v>92</v>
      </c>
      <c r="AW1001" s="13" t="s">
        <v>42</v>
      </c>
      <c r="AX1001" s="13" t="s">
        <v>82</v>
      </c>
      <c r="AY1001" s="202" t="s">
        <v>137</v>
      </c>
    </row>
    <row r="1002" spans="1:51" s="13" customFormat="1" ht="11.25">
      <c r="B1002" s="191"/>
      <c r="C1002" s="192"/>
      <c r="D1002" s="193" t="s">
        <v>148</v>
      </c>
      <c r="E1002" s="194" t="s">
        <v>44</v>
      </c>
      <c r="F1002" s="195" t="s">
        <v>999</v>
      </c>
      <c r="G1002" s="192"/>
      <c r="H1002" s="196">
        <v>3.25</v>
      </c>
      <c r="I1002" s="197"/>
      <c r="J1002" s="192"/>
      <c r="K1002" s="192"/>
      <c r="L1002" s="198"/>
      <c r="M1002" s="199"/>
      <c r="N1002" s="200"/>
      <c r="O1002" s="200"/>
      <c r="P1002" s="200"/>
      <c r="Q1002" s="200"/>
      <c r="R1002" s="200"/>
      <c r="S1002" s="200"/>
      <c r="T1002" s="201"/>
      <c r="AT1002" s="202" t="s">
        <v>148</v>
      </c>
      <c r="AU1002" s="202" t="s">
        <v>92</v>
      </c>
      <c r="AV1002" s="13" t="s">
        <v>92</v>
      </c>
      <c r="AW1002" s="13" t="s">
        <v>42</v>
      </c>
      <c r="AX1002" s="13" t="s">
        <v>82</v>
      </c>
      <c r="AY1002" s="202" t="s">
        <v>137</v>
      </c>
    </row>
    <row r="1003" spans="1:51" s="13" customFormat="1" ht="11.25">
      <c r="B1003" s="191"/>
      <c r="C1003" s="192"/>
      <c r="D1003" s="193" t="s">
        <v>148</v>
      </c>
      <c r="E1003" s="194" t="s">
        <v>44</v>
      </c>
      <c r="F1003" s="195" t="s">
        <v>1000</v>
      </c>
      <c r="G1003" s="192"/>
      <c r="H1003" s="196">
        <v>3.07</v>
      </c>
      <c r="I1003" s="197"/>
      <c r="J1003" s="192"/>
      <c r="K1003" s="192"/>
      <c r="L1003" s="198"/>
      <c r="M1003" s="199"/>
      <c r="N1003" s="200"/>
      <c r="O1003" s="200"/>
      <c r="P1003" s="200"/>
      <c r="Q1003" s="200"/>
      <c r="R1003" s="200"/>
      <c r="S1003" s="200"/>
      <c r="T1003" s="201"/>
      <c r="AT1003" s="202" t="s">
        <v>148</v>
      </c>
      <c r="AU1003" s="202" t="s">
        <v>92</v>
      </c>
      <c r="AV1003" s="13" t="s">
        <v>92</v>
      </c>
      <c r="AW1003" s="13" t="s">
        <v>42</v>
      </c>
      <c r="AX1003" s="13" t="s">
        <v>82</v>
      </c>
      <c r="AY1003" s="202" t="s">
        <v>137</v>
      </c>
    </row>
    <row r="1004" spans="1:51" s="13" customFormat="1" ht="11.25">
      <c r="B1004" s="191"/>
      <c r="C1004" s="192"/>
      <c r="D1004" s="193" t="s">
        <v>148</v>
      </c>
      <c r="E1004" s="194" t="s">
        <v>44</v>
      </c>
      <c r="F1004" s="195" t="s">
        <v>1002</v>
      </c>
      <c r="G1004" s="192"/>
      <c r="H1004" s="196">
        <v>3.25</v>
      </c>
      <c r="I1004" s="197"/>
      <c r="J1004" s="192"/>
      <c r="K1004" s="192"/>
      <c r="L1004" s="198"/>
      <c r="M1004" s="199"/>
      <c r="N1004" s="200"/>
      <c r="O1004" s="200"/>
      <c r="P1004" s="200"/>
      <c r="Q1004" s="200"/>
      <c r="R1004" s="200"/>
      <c r="S1004" s="200"/>
      <c r="T1004" s="201"/>
      <c r="AT1004" s="202" t="s">
        <v>148</v>
      </c>
      <c r="AU1004" s="202" t="s">
        <v>92</v>
      </c>
      <c r="AV1004" s="13" t="s">
        <v>92</v>
      </c>
      <c r="AW1004" s="13" t="s">
        <v>42</v>
      </c>
      <c r="AX1004" s="13" t="s">
        <v>82</v>
      </c>
      <c r="AY1004" s="202" t="s">
        <v>137</v>
      </c>
    </row>
    <row r="1005" spans="1:51" s="13" customFormat="1" ht="11.25">
      <c r="B1005" s="191"/>
      <c r="C1005" s="192"/>
      <c r="D1005" s="193" t="s">
        <v>148</v>
      </c>
      <c r="E1005" s="194" t="s">
        <v>44</v>
      </c>
      <c r="F1005" s="195" t="s">
        <v>1003</v>
      </c>
      <c r="G1005" s="192"/>
      <c r="H1005" s="196">
        <v>3.07</v>
      </c>
      <c r="I1005" s="197"/>
      <c r="J1005" s="192"/>
      <c r="K1005" s="192"/>
      <c r="L1005" s="198"/>
      <c r="M1005" s="199"/>
      <c r="N1005" s="200"/>
      <c r="O1005" s="200"/>
      <c r="P1005" s="200"/>
      <c r="Q1005" s="200"/>
      <c r="R1005" s="200"/>
      <c r="S1005" s="200"/>
      <c r="T1005" s="201"/>
      <c r="AT1005" s="202" t="s">
        <v>148</v>
      </c>
      <c r="AU1005" s="202" t="s">
        <v>92</v>
      </c>
      <c r="AV1005" s="13" t="s">
        <v>92</v>
      </c>
      <c r="AW1005" s="13" t="s">
        <v>42</v>
      </c>
      <c r="AX1005" s="13" t="s">
        <v>82</v>
      </c>
      <c r="AY1005" s="202" t="s">
        <v>137</v>
      </c>
    </row>
    <row r="1006" spans="1:51" s="13" customFormat="1" ht="11.25">
      <c r="B1006" s="191"/>
      <c r="C1006" s="192"/>
      <c r="D1006" s="193" t="s">
        <v>148</v>
      </c>
      <c r="E1006" s="194" t="s">
        <v>44</v>
      </c>
      <c r="F1006" s="195" t="s">
        <v>1005</v>
      </c>
      <c r="G1006" s="192"/>
      <c r="H1006" s="196">
        <v>3.25</v>
      </c>
      <c r="I1006" s="197"/>
      <c r="J1006" s="192"/>
      <c r="K1006" s="192"/>
      <c r="L1006" s="198"/>
      <c r="M1006" s="199"/>
      <c r="N1006" s="200"/>
      <c r="O1006" s="200"/>
      <c r="P1006" s="200"/>
      <c r="Q1006" s="200"/>
      <c r="R1006" s="200"/>
      <c r="S1006" s="200"/>
      <c r="T1006" s="201"/>
      <c r="AT1006" s="202" t="s">
        <v>148</v>
      </c>
      <c r="AU1006" s="202" t="s">
        <v>92</v>
      </c>
      <c r="AV1006" s="13" t="s">
        <v>92</v>
      </c>
      <c r="AW1006" s="13" t="s">
        <v>42</v>
      </c>
      <c r="AX1006" s="13" t="s">
        <v>82</v>
      </c>
      <c r="AY1006" s="202" t="s">
        <v>137</v>
      </c>
    </row>
    <row r="1007" spans="1:51" s="13" customFormat="1" ht="11.25">
      <c r="B1007" s="191"/>
      <c r="C1007" s="192"/>
      <c r="D1007" s="193" t="s">
        <v>148</v>
      </c>
      <c r="E1007" s="194" t="s">
        <v>44</v>
      </c>
      <c r="F1007" s="195" t="s">
        <v>1006</v>
      </c>
      <c r="G1007" s="192"/>
      <c r="H1007" s="196">
        <v>3.07</v>
      </c>
      <c r="I1007" s="197"/>
      <c r="J1007" s="192"/>
      <c r="K1007" s="192"/>
      <c r="L1007" s="198"/>
      <c r="M1007" s="199"/>
      <c r="N1007" s="200"/>
      <c r="O1007" s="200"/>
      <c r="P1007" s="200"/>
      <c r="Q1007" s="200"/>
      <c r="R1007" s="200"/>
      <c r="S1007" s="200"/>
      <c r="T1007" s="201"/>
      <c r="AT1007" s="202" t="s">
        <v>148</v>
      </c>
      <c r="AU1007" s="202" t="s">
        <v>92</v>
      </c>
      <c r="AV1007" s="13" t="s">
        <v>92</v>
      </c>
      <c r="AW1007" s="13" t="s">
        <v>42</v>
      </c>
      <c r="AX1007" s="13" t="s">
        <v>82</v>
      </c>
      <c r="AY1007" s="202" t="s">
        <v>137</v>
      </c>
    </row>
    <row r="1008" spans="1:51" s="13" customFormat="1" ht="11.25">
      <c r="B1008" s="191"/>
      <c r="C1008" s="192"/>
      <c r="D1008" s="193" t="s">
        <v>148</v>
      </c>
      <c r="E1008" s="194" t="s">
        <v>44</v>
      </c>
      <c r="F1008" s="195" t="s">
        <v>1219</v>
      </c>
      <c r="G1008" s="192"/>
      <c r="H1008" s="196">
        <v>1.88</v>
      </c>
      <c r="I1008" s="197"/>
      <c r="J1008" s="192"/>
      <c r="K1008" s="192"/>
      <c r="L1008" s="198"/>
      <c r="M1008" s="199"/>
      <c r="N1008" s="200"/>
      <c r="O1008" s="200"/>
      <c r="P1008" s="200"/>
      <c r="Q1008" s="200"/>
      <c r="R1008" s="200"/>
      <c r="S1008" s="200"/>
      <c r="T1008" s="201"/>
      <c r="AT1008" s="202" t="s">
        <v>148</v>
      </c>
      <c r="AU1008" s="202" t="s">
        <v>92</v>
      </c>
      <c r="AV1008" s="13" t="s">
        <v>92</v>
      </c>
      <c r="AW1008" s="13" t="s">
        <v>42</v>
      </c>
      <c r="AX1008" s="13" t="s">
        <v>82</v>
      </c>
      <c r="AY1008" s="202" t="s">
        <v>137</v>
      </c>
    </row>
    <row r="1009" spans="1:65" s="13" customFormat="1" ht="11.25">
      <c r="B1009" s="191"/>
      <c r="C1009" s="192"/>
      <c r="D1009" s="193" t="s">
        <v>148</v>
      </c>
      <c r="E1009" s="194" t="s">
        <v>44</v>
      </c>
      <c r="F1009" s="195" t="s">
        <v>1221</v>
      </c>
      <c r="G1009" s="192"/>
      <c r="H1009" s="196">
        <v>3.71</v>
      </c>
      <c r="I1009" s="197"/>
      <c r="J1009" s="192"/>
      <c r="K1009" s="192"/>
      <c r="L1009" s="198"/>
      <c r="M1009" s="199"/>
      <c r="N1009" s="200"/>
      <c r="O1009" s="200"/>
      <c r="P1009" s="200"/>
      <c r="Q1009" s="200"/>
      <c r="R1009" s="200"/>
      <c r="S1009" s="200"/>
      <c r="T1009" s="201"/>
      <c r="AT1009" s="202" t="s">
        <v>148</v>
      </c>
      <c r="AU1009" s="202" t="s">
        <v>92</v>
      </c>
      <c r="AV1009" s="13" t="s">
        <v>92</v>
      </c>
      <c r="AW1009" s="13" t="s">
        <v>42</v>
      </c>
      <c r="AX1009" s="13" t="s">
        <v>82</v>
      </c>
      <c r="AY1009" s="202" t="s">
        <v>137</v>
      </c>
    </row>
    <row r="1010" spans="1:65" s="14" customFormat="1" ht="11.25">
      <c r="B1010" s="203"/>
      <c r="C1010" s="204"/>
      <c r="D1010" s="193" t="s">
        <v>148</v>
      </c>
      <c r="E1010" s="205" t="s">
        <v>44</v>
      </c>
      <c r="F1010" s="206" t="s">
        <v>153</v>
      </c>
      <c r="G1010" s="204"/>
      <c r="H1010" s="207">
        <v>50.71</v>
      </c>
      <c r="I1010" s="208"/>
      <c r="J1010" s="204"/>
      <c r="K1010" s="204"/>
      <c r="L1010" s="209"/>
      <c r="M1010" s="210"/>
      <c r="N1010" s="211"/>
      <c r="O1010" s="211"/>
      <c r="P1010" s="211"/>
      <c r="Q1010" s="211"/>
      <c r="R1010" s="211"/>
      <c r="S1010" s="211"/>
      <c r="T1010" s="212"/>
      <c r="AT1010" s="213" t="s">
        <v>148</v>
      </c>
      <c r="AU1010" s="213" t="s">
        <v>92</v>
      </c>
      <c r="AV1010" s="14" t="s">
        <v>144</v>
      </c>
      <c r="AW1010" s="14" t="s">
        <v>42</v>
      </c>
      <c r="AX1010" s="14" t="s">
        <v>90</v>
      </c>
      <c r="AY1010" s="213" t="s">
        <v>137</v>
      </c>
    </row>
    <row r="1011" spans="1:65" s="2" customFormat="1" ht="24.2" customHeight="1">
      <c r="A1011" s="36"/>
      <c r="B1011" s="37"/>
      <c r="C1011" s="172" t="s">
        <v>1233</v>
      </c>
      <c r="D1011" s="172" t="s">
        <v>140</v>
      </c>
      <c r="E1011" s="173" t="s">
        <v>1234</v>
      </c>
      <c r="F1011" s="174" t="s">
        <v>1235</v>
      </c>
      <c r="G1011" s="175" t="s">
        <v>164</v>
      </c>
      <c r="H1011" s="176">
        <v>70.48</v>
      </c>
      <c r="I1011" s="177"/>
      <c r="J1011" s="178">
        <f>ROUND(I1011*H1011,2)</f>
        <v>0</v>
      </c>
      <c r="K1011" s="179"/>
      <c r="L1011" s="41"/>
      <c r="M1011" s="180" t="s">
        <v>44</v>
      </c>
      <c r="N1011" s="181" t="s">
        <v>53</v>
      </c>
      <c r="O1011" s="66"/>
      <c r="P1011" s="182">
        <f>O1011*H1011</f>
        <v>0</v>
      </c>
      <c r="Q1011" s="182">
        <v>1.5E-3</v>
      </c>
      <c r="R1011" s="182">
        <f>Q1011*H1011</f>
        <v>0.10572000000000001</v>
      </c>
      <c r="S1011" s="182">
        <v>0</v>
      </c>
      <c r="T1011" s="183">
        <f>S1011*H1011</f>
        <v>0</v>
      </c>
      <c r="U1011" s="36"/>
      <c r="V1011" s="36"/>
      <c r="W1011" s="36"/>
      <c r="X1011" s="36"/>
      <c r="Y1011" s="36"/>
      <c r="Z1011" s="36"/>
      <c r="AA1011" s="36"/>
      <c r="AB1011" s="36"/>
      <c r="AC1011" s="36"/>
      <c r="AD1011" s="36"/>
      <c r="AE1011" s="36"/>
      <c r="AR1011" s="184" t="s">
        <v>376</v>
      </c>
      <c r="AT1011" s="184" t="s">
        <v>140</v>
      </c>
      <c r="AU1011" s="184" t="s">
        <v>92</v>
      </c>
      <c r="AY1011" s="18" t="s">
        <v>137</v>
      </c>
      <c r="BE1011" s="185">
        <f>IF(N1011="základní",J1011,0)</f>
        <v>0</v>
      </c>
      <c r="BF1011" s="185">
        <f>IF(N1011="snížená",J1011,0)</f>
        <v>0</v>
      </c>
      <c r="BG1011" s="185">
        <f>IF(N1011="zákl. přenesená",J1011,0)</f>
        <v>0</v>
      </c>
      <c r="BH1011" s="185">
        <f>IF(N1011="sníž. přenesená",J1011,0)</f>
        <v>0</v>
      </c>
      <c r="BI1011" s="185">
        <f>IF(N1011="nulová",J1011,0)</f>
        <v>0</v>
      </c>
      <c r="BJ1011" s="18" t="s">
        <v>90</v>
      </c>
      <c r="BK1011" s="185">
        <f>ROUND(I1011*H1011,2)</f>
        <v>0</v>
      </c>
      <c r="BL1011" s="18" t="s">
        <v>376</v>
      </c>
      <c r="BM1011" s="184" t="s">
        <v>1236</v>
      </c>
    </row>
    <row r="1012" spans="1:65" s="2" customFormat="1" ht="11.25">
      <c r="A1012" s="36"/>
      <c r="B1012" s="37"/>
      <c r="C1012" s="38"/>
      <c r="D1012" s="186" t="s">
        <v>146</v>
      </c>
      <c r="E1012" s="38"/>
      <c r="F1012" s="187" t="s">
        <v>1237</v>
      </c>
      <c r="G1012" s="38"/>
      <c r="H1012" s="38"/>
      <c r="I1012" s="188"/>
      <c r="J1012" s="38"/>
      <c r="K1012" s="38"/>
      <c r="L1012" s="41"/>
      <c r="M1012" s="189"/>
      <c r="N1012" s="190"/>
      <c r="O1012" s="66"/>
      <c r="P1012" s="66"/>
      <c r="Q1012" s="66"/>
      <c r="R1012" s="66"/>
      <c r="S1012" s="66"/>
      <c r="T1012" s="67"/>
      <c r="U1012" s="36"/>
      <c r="V1012" s="36"/>
      <c r="W1012" s="36"/>
      <c r="X1012" s="36"/>
      <c r="Y1012" s="36"/>
      <c r="Z1012" s="36"/>
      <c r="AA1012" s="36"/>
      <c r="AB1012" s="36"/>
      <c r="AC1012" s="36"/>
      <c r="AD1012" s="36"/>
      <c r="AE1012" s="36"/>
      <c r="AT1012" s="18" t="s">
        <v>146</v>
      </c>
      <c r="AU1012" s="18" t="s">
        <v>92</v>
      </c>
    </row>
    <row r="1013" spans="1:65" s="2" customFormat="1" ht="16.5" customHeight="1">
      <c r="A1013" s="36"/>
      <c r="B1013" s="37"/>
      <c r="C1013" s="172" t="s">
        <v>1238</v>
      </c>
      <c r="D1013" s="172" t="s">
        <v>140</v>
      </c>
      <c r="E1013" s="173" t="s">
        <v>1239</v>
      </c>
      <c r="F1013" s="174" t="s">
        <v>1240</v>
      </c>
      <c r="G1013" s="175" t="s">
        <v>552</v>
      </c>
      <c r="H1013" s="176">
        <v>129.88999999999999</v>
      </c>
      <c r="I1013" s="177"/>
      <c r="J1013" s="178">
        <f>ROUND(I1013*H1013,2)</f>
        <v>0</v>
      </c>
      <c r="K1013" s="179"/>
      <c r="L1013" s="41"/>
      <c r="M1013" s="180" t="s">
        <v>44</v>
      </c>
      <c r="N1013" s="181" t="s">
        <v>53</v>
      </c>
      <c r="O1013" s="66"/>
      <c r="P1013" s="182">
        <f>O1013*H1013</f>
        <v>0</v>
      </c>
      <c r="Q1013" s="182">
        <v>3.2000000000000003E-4</v>
      </c>
      <c r="R1013" s="182">
        <f>Q1013*H1013</f>
        <v>4.1564799999999999E-2</v>
      </c>
      <c r="S1013" s="182">
        <v>0</v>
      </c>
      <c r="T1013" s="183">
        <f>S1013*H1013</f>
        <v>0</v>
      </c>
      <c r="U1013" s="36"/>
      <c r="V1013" s="36"/>
      <c r="W1013" s="36"/>
      <c r="X1013" s="36"/>
      <c r="Y1013" s="36"/>
      <c r="Z1013" s="36"/>
      <c r="AA1013" s="36"/>
      <c r="AB1013" s="36"/>
      <c r="AC1013" s="36"/>
      <c r="AD1013" s="36"/>
      <c r="AE1013" s="36"/>
      <c r="AR1013" s="184" t="s">
        <v>376</v>
      </c>
      <c r="AT1013" s="184" t="s">
        <v>140</v>
      </c>
      <c r="AU1013" s="184" t="s">
        <v>92</v>
      </c>
      <c r="AY1013" s="18" t="s">
        <v>137</v>
      </c>
      <c r="BE1013" s="185">
        <f>IF(N1013="základní",J1013,0)</f>
        <v>0</v>
      </c>
      <c r="BF1013" s="185">
        <f>IF(N1013="snížená",J1013,0)</f>
        <v>0</v>
      </c>
      <c r="BG1013" s="185">
        <f>IF(N1013="zákl. přenesená",J1013,0)</f>
        <v>0</v>
      </c>
      <c r="BH1013" s="185">
        <f>IF(N1013="sníž. přenesená",J1013,0)</f>
        <v>0</v>
      </c>
      <c r="BI1013" s="185">
        <f>IF(N1013="nulová",J1013,0)</f>
        <v>0</v>
      </c>
      <c r="BJ1013" s="18" t="s">
        <v>90</v>
      </c>
      <c r="BK1013" s="185">
        <f>ROUND(I1013*H1013,2)</f>
        <v>0</v>
      </c>
      <c r="BL1013" s="18" t="s">
        <v>376</v>
      </c>
      <c r="BM1013" s="184" t="s">
        <v>1241</v>
      </c>
    </row>
    <row r="1014" spans="1:65" s="2" customFormat="1" ht="11.25">
      <c r="A1014" s="36"/>
      <c r="B1014" s="37"/>
      <c r="C1014" s="38"/>
      <c r="D1014" s="186" t="s">
        <v>146</v>
      </c>
      <c r="E1014" s="38"/>
      <c r="F1014" s="187" t="s">
        <v>1242</v>
      </c>
      <c r="G1014" s="38"/>
      <c r="H1014" s="38"/>
      <c r="I1014" s="188"/>
      <c r="J1014" s="38"/>
      <c r="K1014" s="38"/>
      <c r="L1014" s="41"/>
      <c r="M1014" s="189"/>
      <c r="N1014" s="190"/>
      <c r="O1014" s="66"/>
      <c r="P1014" s="66"/>
      <c r="Q1014" s="66"/>
      <c r="R1014" s="66"/>
      <c r="S1014" s="66"/>
      <c r="T1014" s="67"/>
      <c r="U1014" s="36"/>
      <c r="V1014" s="36"/>
      <c r="W1014" s="36"/>
      <c r="X1014" s="36"/>
      <c r="Y1014" s="36"/>
      <c r="Z1014" s="36"/>
      <c r="AA1014" s="36"/>
      <c r="AB1014" s="36"/>
      <c r="AC1014" s="36"/>
      <c r="AD1014" s="36"/>
      <c r="AE1014" s="36"/>
      <c r="AT1014" s="18" t="s">
        <v>146</v>
      </c>
      <c r="AU1014" s="18" t="s">
        <v>92</v>
      </c>
    </row>
    <row r="1015" spans="1:65" s="15" customFormat="1" ht="11.25">
      <c r="B1015" s="214"/>
      <c r="C1015" s="215"/>
      <c r="D1015" s="193" t="s">
        <v>148</v>
      </c>
      <c r="E1015" s="216" t="s">
        <v>44</v>
      </c>
      <c r="F1015" s="217" t="s">
        <v>240</v>
      </c>
      <c r="G1015" s="215"/>
      <c r="H1015" s="216" t="s">
        <v>44</v>
      </c>
      <c r="I1015" s="218"/>
      <c r="J1015" s="215"/>
      <c r="K1015" s="215"/>
      <c r="L1015" s="219"/>
      <c r="M1015" s="220"/>
      <c r="N1015" s="221"/>
      <c r="O1015" s="221"/>
      <c r="P1015" s="221"/>
      <c r="Q1015" s="221"/>
      <c r="R1015" s="221"/>
      <c r="S1015" s="221"/>
      <c r="T1015" s="222"/>
      <c r="AT1015" s="223" t="s">
        <v>148</v>
      </c>
      <c r="AU1015" s="223" t="s">
        <v>92</v>
      </c>
      <c r="AV1015" s="15" t="s">
        <v>90</v>
      </c>
      <c r="AW1015" s="15" t="s">
        <v>42</v>
      </c>
      <c r="AX1015" s="15" t="s">
        <v>82</v>
      </c>
      <c r="AY1015" s="223" t="s">
        <v>137</v>
      </c>
    </row>
    <row r="1016" spans="1:65" s="13" customFormat="1" ht="11.25">
      <c r="B1016" s="191"/>
      <c r="C1016" s="192"/>
      <c r="D1016" s="193" t="s">
        <v>148</v>
      </c>
      <c r="E1016" s="194" t="s">
        <v>44</v>
      </c>
      <c r="F1016" s="195" t="s">
        <v>1243</v>
      </c>
      <c r="G1016" s="192"/>
      <c r="H1016" s="196">
        <v>9.3800000000000008</v>
      </c>
      <c r="I1016" s="197"/>
      <c r="J1016" s="192"/>
      <c r="K1016" s="192"/>
      <c r="L1016" s="198"/>
      <c r="M1016" s="199"/>
      <c r="N1016" s="200"/>
      <c r="O1016" s="200"/>
      <c r="P1016" s="200"/>
      <c r="Q1016" s="200"/>
      <c r="R1016" s="200"/>
      <c r="S1016" s="200"/>
      <c r="T1016" s="201"/>
      <c r="AT1016" s="202" t="s">
        <v>148</v>
      </c>
      <c r="AU1016" s="202" t="s">
        <v>92</v>
      </c>
      <c r="AV1016" s="13" t="s">
        <v>92</v>
      </c>
      <c r="AW1016" s="13" t="s">
        <v>42</v>
      </c>
      <c r="AX1016" s="13" t="s">
        <v>82</v>
      </c>
      <c r="AY1016" s="202" t="s">
        <v>137</v>
      </c>
    </row>
    <row r="1017" spans="1:65" s="13" customFormat="1" ht="11.25">
      <c r="B1017" s="191"/>
      <c r="C1017" s="192"/>
      <c r="D1017" s="193" t="s">
        <v>148</v>
      </c>
      <c r="E1017" s="194" t="s">
        <v>44</v>
      </c>
      <c r="F1017" s="195" t="s">
        <v>1244</v>
      </c>
      <c r="G1017" s="192"/>
      <c r="H1017" s="196">
        <v>8.4</v>
      </c>
      <c r="I1017" s="197"/>
      <c r="J1017" s="192"/>
      <c r="K1017" s="192"/>
      <c r="L1017" s="198"/>
      <c r="M1017" s="199"/>
      <c r="N1017" s="200"/>
      <c r="O1017" s="200"/>
      <c r="P1017" s="200"/>
      <c r="Q1017" s="200"/>
      <c r="R1017" s="200"/>
      <c r="S1017" s="200"/>
      <c r="T1017" s="201"/>
      <c r="AT1017" s="202" t="s">
        <v>148</v>
      </c>
      <c r="AU1017" s="202" t="s">
        <v>92</v>
      </c>
      <c r="AV1017" s="13" t="s">
        <v>92</v>
      </c>
      <c r="AW1017" s="13" t="s">
        <v>42</v>
      </c>
      <c r="AX1017" s="13" t="s">
        <v>82</v>
      </c>
      <c r="AY1017" s="202" t="s">
        <v>137</v>
      </c>
    </row>
    <row r="1018" spans="1:65" s="13" customFormat="1" ht="11.25">
      <c r="B1018" s="191"/>
      <c r="C1018" s="192"/>
      <c r="D1018" s="193" t="s">
        <v>148</v>
      </c>
      <c r="E1018" s="194" t="s">
        <v>44</v>
      </c>
      <c r="F1018" s="195" t="s">
        <v>1245</v>
      </c>
      <c r="G1018" s="192"/>
      <c r="H1018" s="196">
        <v>7.68</v>
      </c>
      <c r="I1018" s="197"/>
      <c r="J1018" s="192"/>
      <c r="K1018" s="192"/>
      <c r="L1018" s="198"/>
      <c r="M1018" s="199"/>
      <c r="N1018" s="200"/>
      <c r="O1018" s="200"/>
      <c r="P1018" s="200"/>
      <c r="Q1018" s="200"/>
      <c r="R1018" s="200"/>
      <c r="S1018" s="200"/>
      <c r="T1018" s="201"/>
      <c r="AT1018" s="202" t="s">
        <v>148</v>
      </c>
      <c r="AU1018" s="202" t="s">
        <v>92</v>
      </c>
      <c r="AV1018" s="13" t="s">
        <v>92</v>
      </c>
      <c r="AW1018" s="13" t="s">
        <v>42</v>
      </c>
      <c r="AX1018" s="13" t="s">
        <v>82</v>
      </c>
      <c r="AY1018" s="202" t="s">
        <v>137</v>
      </c>
    </row>
    <row r="1019" spans="1:65" s="13" customFormat="1" ht="11.25">
      <c r="B1019" s="191"/>
      <c r="C1019" s="192"/>
      <c r="D1019" s="193" t="s">
        <v>148</v>
      </c>
      <c r="E1019" s="194" t="s">
        <v>44</v>
      </c>
      <c r="F1019" s="195" t="s">
        <v>1246</v>
      </c>
      <c r="G1019" s="192"/>
      <c r="H1019" s="196">
        <v>7.1</v>
      </c>
      <c r="I1019" s="197"/>
      <c r="J1019" s="192"/>
      <c r="K1019" s="192"/>
      <c r="L1019" s="198"/>
      <c r="M1019" s="199"/>
      <c r="N1019" s="200"/>
      <c r="O1019" s="200"/>
      <c r="P1019" s="200"/>
      <c r="Q1019" s="200"/>
      <c r="R1019" s="200"/>
      <c r="S1019" s="200"/>
      <c r="T1019" s="201"/>
      <c r="AT1019" s="202" t="s">
        <v>148</v>
      </c>
      <c r="AU1019" s="202" t="s">
        <v>92</v>
      </c>
      <c r="AV1019" s="13" t="s">
        <v>92</v>
      </c>
      <c r="AW1019" s="13" t="s">
        <v>42</v>
      </c>
      <c r="AX1019" s="13" t="s">
        <v>82</v>
      </c>
      <c r="AY1019" s="202" t="s">
        <v>137</v>
      </c>
    </row>
    <row r="1020" spans="1:65" s="13" customFormat="1" ht="11.25">
      <c r="B1020" s="191"/>
      <c r="C1020" s="192"/>
      <c r="D1020" s="193" t="s">
        <v>148</v>
      </c>
      <c r="E1020" s="194" t="s">
        <v>44</v>
      </c>
      <c r="F1020" s="195" t="s">
        <v>1247</v>
      </c>
      <c r="G1020" s="192"/>
      <c r="H1020" s="196">
        <v>7.1</v>
      </c>
      <c r="I1020" s="197"/>
      <c r="J1020" s="192"/>
      <c r="K1020" s="192"/>
      <c r="L1020" s="198"/>
      <c r="M1020" s="199"/>
      <c r="N1020" s="200"/>
      <c r="O1020" s="200"/>
      <c r="P1020" s="200"/>
      <c r="Q1020" s="200"/>
      <c r="R1020" s="200"/>
      <c r="S1020" s="200"/>
      <c r="T1020" s="201"/>
      <c r="AT1020" s="202" t="s">
        <v>148</v>
      </c>
      <c r="AU1020" s="202" t="s">
        <v>92</v>
      </c>
      <c r="AV1020" s="13" t="s">
        <v>92</v>
      </c>
      <c r="AW1020" s="13" t="s">
        <v>42</v>
      </c>
      <c r="AX1020" s="13" t="s">
        <v>82</v>
      </c>
      <c r="AY1020" s="202" t="s">
        <v>137</v>
      </c>
    </row>
    <row r="1021" spans="1:65" s="13" customFormat="1" ht="11.25">
      <c r="B1021" s="191"/>
      <c r="C1021" s="192"/>
      <c r="D1021" s="193" t="s">
        <v>148</v>
      </c>
      <c r="E1021" s="194" t="s">
        <v>44</v>
      </c>
      <c r="F1021" s="195" t="s">
        <v>1248</v>
      </c>
      <c r="G1021" s="192"/>
      <c r="H1021" s="196">
        <v>7.1</v>
      </c>
      <c r="I1021" s="197"/>
      <c r="J1021" s="192"/>
      <c r="K1021" s="192"/>
      <c r="L1021" s="198"/>
      <c r="M1021" s="199"/>
      <c r="N1021" s="200"/>
      <c r="O1021" s="200"/>
      <c r="P1021" s="200"/>
      <c r="Q1021" s="200"/>
      <c r="R1021" s="200"/>
      <c r="S1021" s="200"/>
      <c r="T1021" s="201"/>
      <c r="AT1021" s="202" t="s">
        <v>148</v>
      </c>
      <c r="AU1021" s="202" t="s">
        <v>92</v>
      </c>
      <c r="AV1021" s="13" t="s">
        <v>92</v>
      </c>
      <c r="AW1021" s="13" t="s">
        <v>42</v>
      </c>
      <c r="AX1021" s="13" t="s">
        <v>82</v>
      </c>
      <c r="AY1021" s="202" t="s">
        <v>137</v>
      </c>
    </row>
    <row r="1022" spans="1:65" s="13" customFormat="1" ht="11.25">
      <c r="B1022" s="191"/>
      <c r="C1022" s="192"/>
      <c r="D1022" s="193" t="s">
        <v>148</v>
      </c>
      <c r="E1022" s="194" t="s">
        <v>44</v>
      </c>
      <c r="F1022" s="195" t="s">
        <v>1249</v>
      </c>
      <c r="G1022" s="192"/>
      <c r="H1022" s="196">
        <v>7.1</v>
      </c>
      <c r="I1022" s="197"/>
      <c r="J1022" s="192"/>
      <c r="K1022" s="192"/>
      <c r="L1022" s="198"/>
      <c r="M1022" s="199"/>
      <c r="N1022" s="200"/>
      <c r="O1022" s="200"/>
      <c r="P1022" s="200"/>
      <c r="Q1022" s="200"/>
      <c r="R1022" s="200"/>
      <c r="S1022" s="200"/>
      <c r="T1022" s="201"/>
      <c r="AT1022" s="202" t="s">
        <v>148</v>
      </c>
      <c r="AU1022" s="202" t="s">
        <v>92</v>
      </c>
      <c r="AV1022" s="13" t="s">
        <v>92</v>
      </c>
      <c r="AW1022" s="13" t="s">
        <v>42</v>
      </c>
      <c r="AX1022" s="13" t="s">
        <v>82</v>
      </c>
      <c r="AY1022" s="202" t="s">
        <v>137</v>
      </c>
    </row>
    <row r="1023" spans="1:65" s="13" customFormat="1" ht="11.25">
      <c r="B1023" s="191"/>
      <c r="C1023" s="192"/>
      <c r="D1023" s="193" t="s">
        <v>148</v>
      </c>
      <c r="E1023" s="194" t="s">
        <v>44</v>
      </c>
      <c r="F1023" s="195" t="s">
        <v>1250</v>
      </c>
      <c r="G1023" s="192"/>
      <c r="H1023" s="196">
        <v>7.1</v>
      </c>
      <c r="I1023" s="197"/>
      <c r="J1023" s="192"/>
      <c r="K1023" s="192"/>
      <c r="L1023" s="198"/>
      <c r="M1023" s="199"/>
      <c r="N1023" s="200"/>
      <c r="O1023" s="200"/>
      <c r="P1023" s="200"/>
      <c r="Q1023" s="200"/>
      <c r="R1023" s="200"/>
      <c r="S1023" s="200"/>
      <c r="T1023" s="201"/>
      <c r="AT1023" s="202" t="s">
        <v>148</v>
      </c>
      <c r="AU1023" s="202" t="s">
        <v>92</v>
      </c>
      <c r="AV1023" s="13" t="s">
        <v>92</v>
      </c>
      <c r="AW1023" s="13" t="s">
        <v>42</v>
      </c>
      <c r="AX1023" s="13" t="s">
        <v>82</v>
      </c>
      <c r="AY1023" s="202" t="s">
        <v>137</v>
      </c>
    </row>
    <row r="1024" spans="1:65" s="13" customFormat="1" ht="11.25">
      <c r="B1024" s="191"/>
      <c r="C1024" s="192"/>
      <c r="D1024" s="193" t="s">
        <v>148</v>
      </c>
      <c r="E1024" s="194" t="s">
        <v>44</v>
      </c>
      <c r="F1024" s="195" t="s">
        <v>1251</v>
      </c>
      <c r="G1024" s="192"/>
      <c r="H1024" s="196">
        <v>7.1</v>
      </c>
      <c r="I1024" s="197"/>
      <c r="J1024" s="192"/>
      <c r="K1024" s="192"/>
      <c r="L1024" s="198"/>
      <c r="M1024" s="199"/>
      <c r="N1024" s="200"/>
      <c r="O1024" s="200"/>
      <c r="P1024" s="200"/>
      <c r="Q1024" s="200"/>
      <c r="R1024" s="200"/>
      <c r="S1024" s="200"/>
      <c r="T1024" s="201"/>
      <c r="AT1024" s="202" t="s">
        <v>148</v>
      </c>
      <c r="AU1024" s="202" t="s">
        <v>92</v>
      </c>
      <c r="AV1024" s="13" t="s">
        <v>92</v>
      </c>
      <c r="AW1024" s="13" t="s">
        <v>42</v>
      </c>
      <c r="AX1024" s="13" t="s">
        <v>82</v>
      </c>
      <c r="AY1024" s="202" t="s">
        <v>137</v>
      </c>
    </row>
    <row r="1025" spans="1:65" s="13" customFormat="1" ht="11.25">
      <c r="B1025" s="191"/>
      <c r="C1025" s="192"/>
      <c r="D1025" s="193" t="s">
        <v>148</v>
      </c>
      <c r="E1025" s="194" t="s">
        <v>44</v>
      </c>
      <c r="F1025" s="195" t="s">
        <v>1252</v>
      </c>
      <c r="G1025" s="192"/>
      <c r="H1025" s="196">
        <v>7.1</v>
      </c>
      <c r="I1025" s="197"/>
      <c r="J1025" s="192"/>
      <c r="K1025" s="192"/>
      <c r="L1025" s="198"/>
      <c r="M1025" s="199"/>
      <c r="N1025" s="200"/>
      <c r="O1025" s="200"/>
      <c r="P1025" s="200"/>
      <c r="Q1025" s="200"/>
      <c r="R1025" s="200"/>
      <c r="S1025" s="200"/>
      <c r="T1025" s="201"/>
      <c r="AT1025" s="202" t="s">
        <v>148</v>
      </c>
      <c r="AU1025" s="202" t="s">
        <v>92</v>
      </c>
      <c r="AV1025" s="13" t="s">
        <v>92</v>
      </c>
      <c r="AW1025" s="13" t="s">
        <v>42</v>
      </c>
      <c r="AX1025" s="13" t="s">
        <v>82</v>
      </c>
      <c r="AY1025" s="202" t="s">
        <v>137</v>
      </c>
    </row>
    <row r="1026" spans="1:65" s="13" customFormat="1" ht="11.25">
      <c r="B1026" s="191"/>
      <c r="C1026" s="192"/>
      <c r="D1026" s="193" t="s">
        <v>148</v>
      </c>
      <c r="E1026" s="194" t="s">
        <v>44</v>
      </c>
      <c r="F1026" s="195" t="s">
        <v>1253</v>
      </c>
      <c r="G1026" s="192"/>
      <c r="H1026" s="196">
        <v>7.1</v>
      </c>
      <c r="I1026" s="197"/>
      <c r="J1026" s="192"/>
      <c r="K1026" s="192"/>
      <c r="L1026" s="198"/>
      <c r="M1026" s="199"/>
      <c r="N1026" s="200"/>
      <c r="O1026" s="200"/>
      <c r="P1026" s="200"/>
      <c r="Q1026" s="200"/>
      <c r="R1026" s="200"/>
      <c r="S1026" s="200"/>
      <c r="T1026" s="201"/>
      <c r="AT1026" s="202" t="s">
        <v>148</v>
      </c>
      <c r="AU1026" s="202" t="s">
        <v>92</v>
      </c>
      <c r="AV1026" s="13" t="s">
        <v>92</v>
      </c>
      <c r="AW1026" s="13" t="s">
        <v>42</v>
      </c>
      <c r="AX1026" s="13" t="s">
        <v>82</v>
      </c>
      <c r="AY1026" s="202" t="s">
        <v>137</v>
      </c>
    </row>
    <row r="1027" spans="1:65" s="13" customFormat="1" ht="11.25">
      <c r="B1027" s="191"/>
      <c r="C1027" s="192"/>
      <c r="D1027" s="193" t="s">
        <v>148</v>
      </c>
      <c r="E1027" s="194" t="s">
        <v>44</v>
      </c>
      <c r="F1027" s="195" t="s">
        <v>1254</v>
      </c>
      <c r="G1027" s="192"/>
      <c r="H1027" s="196">
        <v>7.1</v>
      </c>
      <c r="I1027" s="197"/>
      <c r="J1027" s="192"/>
      <c r="K1027" s="192"/>
      <c r="L1027" s="198"/>
      <c r="M1027" s="199"/>
      <c r="N1027" s="200"/>
      <c r="O1027" s="200"/>
      <c r="P1027" s="200"/>
      <c r="Q1027" s="200"/>
      <c r="R1027" s="200"/>
      <c r="S1027" s="200"/>
      <c r="T1027" s="201"/>
      <c r="AT1027" s="202" t="s">
        <v>148</v>
      </c>
      <c r="AU1027" s="202" t="s">
        <v>92</v>
      </c>
      <c r="AV1027" s="13" t="s">
        <v>92</v>
      </c>
      <c r="AW1027" s="13" t="s">
        <v>42</v>
      </c>
      <c r="AX1027" s="13" t="s">
        <v>82</v>
      </c>
      <c r="AY1027" s="202" t="s">
        <v>137</v>
      </c>
    </row>
    <row r="1028" spans="1:65" s="13" customFormat="1" ht="11.25">
      <c r="B1028" s="191"/>
      <c r="C1028" s="192"/>
      <c r="D1028" s="193" t="s">
        <v>148</v>
      </c>
      <c r="E1028" s="194" t="s">
        <v>44</v>
      </c>
      <c r="F1028" s="195" t="s">
        <v>1255</v>
      </c>
      <c r="G1028" s="192"/>
      <c r="H1028" s="196">
        <v>7.1</v>
      </c>
      <c r="I1028" s="197"/>
      <c r="J1028" s="192"/>
      <c r="K1028" s="192"/>
      <c r="L1028" s="198"/>
      <c r="M1028" s="199"/>
      <c r="N1028" s="200"/>
      <c r="O1028" s="200"/>
      <c r="P1028" s="200"/>
      <c r="Q1028" s="200"/>
      <c r="R1028" s="200"/>
      <c r="S1028" s="200"/>
      <c r="T1028" s="201"/>
      <c r="AT1028" s="202" t="s">
        <v>148</v>
      </c>
      <c r="AU1028" s="202" t="s">
        <v>92</v>
      </c>
      <c r="AV1028" s="13" t="s">
        <v>92</v>
      </c>
      <c r="AW1028" s="13" t="s">
        <v>42</v>
      </c>
      <c r="AX1028" s="13" t="s">
        <v>82</v>
      </c>
      <c r="AY1028" s="202" t="s">
        <v>137</v>
      </c>
    </row>
    <row r="1029" spans="1:65" s="13" customFormat="1" ht="11.25">
      <c r="B1029" s="191"/>
      <c r="C1029" s="192"/>
      <c r="D1029" s="193" t="s">
        <v>148</v>
      </c>
      <c r="E1029" s="194" t="s">
        <v>44</v>
      </c>
      <c r="F1029" s="195" t="s">
        <v>1256</v>
      </c>
      <c r="G1029" s="192"/>
      <c r="H1029" s="196">
        <v>5.66</v>
      </c>
      <c r="I1029" s="197"/>
      <c r="J1029" s="192"/>
      <c r="K1029" s="192"/>
      <c r="L1029" s="198"/>
      <c r="M1029" s="199"/>
      <c r="N1029" s="200"/>
      <c r="O1029" s="200"/>
      <c r="P1029" s="200"/>
      <c r="Q1029" s="200"/>
      <c r="R1029" s="200"/>
      <c r="S1029" s="200"/>
      <c r="T1029" s="201"/>
      <c r="AT1029" s="202" t="s">
        <v>148</v>
      </c>
      <c r="AU1029" s="202" t="s">
        <v>92</v>
      </c>
      <c r="AV1029" s="13" t="s">
        <v>92</v>
      </c>
      <c r="AW1029" s="13" t="s">
        <v>42</v>
      </c>
      <c r="AX1029" s="13" t="s">
        <v>82</v>
      </c>
      <c r="AY1029" s="202" t="s">
        <v>137</v>
      </c>
    </row>
    <row r="1030" spans="1:65" s="13" customFormat="1" ht="11.25">
      <c r="B1030" s="191"/>
      <c r="C1030" s="192"/>
      <c r="D1030" s="193" t="s">
        <v>148</v>
      </c>
      <c r="E1030" s="194" t="s">
        <v>44</v>
      </c>
      <c r="F1030" s="195" t="s">
        <v>1257</v>
      </c>
      <c r="G1030" s="192"/>
      <c r="H1030" s="196">
        <v>18.82</v>
      </c>
      <c r="I1030" s="197"/>
      <c r="J1030" s="192"/>
      <c r="K1030" s="192"/>
      <c r="L1030" s="198"/>
      <c r="M1030" s="199"/>
      <c r="N1030" s="200"/>
      <c r="O1030" s="200"/>
      <c r="P1030" s="200"/>
      <c r="Q1030" s="200"/>
      <c r="R1030" s="200"/>
      <c r="S1030" s="200"/>
      <c r="T1030" s="201"/>
      <c r="AT1030" s="202" t="s">
        <v>148</v>
      </c>
      <c r="AU1030" s="202" t="s">
        <v>92</v>
      </c>
      <c r="AV1030" s="13" t="s">
        <v>92</v>
      </c>
      <c r="AW1030" s="13" t="s">
        <v>42</v>
      </c>
      <c r="AX1030" s="13" t="s">
        <v>82</v>
      </c>
      <c r="AY1030" s="202" t="s">
        <v>137</v>
      </c>
    </row>
    <row r="1031" spans="1:65" s="13" customFormat="1" ht="11.25">
      <c r="B1031" s="191"/>
      <c r="C1031" s="192"/>
      <c r="D1031" s="193" t="s">
        <v>148</v>
      </c>
      <c r="E1031" s="194" t="s">
        <v>44</v>
      </c>
      <c r="F1031" s="195" t="s">
        <v>1258</v>
      </c>
      <c r="G1031" s="192"/>
      <c r="H1031" s="196">
        <v>8.9499999999999993</v>
      </c>
      <c r="I1031" s="197"/>
      <c r="J1031" s="192"/>
      <c r="K1031" s="192"/>
      <c r="L1031" s="198"/>
      <c r="M1031" s="199"/>
      <c r="N1031" s="200"/>
      <c r="O1031" s="200"/>
      <c r="P1031" s="200"/>
      <c r="Q1031" s="200"/>
      <c r="R1031" s="200"/>
      <c r="S1031" s="200"/>
      <c r="T1031" s="201"/>
      <c r="AT1031" s="202" t="s">
        <v>148</v>
      </c>
      <c r="AU1031" s="202" t="s">
        <v>92</v>
      </c>
      <c r="AV1031" s="13" t="s">
        <v>92</v>
      </c>
      <c r="AW1031" s="13" t="s">
        <v>42</v>
      </c>
      <c r="AX1031" s="13" t="s">
        <v>82</v>
      </c>
      <c r="AY1031" s="202" t="s">
        <v>137</v>
      </c>
    </row>
    <row r="1032" spans="1:65" s="14" customFormat="1" ht="11.25">
      <c r="B1032" s="203"/>
      <c r="C1032" s="204"/>
      <c r="D1032" s="193" t="s">
        <v>148</v>
      </c>
      <c r="E1032" s="205" t="s">
        <v>44</v>
      </c>
      <c r="F1032" s="206" t="s">
        <v>153</v>
      </c>
      <c r="G1032" s="204"/>
      <c r="H1032" s="207">
        <v>129.88999999999999</v>
      </c>
      <c r="I1032" s="208"/>
      <c r="J1032" s="204"/>
      <c r="K1032" s="204"/>
      <c r="L1032" s="209"/>
      <c r="M1032" s="210"/>
      <c r="N1032" s="211"/>
      <c r="O1032" s="211"/>
      <c r="P1032" s="211"/>
      <c r="Q1032" s="211"/>
      <c r="R1032" s="211"/>
      <c r="S1032" s="211"/>
      <c r="T1032" s="212"/>
      <c r="AT1032" s="213" t="s">
        <v>148</v>
      </c>
      <c r="AU1032" s="213" t="s">
        <v>92</v>
      </c>
      <c r="AV1032" s="14" t="s">
        <v>144</v>
      </c>
      <c r="AW1032" s="14" t="s">
        <v>42</v>
      </c>
      <c r="AX1032" s="14" t="s">
        <v>90</v>
      </c>
      <c r="AY1032" s="213" t="s">
        <v>137</v>
      </c>
    </row>
    <row r="1033" spans="1:65" s="2" customFormat="1" ht="49.15" customHeight="1">
      <c r="A1033" s="36"/>
      <c r="B1033" s="37"/>
      <c r="C1033" s="172" t="s">
        <v>1259</v>
      </c>
      <c r="D1033" s="172" t="s">
        <v>140</v>
      </c>
      <c r="E1033" s="173" t="s">
        <v>1260</v>
      </c>
      <c r="F1033" s="174" t="s">
        <v>1261</v>
      </c>
      <c r="G1033" s="175" t="s">
        <v>401</v>
      </c>
      <c r="H1033" s="176">
        <v>3.0270000000000001</v>
      </c>
      <c r="I1033" s="177"/>
      <c r="J1033" s="178">
        <f>ROUND(I1033*H1033,2)</f>
        <v>0</v>
      </c>
      <c r="K1033" s="179"/>
      <c r="L1033" s="41"/>
      <c r="M1033" s="180" t="s">
        <v>44</v>
      </c>
      <c r="N1033" s="181" t="s">
        <v>53</v>
      </c>
      <c r="O1033" s="66"/>
      <c r="P1033" s="182">
        <f>O1033*H1033</f>
        <v>0</v>
      </c>
      <c r="Q1033" s="182">
        <v>0</v>
      </c>
      <c r="R1033" s="182">
        <f>Q1033*H1033</f>
        <v>0</v>
      </c>
      <c r="S1033" s="182">
        <v>0</v>
      </c>
      <c r="T1033" s="183">
        <f>S1033*H1033</f>
        <v>0</v>
      </c>
      <c r="U1033" s="36"/>
      <c r="V1033" s="36"/>
      <c r="W1033" s="36"/>
      <c r="X1033" s="36"/>
      <c r="Y1033" s="36"/>
      <c r="Z1033" s="36"/>
      <c r="AA1033" s="36"/>
      <c r="AB1033" s="36"/>
      <c r="AC1033" s="36"/>
      <c r="AD1033" s="36"/>
      <c r="AE1033" s="36"/>
      <c r="AR1033" s="184" t="s">
        <v>376</v>
      </c>
      <c r="AT1033" s="184" t="s">
        <v>140</v>
      </c>
      <c r="AU1033" s="184" t="s">
        <v>92</v>
      </c>
      <c r="AY1033" s="18" t="s">
        <v>137</v>
      </c>
      <c r="BE1033" s="185">
        <f>IF(N1033="základní",J1033,0)</f>
        <v>0</v>
      </c>
      <c r="BF1033" s="185">
        <f>IF(N1033="snížená",J1033,0)</f>
        <v>0</v>
      </c>
      <c r="BG1033" s="185">
        <f>IF(N1033="zákl. přenesená",J1033,0)</f>
        <v>0</v>
      </c>
      <c r="BH1033" s="185">
        <f>IF(N1033="sníž. přenesená",J1033,0)</f>
        <v>0</v>
      </c>
      <c r="BI1033" s="185">
        <f>IF(N1033="nulová",J1033,0)</f>
        <v>0</v>
      </c>
      <c r="BJ1033" s="18" t="s">
        <v>90</v>
      </c>
      <c r="BK1033" s="185">
        <f>ROUND(I1033*H1033,2)</f>
        <v>0</v>
      </c>
      <c r="BL1033" s="18" t="s">
        <v>376</v>
      </c>
      <c r="BM1033" s="184" t="s">
        <v>1262</v>
      </c>
    </row>
    <row r="1034" spans="1:65" s="2" customFormat="1" ht="11.25">
      <c r="A1034" s="36"/>
      <c r="B1034" s="37"/>
      <c r="C1034" s="38"/>
      <c r="D1034" s="186" t="s">
        <v>146</v>
      </c>
      <c r="E1034" s="38"/>
      <c r="F1034" s="187" t="s">
        <v>1263</v>
      </c>
      <c r="G1034" s="38"/>
      <c r="H1034" s="38"/>
      <c r="I1034" s="188"/>
      <c r="J1034" s="38"/>
      <c r="K1034" s="38"/>
      <c r="L1034" s="41"/>
      <c r="M1034" s="189"/>
      <c r="N1034" s="190"/>
      <c r="O1034" s="66"/>
      <c r="P1034" s="66"/>
      <c r="Q1034" s="66"/>
      <c r="R1034" s="66"/>
      <c r="S1034" s="66"/>
      <c r="T1034" s="67"/>
      <c r="U1034" s="36"/>
      <c r="V1034" s="36"/>
      <c r="W1034" s="36"/>
      <c r="X1034" s="36"/>
      <c r="Y1034" s="36"/>
      <c r="Z1034" s="36"/>
      <c r="AA1034" s="36"/>
      <c r="AB1034" s="36"/>
      <c r="AC1034" s="36"/>
      <c r="AD1034" s="36"/>
      <c r="AE1034" s="36"/>
      <c r="AT1034" s="18" t="s">
        <v>146</v>
      </c>
      <c r="AU1034" s="18" t="s">
        <v>92</v>
      </c>
    </row>
    <row r="1035" spans="1:65" s="2" customFormat="1" ht="24.2" customHeight="1">
      <c r="A1035" s="36"/>
      <c r="B1035" s="37"/>
      <c r="C1035" s="172" t="s">
        <v>1264</v>
      </c>
      <c r="D1035" s="172" t="s">
        <v>140</v>
      </c>
      <c r="E1035" s="173" t="s">
        <v>1265</v>
      </c>
      <c r="F1035" s="174" t="s">
        <v>1266</v>
      </c>
      <c r="G1035" s="175" t="s">
        <v>401</v>
      </c>
      <c r="H1035" s="176">
        <v>3.0270000000000001</v>
      </c>
      <c r="I1035" s="177"/>
      <c r="J1035" s="178">
        <f>ROUND(I1035*H1035,2)</f>
        <v>0</v>
      </c>
      <c r="K1035" s="179"/>
      <c r="L1035" s="41"/>
      <c r="M1035" s="180" t="s">
        <v>44</v>
      </c>
      <c r="N1035" s="181" t="s">
        <v>53</v>
      </c>
      <c r="O1035" s="66"/>
      <c r="P1035" s="182">
        <f>O1035*H1035</f>
        <v>0</v>
      </c>
      <c r="Q1035" s="182">
        <v>0</v>
      </c>
      <c r="R1035" s="182">
        <f>Q1035*H1035</f>
        <v>0</v>
      </c>
      <c r="S1035" s="182">
        <v>0</v>
      </c>
      <c r="T1035" s="183">
        <f>S1035*H1035</f>
        <v>0</v>
      </c>
      <c r="U1035" s="36"/>
      <c r="V1035" s="36"/>
      <c r="W1035" s="36"/>
      <c r="X1035" s="36"/>
      <c r="Y1035" s="36"/>
      <c r="Z1035" s="36"/>
      <c r="AA1035" s="36"/>
      <c r="AB1035" s="36"/>
      <c r="AC1035" s="36"/>
      <c r="AD1035" s="36"/>
      <c r="AE1035" s="36"/>
      <c r="AR1035" s="184" t="s">
        <v>376</v>
      </c>
      <c r="AT1035" s="184" t="s">
        <v>140</v>
      </c>
      <c r="AU1035" s="184" t="s">
        <v>92</v>
      </c>
      <c r="AY1035" s="18" t="s">
        <v>137</v>
      </c>
      <c r="BE1035" s="185">
        <f>IF(N1035="základní",J1035,0)</f>
        <v>0</v>
      </c>
      <c r="BF1035" s="185">
        <f>IF(N1035="snížená",J1035,0)</f>
        <v>0</v>
      </c>
      <c r="BG1035" s="185">
        <f>IF(N1035="zákl. přenesená",J1035,0)</f>
        <v>0</v>
      </c>
      <c r="BH1035" s="185">
        <f>IF(N1035="sníž. přenesená",J1035,0)</f>
        <v>0</v>
      </c>
      <c r="BI1035" s="185">
        <f>IF(N1035="nulová",J1035,0)</f>
        <v>0</v>
      </c>
      <c r="BJ1035" s="18" t="s">
        <v>90</v>
      </c>
      <c r="BK1035" s="185">
        <f>ROUND(I1035*H1035,2)</f>
        <v>0</v>
      </c>
      <c r="BL1035" s="18" t="s">
        <v>376</v>
      </c>
      <c r="BM1035" s="184" t="s">
        <v>1267</v>
      </c>
    </row>
    <row r="1036" spans="1:65" s="2" customFormat="1" ht="11.25">
      <c r="A1036" s="36"/>
      <c r="B1036" s="37"/>
      <c r="C1036" s="38"/>
      <c r="D1036" s="186" t="s">
        <v>146</v>
      </c>
      <c r="E1036" s="38"/>
      <c r="F1036" s="187" t="s">
        <v>1268</v>
      </c>
      <c r="G1036" s="38"/>
      <c r="H1036" s="38"/>
      <c r="I1036" s="188"/>
      <c r="J1036" s="38"/>
      <c r="K1036" s="38"/>
      <c r="L1036" s="41"/>
      <c r="M1036" s="189"/>
      <c r="N1036" s="190"/>
      <c r="O1036" s="66"/>
      <c r="P1036" s="66"/>
      <c r="Q1036" s="66"/>
      <c r="R1036" s="66"/>
      <c r="S1036" s="66"/>
      <c r="T1036" s="67"/>
      <c r="U1036" s="36"/>
      <c r="V1036" s="36"/>
      <c r="W1036" s="36"/>
      <c r="X1036" s="36"/>
      <c r="Y1036" s="36"/>
      <c r="Z1036" s="36"/>
      <c r="AA1036" s="36"/>
      <c r="AB1036" s="36"/>
      <c r="AC1036" s="36"/>
      <c r="AD1036" s="36"/>
      <c r="AE1036" s="36"/>
      <c r="AT1036" s="18" t="s">
        <v>146</v>
      </c>
      <c r="AU1036" s="18" t="s">
        <v>92</v>
      </c>
    </row>
    <row r="1037" spans="1:65" s="12" customFormat="1" ht="22.9" customHeight="1">
      <c r="B1037" s="156"/>
      <c r="C1037" s="157"/>
      <c r="D1037" s="158" t="s">
        <v>81</v>
      </c>
      <c r="E1037" s="170" t="s">
        <v>1269</v>
      </c>
      <c r="F1037" s="170" t="s">
        <v>1270</v>
      </c>
      <c r="G1037" s="157"/>
      <c r="H1037" s="157"/>
      <c r="I1037" s="160"/>
      <c r="J1037" s="171">
        <f>BK1037</f>
        <v>0</v>
      </c>
      <c r="K1037" s="157"/>
      <c r="L1037" s="162"/>
      <c r="M1037" s="163"/>
      <c r="N1037" s="164"/>
      <c r="O1037" s="164"/>
      <c r="P1037" s="165">
        <f>SUM(P1038:P1143)</f>
        <v>0</v>
      </c>
      <c r="Q1037" s="164"/>
      <c r="R1037" s="165">
        <f>SUM(R1038:R1143)</f>
        <v>6.8960941900000003</v>
      </c>
      <c r="S1037" s="164"/>
      <c r="T1037" s="166">
        <f>SUM(T1038:T1143)</f>
        <v>1.3185249999999999</v>
      </c>
      <c r="AR1037" s="167" t="s">
        <v>92</v>
      </c>
      <c r="AT1037" s="168" t="s">
        <v>81</v>
      </c>
      <c r="AU1037" s="168" t="s">
        <v>90</v>
      </c>
      <c r="AY1037" s="167" t="s">
        <v>137</v>
      </c>
      <c r="BK1037" s="169">
        <f>SUM(BK1038:BK1143)</f>
        <v>0</v>
      </c>
    </row>
    <row r="1038" spans="1:65" s="2" customFormat="1" ht="24.2" customHeight="1">
      <c r="A1038" s="36"/>
      <c r="B1038" s="37"/>
      <c r="C1038" s="172" t="s">
        <v>1271</v>
      </c>
      <c r="D1038" s="172" t="s">
        <v>140</v>
      </c>
      <c r="E1038" s="173" t="s">
        <v>1272</v>
      </c>
      <c r="F1038" s="174" t="s">
        <v>1273</v>
      </c>
      <c r="G1038" s="175" t="s">
        <v>164</v>
      </c>
      <c r="H1038" s="176">
        <v>527.41</v>
      </c>
      <c r="I1038" s="177"/>
      <c r="J1038" s="178">
        <f>ROUND(I1038*H1038,2)</f>
        <v>0</v>
      </c>
      <c r="K1038" s="179"/>
      <c r="L1038" s="41"/>
      <c r="M1038" s="180" t="s">
        <v>44</v>
      </c>
      <c r="N1038" s="181" t="s">
        <v>53</v>
      </c>
      <c r="O1038" s="66"/>
      <c r="P1038" s="182">
        <f>O1038*H1038</f>
        <v>0</v>
      </c>
      <c r="Q1038" s="182">
        <v>0</v>
      </c>
      <c r="R1038" s="182">
        <f>Q1038*H1038</f>
        <v>0</v>
      </c>
      <c r="S1038" s="182">
        <v>0</v>
      </c>
      <c r="T1038" s="183">
        <f>S1038*H1038</f>
        <v>0</v>
      </c>
      <c r="U1038" s="36"/>
      <c r="V1038" s="36"/>
      <c r="W1038" s="36"/>
      <c r="X1038" s="36"/>
      <c r="Y1038" s="36"/>
      <c r="Z1038" s="36"/>
      <c r="AA1038" s="36"/>
      <c r="AB1038" s="36"/>
      <c r="AC1038" s="36"/>
      <c r="AD1038" s="36"/>
      <c r="AE1038" s="36"/>
      <c r="AR1038" s="184" t="s">
        <v>376</v>
      </c>
      <c r="AT1038" s="184" t="s">
        <v>140</v>
      </c>
      <c r="AU1038" s="184" t="s">
        <v>92</v>
      </c>
      <c r="AY1038" s="18" t="s">
        <v>137</v>
      </c>
      <c r="BE1038" s="185">
        <f>IF(N1038="základní",J1038,0)</f>
        <v>0</v>
      </c>
      <c r="BF1038" s="185">
        <f>IF(N1038="snížená",J1038,0)</f>
        <v>0</v>
      </c>
      <c r="BG1038" s="185">
        <f>IF(N1038="zákl. přenesená",J1038,0)</f>
        <v>0</v>
      </c>
      <c r="BH1038" s="185">
        <f>IF(N1038="sníž. přenesená",J1038,0)</f>
        <v>0</v>
      </c>
      <c r="BI1038" s="185">
        <f>IF(N1038="nulová",J1038,0)</f>
        <v>0</v>
      </c>
      <c r="BJ1038" s="18" t="s">
        <v>90</v>
      </c>
      <c r="BK1038" s="185">
        <f>ROUND(I1038*H1038,2)</f>
        <v>0</v>
      </c>
      <c r="BL1038" s="18" t="s">
        <v>376</v>
      </c>
      <c r="BM1038" s="184" t="s">
        <v>1274</v>
      </c>
    </row>
    <row r="1039" spans="1:65" s="2" customFormat="1" ht="11.25">
      <c r="A1039" s="36"/>
      <c r="B1039" s="37"/>
      <c r="C1039" s="38"/>
      <c r="D1039" s="186" t="s">
        <v>146</v>
      </c>
      <c r="E1039" s="38"/>
      <c r="F1039" s="187" t="s">
        <v>1275</v>
      </c>
      <c r="G1039" s="38"/>
      <c r="H1039" s="38"/>
      <c r="I1039" s="188"/>
      <c r="J1039" s="38"/>
      <c r="K1039" s="38"/>
      <c r="L1039" s="41"/>
      <c r="M1039" s="189"/>
      <c r="N1039" s="190"/>
      <c r="O1039" s="66"/>
      <c r="P1039" s="66"/>
      <c r="Q1039" s="66"/>
      <c r="R1039" s="66"/>
      <c r="S1039" s="66"/>
      <c r="T1039" s="67"/>
      <c r="U1039" s="36"/>
      <c r="V1039" s="36"/>
      <c r="W1039" s="36"/>
      <c r="X1039" s="36"/>
      <c r="Y1039" s="36"/>
      <c r="Z1039" s="36"/>
      <c r="AA1039" s="36"/>
      <c r="AB1039" s="36"/>
      <c r="AC1039" s="36"/>
      <c r="AD1039" s="36"/>
      <c r="AE1039" s="36"/>
      <c r="AT1039" s="18" t="s">
        <v>146</v>
      </c>
      <c r="AU1039" s="18" t="s">
        <v>92</v>
      </c>
    </row>
    <row r="1040" spans="1:65" s="2" customFormat="1" ht="16.5" customHeight="1">
      <c r="A1040" s="36"/>
      <c r="B1040" s="37"/>
      <c r="C1040" s="172" t="s">
        <v>1276</v>
      </c>
      <c r="D1040" s="172" t="s">
        <v>140</v>
      </c>
      <c r="E1040" s="173" t="s">
        <v>1277</v>
      </c>
      <c r="F1040" s="174" t="s">
        <v>1278</v>
      </c>
      <c r="G1040" s="175" t="s">
        <v>164</v>
      </c>
      <c r="H1040" s="176">
        <v>561.25</v>
      </c>
      <c r="I1040" s="177"/>
      <c r="J1040" s="178">
        <f>ROUND(I1040*H1040,2)</f>
        <v>0</v>
      </c>
      <c r="K1040" s="179"/>
      <c r="L1040" s="41"/>
      <c r="M1040" s="180" t="s">
        <v>44</v>
      </c>
      <c r="N1040" s="181" t="s">
        <v>53</v>
      </c>
      <c r="O1040" s="66"/>
      <c r="P1040" s="182">
        <f>O1040*H1040</f>
        <v>0</v>
      </c>
      <c r="Q1040" s="182">
        <v>0</v>
      </c>
      <c r="R1040" s="182">
        <f>Q1040*H1040</f>
        <v>0</v>
      </c>
      <c r="S1040" s="182">
        <v>0</v>
      </c>
      <c r="T1040" s="183">
        <f>S1040*H1040</f>
        <v>0</v>
      </c>
      <c r="U1040" s="36"/>
      <c r="V1040" s="36"/>
      <c r="W1040" s="36"/>
      <c r="X1040" s="36"/>
      <c r="Y1040" s="36"/>
      <c r="Z1040" s="36"/>
      <c r="AA1040" s="36"/>
      <c r="AB1040" s="36"/>
      <c r="AC1040" s="36"/>
      <c r="AD1040" s="36"/>
      <c r="AE1040" s="36"/>
      <c r="AR1040" s="184" t="s">
        <v>376</v>
      </c>
      <c r="AT1040" s="184" t="s">
        <v>140</v>
      </c>
      <c r="AU1040" s="184" t="s">
        <v>92</v>
      </c>
      <c r="AY1040" s="18" t="s">
        <v>137</v>
      </c>
      <c r="BE1040" s="185">
        <f>IF(N1040="základní",J1040,0)</f>
        <v>0</v>
      </c>
      <c r="BF1040" s="185">
        <f>IF(N1040="snížená",J1040,0)</f>
        <v>0</v>
      </c>
      <c r="BG1040" s="185">
        <f>IF(N1040="zákl. přenesená",J1040,0)</f>
        <v>0</v>
      </c>
      <c r="BH1040" s="185">
        <f>IF(N1040="sníž. přenesená",J1040,0)</f>
        <v>0</v>
      </c>
      <c r="BI1040" s="185">
        <f>IF(N1040="nulová",J1040,0)</f>
        <v>0</v>
      </c>
      <c r="BJ1040" s="18" t="s">
        <v>90</v>
      </c>
      <c r="BK1040" s="185">
        <f>ROUND(I1040*H1040,2)</f>
        <v>0</v>
      </c>
      <c r="BL1040" s="18" t="s">
        <v>376</v>
      </c>
      <c r="BM1040" s="184" t="s">
        <v>1279</v>
      </c>
    </row>
    <row r="1041" spans="1:65" s="2" customFormat="1" ht="11.25">
      <c r="A1041" s="36"/>
      <c r="B1041" s="37"/>
      <c r="C1041" s="38"/>
      <c r="D1041" s="186" t="s">
        <v>146</v>
      </c>
      <c r="E1041" s="38"/>
      <c r="F1041" s="187" t="s">
        <v>1280</v>
      </c>
      <c r="G1041" s="38"/>
      <c r="H1041" s="38"/>
      <c r="I1041" s="188"/>
      <c r="J1041" s="38"/>
      <c r="K1041" s="38"/>
      <c r="L1041" s="41"/>
      <c r="M1041" s="189"/>
      <c r="N1041" s="190"/>
      <c r="O1041" s="66"/>
      <c r="P1041" s="66"/>
      <c r="Q1041" s="66"/>
      <c r="R1041" s="66"/>
      <c r="S1041" s="66"/>
      <c r="T1041" s="67"/>
      <c r="U1041" s="36"/>
      <c r="V1041" s="36"/>
      <c r="W1041" s="36"/>
      <c r="X1041" s="36"/>
      <c r="Y1041" s="36"/>
      <c r="Z1041" s="36"/>
      <c r="AA1041" s="36"/>
      <c r="AB1041" s="36"/>
      <c r="AC1041" s="36"/>
      <c r="AD1041" s="36"/>
      <c r="AE1041" s="36"/>
      <c r="AT1041" s="18" t="s">
        <v>146</v>
      </c>
      <c r="AU1041" s="18" t="s">
        <v>92</v>
      </c>
    </row>
    <row r="1042" spans="1:65" s="2" customFormat="1" ht="24.2" customHeight="1">
      <c r="A1042" s="36"/>
      <c r="B1042" s="37"/>
      <c r="C1042" s="172" t="s">
        <v>1281</v>
      </c>
      <c r="D1042" s="172" t="s">
        <v>140</v>
      </c>
      <c r="E1042" s="173" t="s">
        <v>1282</v>
      </c>
      <c r="F1042" s="174" t="s">
        <v>1283</v>
      </c>
      <c r="G1042" s="175" t="s">
        <v>164</v>
      </c>
      <c r="H1042" s="176">
        <v>608.09799999999996</v>
      </c>
      <c r="I1042" s="177"/>
      <c r="J1042" s="178">
        <f>ROUND(I1042*H1042,2)</f>
        <v>0</v>
      </c>
      <c r="K1042" s="179"/>
      <c r="L1042" s="41"/>
      <c r="M1042" s="180" t="s">
        <v>44</v>
      </c>
      <c r="N1042" s="181" t="s">
        <v>53</v>
      </c>
      <c r="O1042" s="66"/>
      <c r="P1042" s="182">
        <f>O1042*H1042</f>
        <v>0</v>
      </c>
      <c r="Q1042" s="182">
        <v>3.0000000000000001E-5</v>
      </c>
      <c r="R1042" s="182">
        <f>Q1042*H1042</f>
        <v>1.8242939999999999E-2</v>
      </c>
      <c r="S1042" s="182">
        <v>0</v>
      </c>
      <c r="T1042" s="183">
        <f>S1042*H1042</f>
        <v>0</v>
      </c>
      <c r="U1042" s="36"/>
      <c r="V1042" s="36"/>
      <c r="W1042" s="36"/>
      <c r="X1042" s="36"/>
      <c r="Y1042" s="36"/>
      <c r="Z1042" s="36"/>
      <c r="AA1042" s="36"/>
      <c r="AB1042" s="36"/>
      <c r="AC1042" s="36"/>
      <c r="AD1042" s="36"/>
      <c r="AE1042" s="36"/>
      <c r="AR1042" s="184" t="s">
        <v>376</v>
      </c>
      <c r="AT1042" s="184" t="s">
        <v>140</v>
      </c>
      <c r="AU1042" s="184" t="s">
        <v>92</v>
      </c>
      <c r="AY1042" s="18" t="s">
        <v>137</v>
      </c>
      <c r="BE1042" s="185">
        <f>IF(N1042="základní",J1042,0)</f>
        <v>0</v>
      </c>
      <c r="BF1042" s="185">
        <f>IF(N1042="snížená",J1042,0)</f>
        <v>0</v>
      </c>
      <c r="BG1042" s="185">
        <f>IF(N1042="zákl. přenesená",J1042,0)</f>
        <v>0</v>
      </c>
      <c r="BH1042" s="185">
        <f>IF(N1042="sníž. přenesená",J1042,0)</f>
        <v>0</v>
      </c>
      <c r="BI1042" s="185">
        <f>IF(N1042="nulová",J1042,0)</f>
        <v>0</v>
      </c>
      <c r="BJ1042" s="18" t="s">
        <v>90</v>
      </c>
      <c r="BK1042" s="185">
        <f>ROUND(I1042*H1042,2)</f>
        <v>0</v>
      </c>
      <c r="BL1042" s="18" t="s">
        <v>376</v>
      </c>
      <c r="BM1042" s="184" t="s">
        <v>1284</v>
      </c>
    </row>
    <row r="1043" spans="1:65" s="2" customFormat="1" ht="11.25">
      <c r="A1043" s="36"/>
      <c r="B1043" s="37"/>
      <c r="C1043" s="38"/>
      <c r="D1043" s="186" t="s">
        <v>146</v>
      </c>
      <c r="E1043" s="38"/>
      <c r="F1043" s="187" t="s">
        <v>1285</v>
      </c>
      <c r="G1043" s="38"/>
      <c r="H1043" s="38"/>
      <c r="I1043" s="188"/>
      <c r="J1043" s="38"/>
      <c r="K1043" s="38"/>
      <c r="L1043" s="41"/>
      <c r="M1043" s="189"/>
      <c r="N1043" s="190"/>
      <c r="O1043" s="66"/>
      <c r="P1043" s="66"/>
      <c r="Q1043" s="66"/>
      <c r="R1043" s="66"/>
      <c r="S1043" s="66"/>
      <c r="T1043" s="67"/>
      <c r="U1043" s="36"/>
      <c r="V1043" s="36"/>
      <c r="W1043" s="36"/>
      <c r="X1043" s="36"/>
      <c r="Y1043" s="36"/>
      <c r="Z1043" s="36"/>
      <c r="AA1043" s="36"/>
      <c r="AB1043" s="36"/>
      <c r="AC1043" s="36"/>
      <c r="AD1043" s="36"/>
      <c r="AE1043" s="36"/>
      <c r="AT1043" s="18" t="s">
        <v>146</v>
      </c>
      <c r="AU1043" s="18" t="s">
        <v>92</v>
      </c>
    </row>
    <row r="1044" spans="1:65" s="13" customFormat="1" ht="11.25">
      <c r="B1044" s="191"/>
      <c r="C1044" s="192"/>
      <c r="D1044" s="193" t="s">
        <v>148</v>
      </c>
      <c r="E1044" s="194" t="s">
        <v>44</v>
      </c>
      <c r="F1044" s="195" t="s">
        <v>1286</v>
      </c>
      <c r="G1044" s="192"/>
      <c r="H1044" s="196">
        <v>608.09799999999996</v>
      </c>
      <c r="I1044" s="197"/>
      <c r="J1044" s="192"/>
      <c r="K1044" s="192"/>
      <c r="L1044" s="198"/>
      <c r="M1044" s="199"/>
      <c r="N1044" s="200"/>
      <c r="O1044" s="200"/>
      <c r="P1044" s="200"/>
      <c r="Q1044" s="200"/>
      <c r="R1044" s="200"/>
      <c r="S1044" s="200"/>
      <c r="T1044" s="201"/>
      <c r="AT1044" s="202" t="s">
        <v>148</v>
      </c>
      <c r="AU1044" s="202" t="s">
        <v>92</v>
      </c>
      <c r="AV1044" s="13" t="s">
        <v>92</v>
      </c>
      <c r="AW1044" s="13" t="s">
        <v>42</v>
      </c>
      <c r="AX1044" s="13" t="s">
        <v>90</v>
      </c>
      <c r="AY1044" s="202" t="s">
        <v>137</v>
      </c>
    </row>
    <row r="1045" spans="1:65" s="2" customFormat="1" ht="24.2" customHeight="1">
      <c r="A1045" s="36"/>
      <c r="B1045" s="37"/>
      <c r="C1045" s="172" t="s">
        <v>1287</v>
      </c>
      <c r="D1045" s="172" t="s">
        <v>140</v>
      </c>
      <c r="E1045" s="173" t="s">
        <v>1288</v>
      </c>
      <c r="F1045" s="174" t="s">
        <v>1289</v>
      </c>
      <c r="G1045" s="175" t="s">
        <v>164</v>
      </c>
      <c r="H1045" s="176">
        <v>561.25</v>
      </c>
      <c r="I1045" s="177"/>
      <c r="J1045" s="178">
        <f>ROUND(I1045*H1045,2)</f>
        <v>0</v>
      </c>
      <c r="K1045" s="179"/>
      <c r="L1045" s="41"/>
      <c r="M1045" s="180" t="s">
        <v>44</v>
      </c>
      <c r="N1045" s="181" t="s">
        <v>53</v>
      </c>
      <c r="O1045" s="66"/>
      <c r="P1045" s="182">
        <f>O1045*H1045</f>
        <v>0</v>
      </c>
      <c r="Q1045" s="182">
        <v>7.5799999999999999E-3</v>
      </c>
      <c r="R1045" s="182">
        <f>Q1045*H1045</f>
        <v>4.2542749999999998</v>
      </c>
      <c r="S1045" s="182">
        <v>0</v>
      </c>
      <c r="T1045" s="183">
        <f>S1045*H1045</f>
        <v>0</v>
      </c>
      <c r="U1045" s="36"/>
      <c r="V1045" s="36"/>
      <c r="W1045" s="36"/>
      <c r="X1045" s="36"/>
      <c r="Y1045" s="36"/>
      <c r="Z1045" s="36"/>
      <c r="AA1045" s="36"/>
      <c r="AB1045" s="36"/>
      <c r="AC1045" s="36"/>
      <c r="AD1045" s="36"/>
      <c r="AE1045" s="36"/>
      <c r="AR1045" s="184" t="s">
        <v>376</v>
      </c>
      <c r="AT1045" s="184" t="s">
        <v>140</v>
      </c>
      <c r="AU1045" s="184" t="s">
        <v>92</v>
      </c>
      <c r="AY1045" s="18" t="s">
        <v>137</v>
      </c>
      <c r="BE1045" s="185">
        <f>IF(N1045="základní",J1045,0)</f>
        <v>0</v>
      </c>
      <c r="BF1045" s="185">
        <f>IF(N1045="snížená",J1045,0)</f>
        <v>0</v>
      </c>
      <c r="BG1045" s="185">
        <f>IF(N1045="zákl. přenesená",J1045,0)</f>
        <v>0</v>
      </c>
      <c r="BH1045" s="185">
        <f>IF(N1045="sníž. přenesená",J1045,0)</f>
        <v>0</v>
      </c>
      <c r="BI1045" s="185">
        <f>IF(N1045="nulová",J1045,0)</f>
        <v>0</v>
      </c>
      <c r="BJ1045" s="18" t="s">
        <v>90</v>
      </c>
      <c r="BK1045" s="185">
        <f>ROUND(I1045*H1045,2)</f>
        <v>0</v>
      </c>
      <c r="BL1045" s="18" t="s">
        <v>376</v>
      </c>
      <c r="BM1045" s="184" t="s">
        <v>1290</v>
      </c>
    </row>
    <row r="1046" spans="1:65" s="2" customFormat="1" ht="11.25">
      <c r="A1046" s="36"/>
      <c r="B1046" s="37"/>
      <c r="C1046" s="38"/>
      <c r="D1046" s="186" t="s">
        <v>146</v>
      </c>
      <c r="E1046" s="38"/>
      <c r="F1046" s="187" t="s">
        <v>1291</v>
      </c>
      <c r="G1046" s="38"/>
      <c r="H1046" s="38"/>
      <c r="I1046" s="188"/>
      <c r="J1046" s="38"/>
      <c r="K1046" s="38"/>
      <c r="L1046" s="41"/>
      <c r="M1046" s="189"/>
      <c r="N1046" s="190"/>
      <c r="O1046" s="66"/>
      <c r="P1046" s="66"/>
      <c r="Q1046" s="66"/>
      <c r="R1046" s="66"/>
      <c r="S1046" s="66"/>
      <c r="T1046" s="67"/>
      <c r="U1046" s="36"/>
      <c r="V1046" s="36"/>
      <c r="W1046" s="36"/>
      <c r="X1046" s="36"/>
      <c r="Y1046" s="36"/>
      <c r="Z1046" s="36"/>
      <c r="AA1046" s="36"/>
      <c r="AB1046" s="36"/>
      <c r="AC1046" s="36"/>
      <c r="AD1046" s="36"/>
      <c r="AE1046" s="36"/>
      <c r="AT1046" s="18" t="s">
        <v>146</v>
      </c>
      <c r="AU1046" s="18" t="s">
        <v>92</v>
      </c>
    </row>
    <row r="1047" spans="1:65" s="2" customFormat="1" ht="24.2" customHeight="1">
      <c r="A1047" s="36"/>
      <c r="B1047" s="37"/>
      <c r="C1047" s="172" t="s">
        <v>1292</v>
      </c>
      <c r="D1047" s="172" t="s">
        <v>140</v>
      </c>
      <c r="E1047" s="173" t="s">
        <v>1293</v>
      </c>
      <c r="F1047" s="174" t="s">
        <v>1294</v>
      </c>
      <c r="G1047" s="175" t="s">
        <v>164</v>
      </c>
      <c r="H1047" s="176">
        <v>527.41</v>
      </c>
      <c r="I1047" s="177"/>
      <c r="J1047" s="178">
        <f>ROUND(I1047*H1047,2)</f>
        <v>0</v>
      </c>
      <c r="K1047" s="179"/>
      <c r="L1047" s="41"/>
      <c r="M1047" s="180" t="s">
        <v>44</v>
      </c>
      <c r="N1047" s="181" t="s">
        <v>53</v>
      </c>
      <c r="O1047" s="66"/>
      <c r="P1047" s="182">
        <f>O1047*H1047</f>
        <v>0</v>
      </c>
      <c r="Q1047" s="182">
        <v>0</v>
      </c>
      <c r="R1047" s="182">
        <f>Q1047*H1047</f>
        <v>0</v>
      </c>
      <c r="S1047" s="182">
        <v>2.5000000000000001E-3</v>
      </c>
      <c r="T1047" s="183">
        <f>S1047*H1047</f>
        <v>1.3185249999999999</v>
      </c>
      <c r="U1047" s="36"/>
      <c r="V1047" s="36"/>
      <c r="W1047" s="36"/>
      <c r="X1047" s="36"/>
      <c r="Y1047" s="36"/>
      <c r="Z1047" s="36"/>
      <c r="AA1047" s="36"/>
      <c r="AB1047" s="36"/>
      <c r="AC1047" s="36"/>
      <c r="AD1047" s="36"/>
      <c r="AE1047" s="36"/>
      <c r="AR1047" s="184" t="s">
        <v>376</v>
      </c>
      <c r="AT1047" s="184" t="s">
        <v>140</v>
      </c>
      <c r="AU1047" s="184" t="s">
        <v>92</v>
      </c>
      <c r="AY1047" s="18" t="s">
        <v>137</v>
      </c>
      <c r="BE1047" s="185">
        <f>IF(N1047="základní",J1047,0)</f>
        <v>0</v>
      </c>
      <c r="BF1047" s="185">
        <f>IF(N1047="snížená",J1047,0)</f>
        <v>0</v>
      </c>
      <c r="BG1047" s="185">
        <f>IF(N1047="zákl. přenesená",J1047,0)</f>
        <v>0</v>
      </c>
      <c r="BH1047" s="185">
        <f>IF(N1047="sníž. přenesená",J1047,0)</f>
        <v>0</v>
      </c>
      <c r="BI1047" s="185">
        <f>IF(N1047="nulová",J1047,0)</f>
        <v>0</v>
      </c>
      <c r="BJ1047" s="18" t="s">
        <v>90</v>
      </c>
      <c r="BK1047" s="185">
        <f>ROUND(I1047*H1047,2)</f>
        <v>0</v>
      </c>
      <c r="BL1047" s="18" t="s">
        <v>376</v>
      </c>
      <c r="BM1047" s="184" t="s">
        <v>1295</v>
      </c>
    </row>
    <row r="1048" spans="1:65" s="2" customFormat="1" ht="11.25">
      <c r="A1048" s="36"/>
      <c r="B1048" s="37"/>
      <c r="C1048" s="38"/>
      <c r="D1048" s="186" t="s">
        <v>146</v>
      </c>
      <c r="E1048" s="38"/>
      <c r="F1048" s="187" t="s">
        <v>1296</v>
      </c>
      <c r="G1048" s="38"/>
      <c r="H1048" s="38"/>
      <c r="I1048" s="188"/>
      <c r="J1048" s="38"/>
      <c r="K1048" s="38"/>
      <c r="L1048" s="41"/>
      <c r="M1048" s="189"/>
      <c r="N1048" s="190"/>
      <c r="O1048" s="66"/>
      <c r="P1048" s="66"/>
      <c r="Q1048" s="66"/>
      <c r="R1048" s="66"/>
      <c r="S1048" s="66"/>
      <c r="T1048" s="67"/>
      <c r="U1048" s="36"/>
      <c r="V1048" s="36"/>
      <c r="W1048" s="36"/>
      <c r="X1048" s="36"/>
      <c r="Y1048" s="36"/>
      <c r="Z1048" s="36"/>
      <c r="AA1048" s="36"/>
      <c r="AB1048" s="36"/>
      <c r="AC1048" s="36"/>
      <c r="AD1048" s="36"/>
      <c r="AE1048" s="36"/>
      <c r="AT1048" s="18" t="s">
        <v>146</v>
      </c>
      <c r="AU1048" s="18" t="s">
        <v>92</v>
      </c>
    </row>
    <row r="1049" spans="1:65" s="13" customFormat="1" ht="11.25">
      <c r="B1049" s="191"/>
      <c r="C1049" s="192"/>
      <c r="D1049" s="193" t="s">
        <v>148</v>
      </c>
      <c r="E1049" s="194" t="s">
        <v>44</v>
      </c>
      <c r="F1049" s="195" t="s">
        <v>1297</v>
      </c>
      <c r="G1049" s="192"/>
      <c r="H1049" s="196">
        <v>34.26</v>
      </c>
      <c r="I1049" s="197"/>
      <c r="J1049" s="192"/>
      <c r="K1049" s="192"/>
      <c r="L1049" s="198"/>
      <c r="M1049" s="199"/>
      <c r="N1049" s="200"/>
      <c r="O1049" s="200"/>
      <c r="P1049" s="200"/>
      <c r="Q1049" s="200"/>
      <c r="R1049" s="200"/>
      <c r="S1049" s="200"/>
      <c r="T1049" s="201"/>
      <c r="AT1049" s="202" t="s">
        <v>148</v>
      </c>
      <c r="AU1049" s="202" t="s">
        <v>92</v>
      </c>
      <c r="AV1049" s="13" t="s">
        <v>92</v>
      </c>
      <c r="AW1049" s="13" t="s">
        <v>42</v>
      </c>
      <c r="AX1049" s="13" t="s">
        <v>82</v>
      </c>
      <c r="AY1049" s="202" t="s">
        <v>137</v>
      </c>
    </row>
    <row r="1050" spans="1:65" s="13" customFormat="1" ht="11.25">
      <c r="B1050" s="191"/>
      <c r="C1050" s="192"/>
      <c r="D1050" s="193" t="s">
        <v>148</v>
      </c>
      <c r="E1050" s="194" t="s">
        <v>44</v>
      </c>
      <c r="F1050" s="195" t="s">
        <v>1298</v>
      </c>
      <c r="G1050" s="192"/>
      <c r="H1050" s="196">
        <v>2.93</v>
      </c>
      <c r="I1050" s="197"/>
      <c r="J1050" s="192"/>
      <c r="K1050" s="192"/>
      <c r="L1050" s="198"/>
      <c r="M1050" s="199"/>
      <c r="N1050" s="200"/>
      <c r="O1050" s="200"/>
      <c r="P1050" s="200"/>
      <c r="Q1050" s="200"/>
      <c r="R1050" s="200"/>
      <c r="S1050" s="200"/>
      <c r="T1050" s="201"/>
      <c r="AT1050" s="202" t="s">
        <v>148</v>
      </c>
      <c r="AU1050" s="202" t="s">
        <v>92</v>
      </c>
      <c r="AV1050" s="13" t="s">
        <v>92</v>
      </c>
      <c r="AW1050" s="13" t="s">
        <v>42</v>
      </c>
      <c r="AX1050" s="13" t="s">
        <v>82</v>
      </c>
      <c r="AY1050" s="202" t="s">
        <v>137</v>
      </c>
    </row>
    <row r="1051" spans="1:65" s="13" customFormat="1" ht="11.25">
      <c r="B1051" s="191"/>
      <c r="C1051" s="192"/>
      <c r="D1051" s="193" t="s">
        <v>148</v>
      </c>
      <c r="E1051" s="194" t="s">
        <v>44</v>
      </c>
      <c r="F1051" s="195" t="s">
        <v>1299</v>
      </c>
      <c r="G1051" s="192"/>
      <c r="H1051" s="196">
        <v>3.18</v>
      </c>
      <c r="I1051" s="197"/>
      <c r="J1051" s="192"/>
      <c r="K1051" s="192"/>
      <c r="L1051" s="198"/>
      <c r="M1051" s="199"/>
      <c r="N1051" s="200"/>
      <c r="O1051" s="200"/>
      <c r="P1051" s="200"/>
      <c r="Q1051" s="200"/>
      <c r="R1051" s="200"/>
      <c r="S1051" s="200"/>
      <c r="T1051" s="201"/>
      <c r="AT1051" s="202" t="s">
        <v>148</v>
      </c>
      <c r="AU1051" s="202" t="s">
        <v>92</v>
      </c>
      <c r="AV1051" s="13" t="s">
        <v>92</v>
      </c>
      <c r="AW1051" s="13" t="s">
        <v>42</v>
      </c>
      <c r="AX1051" s="13" t="s">
        <v>82</v>
      </c>
      <c r="AY1051" s="202" t="s">
        <v>137</v>
      </c>
    </row>
    <row r="1052" spans="1:65" s="13" customFormat="1" ht="11.25">
      <c r="B1052" s="191"/>
      <c r="C1052" s="192"/>
      <c r="D1052" s="193" t="s">
        <v>148</v>
      </c>
      <c r="E1052" s="194" t="s">
        <v>44</v>
      </c>
      <c r="F1052" s="195" t="s">
        <v>1300</v>
      </c>
      <c r="G1052" s="192"/>
      <c r="H1052" s="196">
        <v>13.82</v>
      </c>
      <c r="I1052" s="197"/>
      <c r="J1052" s="192"/>
      <c r="K1052" s="192"/>
      <c r="L1052" s="198"/>
      <c r="M1052" s="199"/>
      <c r="N1052" s="200"/>
      <c r="O1052" s="200"/>
      <c r="P1052" s="200"/>
      <c r="Q1052" s="200"/>
      <c r="R1052" s="200"/>
      <c r="S1052" s="200"/>
      <c r="T1052" s="201"/>
      <c r="AT1052" s="202" t="s">
        <v>148</v>
      </c>
      <c r="AU1052" s="202" t="s">
        <v>92</v>
      </c>
      <c r="AV1052" s="13" t="s">
        <v>92</v>
      </c>
      <c r="AW1052" s="13" t="s">
        <v>42</v>
      </c>
      <c r="AX1052" s="13" t="s">
        <v>82</v>
      </c>
      <c r="AY1052" s="202" t="s">
        <v>137</v>
      </c>
    </row>
    <row r="1053" spans="1:65" s="13" customFormat="1" ht="11.25">
      <c r="B1053" s="191"/>
      <c r="C1053" s="192"/>
      <c r="D1053" s="193" t="s">
        <v>148</v>
      </c>
      <c r="E1053" s="194" t="s">
        <v>44</v>
      </c>
      <c r="F1053" s="195" t="s">
        <v>1301</v>
      </c>
      <c r="G1053" s="192"/>
      <c r="H1053" s="196">
        <v>14.69</v>
      </c>
      <c r="I1053" s="197"/>
      <c r="J1053" s="192"/>
      <c r="K1053" s="192"/>
      <c r="L1053" s="198"/>
      <c r="M1053" s="199"/>
      <c r="N1053" s="200"/>
      <c r="O1053" s="200"/>
      <c r="P1053" s="200"/>
      <c r="Q1053" s="200"/>
      <c r="R1053" s="200"/>
      <c r="S1053" s="200"/>
      <c r="T1053" s="201"/>
      <c r="AT1053" s="202" t="s">
        <v>148</v>
      </c>
      <c r="AU1053" s="202" t="s">
        <v>92</v>
      </c>
      <c r="AV1053" s="13" t="s">
        <v>92</v>
      </c>
      <c r="AW1053" s="13" t="s">
        <v>42</v>
      </c>
      <c r="AX1053" s="13" t="s">
        <v>82</v>
      </c>
      <c r="AY1053" s="202" t="s">
        <v>137</v>
      </c>
    </row>
    <row r="1054" spans="1:65" s="13" customFormat="1" ht="11.25">
      <c r="B1054" s="191"/>
      <c r="C1054" s="192"/>
      <c r="D1054" s="193" t="s">
        <v>148</v>
      </c>
      <c r="E1054" s="194" t="s">
        <v>44</v>
      </c>
      <c r="F1054" s="195" t="s">
        <v>1302</v>
      </c>
      <c r="G1054" s="192"/>
      <c r="H1054" s="196">
        <v>5.48</v>
      </c>
      <c r="I1054" s="197"/>
      <c r="J1054" s="192"/>
      <c r="K1054" s="192"/>
      <c r="L1054" s="198"/>
      <c r="M1054" s="199"/>
      <c r="N1054" s="200"/>
      <c r="O1054" s="200"/>
      <c r="P1054" s="200"/>
      <c r="Q1054" s="200"/>
      <c r="R1054" s="200"/>
      <c r="S1054" s="200"/>
      <c r="T1054" s="201"/>
      <c r="AT1054" s="202" t="s">
        <v>148</v>
      </c>
      <c r="AU1054" s="202" t="s">
        <v>92</v>
      </c>
      <c r="AV1054" s="13" t="s">
        <v>92</v>
      </c>
      <c r="AW1054" s="13" t="s">
        <v>42</v>
      </c>
      <c r="AX1054" s="13" t="s">
        <v>82</v>
      </c>
      <c r="AY1054" s="202" t="s">
        <v>137</v>
      </c>
    </row>
    <row r="1055" spans="1:65" s="13" customFormat="1" ht="11.25">
      <c r="B1055" s="191"/>
      <c r="C1055" s="192"/>
      <c r="D1055" s="193" t="s">
        <v>148</v>
      </c>
      <c r="E1055" s="194" t="s">
        <v>44</v>
      </c>
      <c r="F1055" s="195" t="s">
        <v>1303</v>
      </c>
      <c r="G1055" s="192"/>
      <c r="H1055" s="196">
        <v>5.48</v>
      </c>
      <c r="I1055" s="197"/>
      <c r="J1055" s="192"/>
      <c r="K1055" s="192"/>
      <c r="L1055" s="198"/>
      <c r="M1055" s="199"/>
      <c r="N1055" s="200"/>
      <c r="O1055" s="200"/>
      <c r="P1055" s="200"/>
      <c r="Q1055" s="200"/>
      <c r="R1055" s="200"/>
      <c r="S1055" s="200"/>
      <c r="T1055" s="201"/>
      <c r="AT1055" s="202" t="s">
        <v>148</v>
      </c>
      <c r="AU1055" s="202" t="s">
        <v>92</v>
      </c>
      <c r="AV1055" s="13" t="s">
        <v>92</v>
      </c>
      <c r="AW1055" s="13" t="s">
        <v>42</v>
      </c>
      <c r="AX1055" s="13" t="s">
        <v>82</v>
      </c>
      <c r="AY1055" s="202" t="s">
        <v>137</v>
      </c>
    </row>
    <row r="1056" spans="1:65" s="13" customFormat="1" ht="11.25">
      <c r="B1056" s="191"/>
      <c r="C1056" s="192"/>
      <c r="D1056" s="193" t="s">
        <v>148</v>
      </c>
      <c r="E1056" s="194" t="s">
        <v>44</v>
      </c>
      <c r="F1056" s="195" t="s">
        <v>1304</v>
      </c>
      <c r="G1056" s="192"/>
      <c r="H1056" s="196">
        <v>5.48</v>
      </c>
      <c r="I1056" s="197"/>
      <c r="J1056" s="192"/>
      <c r="K1056" s="192"/>
      <c r="L1056" s="198"/>
      <c r="M1056" s="199"/>
      <c r="N1056" s="200"/>
      <c r="O1056" s="200"/>
      <c r="P1056" s="200"/>
      <c r="Q1056" s="200"/>
      <c r="R1056" s="200"/>
      <c r="S1056" s="200"/>
      <c r="T1056" s="201"/>
      <c r="AT1056" s="202" t="s">
        <v>148</v>
      </c>
      <c r="AU1056" s="202" t="s">
        <v>92</v>
      </c>
      <c r="AV1056" s="13" t="s">
        <v>92</v>
      </c>
      <c r="AW1056" s="13" t="s">
        <v>42</v>
      </c>
      <c r="AX1056" s="13" t="s">
        <v>82</v>
      </c>
      <c r="AY1056" s="202" t="s">
        <v>137</v>
      </c>
    </row>
    <row r="1057" spans="2:51" s="13" customFormat="1" ht="11.25">
      <c r="B1057" s="191"/>
      <c r="C1057" s="192"/>
      <c r="D1057" s="193" t="s">
        <v>148</v>
      </c>
      <c r="E1057" s="194" t="s">
        <v>44</v>
      </c>
      <c r="F1057" s="195" t="s">
        <v>1305</v>
      </c>
      <c r="G1057" s="192"/>
      <c r="H1057" s="196">
        <v>5.48</v>
      </c>
      <c r="I1057" s="197"/>
      <c r="J1057" s="192"/>
      <c r="K1057" s="192"/>
      <c r="L1057" s="198"/>
      <c r="M1057" s="199"/>
      <c r="N1057" s="200"/>
      <c r="O1057" s="200"/>
      <c r="P1057" s="200"/>
      <c r="Q1057" s="200"/>
      <c r="R1057" s="200"/>
      <c r="S1057" s="200"/>
      <c r="T1057" s="201"/>
      <c r="AT1057" s="202" t="s">
        <v>148</v>
      </c>
      <c r="AU1057" s="202" t="s">
        <v>92</v>
      </c>
      <c r="AV1057" s="13" t="s">
        <v>92</v>
      </c>
      <c r="AW1057" s="13" t="s">
        <v>42</v>
      </c>
      <c r="AX1057" s="13" t="s">
        <v>82</v>
      </c>
      <c r="AY1057" s="202" t="s">
        <v>137</v>
      </c>
    </row>
    <row r="1058" spans="2:51" s="13" customFormat="1" ht="11.25">
      <c r="B1058" s="191"/>
      <c r="C1058" s="192"/>
      <c r="D1058" s="193" t="s">
        <v>148</v>
      </c>
      <c r="E1058" s="194" t="s">
        <v>44</v>
      </c>
      <c r="F1058" s="195" t="s">
        <v>1306</v>
      </c>
      <c r="G1058" s="192"/>
      <c r="H1058" s="196">
        <v>5.48</v>
      </c>
      <c r="I1058" s="197"/>
      <c r="J1058" s="192"/>
      <c r="K1058" s="192"/>
      <c r="L1058" s="198"/>
      <c r="M1058" s="199"/>
      <c r="N1058" s="200"/>
      <c r="O1058" s="200"/>
      <c r="P1058" s="200"/>
      <c r="Q1058" s="200"/>
      <c r="R1058" s="200"/>
      <c r="S1058" s="200"/>
      <c r="T1058" s="201"/>
      <c r="AT1058" s="202" t="s">
        <v>148</v>
      </c>
      <c r="AU1058" s="202" t="s">
        <v>92</v>
      </c>
      <c r="AV1058" s="13" t="s">
        <v>92</v>
      </c>
      <c r="AW1058" s="13" t="s">
        <v>42</v>
      </c>
      <c r="AX1058" s="13" t="s">
        <v>82</v>
      </c>
      <c r="AY1058" s="202" t="s">
        <v>137</v>
      </c>
    </row>
    <row r="1059" spans="2:51" s="13" customFormat="1" ht="11.25">
      <c r="B1059" s="191"/>
      <c r="C1059" s="192"/>
      <c r="D1059" s="193" t="s">
        <v>148</v>
      </c>
      <c r="E1059" s="194" t="s">
        <v>44</v>
      </c>
      <c r="F1059" s="195" t="s">
        <v>1307</v>
      </c>
      <c r="G1059" s="192"/>
      <c r="H1059" s="196">
        <v>24.13</v>
      </c>
      <c r="I1059" s="197"/>
      <c r="J1059" s="192"/>
      <c r="K1059" s="192"/>
      <c r="L1059" s="198"/>
      <c r="M1059" s="199"/>
      <c r="N1059" s="200"/>
      <c r="O1059" s="200"/>
      <c r="P1059" s="200"/>
      <c r="Q1059" s="200"/>
      <c r="R1059" s="200"/>
      <c r="S1059" s="200"/>
      <c r="T1059" s="201"/>
      <c r="AT1059" s="202" t="s">
        <v>148</v>
      </c>
      <c r="AU1059" s="202" t="s">
        <v>92</v>
      </c>
      <c r="AV1059" s="13" t="s">
        <v>92</v>
      </c>
      <c r="AW1059" s="13" t="s">
        <v>42</v>
      </c>
      <c r="AX1059" s="13" t="s">
        <v>82</v>
      </c>
      <c r="AY1059" s="202" t="s">
        <v>137</v>
      </c>
    </row>
    <row r="1060" spans="2:51" s="13" customFormat="1" ht="11.25">
      <c r="B1060" s="191"/>
      <c r="C1060" s="192"/>
      <c r="D1060" s="193" t="s">
        <v>148</v>
      </c>
      <c r="E1060" s="194" t="s">
        <v>44</v>
      </c>
      <c r="F1060" s="195" t="s">
        <v>1308</v>
      </c>
      <c r="G1060" s="192"/>
      <c r="H1060" s="196">
        <v>24.15</v>
      </c>
      <c r="I1060" s="197"/>
      <c r="J1060" s="192"/>
      <c r="K1060" s="192"/>
      <c r="L1060" s="198"/>
      <c r="M1060" s="199"/>
      <c r="N1060" s="200"/>
      <c r="O1060" s="200"/>
      <c r="P1060" s="200"/>
      <c r="Q1060" s="200"/>
      <c r="R1060" s="200"/>
      <c r="S1060" s="200"/>
      <c r="T1060" s="201"/>
      <c r="AT1060" s="202" t="s">
        <v>148</v>
      </c>
      <c r="AU1060" s="202" t="s">
        <v>92</v>
      </c>
      <c r="AV1060" s="13" t="s">
        <v>92</v>
      </c>
      <c r="AW1060" s="13" t="s">
        <v>42</v>
      </c>
      <c r="AX1060" s="13" t="s">
        <v>82</v>
      </c>
      <c r="AY1060" s="202" t="s">
        <v>137</v>
      </c>
    </row>
    <row r="1061" spans="2:51" s="13" customFormat="1" ht="11.25">
      <c r="B1061" s="191"/>
      <c r="C1061" s="192"/>
      <c r="D1061" s="193" t="s">
        <v>148</v>
      </c>
      <c r="E1061" s="194" t="s">
        <v>44</v>
      </c>
      <c r="F1061" s="195" t="s">
        <v>1309</v>
      </c>
      <c r="G1061" s="192"/>
      <c r="H1061" s="196">
        <v>24.15</v>
      </c>
      <c r="I1061" s="197"/>
      <c r="J1061" s="192"/>
      <c r="K1061" s="192"/>
      <c r="L1061" s="198"/>
      <c r="M1061" s="199"/>
      <c r="N1061" s="200"/>
      <c r="O1061" s="200"/>
      <c r="P1061" s="200"/>
      <c r="Q1061" s="200"/>
      <c r="R1061" s="200"/>
      <c r="S1061" s="200"/>
      <c r="T1061" s="201"/>
      <c r="AT1061" s="202" t="s">
        <v>148</v>
      </c>
      <c r="AU1061" s="202" t="s">
        <v>92</v>
      </c>
      <c r="AV1061" s="13" t="s">
        <v>92</v>
      </c>
      <c r="AW1061" s="13" t="s">
        <v>42</v>
      </c>
      <c r="AX1061" s="13" t="s">
        <v>82</v>
      </c>
      <c r="AY1061" s="202" t="s">
        <v>137</v>
      </c>
    </row>
    <row r="1062" spans="2:51" s="13" customFormat="1" ht="11.25">
      <c r="B1062" s="191"/>
      <c r="C1062" s="192"/>
      <c r="D1062" s="193" t="s">
        <v>148</v>
      </c>
      <c r="E1062" s="194" t="s">
        <v>44</v>
      </c>
      <c r="F1062" s="195" t="s">
        <v>1310</v>
      </c>
      <c r="G1062" s="192"/>
      <c r="H1062" s="196">
        <v>24.13</v>
      </c>
      <c r="I1062" s="197"/>
      <c r="J1062" s="192"/>
      <c r="K1062" s="192"/>
      <c r="L1062" s="198"/>
      <c r="M1062" s="199"/>
      <c r="N1062" s="200"/>
      <c r="O1062" s="200"/>
      <c r="P1062" s="200"/>
      <c r="Q1062" s="200"/>
      <c r="R1062" s="200"/>
      <c r="S1062" s="200"/>
      <c r="T1062" s="201"/>
      <c r="AT1062" s="202" t="s">
        <v>148</v>
      </c>
      <c r="AU1062" s="202" t="s">
        <v>92</v>
      </c>
      <c r="AV1062" s="13" t="s">
        <v>92</v>
      </c>
      <c r="AW1062" s="13" t="s">
        <v>42</v>
      </c>
      <c r="AX1062" s="13" t="s">
        <v>82</v>
      </c>
      <c r="AY1062" s="202" t="s">
        <v>137</v>
      </c>
    </row>
    <row r="1063" spans="2:51" s="13" customFormat="1" ht="11.25">
      <c r="B1063" s="191"/>
      <c r="C1063" s="192"/>
      <c r="D1063" s="193" t="s">
        <v>148</v>
      </c>
      <c r="E1063" s="194" t="s">
        <v>44</v>
      </c>
      <c r="F1063" s="195" t="s">
        <v>1311</v>
      </c>
      <c r="G1063" s="192"/>
      <c r="H1063" s="196">
        <v>24.13</v>
      </c>
      <c r="I1063" s="197"/>
      <c r="J1063" s="192"/>
      <c r="K1063" s="192"/>
      <c r="L1063" s="198"/>
      <c r="M1063" s="199"/>
      <c r="N1063" s="200"/>
      <c r="O1063" s="200"/>
      <c r="P1063" s="200"/>
      <c r="Q1063" s="200"/>
      <c r="R1063" s="200"/>
      <c r="S1063" s="200"/>
      <c r="T1063" s="201"/>
      <c r="AT1063" s="202" t="s">
        <v>148</v>
      </c>
      <c r="AU1063" s="202" t="s">
        <v>92</v>
      </c>
      <c r="AV1063" s="13" t="s">
        <v>92</v>
      </c>
      <c r="AW1063" s="13" t="s">
        <v>42</v>
      </c>
      <c r="AX1063" s="13" t="s">
        <v>82</v>
      </c>
      <c r="AY1063" s="202" t="s">
        <v>137</v>
      </c>
    </row>
    <row r="1064" spans="2:51" s="13" customFormat="1" ht="11.25">
      <c r="B1064" s="191"/>
      <c r="C1064" s="192"/>
      <c r="D1064" s="193" t="s">
        <v>148</v>
      </c>
      <c r="E1064" s="194" t="s">
        <v>44</v>
      </c>
      <c r="F1064" s="195" t="s">
        <v>1312</v>
      </c>
      <c r="G1064" s="192"/>
      <c r="H1064" s="196">
        <v>24.15</v>
      </c>
      <c r="I1064" s="197"/>
      <c r="J1064" s="192"/>
      <c r="K1064" s="192"/>
      <c r="L1064" s="198"/>
      <c r="M1064" s="199"/>
      <c r="N1064" s="200"/>
      <c r="O1064" s="200"/>
      <c r="P1064" s="200"/>
      <c r="Q1064" s="200"/>
      <c r="R1064" s="200"/>
      <c r="S1064" s="200"/>
      <c r="T1064" s="201"/>
      <c r="AT1064" s="202" t="s">
        <v>148</v>
      </c>
      <c r="AU1064" s="202" t="s">
        <v>92</v>
      </c>
      <c r="AV1064" s="13" t="s">
        <v>92</v>
      </c>
      <c r="AW1064" s="13" t="s">
        <v>42</v>
      </c>
      <c r="AX1064" s="13" t="s">
        <v>82</v>
      </c>
      <c r="AY1064" s="202" t="s">
        <v>137</v>
      </c>
    </row>
    <row r="1065" spans="2:51" s="13" customFormat="1" ht="11.25">
      <c r="B1065" s="191"/>
      <c r="C1065" s="192"/>
      <c r="D1065" s="193" t="s">
        <v>148</v>
      </c>
      <c r="E1065" s="194" t="s">
        <v>44</v>
      </c>
      <c r="F1065" s="195" t="s">
        <v>1313</v>
      </c>
      <c r="G1065" s="192"/>
      <c r="H1065" s="196">
        <v>24.15</v>
      </c>
      <c r="I1065" s="197"/>
      <c r="J1065" s="192"/>
      <c r="K1065" s="192"/>
      <c r="L1065" s="198"/>
      <c r="M1065" s="199"/>
      <c r="N1065" s="200"/>
      <c r="O1065" s="200"/>
      <c r="P1065" s="200"/>
      <c r="Q1065" s="200"/>
      <c r="R1065" s="200"/>
      <c r="S1065" s="200"/>
      <c r="T1065" s="201"/>
      <c r="AT1065" s="202" t="s">
        <v>148</v>
      </c>
      <c r="AU1065" s="202" t="s">
        <v>92</v>
      </c>
      <c r="AV1065" s="13" t="s">
        <v>92</v>
      </c>
      <c r="AW1065" s="13" t="s">
        <v>42</v>
      </c>
      <c r="AX1065" s="13" t="s">
        <v>82</v>
      </c>
      <c r="AY1065" s="202" t="s">
        <v>137</v>
      </c>
    </row>
    <row r="1066" spans="2:51" s="13" customFormat="1" ht="11.25">
      <c r="B1066" s="191"/>
      <c r="C1066" s="192"/>
      <c r="D1066" s="193" t="s">
        <v>148</v>
      </c>
      <c r="E1066" s="194" t="s">
        <v>44</v>
      </c>
      <c r="F1066" s="195" t="s">
        <v>1314</v>
      </c>
      <c r="G1066" s="192"/>
      <c r="H1066" s="196">
        <v>24.13</v>
      </c>
      <c r="I1066" s="197"/>
      <c r="J1066" s="192"/>
      <c r="K1066" s="192"/>
      <c r="L1066" s="198"/>
      <c r="M1066" s="199"/>
      <c r="N1066" s="200"/>
      <c r="O1066" s="200"/>
      <c r="P1066" s="200"/>
      <c r="Q1066" s="200"/>
      <c r="R1066" s="200"/>
      <c r="S1066" s="200"/>
      <c r="T1066" s="201"/>
      <c r="AT1066" s="202" t="s">
        <v>148</v>
      </c>
      <c r="AU1066" s="202" t="s">
        <v>92</v>
      </c>
      <c r="AV1066" s="13" t="s">
        <v>92</v>
      </c>
      <c r="AW1066" s="13" t="s">
        <v>42</v>
      </c>
      <c r="AX1066" s="13" t="s">
        <v>82</v>
      </c>
      <c r="AY1066" s="202" t="s">
        <v>137</v>
      </c>
    </row>
    <row r="1067" spans="2:51" s="13" customFormat="1" ht="11.25">
      <c r="B1067" s="191"/>
      <c r="C1067" s="192"/>
      <c r="D1067" s="193" t="s">
        <v>148</v>
      </c>
      <c r="E1067" s="194" t="s">
        <v>44</v>
      </c>
      <c r="F1067" s="195" t="s">
        <v>1315</v>
      </c>
      <c r="G1067" s="192"/>
      <c r="H1067" s="196">
        <v>23.82</v>
      </c>
      <c r="I1067" s="197"/>
      <c r="J1067" s="192"/>
      <c r="K1067" s="192"/>
      <c r="L1067" s="198"/>
      <c r="M1067" s="199"/>
      <c r="N1067" s="200"/>
      <c r="O1067" s="200"/>
      <c r="P1067" s="200"/>
      <c r="Q1067" s="200"/>
      <c r="R1067" s="200"/>
      <c r="S1067" s="200"/>
      <c r="T1067" s="201"/>
      <c r="AT1067" s="202" t="s">
        <v>148</v>
      </c>
      <c r="AU1067" s="202" t="s">
        <v>92</v>
      </c>
      <c r="AV1067" s="13" t="s">
        <v>92</v>
      </c>
      <c r="AW1067" s="13" t="s">
        <v>42</v>
      </c>
      <c r="AX1067" s="13" t="s">
        <v>82</v>
      </c>
      <c r="AY1067" s="202" t="s">
        <v>137</v>
      </c>
    </row>
    <row r="1068" spans="2:51" s="13" customFormat="1" ht="11.25">
      <c r="B1068" s="191"/>
      <c r="C1068" s="192"/>
      <c r="D1068" s="193" t="s">
        <v>148</v>
      </c>
      <c r="E1068" s="194" t="s">
        <v>44</v>
      </c>
      <c r="F1068" s="195" t="s">
        <v>1316</v>
      </c>
      <c r="G1068" s="192"/>
      <c r="H1068" s="196">
        <v>23.06</v>
      </c>
      <c r="I1068" s="197"/>
      <c r="J1068" s="192"/>
      <c r="K1068" s="192"/>
      <c r="L1068" s="198"/>
      <c r="M1068" s="199"/>
      <c r="N1068" s="200"/>
      <c r="O1068" s="200"/>
      <c r="P1068" s="200"/>
      <c r="Q1068" s="200"/>
      <c r="R1068" s="200"/>
      <c r="S1068" s="200"/>
      <c r="T1068" s="201"/>
      <c r="AT1068" s="202" t="s">
        <v>148</v>
      </c>
      <c r="AU1068" s="202" t="s">
        <v>92</v>
      </c>
      <c r="AV1068" s="13" t="s">
        <v>92</v>
      </c>
      <c r="AW1068" s="13" t="s">
        <v>42</v>
      </c>
      <c r="AX1068" s="13" t="s">
        <v>82</v>
      </c>
      <c r="AY1068" s="202" t="s">
        <v>137</v>
      </c>
    </row>
    <row r="1069" spans="2:51" s="13" customFormat="1" ht="11.25">
      <c r="B1069" s="191"/>
      <c r="C1069" s="192"/>
      <c r="D1069" s="193" t="s">
        <v>148</v>
      </c>
      <c r="E1069" s="194" t="s">
        <v>44</v>
      </c>
      <c r="F1069" s="195" t="s">
        <v>1317</v>
      </c>
      <c r="G1069" s="192"/>
      <c r="H1069" s="196">
        <v>85.69</v>
      </c>
      <c r="I1069" s="197"/>
      <c r="J1069" s="192"/>
      <c r="K1069" s="192"/>
      <c r="L1069" s="198"/>
      <c r="M1069" s="199"/>
      <c r="N1069" s="200"/>
      <c r="O1069" s="200"/>
      <c r="P1069" s="200"/>
      <c r="Q1069" s="200"/>
      <c r="R1069" s="200"/>
      <c r="S1069" s="200"/>
      <c r="T1069" s="201"/>
      <c r="AT1069" s="202" t="s">
        <v>148</v>
      </c>
      <c r="AU1069" s="202" t="s">
        <v>92</v>
      </c>
      <c r="AV1069" s="13" t="s">
        <v>92</v>
      </c>
      <c r="AW1069" s="13" t="s">
        <v>42</v>
      </c>
      <c r="AX1069" s="13" t="s">
        <v>82</v>
      </c>
      <c r="AY1069" s="202" t="s">
        <v>137</v>
      </c>
    </row>
    <row r="1070" spans="2:51" s="13" customFormat="1" ht="11.25">
      <c r="B1070" s="191"/>
      <c r="C1070" s="192"/>
      <c r="D1070" s="193" t="s">
        <v>148</v>
      </c>
      <c r="E1070" s="194" t="s">
        <v>44</v>
      </c>
      <c r="F1070" s="195" t="s">
        <v>1318</v>
      </c>
      <c r="G1070" s="192"/>
      <c r="H1070" s="196">
        <v>22.78</v>
      </c>
      <c r="I1070" s="197"/>
      <c r="J1070" s="192"/>
      <c r="K1070" s="192"/>
      <c r="L1070" s="198"/>
      <c r="M1070" s="199"/>
      <c r="N1070" s="200"/>
      <c r="O1070" s="200"/>
      <c r="P1070" s="200"/>
      <c r="Q1070" s="200"/>
      <c r="R1070" s="200"/>
      <c r="S1070" s="200"/>
      <c r="T1070" s="201"/>
      <c r="AT1070" s="202" t="s">
        <v>148</v>
      </c>
      <c r="AU1070" s="202" t="s">
        <v>92</v>
      </c>
      <c r="AV1070" s="13" t="s">
        <v>92</v>
      </c>
      <c r="AW1070" s="13" t="s">
        <v>42</v>
      </c>
      <c r="AX1070" s="13" t="s">
        <v>82</v>
      </c>
      <c r="AY1070" s="202" t="s">
        <v>137</v>
      </c>
    </row>
    <row r="1071" spans="2:51" s="13" customFormat="1" ht="11.25">
      <c r="B1071" s="191"/>
      <c r="C1071" s="192"/>
      <c r="D1071" s="193" t="s">
        <v>148</v>
      </c>
      <c r="E1071" s="194" t="s">
        <v>44</v>
      </c>
      <c r="F1071" s="195" t="s">
        <v>1319</v>
      </c>
      <c r="G1071" s="192"/>
      <c r="H1071" s="196">
        <v>26.79</v>
      </c>
      <c r="I1071" s="197"/>
      <c r="J1071" s="192"/>
      <c r="K1071" s="192"/>
      <c r="L1071" s="198"/>
      <c r="M1071" s="199"/>
      <c r="N1071" s="200"/>
      <c r="O1071" s="200"/>
      <c r="P1071" s="200"/>
      <c r="Q1071" s="200"/>
      <c r="R1071" s="200"/>
      <c r="S1071" s="200"/>
      <c r="T1071" s="201"/>
      <c r="AT1071" s="202" t="s">
        <v>148</v>
      </c>
      <c r="AU1071" s="202" t="s">
        <v>92</v>
      </c>
      <c r="AV1071" s="13" t="s">
        <v>92</v>
      </c>
      <c r="AW1071" s="13" t="s">
        <v>42</v>
      </c>
      <c r="AX1071" s="13" t="s">
        <v>82</v>
      </c>
      <c r="AY1071" s="202" t="s">
        <v>137</v>
      </c>
    </row>
    <row r="1072" spans="2:51" s="13" customFormat="1" ht="11.25">
      <c r="B1072" s="191"/>
      <c r="C1072" s="192"/>
      <c r="D1072" s="193" t="s">
        <v>148</v>
      </c>
      <c r="E1072" s="194" t="s">
        <v>44</v>
      </c>
      <c r="F1072" s="195" t="s">
        <v>1320</v>
      </c>
      <c r="G1072" s="192"/>
      <c r="H1072" s="196">
        <v>55.87</v>
      </c>
      <c r="I1072" s="197"/>
      <c r="J1072" s="192"/>
      <c r="K1072" s="192"/>
      <c r="L1072" s="198"/>
      <c r="M1072" s="199"/>
      <c r="N1072" s="200"/>
      <c r="O1072" s="200"/>
      <c r="P1072" s="200"/>
      <c r="Q1072" s="200"/>
      <c r="R1072" s="200"/>
      <c r="S1072" s="200"/>
      <c r="T1072" s="201"/>
      <c r="AT1072" s="202" t="s">
        <v>148</v>
      </c>
      <c r="AU1072" s="202" t="s">
        <v>92</v>
      </c>
      <c r="AV1072" s="13" t="s">
        <v>92</v>
      </c>
      <c r="AW1072" s="13" t="s">
        <v>42</v>
      </c>
      <c r="AX1072" s="13" t="s">
        <v>82</v>
      </c>
      <c r="AY1072" s="202" t="s">
        <v>137</v>
      </c>
    </row>
    <row r="1073" spans="1:65" s="14" customFormat="1" ht="11.25">
      <c r="B1073" s="203"/>
      <c r="C1073" s="204"/>
      <c r="D1073" s="193" t="s">
        <v>148</v>
      </c>
      <c r="E1073" s="205" t="s">
        <v>44</v>
      </c>
      <c r="F1073" s="206" t="s">
        <v>153</v>
      </c>
      <c r="G1073" s="204"/>
      <c r="H1073" s="207">
        <v>527.41</v>
      </c>
      <c r="I1073" s="208"/>
      <c r="J1073" s="204"/>
      <c r="K1073" s="204"/>
      <c r="L1073" s="209"/>
      <c r="M1073" s="210"/>
      <c r="N1073" s="211"/>
      <c r="O1073" s="211"/>
      <c r="P1073" s="211"/>
      <c r="Q1073" s="211"/>
      <c r="R1073" s="211"/>
      <c r="S1073" s="211"/>
      <c r="T1073" s="212"/>
      <c r="AT1073" s="213" t="s">
        <v>148</v>
      </c>
      <c r="AU1073" s="213" t="s">
        <v>92</v>
      </c>
      <c r="AV1073" s="14" t="s">
        <v>144</v>
      </c>
      <c r="AW1073" s="14" t="s">
        <v>42</v>
      </c>
      <c r="AX1073" s="14" t="s">
        <v>90</v>
      </c>
      <c r="AY1073" s="213" t="s">
        <v>137</v>
      </c>
    </row>
    <row r="1074" spans="1:65" s="2" customFormat="1" ht="21.75" customHeight="1">
      <c r="A1074" s="36"/>
      <c r="B1074" s="37"/>
      <c r="C1074" s="172" t="s">
        <v>1321</v>
      </c>
      <c r="D1074" s="172" t="s">
        <v>140</v>
      </c>
      <c r="E1074" s="173" t="s">
        <v>1322</v>
      </c>
      <c r="F1074" s="174" t="s">
        <v>1323</v>
      </c>
      <c r="G1074" s="175" t="s">
        <v>164</v>
      </c>
      <c r="H1074" s="176">
        <v>561.25</v>
      </c>
      <c r="I1074" s="177"/>
      <c r="J1074" s="178">
        <f>ROUND(I1074*H1074,2)</f>
        <v>0</v>
      </c>
      <c r="K1074" s="179"/>
      <c r="L1074" s="41"/>
      <c r="M1074" s="180" t="s">
        <v>44</v>
      </c>
      <c r="N1074" s="181" t="s">
        <v>53</v>
      </c>
      <c r="O1074" s="66"/>
      <c r="P1074" s="182">
        <f>O1074*H1074</f>
        <v>0</v>
      </c>
      <c r="Q1074" s="182">
        <v>2.9999999999999997E-4</v>
      </c>
      <c r="R1074" s="182">
        <f>Q1074*H1074</f>
        <v>0.168375</v>
      </c>
      <c r="S1074" s="182">
        <v>0</v>
      </c>
      <c r="T1074" s="183">
        <f>S1074*H1074</f>
        <v>0</v>
      </c>
      <c r="U1074" s="36"/>
      <c r="V1074" s="36"/>
      <c r="W1074" s="36"/>
      <c r="X1074" s="36"/>
      <c r="Y1074" s="36"/>
      <c r="Z1074" s="36"/>
      <c r="AA1074" s="36"/>
      <c r="AB1074" s="36"/>
      <c r="AC1074" s="36"/>
      <c r="AD1074" s="36"/>
      <c r="AE1074" s="36"/>
      <c r="AR1074" s="184" t="s">
        <v>376</v>
      </c>
      <c r="AT1074" s="184" t="s">
        <v>140</v>
      </c>
      <c r="AU1074" s="184" t="s">
        <v>92</v>
      </c>
      <c r="AY1074" s="18" t="s">
        <v>137</v>
      </c>
      <c r="BE1074" s="185">
        <f>IF(N1074="základní",J1074,0)</f>
        <v>0</v>
      </c>
      <c r="BF1074" s="185">
        <f>IF(N1074="snížená",J1074,0)</f>
        <v>0</v>
      </c>
      <c r="BG1074" s="185">
        <f>IF(N1074="zákl. přenesená",J1074,0)</f>
        <v>0</v>
      </c>
      <c r="BH1074" s="185">
        <f>IF(N1074="sníž. přenesená",J1074,0)</f>
        <v>0</v>
      </c>
      <c r="BI1074" s="185">
        <f>IF(N1074="nulová",J1074,0)</f>
        <v>0</v>
      </c>
      <c r="BJ1074" s="18" t="s">
        <v>90</v>
      </c>
      <c r="BK1074" s="185">
        <f>ROUND(I1074*H1074,2)</f>
        <v>0</v>
      </c>
      <c r="BL1074" s="18" t="s">
        <v>376</v>
      </c>
      <c r="BM1074" s="184" t="s">
        <v>1324</v>
      </c>
    </row>
    <row r="1075" spans="1:65" s="2" customFormat="1" ht="11.25">
      <c r="A1075" s="36"/>
      <c r="B1075" s="37"/>
      <c r="C1075" s="38"/>
      <c r="D1075" s="186" t="s">
        <v>146</v>
      </c>
      <c r="E1075" s="38"/>
      <c r="F1075" s="187" t="s">
        <v>1325</v>
      </c>
      <c r="G1075" s="38"/>
      <c r="H1075" s="38"/>
      <c r="I1075" s="188"/>
      <c r="J1075" s="38"/>
      <c r="K1075" s="38"/>
      <c r="L1075" s="41"/>
      <c r="M1075" s="189"/>
      <c r="N1075" s="190"/>
      <c r="O1075" s="66"/>
      <c r="P1075" s="66"/>
      <c r="Q1075" s="66"/>
      <c r="R1075" s="66"/>
      <c r="S1075" s="66"/>
      <c r="T1075" s="67"/>
      <c r="U1075" s="36"/>
      <c r="V1075" s="36"/>
      <c r="W1075" s="36"/>
      <c r="X1075" s="36"/>
      <c r="Y1075" s="36"/>
      <c r="Z1075" s="36"/>
      <c r="AA1075" s="36"/>
      <c r="AB1075" s="36"/>
      <c r="AC1075" s="36"/>
      <c r="AD1075" s="36"/>
      <c r="AE1075" s="36"/>
      <c r="AT1075" s="18" t="s">
        <v>146</v>
      </c>
      <c r="AU1075" s="18" t="s">
        <v>92</v>
      </c>
    </row>
    <row r="1076" spans="1:65" s="15" customFormat="1" ht="11.25">
      <c r="B1076" s="214"/>
      <c r="C1076" s="215"/>
      <c r="D1076" s="193" t="s">
        <v>148</v>
      </c>
      <c r="E1076" s="216" t="s">
        <v>44</v>
      </c>
      <c r="F1076" s="217" t="s">
        <v>240</v>
      </c>
      <c r="G1076" s="215"/>
      <c r="H1076" s="216" t="s">
        <v>44</v>
      </c>
      <c r="I1076" s="218"/>
      <c r="J1076" s="215"/>
      <c r="K1076" s="215"/>
      <c r="L1076" s="219"/>
      <c r="M1076" s="220"/>
      <c r="N1076" s="221"/>
      <c r="O1076" s="221"/>
      <c r="P1076" s="221"/>
      <c r="Q1076" s="221"/>
      <c r="R1076" s="221"/>
      <c r="S1076" s="221"/>
      <c r="T1076" s="222"/>
      <c r="AT1076" s="223" t="s">
        <v>148</v>
      </c>
      <c r="AU1076" s="223" t="s">
        <v>92</v>
      </c>
      <c r="AV1076" s="15" t="s">
        <v>90</v>
      </c>
      <c r="AW1076" s="15" t="s">
        <v>42</v>
      </c>
      <c r="AX1076" s="15" t="s">
        <v>82</v>
      </c>
      <c r="AY1076" s="223" t="s">
        <v>137</v>
      </c>
    </row>
    <row r="1077" spans="1:65" s="13" customFormat="1" ht="11.25">
      <c r="B1077" s="191"/>
      <c r="C1077" s="192"/>
      <c r="D1077" s="193" t="s">
        <v>148</v>
      </c>
      <c r="E1077" s="194" t="s">
        <v>44</v>
      </c>
      <c r="F1077" s="195" t="s">
        <v>1326</v>
      </c>
      <c r="G1077" s="192"/>
      <c r="H1077" s="196">
        <v>29.46</v>
      </c>
      <c r="I1077" s="197"/>
      <c r="J1077" s="192"/>
      <c r="K1077" s="192"/>
      <c r="L1077" s="198"/>
      <c r="M1077" s="199"/>
      <c r="N1077" s="200"/>
      <c r="O1077" s="200"/>
      <c r="P1077" s="200"/>
      <c r="Q1077" s="200"/>
      <c r="R1077" s="200"/>
      <c r="S1077" s="200"/>
      <c r="T1077" s="201"/>
      <c r="AT1077" s="202" t="s">
        <v>148</v>
      </c>
      <c r="AU1077" s="202" t="s">
        <v>92</v>
      </c>
      <c r="AV1077" s="13" t="s">
        <v>92</v>
      </c>
      <c r="AW1077" s="13" t="s">
        <v>42</v>
      </c>
      <c r="AX1077" s="13" t="s">
        <v>82</v>
      </c>
      <c r="AY1077" s="202" t="s">
        <v>137</v>
      </c>
    </row>
    <row r="1078" spans="1:65" s="13" customFormat="1" ht="11.25">
      <c r="B1078" s="191"/>
      <c r="C1078" s="192"/>
      <c r="D1078" s="193" t="s">
        <v>148</v>
      </c>
      <c r="E1078" s="194" t="s">
        <v>44</v>
      </c>
      <c r="F1078" s="195" t="s">
        <v>1327</v>
      </c>
      <c r="G1078" s="192"/>
      <c r="H1078" s="196">
        <v>15.3</v>
      </c>
      <c r="I1078" s="197"/>
      <c r="J1078" s="192"/>
      <c r="K1078" s="192"/>
      <c r="L1078" s="198"/>
      <c r="M1078" s="199"/>
      <c r="N1078" s="200"/>
      <c r="O1078" s="200"/>
      <c r="P1078" s="200"/>
      <c r="Q1078" s="200"/>
      <c r="R1078" s="200"/>
      <c r="S1078" s="200"/>
      <c r="T1078" s="201"/>
      <c r="AT1078" s="202" t="s">
        <v>148</v>
      </c>
      <c r="AU1078" s="202" t="s">
        <v>92</v>
      </c>
      <c r="AV1078" s="13" t="s">
        <v>92</v>
      </c>
      <c r="AW1078" s="13" t="s">
        <v>42</v>
      </c>
      <c r="AX1078" s="13" t="s">
        <v>82</v>
      </c>
      <c r="AY1078" s="202" t="s">
        <v>137</v>
      </c>
    </row>
    <row r="1079" spans="1:65" s="13" customFormat="1" ht="11.25">
      <c r="B1079" s="191"/>
      <c r="C1079" s="192"/>
      <c r="D1079" s="193" t="s">
        <v>148</v>
      </c>
      <c r="E1079" s="194" t="s">
        <v>44</v>
      </c>
      <c r="F1079" s="195" t="s">
        <v>1328</v>
      </c>
      <c r="G1079" s="192"/>
      <c r="H1079" s="196">
        <v>16.239999999999998</v>
      </c>
      <c r="I1079" s="197"/>
      <c r="J1079" s="192"/>
      <c r="K1079" s="192"/>
      <c r="L1079" s="198"/>
      <c r="M1079" s="199"/>
      <c r="N1079" s="200"/>
      <c r="O1079" s="200"/>
      <c r="P1079" s="200"/>
      <c r="Q1079" s="200"/>
      <c r="R1079" s="200"/>
      <c r="S1079" s="200"/>
      <c r="T1079" s="201"/>
      <c r="AT1079" s="202" t="s">
        <v>148</v>
      </c>
      <c r="AU1079" s="202" t="s">
        <v>92</v>
      </c>
      <c r="AV1079" s="13" t="s">
        <v>92</v>
      </c>
      <c r="AW1079" s="13" t="s">
        <v>42</v>
      </c>
      <c r="AX1079" s="13" t="s">
        <v>82</v>
      </c>
      <c r="AY1079" s="202" t="s">
        <v>137</v>
      </c>
    </row>
    <row r="1080" spans="1:65" s="13" customFormat="1" ht="11.25">
      <c r="B1080" s="191"/>
      <c r="C1080" s="192"/>
      <c r="D1080" s="193" t="s">
        <v>148</v>
      </c>
      <c r="E1080" s="194" t="s">
        <v>44</v>
      </c>
      <c r="F1080" s="195" t="s">
        <v>1329</v>
      </c>
      <c r="G1080" s="192"/>
      <c r="H1080" s="196">
        <v>5.72</v>
      </c>
      <c r="I1080" s="197"/>
      <c r="J1080" s="192"/>
      <c r="K1080" s="192"/>
      <c r="L1080" s="198"/>
      <c r="M1080" s="199"/>
      <c r="N1080" s="200"/>
      <c r="O1080" s="200"/>
      <c r="P1080" s="200"/>
      <c r="Q1080" s="200"/>
      <c r="R1080" s="200"/>
      <c r="S1080" s="200"/>
      <c r="T1080" s="201"/>
      <c r="AT1080" s="202" t="s">
        <v>148</v>
      </c>
      <c r="AU1080" s="202" t="s">
        <v>92</v>
      </c>
      <c r="AV1080" s="13" t="s">
        <v>92</v>
      </c>
      <c r="AW1080" s="13" t="s">
        <v>42</v>
      </c>
      <c r="AX1080" s="13" t="s">
        <v>82</v>
      </c>
      <c r="AY1080" s="202" t="s">
        <v>137</v>
      </c>
    </row>
    <row r="1081" spans="1:65" s="13" customFormat="1" ht="11.25">
      <c r="B1081" s="191"/>
      <c r="C1081" s="192"/>
      <c r="D1081" s="193" t="s">
        <v>148</v>
      </c>
      <c r="E1081" s="194" t="s">
        <v>44</v>
      </c>
      <c r="F1081" s="195" t="s">
        <v>1330</v>
      </c>
      <c r="G1081" s="192"/>
      <c r="H1081" s="196">
        <v>5.72</v>
      </c>
      <c r="I1081" s="197"/>
      <c r="J1081" s="192"/>
      <c r="K1081" s="192"/>
      <c r="L1081" s="198"/>
      <c r="M1081" s="199"/>
      <c r="N1081" s="200"/>
      <c r="O1081" s="200"/>
      <c r="P1081" s="200"/>
      <c r="Q1081" s="200"/>
      <c r="R1081" s="200"/>
      <c r="S1081" s="200"/>
      <c r="T1081" s="201"/>
      <c r="AT1081" s="202" t="s">
        <v>148</v>
      </c>
      <c r="AU1081" s="202" t="s">
        <v>92</v>
      </c>
      <c r="AV1081" s="13" t="s">
        <v>92</v>
      </c>
      <c r="AW1081" s="13" t="s">
        <v>42</v>
      </c>
      <c r="AX1081" s="13" t="s">
        <v>82</v>
      </c>
      <c r="AY1081" s="202" t="s">
        <v>137</v>
      </c>
    </row>
    <row r="1082" spans="1:65" s="13" customFormat="1" ht="11.25">
      <c r="B1082" s="191"/>
      <c r="C1082" s="192"/>
      <c r="D1082" s="193" t="s">
        <v>148</v>
      </c>
      <c r="E1082" s="194" t="s">
        <v>44</v>
      </c>
      <c r="F1082" s="195" t="s">
        <v>1331</v>
      </c>
      <c r="G1082" s="192"/>
      <c r="H1082" s="196">
        <v>5.72</v>
      </c>
      <c r="I1082" s="197"/>
      <c r="J1082" s="192"/>
      <c r="K1082" s="192"/>
      <c r="L1082" s="198"/>
      <c r="M1082" s="199"/>
      <c r="N1082" s="200"/>
      <c r="O1082" s="200"/>
      <c r="P1082" s="200"/>
      <c r="Q1082" s="200"/>
      <c r="R1082" s="200"/>
      <c r="S1082" s="200"/>
      <c r="T1082" s="201"/>
      <c r="AT1082" s="202" t="s">
        <v>148</v>
      </c>
      <c r="AU1082" s="202" t="s">
        <v>92</v>
      </c>
      <c r="AV1082" s="13" t="s">
        <v>92</v>
      </c>
      <c r="AW1082" s="13" t="s">
        <v>42</v>
      </c>
      <c r="AX1082" s="13" t="s">
        <v>82</v>
      </c>
      <c r="AY1082" s="202" t="s">
        <v>137</v>
      </c>
    </row>
    <row r="1083" spans="1:65" s="13" customFormat="1" ht="11.25">
      <c r="B1083" s="191"/>
      <c r="C1083" s="192"/>
      <c r="D1083" s="193" t="s">
        <v>148</v>
      </c>
      <c r="E1083" s="194" t="s">
        <v>44</v>
      </c>
      <c r="F1083" s="195" t="s">
        <v>1332</v>
      </c>
      <c r="G1083" s="192"/>
      <c r="H1083" s="196">
        <v>5.72</v>
      </c>
      <c r="I1083" s="197"/>
      <c r="J1083" s="192"/>
      <c r="K1083" s="192"/>
      <c r="L1083" s="198"/>
      <c r="M1083" s="199"/>
      <c r="N1083" s="200"/>
      <c r="O1083" s="200"/>
      <c r="P1083" s="200"/>
      <c r="Q1083" s="200"/>
      <c r="R1083" s="200"/>
      <c r="S1083" s="200"/>
      <c r="T1083" s="201"/>
      <c r="AT1083" s="202" t="s">
        <v>148</v>
      </c>
      <c r="AU1083" s="202" t="s">
        <v>92</v>
      </c>
      <c r="AV1083" s="13" t="s">
        <v>92</v>
      </c>
      <c r="AW1083" s="13" t="s">
        <v>42</v>
      </c>
      <c r="AX1083" s="13" t="s">
        <v>82</v>
      </c>
      <c r="AY1083" s="202" t="s">
        <v>137</v>
      </c>
    </row>
    <row r="1084" spans="1:65" s="13" customFormat="1" ht="11.25">
      <c r="B1084" s="191"/>
      <c r="C1084" s="192"/>
      <c r="D1084" s="193" t="s">
        <v>148</v>
      </c>
      <c r="E1084" s="194" t="s">
        <v>44</v>
      </c>
      <c r="F1084" s="195" t="s">
        <v>1333</v>
      </c>
      <c r="G1084" s="192"/>
      <c r="H1084" s="196">
        <v>5.72</v>
      </c>
      <c r="I1084" s="197"/>
      <c r="J1084" s="192"/>
      <c r="K1084" s="192"/>
      <c r="L1084" s="198"/>
      <c r="M1084" s="199"/>
      <c r="N1084" s="200"/>
      <c r="O1084" s="200"/>
      <c r="P1084" s="200"/>
      <c r="Q1084" s="200"/>
      <c r="R1084" s="200"/>
      <c r="S1084" s="200"/>
      <c r="T1084" s="201"/>
      <c r="AT1084" s="202" t="s">
        <v>148</v>
      </c>
      <c r="AU1084" s="202" t="s">
        <v>92</v>
      </c>
      <c r="AV1084" s="13" t="s">
        <v>92</v>
      </c>
      <c r="AW1084" s="13" t="s">
        <v>42</v>
      </c>
      <c r="AX1084" s="13" t="s">
        <v>82</v>
      </c>
      <c r="AY1084" s="202" t="s">
        <v>137</v>
      </c>
    </row>
    <row r="1085" spans="1:65" s="13" customFormat="1" ht="11.25">
      <c r="B1085" s="191"/>
      <c r="C1085" s="192"/>
      <c r="D1085" s="193" t="s">
        <v>148</v>
      </c>
      <c r="E1085" s="194" t="s">
        <v>44</v>
      </c>
      <c r="F1085" s="195" t="s">
        <v>1334</v>
      </c>
      <c r="G1085" s="192"/>
      <c r="H1085" s="196">
        <v>24.05</v>
      </c>
      <c r="I1085" s="197"/>
      <c r="J1085" s="192"/>
      <c r="K1085" s="192"/>
      <c r="L1085" s="198"/>
      <c r="M1085" s="199"/>
      <c r="N1085" s="200"/>
      <c r="O1085" s="200"/>
      <c r="P1085" s="200"/>
      <c r="Q1085" s="200"/>
      <c r="R1085" s="200"/>
      <c r="S1085" s="200"/>
      <c r="T1085" s="201"/>
      <c r="AT1085" s="202" t="s">
        <v>148</v>
      </c>
      <c r="AU1085" s="202" t="s">
        <v>92</v>
      </c>
      <c r="AV1085" s="13" t="s">
        <v>92</v>
      </c>
      <c r="AW1085" s="13" t="s">
        <v>42</v>
      </c>
      <c r="AX1085" s="13" t="s">
        <v>82</v>
      </c>
      <c r="AY1085" s="202" t="s">
        <v>137</v>
      </c>
    </row>
    <row r="1086" spans="1:65" s="13" customFormat="1" ht="11.25">
      <c r="B1086" s="191"/>
      <c r="C1086" s="192"/>
      <c r="D1086" s="193" t="s">
        <v>148</v>
      </c>
      <c r="E1086" s="194" t="s">
        <v>44</v>
      </c>
      <c r="F1086" s="195" t="s">
        <v>1335</v>
      </c>
      <c r="G1086" s="192"/>
      <c r="H1086" s="196">
        <v>24.05</v>
      </c>
      <c r="I1086" s="197"/>
      <c r="J1086" s="192"/>
      <c r="K1086" s="192"/>
      <c r="L1086" s="198"/>
      <c r="M1086" s="199"/>
      <c r="N1086" s="200"/>
      <c r="O1086" s="200"/>
      <c r="P1086" s="200"/>
      <c r="Q1086" s="200"/>
      <c r="R1086" s="200"/>
      <c r="S1086" s="200"/>
      <c r="T1086" s="201"/>
      <c r="AT1086" s="202" t="s">
        <v>148</v>
      </c>
      <c r="AU1086" s="202" t="s">
        <v>92</v>
      </c>
      <c r="AV1086" s="13" t="s">
        <v>92</v>
      </c>
      <c r="AW1086" s="13" t="s">
        <v>42</v>
      </c>
      <c r="AX1086" s="13" t="s">
        <v>82</v>
      </c>
      <c r="AY1086" s="202" t="s">
        <v>137</v>
      </c>
    </row>
    <row r="1087" spans="1:65" s="13" customFormat="1" ht="11.25">
      <c r="B1087" s="191"/>
      <c r="C1087" s="192"/>
      <c r="D1087" s="193" t="s">
        <v>148</v>
      </c>
      <c r="E1087" s="194" t="s">
        <v>44</v>
      </c>
      <c r="F1087" s="195" t="s">
        <v>1336</v>
      </c>
      <c r="G1087" s="192"/>
      <c r="H1087" s="196">
        <v>24.05</v>
      </c>
      <c r="I1087" s="197"/>
      <c r="J1087" s="192"/>
      <c r="K1087" s="192"/>
      <c r="L1087" s="198"/>
      <c r="M1087" s="199"/>
      <c r="N1087" s="200"/>
      <c r="O1087" s="200"/>
      <c r="P1087" s="200"/>
      <c r="Q1087" s="200"/>
      <c r="R1087" s="200"/>
      <c r="S1087" s="200"/>
      <c r="T1087" s="201"/>
      <c r="AT1087" s="202" t="s">
        <v>148</v>
      </c>
      <c r="AU1087" s="202" t="s">
        <v>92</v>
      </c>
      <c r="AV1087" s="13" t="s">
        <v>92</v>
      </c>
      <c r="AW1087" s="13" t="s">
        <v>42</v>
      </c>
      <c r="AX1087" s="13" t="s">
        <v>82</v>
      </c>
      <c r="AY1087" s="202" t="s">
        <v>137</v>
      </c>
    </row>
    <row r="1088" spans="1:65" s="13" customFormat="1" ht="11.25">
      <c r="B1088" s="191"/>
      <c r="C1088" s="192"/>
      <c r="D1088" s="193" t="s">
        <v>148</v>
      </c>
      <c r="E1088" s="194" t="s">
        <v>44</v>
      </c>
      <c r="F1088" s="195" t="s">
        <v>1337</v>
      </c>
      <c r="G1088" s="192"/>
      <c r="H1088" s="196">
        <v>24.05</v>
      </c>
      <c r="I1088" s="197"/>
      <c r="J1088" s="192"/>
      <c r="K1088" s="192"/>
      <c r="L1088" s="198"/>
      <c r="M1088" s="199"/>
      <c r="N1088" s="200"/>
      <c r="O1088" s="200"/>
      <c r="P1088" s="200"/>
      <c r="Q1088" s="200"/>
      <c r="R1088" s="200"/>
      <c r="S1088" s="200"/>
      <c r="T1088" s="201"/>
      <c r="AT1088" s="202" t="s">
        <v>148</v>
      </c>
      <c r="AU1088" s="202" t="s">
        <v>92</v>
      </c>
      <c r="AV1088" s="13" t="s">
        <v>92</v>
      </c>
      <c r="AW1088" s="13" t="s">
        <v>42</v>
      </c>
      <c r="AX1088" s="13" t="s">
        <v>82</v>
      </c>
      <c r="AY1088" s="202" t="s">
        <v>137</v>
      </c>
    </row>
    <row r="1089" spans="1:65" s="13" customFormat="1" ht="11.25">
      <c r="B1089" s="191"/>
      <c r="C1089" s="192"/>
      <c r="D1089" s="193" t="s">
        <v>148</v>
      </c>
      <c r="E1089" s="194" t="s">
        <v>44</v>
      </c>
      <c r="F1089" s="195" t="s">
        <v>1338</v>
      </c>
      <c r="G1089" s="192"/>
      <c r="H1089" s="196">
        <v>24.05</v>
      </c>
      <c r="I1089" s="197"/>
      <c r="J1089" s="192"/>
      <c r="K1089" s="192"/>
      <c r="L1089" s="198"/>
      <c r="M1089" s="199"/>
      <c r="N1089" s="200"/>
      <c r="O1089" s="200"/>
      <c r="P1089" s="200"/>
      <c r="Q1089" s="200"/>
      <c r="R1089" s="200"/>
      <c r="S1089" s="200"/>
      <c r="T1089" s="201"/>
      <c r="AT1089" s="202" t="s">
        <v>148</v>
      </c>
      <c r="AU1089" s="202" t="s">
        <v>92</v>
      </c>
      <c r="AV1089" s="13" t="s">
        <v>92</v>
      </c>
      <c r="AW1089" s="13" t="s">
        <v>42</v>
      </c>
      <c r="AX1089" s="13" t="s">
        <v>82</v>
      </c>
      <c r="AY1089" s="202" t="s">
        <v>137</v>
      </c>
    </row>
    <row r="1090" spans="1:65" s="13" customFormat="1" ht="11.25">
      <c r="B1090" s="191"/>
      <c r="C1090" s="192"/>
      <c r="D1090" s="193" t="s">
        <v>148</v>
      </c>
      <c r="E1090" s="194" t="s">
        <v>44</v>
      </c>
      <c r="F1090" s="195" t="s">
        <v>1339</v>
      </c>
      <c r="G1090" s="192"/>
      <c r="H1090" s="196">
        <v>24.05</v>
      </c>
      <c r="I1090" s="197"/>
      <c r="J1090" s="192"/>
      <c r="K1090" s="192"/>
      <c r="L1090" s="198"/>
      <c r="M1090" s="199"/>
      <c r="N1090" s="200"/>
      <c r="O1090" s="200"/>
      <c r="P1090" s="200"/>
      <c r="Q1090" s="200"/>
      <c r="R1090" s="200"/>
      <c r="S1090" s="200"/>
      <c r="T1090" s="201"/>
      <c r="AT1090" s="202" t="s">
        <v>148</v>
      </c>
      <c r="AU1090" s="202" t="s">
        <v>92</v>
      </c>
      <c r="AV1090" s="13" t="s">
        <v>92</v>
      </c>
      <c r="AW1090" s="13" t="s">
        <v>42</v>
      </c>
      <c r="AX1090" s="13" t="s">
        <v>82</v>
      </c>
      <c r="AY1090" s="202" t="s">
        <v>137</v>
      </c>
    </row>
    <row r="1091" spans="1:65" s="13" customFormat="1" ht="11.25">
      <c r="B1091" s="191"/>
      <c r="C1091" s="192"/>
      <c r="D1091" s="193" t="s">
        <v>148</v>
      </c>
      <c r="E1091" s="194" t="s">
        <v>44</v>
      </c>
      <c r="F1091" s="195" t="s">
        <v>1340</v>
      </c>
      <c r="G1091" s="192"/>
      <c r="H1091" s="196">
        <v>24.05</v>
      </c>
      <c r="I1091" s="197"/>
      <c r="J1091" s="192"/>
      <c r="K1091" s="192"/>
      <c r="L1091" s="198"/>
      <c r="M1091" s="199"/>
      <c r="N1091" s="200"/>
      <c r="O1091" s="200"/>
      <c r="P1091" s="200"/>
      <c r="Q1091" s="200"/>
      <c r="R1091" s="200"/>
      <c r="S1091" s="200"/>
      <c r="T1091" s="201"/>
      <c r="AT1091" s="202" t="s">
        <v>148</v>
      </c>
      <c r="AU1091" s="202" t="s">
        <v>92</v>
      </c>
      <c r="AV1091" s="13" t="s">
        <v>92</v>
      </c>
      <c r="AW1091" s="13" t="s">
        <v>42</v>
      </c>
      <c r="AX1091" s="13" t="s">
        <v>82</v>
      </c>
      <c r="AY1091" s="202" t="s">
        <v>137</v>
      </c>
    </row>
    <row r="1092" spans="1:65" s="13" customFormat="1" ht="11.25">
      <c r="B1092" s="191"/>
      <c r="C1092" s="192"/>
      <c r="D1092" s="193" t="s">
        <v>148</v>
      </c>
      <c r="E1092" s="194" t="s">
        <v>44</v>
      </c>
      <c r="F1092" s="195" t="s">
        <v>1341</v>
      </c>
      <c r="G1092" s="192"/>
      <c r="H1092" s="196">
        <v>24.05</v>
      </c>
      <c r="I1092" s="197"/>
      <c r="J1092" s="192"/>
      <c r="K1092" s="192"/>
      <c r="L1092" s="198"/>
      <c r="M1092" s="199"/>
      <c r="N1092" s="200"/>
      <c r="O1092" s="200"/>
      <c r="P1092" s="200"/>
      <c r="Q1092" s="200"/>
      <c r="R1092" s="200"/>
      <c r="S1092" s="200"/>
      <c r="T1092" s="201"/>
      <c r="AT1092" s="202" t="s">
        <v>148</v>
      </c>
      <c r="AU1092" s="202" t="s">
        <v>92</v>
      </c>
      <c r="AV1092" s="13" t="s">
        <v>92</v>
      </c>
      <c r="AW1092" s="13" t="s">
        <v>42</v>
      </c>
      <c r="AX1092" s="13" t="s">
        <v>82</v>
      </c>
      <c r="AY1092" s="202" t="s">
        <v>137</v>
      </c>
    </row>
    <row r="1093" spans="1:65" s="13" customFormat="1" ht="11.25">
      <c r="B1093" s="191"/>
      <c r="C1093" s="192"/>
      <c r="D1093" s="193" t="s">
        <v>148</v>
      </c>
      <c r="E1093" s="194" t="s">
        <v>44</v>
      </c>
      <c r="F1093" s="195" t="s">
        <v>1342</v>
      </c>
      <c r="G1093" s="192"/>
      <c r="H1093" s="196">
        <v>24.05</v>
      </c>
      <c r="I1093" s="197"/>
      <c r="J1093" s="192"/>
      <c r="K1093" s="192"/>
      <c r="L1093" s="198"/>
      <c r="M1093" s="199"/>
      <c r="N1093" s="200"/>
      <c r="O1093" s="200"/>
      <c r="P1093" s="200"/>
      <c r="Q1093" s="200"/>
      <c r="R1093" s="200"/>
      <c r="S1093" s="200"/>
      <c r="T1093" s="201"/>
      <c r="AT1093" s="202" t="s">
        <v>148</v>
      </c>
      <c r="AU1093" s="202" t="s">
        <v>92</v>
      </c>
      <c r="AV1093" s="13" t="s">
        <v>92</v>
      </c>
      <c r="AW1093" s="13" t="s">
        <v>42</v>
      </c>
      <c r="AX1093" s="13" t="s">
        <v>82</v>
      </c>
      <c r="AY1093" s="202" t="s">
        <v>137</v>
      </c>
    </row>
    <row r="1094" spans="1:65" s="13" customFormat="1" ht="11.25">
      <c r="B1094" s="191"/>
      <c r="C1094" s="192"/>
      <c r="D1094" s="193" t="s">
        <v>148</v>
      </c>
      <c r="E1094" s="194" t="s">
        <v>44</v>
      </c>
      <c r="F1094" s="195" t="s">
        <v>1343</v>
      </c>
      <c r="G1094" s="192"/>
      <c r="H1094" s="196">
        <v>22.97</v>
      </c>
      <c r="I1094" s="197"/>
      <c r="J1094" s="192"/>
      <c r="K1094" s="192"/>
      <c r="L1094" s="198"/>
      <c r="M1094" s="199"/>
      <c r="N1094" s="200"/>
      <c r="O1094" s="200"/>
      <c r="P1094" s="200"/>
      <c r="Q1094" s="200"/>
      <c r="R1094" s="200"/>
      <c r="S1094" s="200"/>
      <c r="T1094" s="201"/>
      <c r="AT1094" s="202" t="s">
        <v>148</v>
      </c>
      <c r="AU1094" s="202" t="s">
        <v>92</v>
      </c>
      <c r="AV1094" s="13" t="s">
        <v>92</v>
      </c>
      <c r="AW1094" s="13" t="s">
        <v>42</v>
      </c>
      <c r="AX1094" s="13" t="s">
        <v>82</v>
      </c>
      <c r="AY1094" s="202" t="s">
        <v>137</v>
      </c>
    </row>
    <row r="1095" spans="1:65" s="13" customFormat="1" ht="11.25">
      <c r="B1095" s="191"/>
      <c r="C1095" s="192"/>
      <c r="D1095" s="193" t="s">
        <v>148</v>
      </c>
      <c r="E1095" s="194" t="s">
        <v>44</v>
      </c>
      <c r="F1095" s="195" t="s">
        <v>1344</v>
      </c>
      <c r="G1095" s="192"/>
      <c r="H1095" s="196">
        <v>95.09</v>
      </c>
      <c r="I1095" s="197"/>
      <c r="J1095" s="192"/>
      <c r="K1095" s="192"/>
      <c r="L1095" s="198"/>
      <c r="M1095" s="199"/>
      <c r="N1095" s="200"/>
      <c r="O1095" s="200"/>
      <c r="P1095" s="200"/>
      <c r="Q1095" s="200"/>
      <c r="R1095" s="200"/>
      <c r="S1095" s="200"/>
      <c r="T1095" s="201"/>
      <c r="AT1095" s="202" t="s">
        <v>148</v>
      </c>
      <c r="AU1095" s="202" t="s">
        <v>92</v>
      </c>
      <c r="AV1095" s="13" t="s">
        <v>92</v>
      </c>
      <c r="AW1095" s="13" t="s">
        <v>42</v>
      </c>
      <c r="AX1095" s="13" t="s">
        <v>82</v>
      </c>
      <c r="AY1095" s="202" t="s">
        <v>137</v>
      </c>
    </row>
    <row r="1096" spans="1:65" s="13" customFormat="1" ht="11.25">
      <c r="B1096" s="191"/>
      <c r="C1096" s="192"/>
      <c r="D1096" s="193" t="s">
        <v>148</v>
      </c>
      <c r="E1096" s="194" t="s">
        <v>44</v>
      </c>
      <c r="F1096" s="195" t="s">
        <v>1345</v>
      </c>
      <c r="G1096" s="192"/>
      <c r="H1096" s="196">
        <v>6.62</v>
      </c>
      <c r="I1096" s="197"/>
      <c r="J1096" s="192"/>
      <c r="K1096" s="192"/>
      <c r="L1096" s="198"/>
      <c r="M1096" s="199"/>
      <c r="N1096" s="200"/>
      <c r="O1096" s="200"/>
      <c r="P1096" s="200"/>
      <c r="Q1096" s="200"/>
      <c r="R1096" s="200"/>
      <c r="S1096" s="200"/>
      <c r="T1096" s="201"/>
      <c r="AT1096" s="202" t="s">
        <v>148</v>
      </c>
      <c r="AU1096" s="202" t="s">
        <v>92</v>
      </c>
      <c r="AV1096" s="13" t="s">
        <v>92</v>
      </c>
      <c r="AW1096" s="13" t="s">
        <v>42</v>
      </c>
      <c r="AX1096" s="13" t="s">
        <v>82</v>
      </c>
      <c r="AY1096" s="202" t="s">
        <v>137</v>
      </c>
    </row>
    <row r="1097" spans="1:65" s="13" customFormat="1" ht="11.25">
      <c r="B1097" s="191"/>
      <c r="C1097" s="192"/>
      <c r="D1097" s="193" t="s">
        <v>148</v>
      </c>
      <c r="E1097" s="194" t="s">
        <v>44</v>
      </c>
      <c r="F1097" s="195" t="s">
        <v>1346</v>
      </c>
      <c r="G1097" s="192"/>
      <c r="H1097" s="196">
        <v>7.8</v>
      </c>
      <c r="I1097" s="197"/>
      <c r="J1097" s="192"/>
      <c r="K1097" s="192"/>
      <c r="L1097" s="198"/>
      <c r="M1097" s="199"/>
      <c r="N1097" s="200"/>
      <c r="O1097" s="200"/>
      <c r="P1097" s="200"/>
      <c r="Q1097" s="200"/>
      <c r="R1097" s="200"/>
      <c r="S1097" s="200"/>
      <c r="T1097" s="201"/>
      <c r="AT1097" s="202" t="s">
        <v>148</v>
      </c>
      <c r="AU1097" s="202" t="s">
        <v>92</v>
      </c>
      <c r="AV1097" s="13" t="s">
        <v>92</v>
      </c>
      <c r="AW1097" s="13" t="s">
        <v>42</v>
      </c>
      <c r="AX1097" s="13" t="s">
        <v>82</v>
      </c>
      <c r="AY1097" s="202" t="s">
        <v>137</v>
      </c>
    </row>
    <row r="1098" spans="1:65" s="13" customFormat="1" ht="11.25">
      <c r="B1098" s="191"/>
      <c r="C1098" s="192"/>
      <c r="D1098" s="193" t="s">
        <v>148</v>
      </c>
      <c r="E1098" s="194" t="s">
        <v>44</v>
      </c>
      <c r="F1098" s="195" t="s">
        <v>1347</v>
      </c>
      <c r="G1098" s="192"/>
      <c r="H1098" s="196">
        <v>5.7</v>
      </c>
      <c r="I1098" s="197"/>
      <c r="J1098" s="192"/>
      <c r="K1098" s="192"/>
      <c r="L1098" s="198"/>
      <c r="M1098" s="199"/>
      <c r="N1098" s="200"/>
      <c r="O1098" s="200"/>
      <c r="P1098" s="200"/>
      <c r="Q1098" s="200"/>
      <c r="R1098" s="200"/>
      <c r="S1098" s="200"/>
      <c r="T1098" s="201"/>
      <c r="AT1098" s="202" t="s">
        <v>148</v>
      </c>
      <c r="AU1098" s="202" t="s">
        <v>92</v>
      </c>
      <c r="AV1098" s="13" t="s">
        <v>92</v>
      </c>
      <c r="AW1098" s="13" t="s">
        <v>42</v>
      </c>
      <c r="AX1098" s="13" t="s">
        <v>82</v>
      </c>
      <c r="AY1098" s="202" t="s">
        <v>137</v>
      </c>
    </row>
    <row r="1099" spans="1:65" s="13" customFormat="1" ht="11.25">
      <c r="B1099" s="191"/>
      <c r="C1099" s="192"/>
      <c r="D1099" s="193" t="s">
        <v>148</v>
      </c>
      <c r="E1099" s="194" t="s">
        <v>44</v>
      </c>
      <c r="F1099" s="195" t="s">
        <v>1348</v>
      </c>
      <c r="G1099" s="192"/>
      <c r="H1099" s="196">
        <v>9.86</v>
      </c>
      <c r="I1099" s="197"/>
      <c r="J1099" s="192"/>
      <c r="K1099" s="192"/>
      <c r="L1099" s="198"/>
      <c r="M1099" s="199"/>
      <c r="N1099" s="200"/>
      <c r="O1099" s="200"/>
      <c r="P1099" s="200"/>
      <c r="Q1099" s="200"/>
      <c r="R1099" s="200"/>
      <c r="S1099" s="200"/>
      <c r="T1099" s="201"/>
      <c r="AT1099" s="202" t="s">
        <v>148</v>
      </c>
      <c r="AU1099" s="202" t="s">
        <v>92</v>
      </c>
      <c r="AV1099" s="13" t="s">
        <v>92</v>
      </c>
      <c r="AW1099" s="13" t="s">
        <v>42</v>
      </c>
      <c r="AX1099" s="13" t="s">
        <v>82</v>
      </c>
      <c r="AY1099" s="202" t="s">
        <v>137</v>
      </c>
    </row>
    <row r="1100" spans="1:65" s="13" customFormat="1" ht="11.25">
      <c r="B1100" s="191"/>
      <c r="C1100" s="192"/>
      <c r="D1100" s="193" t="s">
        <v>148</v>
      </c>
      <c r="E1100" s="194" t="s">
        <v>44</v>
      </c>
      <c r="F1100" s="195" t="s">
        <v>1318</v>
      </c>
      <c r="G1100" s="192"/>
      <c r="H1100" s="196">
        <v>22.78</v>
      </c>
      <c r="I1100" s="197"/>
      <c r="J1100" s="192"/>
      <c r="K1100" s="192"/>
      <c r="L1100" s="198"/>
      <c r="M1100" s="199"/>
      <c r="N1100" s="200"/>
      <c r="O1100" s="200"/>
      <c r="P1100" s="200"/>
      <c r="Q1100" s="200"/>
      <c r="R1100" s="200"/>
      <c r="S1100" s="200"/>
      <c r="T1100" s="201"/>
      <c r="AT1100" s="202" t="s">
        <v>148</v>
      </c>
      <c r="AU1100" s="202" t="s">
        <v>92</v>
      </c>
      <c r="AV1100" s="13" t="s">
        <v>92</v>
      </c>
      <c r="AW1100" s="13" t="s">
        <v>42</v>
      </c>
      <c r="AX1100" s="13" t="s">
        <v>82</v>
      </c>
      <c r="AY1100" s="202" t="s">
        <v>137</v>
      </c>
    </row>
    <row r="1101" spans="1:65" s="13" customFormat="1" ht="11.25">
      <c r="B1101" s="191"/>
      <c r="C1101" s="192"/>
      <c r="D1101" s="193" t="s">
        <v>148</v>
      </c>
      <c r="E1101" s="194" t="s">
        <v>44</v>
      </c>
      <c r="F1101" s="195" t="s">
        <v>1349</v>
      </c>
      <c r="G1101" s="192"/>
      <c r="H1101" s="196">
        <v>26.59</v>
      </c>
      <c r="I1101" s="197"/>
      <c r="J1101" s="192"/>
      <c r="K1101" s="192"/>
      <c r="L1101" s="198"/>
      <c r="M1101" s="199"/>
      <c r="N1101" s="200"/>
      <c r="O1101" s="200"/>
      <c r="P1101" s="200"/>
      <c r="Q1101" s="200"/>
      <c r="R1101" s="200"/>
      <c r="S1101" s="200"/>
      <c r="T1101" s="201"/>
      <c r="AT1101" s="202" t="s">
        <v>148</v>
      </c>
      <c r="AU1101" s="202" t="s">
        <v>92</v>
      </c>
      <c r="AV1101" s="13" t="s">
        <v>92</v>
      </c>
      <c r="AW1101" s="13" t="s">
        <v>42</v>
      </c>
      <c r="AX1101" s="13" t="s">
        <v>82</v>
      </c>
      <c r="AY1101" s="202" t="s">
        <v>137</v>
      </c>
    </row>
    <row r="1102" spans="1:65" s="13" customFormat="1" ht="11.25">
      <c r="B1102" s="191"/>
      <c r="C1102" s="192"/>
      <c r="D1102" s="193" t="s">
        <v>148</v>
      </c>
      <c r="E1102" s="194" t="s">
        <v>44</v>
      </c>
      <c r="F1102" s="195" t="s">
        <v>1350</v>
      </c>
      <c r="G1102" s="192"/>
      <c r="H1102" s="196">
        <v>57.79</v>
      </c>
      <c r="I1102" s="197"/>
      <c r="J1102" s="192"/>
      <c r="K1102" s="192"/>
      <c r="L1102" s="198"/>
      <c r="M1102" s="199"/>
      <c r="N1102" s="200"/>
      <c r="O1102" s="200"/>
      <c r="P1102" s="200"/>
      <c r="Q1102" s="200"/>
      <c r="R1102" s="200"/>
      <c r="S1102" s="200"/>
      <c r="T1102" s="201"/>
      <c r="AT1102" s="202" t="s">
        <v>148</v>
      </c>
      <c r="AU1102" s="202" t="s">
        <v>92</v>
      </c>
      <c r="AV1102" s="13" t="s">
        <v>92</v>
      </c>
      <c r="AW1102" s="13" t="s">
        <v>42</v>
      </c>
      <c r="AX1102" s="13" t="s">
        <v>82</v>
      </c>
      <c r="AY1102" s="202" t="s">
        <v>137</v>
      </c>
    </row>
    <row r="1103" spans="1:65" s="14" customFormat="1" ht="11.25">
      <c r="B1103" s="203"/>
      <c r="C1103" s="204"/>
      <c r="D1103" s="193" t="s">
        <v>148</v>
      </c>
      <c r="E1103" s="205" t="s">
        <v>44</v>
      </c>
      <c r="F1103" s="206" t="s">
        <v>153</v>
      </c>
      <c r="G1103" s="204"/>
      <c r="H1103" s="207">
        <v>561.25</v>
      </c>
      <c r="I1103" s="208"/>
      <c r="J1103" s="204"/>
      <c r="K1103" s="204"/>
      <c r="L1103" s="209"/>
      <c r="M1103" s="210"/>
      <c r="N1103" s="211"/>
      <c r="O1103" s="211"/>
      <c r="P1103" s="211"/>
      <c r="Q1103" s="211"/>
      <c r="R1103" s="211"/>
      <c r="S1103" s="211"/>
      <c r="T1103" s="212"/>
      <c r="AT1103" s="213" t="s">
        <v>148</v>
      </c>
      <c r="AU1103" s="213" t="s">
        <v>92</v>
      </c>
      <c r="AV1103" s="14" t="s">
        <v>144</v>
      </c>
      <c r="AW1103" s="14" t="s">
        <v>42</v>
      </c>
      <c r="AX1103" s="14" t="s">
        <v>90</v>
      </c>
      <c r="AY1103" s="213" t="s">
        <v>137</v>
      </c>
    </row>
    <row r="1104" spans="1:65" s="2" customFormat="1" ht="37.9" customHeight="1">
      <c r="A1104" s="36"/>
      <c r="B1104" s="37"/>
      <c r="C1104" s="224" t="s">
        <v>1351</v>
      </c>
      <c r="D1104" s="224" t="s">
        <v>411</v>
      </c>
      <c r="E1104" s="225" t="s">
        <v>1352</v>
      </c>
      <c r="F1104" s="226" t="s">
        <v>1353</v>
      </c>
      <c r="G1104" s="227" t="s">
        <v>164</v>
      </c>
      <c r="H1104" s="228">
        <v>617.375</v>
      </c>
      <c r="I1104" s="229"/>
      <c r="J1104" s="230">
        <f>ROUND(I1104*H1104,2)</f>
        <v>0</v>
      </c>
      <c r="K1104" s="231"/>
      <c r="L1104" s="232"/>
      <c r="M1104" s="233" t="s">
        <v>44</v>
      </c>
      <c r="N1104" s="234" t="s">
        <v>53</v>
      </c>
      <c r="O1104" s="66"/>
      <c r="P1104" s="182">
        <f>O1104*H1104</f>
        <v>0</v>
      </c>
      <c r="Q1104" s="182">
        <v>3.5500000000000002E-3</v>
      </c>
      <c r="R1104" s="182">
        <f>Q1104*H1104</f>
        <v>2.1916812500000002</v>
      </c>
      <c r="S1104" s="182">
        <v>0</v>
      </c>
      <c r="T1104" s="183">
        <f>S1104*H1104</f>
        <v>0</v>
      </c>
      <c r="U1104" s="36"/>
      <c r="V1104" s="36"/>
      <c r="W1104" s="36"/>
      <c r="X1104" s="36"/>
      <c r="Y1104" s="36"/>
      <c r="Z1104" s="36"/>
      <c r="AA1104" s="36"/>
      <c r="AB1104" s="36"/>
      <c r="AC1104" s="36"/>
      <c r="AD1104" s="36"/>
      <c r="AE1104" s="36"/>
      <c r="AR1104" s="184" t="s">
        <v>461</v>
      </c>
      <c r="AT1104" s="184" t="s">
        <v>411</v>
      </c>
      <c r="AU1104" s="184" t="s">
        <v>92</v>
      </c>
      <c r="AY1104" s="18" t="s">
        <v>137</v>
      </c>
      <c r="BE1104" s="185">
        <f>IF(N1104="základní",J1104,0)</f>
        <v>0</v>
      </c>
      <c r="BF1104" s="185">
        <f>IF(N1104="snížená",J1104,0)</f>
        <v>0</v>
      </c>
      <c r="BG1104" s="185">
        <f>IF(N1104="zákl. přenesená",J1104,0)</f>
        <v>0</v>
      </c>
      <c r="BH1104" s="185">
        <f>IF(N1104="sníž. přenesená",J1104,0)</f>
        <v>0</v>
      </c>
      <c r="BI1104" s="185">
        <f>IF(N1104="nulová",J1104,0)</f>
        <v>0</v>
      </c>
      <c r="BJ1104" s="18" t="s">
        <v>90</v>
      </c>
      <c r="BK1104" s="185">
        <f>ROUND(I1104*H1104,2)</f>
        <v>0</v>
      </c>
      <c r="BL1104" s="18" t="s">
        <v>376</v>
      </c>
      <c r="BM1104" s="184" t="s">
        <v>1354</v>
      </c>
    </row>
    <row r="1105" spans="1:65" s="13" customFormat="1" ht="11.25">
      <c r="B1105" s="191"/>
      <c r="C1105" s="192"/>
      <c r="D1105" s="193" t="s">
        <v>148</v>
      </c>
      <c r="E1105" s="192"/>
      <c r="F1105" s="195" t="s">
        <v>1355</v>
      </c>
      <c r="G1105" s="192"/>
      <c r="H1105" s="196">
        <v>617.375</v>
      </c>
      <c r="I1105" s="197"/>
      <c r="J1105" s="192"/>
      <c r="K1105" s="192"/>
      <c r="L1105" s="198"/>
      <c r="M1105" s="199"/>
      <c r="N1105" s="200"/>
      <c r="O1105" s="200"/>
      <c r="P1105" s="200"/>
      <c r="Q1105" s="200"/>
      <c r="R1105" s="200"/>
      <c r="S1105" s="200"/>
      <c r="T1105" s="201"/>
      <c r="AT1105" s="202" t="s">
        <v>148</v>
      </c>
      <c r="AU1105" s="202" t="s">
        <v>92</v>
      </c>
      <c r="AV1105" s="13" t="s">
        <v>92</v>
      </c>
      <c r="AW1105" s="13" t="s">
        <v>4</v>
      </c>
      <c r="AX1105" s="13" t="s">
        <v>90</v>
      </c>
      <c r="AY1105" s="202" t="s">
        <v>137</v>
      </c>
    </row>
    <row r="1106" spans="1:65" s="2" customFormat="1" ht="16.5" customHeight="1">
      <c r="A1106" s="36"/>
      <c r="B1106" s="37"/>
      <c r="C1106" s="172" t="s">
        <v>1356</v>
      </c>
      <c r="D1106" s="172" t="s">
        <v>140</v>
      </c>
      <c r="E1106" s="173" t="s">
        <v>1357</v>
      </c>
      <c r="F1106" s="174" t="s">
        <v>1358</v>
      </c>
      <c r="G1106" s="175" t="s">
        <v>552</v>
      </c>
      <c r="H1106" s="176">
        <v>468.48</v>
      </c>
      <c r="I1106" s="177"/>
      <c r="J1106" s="178">
        <f>ROUND(I1106*H1106,2)</f>
        <v>0</v>
      </c>
      <c r="K1106" s="179"/>
      <c r="L1106" s="41"/>
      <c r="M1106" s="180" t="s">
        <v>44</v>
      </c>
      <c r="N1106" s="181" t="s">
        <v>53</v>
      </c>
      <c r="O1106" s="66"/>
      <c r="P1106" s="182">
        <f>O1106*H1106</f>
        <v>0</v>
      </c>
      <c r="Q1106" s="182">
        <v>3.0000000000000001E-5</v>
      </c>
      <c r="R1106" s="182">
        <f>Q1106*H1106</f>
        <v>1.4054400000000002E-2</v>
      </c>
      <c r="S1106" s="182">
        <v>0</v>
      </c>
      <c r="T1106" s="183">
        <f>S1106*H1106</f>
        <v>0</v>
      </c>
      <c r="U1106" s="36"/>
      <c r="V1106" s="36"/>
      <c r="W1106" s="36"/>
      <c r="X1106" s="36"/>
      <c r="Y1106" s="36"/>
      <c r="Z1106" s="36"/>
      <c r="AA1106" s="36"/>
      <c r="AB1106" s="36"/>
      <c r="AC1106" s="36"/>
      <c r="AD1106" s="36"/>
      <c r="AE1106" s="36"/>
      <c r="AR1106" s="184" t="s">
        <v>376</v>
      </c>
      <c r="AT1106" s="184" t="s">
        <v>140</v>
      </c>
      <c r="AU1106" s="184" t="s">
        <v>92</v>
      </c>
      <c r="AY1106" s="18" t="s">
        <v>137</v>
      </c>
      <c r="BE1106" s="185">
        <f>IF(N1106="základní",J1106,0)</f>
        <v>0</v>
      </c>
      <c r="BF1106" s="185">
        <f>IF(N1106="snížená",J1106,0)</f>
        <v>0</v>
      </c>
      <c r="BG1106" s="185">
        <f>IF(N1106="zákl. přenesená",J1106,0)</f>
        <v>0</v>
      </c>
      <c r="BH1106" s="185">
        <f>IF(N1106="sníž. přenesená",J1106,0)</f>
        <v>0</v>
      </c>
      <c r="BI1106" s="185">
        <f>IF(N1106="nulová",J1106,0)</f>
        <v>0</v>
      </c>
      <c r="BJ1106" s="18" t="s">
        <v>90</v>
      </c>
      <c r="BK1106" s="185">
        <f>ROUND(I1106*H1106,2)</f>
        <v>0</v>
      </c>
      <c r="BL1106" s="18" t="s">
        <v>376</v>
      </c>
      <c r="BM1106" s="184" t="s">
        <v>1359</v>
      </c>
    </row>
    <row r="1107" spans="1:65" s="2" customFormat="1" ht="11.25">
      <c r="A1107" s="36"/>
      <c r="B1107" s="37"/>
      <c r="C1107" s="38"/>
      <c r="D1107" s="186" t="s">
        <v>146</v>
      </c>
      <c r="E1107" s="38"/>
      <c r="F1107" s="187" t="s">
        <v>1360</v>
      </c>
      <c r="G1107" s="38"/>
      <c r="H1107" s="38"/>
      <c r="I1107" s="188"/>
      <c r="J1107" s="38"/>
      <c r="K1107" s="38"/>
      <c r="L1107" s="41"/>
      <c r="M1107" s="189"/>
      <c r="N1107" s="190"/>
      <c r="O1107" s="66"/>
      <c r="P1107" s="66"/>
      <c r="Q1107" s="66"/>
      <c r="R1107" s="66"/>
      <c r="S1107" s="66"/>
      <c r="T1107" s="67"/>
      <c r="U1107" s="36"/>
      <c r="V1107" s="36"/>
      <c r="W1107" s="36"/>
      <c r="X1107" s="36"/>
      <c r="Y1107" s="36"/>
      <c r="Z1107" s="36"/>
      <c r="AA1107" s="36"/>
      <c r="AB1107" s="36"/>
      <c r="AC1107" s="36"/>
      <c r="AD1107" s="36"/>
      <c r="AE1107" s="36"/>
      <c r="AT1107" s="18" t="s">
        <v>146</v>
      </c>
      <c r="AU1107" s="18" t="s">
        <v>92</v>
      </c>
    </row>
    <row r="1108" spans="1:65" s="15" customFormat="1" ht="11.25">
      <c r="B1108" s="214"/>
      <c r="C1108" s="215"/>
      <c r="D1108" s="193" t="s">
        <v>148</v>
      </c>
      <c r="E1108" s="216" t="s">
        <v>44</v>
      </c>
      <c r="F1108" s="217" t="s">
        <v>240</v>
      </c>
      <c r="G1108" s="215"/>
      <c r="H1108" s="216" t="s">
        <v>44</v>
      </c>
      <c r="I1108" s="218"/>
      <c r="J1108" s="215"/>
      <c r="K1108" s="215"/>
      <c r="L1108" s="219"/>
      <c r="M1108" s="220"/>
      <c r="N1108" s="221"/>
      <c r="O1108" s="221"/>
      <c r="P1108" s="221"/>
      <c r="Q1108" s="221"/>
      <c r="R1108" s="221"/>
      <c r="S1108" s="221"/>
      <c r="T1108" s="222"/>
      <c r="AT1108" s="223" t="s">
        <v>148</v>
      </c>
      <c r="AU1108" s="223" t="s">
        <v>92</v>
      </c>
      <c r="AV1108" s="15" t="s">
        <v>90</v>
      </c>
      <c r="AW1108" s="15" t="s">
        <v>42</v>
      </c>
      <c r="AX1108" s="15" t="s">
        <v>82</v>
      </c>
      <c r="AY1108" s="223" t="s">
        <v>137</v>
      </c>
    </row>
    <row r="1109" spans="1:65" s="13" customFormat="1" ht="11.25">
      <c r="B1109" s="191"/>
      <c r="C1109" s="192"/>
      <c r="D1109" s="193" t="s">
        <v>148</v>
      </c>
      <c r="E1109" s="194" t="s">
        <v>44</v>
      </c>
      <c r="F1109" s="195" t="s">
        <v>1361</v>
      </c>
      <c r="G1109" s="192"/>
      <c r="H1109" s="196">
        <v>23.42</v>
      </c>
      <c r="I1109" s="197"/>
      <c r="J1109" s="192"/>
      <c r="K1109" s="192"/>
      <c r="L1109" s="198"/>
      <c r="M1109" s="199"/>
      <c r="N1109" s="200"/>
      <c r="O1109" s="200"/>
      <c r="P1109" s="200"/>
      <c r="Q1109" s="200"/>
      <c r="R1109" s="200"/>
      <c r="S1109" s="200"/>
      <c r="T1109" s="201"/>
      <c r="AT1109" s="202" t="s">
        <v>148</v>
      </c>
      <c r="AU1109" s="202" t="s">
        <v>92</v>
      </c>
      <c r="AV1109" s="13" t="s">
        <v>92</v>
      </c>
      <c r="AW1109" s="13" t="s">
        <v>42</v>
      </c>
      <c r="AX1109" s="13" t="s">
        <v>82</v>
      </c>
      <c r="AY1109" s="202" t="s">
        <v>137</v>
      </c>
    </row>
    <row r="1110" spans="1:65" s="13" customFormat="1" ht="22.5">
      <c r="B1110" s="191"/>
      <c r="C1110" s="192"/>
      <c r="D1110" s="193" t="s">
        <v>148</v>
      </c>
      <c r="E1110" s="194" t="s">
        <v>44</v>
      </c>
      <c r="F1110" s="195" t="s">
        <v>1362</v>
      </c>
      <c r="G1110" s="192"/>
      <c r="H1110" s="196">
        <v>17.21</v>
      </c>
      <c r="I1110" s="197"/>
      <c r="J1110" s="192"/>
      <c r="K1110" s="192"/>
      <c r="L1110" s="198"/>
      <c r="M1110" s="199"/>
      <c r="N1110" s="200"/>
      <c r="O1110" s="200"/>
      <c r="P1110" s="200"/>
      <c r="Q1110" s="200"/>
      <c r="R1110" s="200"/>
      <c r="S1110" s="200"/>
      <c r="T1110" s="201"/>
      <c r="AT1110" s="202" t="s">
        <v>148</v>
      </c>
      <c r="AU1110" s="202" t="s">
        <v>92</v>
      </c>
      <c r="AV1110" s="13" t="s">
        <v>92</v>
      </c>
      <c r="AW1110" s="13" t="s">
        <v>42</v>
      </c>
      <c r="AX1110" s="13" t="s">
        <v>82</v>
      </c>
      <c r="AY1110" s="202" t="s">
        <v>137</v>
      </c>
    </row>
    <row r="1111" spans="1:65" s="13" customFormat="1" ht="22.5">
      <c r="B1111" s="191"/>
      <c r="C1111" s="192"/>
      <c r="D1111" s="193" t="s">
        <v>148</v>
      </c>
      <c r="E1111" s="194" t="s">
        <v>44</v>
      </c>
      <c r="F1111" s="195" t="s">
        <v>1363</v>
      </c>
      <c r="G1111" s="192"/>
      <c r="H1111" s="196">
        <v>17.21</v>
      </c>
      <c r="I1111" s="197"/>
      <c r="J1111" s="192"/>
      <c r="K1111" s="192"/>
      <c r="L1111" s="198"/>
      <c r="M1111" s="199"/>
      <c r="N1111" s="200"/>
      <c r="O1111" s="200"/>
      <c r="P1111" s="200"/>
      <c r="Q1111" s="200"/>
      <c r="R1111" s="200"/>
      <c r="S1111" s="200"/>
      <c r="T1111" s="201"/>
      <c r="AT1111" s="202" t="s">
        <v>148</v>
      </c>
      <c r="AU1111" s="202" t="s">
        <v>92</v>
      </c>
      <c r="AV1111" s="13" t="s">
        <v>92</v>
      </c>
      <c r="AW1111" s="13" t="s">
        <v>42</v>
      </c>
      <c r="AX1111" s="13" t="s">
        <v>82</v>
      </c>
      <c r="AY1111" s="202" t="s">
        <v>137</v>
      </c>
    </row>
    <row r="1112" spans="1:65" s="13" customFormat="1" ht="22.5">
      <c r="B1112" s="191"/>
      <c r="C1112" s="192"/>
      <c r="D1112" s="193" t="s">
        <v>148</v>
      </c>
      <c r="E1112" s="194" t="s">
        <v>44</v>
      </c>
      <c r="F1112" s="195" t="s">
        <v>1364</v>
      </c>
      <c r="G1112" s="192"/>
      <c r="H1112" s="196">
        <v>4.58</v>
      </c>
      <c r="I1112" s="197"/>
      <c r="J1112" s="192"/>
      <c r="K1112" s="192"/>
      <c r="L1112" s="198"/>
      <c r="M1112" s="199"/>
      <c r="N1112" s="200"/>
      <c r="O1112" s="200"/>
      <c r="P1112" s="200"/>
      <c r="Q1112" s="200"/>
      <c r="R1112" s="200"/>
      <c r="S1112" s="200"/>
      <c r="T1112" s="201"/>
      <c r="AT1112" s="202" t="s">
        <v>148</v>
      </c>
      <c r="AU1112" s="202" t="s">
        <v>92</v>
      </c>
      <c r="AV1112" s="13" t="s">
        <v>92</v>
      </c>
      <c r="AW1112" s="13" t="s">
        <v>42</v>
      </c>
      <c r="AX1112" s="13" t="s">
        <v>82</v>
      </c>
      <c r="AY1112" s="202" t="s">
        <v>137</v>
      </c>
    </row>
    <row r="1113" spans="1:65" s="13" customFormat="1" ht="11.25">
      <c r="B1113" s="191"/>
      <c r="C1113" s="192"/>
      <c r="D1113" s="193" t="s">
        <v>148</v>
      </c>
      <c r="E1113" s="194" t="s">
        <v>44</v>
      </c>
      <c r="F1113" s="195" t="s">
        <v>1365</v>
      </c>
      <c r="G1113" s="192"/>
      <c r="H1113" s="196">
        <v>4.58</v>
      </c>
      <c r="I1113" s="197"/>
      <c r="J1113" s="192"/>
      <c r="K1113" s="192"/>
      <c r="L1113" s="198"/>
      <c r="M1113" s="199"/>
      <c r="N1113" s="200"/>
      <c r="O1113" s="200"/>
      <c r="P1113" s="200"/>
      <c r="Q1113" s="200"/>
      <c r="R1113" s="200"/>
      <c r="S1113" s="200"/>
      <c r="T1113" s="201"/>
      <c r="AT1113" s="202" t="s">
        <v>148</v>
      </c>
      <c r="AU1113" s="202" t="s">
        <v>92</v>
      </c>
      <c r="AV1113" s="13" t="s">
        <v>92</v>
      </c>
      <c r="AW1113" s="13" t="s">
        <v>42</v>
      </c>
      <c r="AX1113" s="13" t="s">
        <v>82</v>
      </c>
      <c r="AY1113" s="202" t="s">
        <v>137</v>
      </c>
    </row>
    <row r="1114" spans="1:65" s="13" customFormat="1" ht="11.25">
      <c r="B1114" s="191"/>
      <c r="C1114" s="192"/>
      <c r="D1114" s="193" t="s">
        <v>148</v>
      </c>
      <c r="E1114" s="194" t="s">
        <v>44</v>
      </c>
      <c r="F1114" s="195" t="s">
        <v>1366</v>
      </c>
      <c r="G1114" s="192"/>
      <c r="H1114" s="196">
        <v>4.59</v>
      </c>
      <c r="I1114" s="197"/>
      <c r="J1114" s="192"/>
      <c r="K1114" s="192"/>
      <c r="L1114" s="198"/>
      <c r="M1114" s="199"/>
      <c r="N1114" s="200"/>
      <c r="O1114" s="200"/>
      <c r="P1114" s="200"/>
      <c r="Q1114" s="200"/>
      <c r="R1114" s="200"/>
      <c r="S1114" s="200"/>
      <c r="T1114" s="201"/>
      <c r="AT1114" s="202" t="s">
        <v>148</v>
      </c>
      <c r="AU1114" s="202" t="s">
        <v>92</v>
      </c>
      <c r="AV1114" s="13" t="s">
        <v>92</v>
      </c>
      <c r="AW1114" s="13" t="s">
        <v>42</v>
      </c>
      <c r="AX1114" s="13" t="s">
        <v>82</v>
      </c>
      <c r="AY1114" s="202" t="s">
        <v>137</v>
      </c>
    </row>
    <row r="1115" spans="1:65" s="13" customFormat="1" ht="11.25">
      <c r="B1115" s="191"/>
      <c r="C1115" s="192"/>
      <c r="D1115" s="193" t="s">
        <v>148</v>
      </c>
      <c r="E1115" s="194" t="s">
        <v>44</v>
      </c>
      <c r="F1115" s="195" t="s">
        <v>1367</v>
      </c>
      <c r="G1115" s="192"/>
      <c r="H1115" s="196">
        <v>4.58</v>
      </c>
      <c r="I1115" s="197"/>
      <c r="J1115" s="192"/>
      <c r="K1115" s="192"/>
      <c r="L1115" s="198"/>
      <c r="M1115" s="199"/>
      <c r="N1115" s="200"/>
      <c r="O1115" s="200"/>
      <c r="P1115" s="200"/>
      <c r="Q1115" s="200"/>
      <c r="R1115" s="200"/>
      <c r="S1115" s="200"/>
      <c r="T1115" s="201"/>
      <c r="AT1115" s="202" t="s">
        <v>148</v>
      </c>
      <c r="AU1115" s="202" t="s">
        <v>92</v>
      </c>
      <c r="AV1115" s="13" t="s">
        <v>92</v>
      </c>
      <c r="AW1115" s="13" t="s">
        <v>42</v>
      </c>
      <c r="AX1115" s="13" t="s">
        <v>82</v>
      </c>
      <c r="AY1115" s="202" t="s">
        <v>137</v>
      </c>
    </row>
    <row r="1116" spans="1:65" s="13" customFormat="1" ht="11.25">
      <c r="B1116" s="191"/>
      <c r="C1116" s="192"/>
      <c r="D1116" s="193" t="s">
        <v>148</v>
      </c>
      <c r="E1116" s="194" t="s">
        <v>44</v>
      </c>
      <c r="F1116" s="195" t="s">
        <v>1368</v>
      </c>
      <c r="G1116" s="192"/>
      <c r="H1116" s="196">
        <v>4.59</v>
      </c>
      <c r="I1116" s="197"/>
      <c r="J1116" s="192"/>
      <c r="K1116" s="192"/>
      <c r="L1116" s="198"/>
      <c r="M1116" s="199"/>
      <c r="N1116" s="200"/>
      <c r="O1116" s="200"/>
      <c r="P1116" s="200"/>
      <c r="Q1116" s="200"/>
      <c r="R1116" s="200"/>
      <c r="S1116" s="200"/>
      <c r="T1116" s="201"/>
      <c r="AT1116" s="202" t="s">
        <v>148</v>
      </c>
      <c r="AU1116" s="202" t="s">
        <v>92</v>
      </c>
      <c r="AV1116" s="13" t="s">
        <v>92</v>
      </c>
      <c r="AW1116" s="13" t="s">
        <v>42</v>
      </c>
      <c r="AX1116" s="13" t="s">
        <v>82</v>
      </c>
      <c r="AY1116" s="202" t="s">
        <v>137</v>
      </c>
    </row>
    <row r="1117" spans="1:65" s="13" customFormat="1" ht="11.25">
      <c r="B1117" s="191"/>
      <c r="C1117" s="192"/>
      <c r="D1117" s="193" t="s">
        <v>148</v>
      </c>
      <c r="E1117" s="194" t="s">
        <v>44</v>
      </c>
      <c r="F1117" s="195" t="s">
        <v>1369</v>
      </c>
      <c r="G1117" s="192"/>
      <c r="H1117" s="196">
        <v>19.95</v>
      </c>
      <c r="I1117" s="197"/>
      <c r="J1117" s="192"/>
      <c r="K1117" s="192"/>
      <c r="L1117" s="198"/>
      <c r="M1117" s="199"/>
      <c r="N1117" s="200"/>
      <c r="O1117" s="200"/>
      <c r="P1117" s="200"/>
      <c r="Q1117" s="200"/>
      <c r="R1117" s="200"/>
      <c r="S1117" s="200"/>
      <c r="T1117" s="201"/>
      <c r="AT1117" s="202" t="s">
        <v>148</v>
      </c>
      <c r="AU1117" s="202" t="s">
        <v>92</v>
      </c>
      <c r="AV1117" s="13" t="s">
        <v>92</v>
      </c>
      <c r="AW1117" s="13" t="s">
        <v>42</v>
      </c>
      <c r="AX1117" s="13" t="s">
        <v>82</v>
      </c>
      <c r="AY1117" s="202" t="s">
        <v>137</v>
      </c>
    </row>
    <row r="1118" spans="1:65" s="13" customFormat="1" ht="11.25">
      <c r="B1118" s="191"/>
      <c r="C1118" s="192"/>
      <c r="D1118" s="193" t="s">
        <v>148</v>
      </c>
      <c r="E1118" s="194" t="s">
        <v>44</v>
      </c>
      <c r="F1118" s="195" t="s">
        <v>1370</v>
      </c>
      <c r="G1118" s="192"/>
      <c r="H1118" s="196">
        <v>19.95</v>
      </c>
      <c r="I1118" s="197"/>
      <c r="J1118" s="192"/>
      <c r="K1118" s="192"/>
      <c r="L1118" s="198"/>
      <c r="M1118" s="199"/>
      <c r="N1118" s="200"/>
      <c r="O1118" s="200"/>
      <c r="P1118" s="200"/>
      <c r="Q1118" s="200"/>
      <c r="R1118" s="200"/>
      <c r="S1118" s="200"/>
      <c r="T1118" s="201"/>
      <c r="AT1118" s="202" t="s">
        <v>148</v>
      </c>
      <c r="AU1118" s="202" t="s">
        <v>92</v>
      </c>
      <c r="AV1118" s="13" t="s">
        <v>92</v>
      </c>
      <c r="AW1118" s="13" t="s">
        <v>42</v>
      </c>
      <c r="AX1118" s="13" t="s">
        <v>82</v>
      </c>
      <c r="AY1118" s="202" t="s">
        <v>137</v>
      </c>
    </row>
    <row r="1119" spans="1:65" s="13" customFormat="1" ht="11.25">
      <c r="B1119" s="191"/>
      <c r="C1119" s="192"/>
      <c r="D1119" s="193" t="s">
        <v>148</v>
      </c>
      <c r="E1119" s="194" t="s">
        <v>44</v>
      </c>
      <c r="F1119" s="195" t="s">
        <v>1371</v>
      </c>
      <c r="G1119" s="192"/>
      <c r="H1119" s="196">
        <v>19.95</v>
      </c>
      <c r="I1119" s="197"/>
      <c r="J1119" s="192"/>
      <c r="K1119" s="192"/>
      <c r="L1119" s="198"/>
      <c r="M1119" s="199"/>
      <c r="N1119" s="200"/>
      <c r="O1119" s="200"/>
      <c r="P1119" s="200"/>
      <c r="Q1119" s="200"/>
      <c r="R1119" s="200"/>
      <c r="S1119" s="200"/>
      <c r="T1119" s="201"/>
      <c r="AT1119" s="202" t="s">
        <v>148</v>
      </c>
      <c r="AU1119" s="202" t="s">
        <v>92</v>
      </c>
      <c r="AV1119" s="13" t="s">
        <v>92</v>
      </c>
      <c r="AW1119" s="13" t="s">
        <v>42</v>
      </c>
      <c r="AX1119" s="13" t="s">
        <v>82</v>
      </c>
      <c r="AY1119" s="202" t="s">
        <v>137</v>
      </c>
    </row>
    <row r="1120" spans="1:65" s="13" customFormat="1" ht="11.25">
      <c r="B1120" s="191"/>
      <c r="C1120" s="192"/>
      <c r="D1120" s="193" t="s">
        <v>148</v>
      </c>
      <c r="E1120" s="194" t="s">
        <v>44</v>
      </c>
      <c r="F1120" s="195" t="s">
        <v>1372</v>
      </c>
      <c r="G1120" s="192"/>
      <c r="H1120" s="196">
        <v>19.95</v>
      </c>
      <c r="I1120" s="197"/>
      <c r="J1120" s="192"/>
      <c r="K1120" s="192"/>
      <c r="L1120" s="198"/>
      <c r="M1120" s="199"/>
      <c r="N1120" s="200"/>
      <c r="O1120" s="200"/>
      <c r="P1120" s="200"/>
      <c r="Q1120" s="200"/>
      <c r="R1120" s="200"/>
      <c r="S1120" s="200"/>
      <c r="T1120" s="201"/>
      <c r="AT1120" s="202" t="s">
        <v>148</v>
      </c>
      <c r="AU1120" s="202" t="s">
        <v>92</v>
      </c>
      <c r="AV1120" s="13" t="s">
        <v>92</v>
      </c>
      <c r="AW1120" s="13" t="s">
        <v>42</v>
      </c>
      <c r="AX1120" s="13" t="s">
        <v>82</v>
      </c>
      <c r="AY1120" s="202" t="s">
        <v>137</v>
      </c>
    </row>
    <row r="1121" spans="2:51" s="13" customFormat="1" ht="11.25">
      <c r="B1121" s="191"/>
      <c r="C1121" s="192"/>
      <c r="D1121" s="193" t="s">
        <v>148</v>
      </c>
      <c r="E1121" s="194" t="s">
        <v>44</v>
      </c>
      <c r="F1121" s="195" t="s">
        <v>1373</v>
      </c>
      <c r="G1121" s="192"/>
      <c r="H1121" s="196">
        <v>19.95</v>
      </c>
      <c r="I1121" s="197"/>
      <c r="J1121" s="192"/>
      <c r="K1121" s="192"/>
      <c r="L1121" s="198"/>
      <c r="M1121" s="199"/>
      <c r="N1121" s="200"/>
      <c r="O1121" s="200"/>
      <c r="P1121" s="200"/>
      <c r="Q1121" s="200"/>
      <c r="R1121" s="200"/>
      <c r="S1121" s="200"/>
      <c r="T1121" s="201"/>
      <c r="AT1121" s="202" t="s">
        <v>148</v>
      </c>
      <c r="AU1121" s="202" t="s">
        <v>92</v>
      </c>
      <c r="AV1121" s="13" t="s">
        <v>92</v>
      </c>
      <c r="AW1121" s="13" t="s">
        <v>42</v>
      </c>
      <c r="AX1121" s="13" t="s">
        <v>82</v>
      </c>
      <c r="AY1121" s="202" t="s">
        <v>137</v>
      </c>
    </row>
    <row r="1122" spans="2:51" s="13" customFormat="1" ht="11.25">
      <c r="B1122" s="191"/>
      <c r="C1122" s="192"/>
      <c r="D1122" s="193" t="s">
        <v>148</v>
      </c>
      <c r="E1122" s="194" t="s">
        <v>44</v>
      </c>
      <c r="F1122" s="195" t="s">
        <v>1374</v>
      </c>
      <c r="G1122" s="192"/>
      <c r="H1122" s="196">
        <v>19.95</v>
      </c>
      <c r="I1122" s="197"/>
      <c r="J1122" s="192"/>
      <c r="K1122" s="192"/>
      <c r="L1122" s="198"/>
      <c r="M1122" s="199"/>
      <c r="N1122" s="200"/>
      <c r="O1122" s="200"/>
      <c r="P1122" s="200"/>
      <c r="Q1122" s="200"/>
      <c r="R1122" s="200"/>
      <c r="S1122" s="200"/>
      <c r="T1122" s="201"/>
      <c r="AT1122" s="202" t="s">
        <v>148</v>
      </c>
      <c r="AU1122" s="202" t="s">
        <v>92</v>
      </c>
      <c r="AV1122" s="13" t="s">
        <v>92</v>
      </c>
      <c r="AW1122" s="13" t="s">
        <v>42</v>
      </c>
      <c r="AX1122" s="13" t="s">
        <v>82</v>
      </c>
      <c r="AY1122" s="202" t="s">
        <v>137</v>
      </c>
    </row>
    <row r="1123" spans="2:51" s="13" customFormat="1" ht="11.25">
      <c r="B1123" s="191"/>
      <c r="C1123" s="192"/>
      <c r="D1123" s="193" t="s">
        <v>148</v>
      </c>
      <c r="E1123" s="194" t="s">
        <v>44</v>
      </c>
      <c r="F1123" s="195" t="s">
        <v>1375</v>
      </c>
      <c r="G1123" s="192"/>
      <c r="H1123" s="196">
        <v>19.95</v>
      </c>
      <c r="I1123" s="197"/>
      <c r="J1123" s="192"/>
      <c r="K1123" s="192"/>
      <c r="L1123" s="198"/>
      <c r="M1123" s="199"/>
      <c r="N1123" s="200"/>
      <c r="O1123" s="200"/>
      <c r="P1123" s="200"/>
      <c r="Q1123" s="200"/>
      <c r="R1123" s="200"/>
      <c r="S1123" s="200"/>
      <c r="T1123" s="201"/>
      <c r="AT1123" s="202" t="s">
        <v>148</v>
      </c>
      <c r="AU1123" s="202" t="s">
        <v>92</v>
      </c>
      <c r="AV1123" s="13" t="s">
        <v>92</v>
      </c>
      <c r="AW1123" s="13" t="s">
        <v>42</v>
      </c>
      <c r="AX1123" s="13" t="s">
        <v>82</v>
      </c>
      <c r="AY1123" s="202" t="s">
        <v>137</v>
      </c>
    </row>
    <row r="1124" spans="2:51" s="13" customFormat="1" ht="11.25">
      <c r="B1124" s="191"/>
      <c r="C1124" s="192"/>
      <c r="D1124" s="193" t="s">
        <v>148</v>
      </c>
      <c r="E1124" s="194" t="s">
        <v>44</v>
      </c>
      <c r="F1124" s="195" t="s">
        <v>1376</v>
      </c>
      <c r="G1124" s="192"/>
      <c r="H1124" s="196">
        <v>19.95</v>
      </c>
      <c r="I1124" s="197"/>
      <c r="J1124" s="192"/>
      <c r="K1124" s="192"/>
      <c r="L1124" s="198"/>
      <c r="M1124" s="199"/>
      <c r="N1124" s="200"/>
      <c r="O1124" s="200"/>
      <c r="P1124" s="200"/>
      <c r="Q1124" s="200"/>
      <c r="R1124" s="200"/>
      <c r="S1124" s="200"/>
      <c r="T1124" s="201"/>
      <c r="AT1124" s="202" t="s">
        <v>148</v>
      </c>
      <c r="AU1124" s="202" t="s">
        <v>92</v>
      </c>
      <c r="AV1124" s="13" t="s">
        <v>92</v>
      </c>
      <c r="AW1124" s="13" t="s">
        <v>42</v>
      </c>
      <c r="AX1124" s="13" t="s">
        <v>82</v>
      </c>
      <c r="AY1124" s="202" t="s">
        <v>137</v>
      </c>
    </row>
    <row r="1125" spans="2:51" s="13" customFormat="1" ht="11.25">
      <c r="B1125" s="191"/>
      <c r="C1125" s="192"/>
      <c r="D1125" s="193" t="s">
        <v>148</v>
      </c>
      <c r="E1125" s="194" t="s">
        <v>44</v>
      </c>
      <c r="F1125" s="195" t="s">
        <v>1377</v>
      </c>
      <c r="G1125" s="192"/>
      <c r="H1125" s="196">
        <v>19.95</v>
      </c>
      <c r="I1125" s="197"/>
      <c r="J1125" s="192"/>
      <c r="K1125" s="192"/>
      <c r="L1125" s="198"/>
      <c r="M1125" s="199"/>
      <c r="N1125" s="200"/>
      <c r="O1125" s="200"/>
      <c r="P1125" s="200"/>
      <c r="Q1125" s="200"/>
      <c r="R1125" s="200"/>
      <c r="S1125" s="200"/>
      <c r="T1125" s="201"/>
      <c r="AT1125" s="202" t="s">
        <v>148</v>
      </c>
      <c r="AU1125" s="202" t="s">
        <v>92</v>
      </c>
      <c r="AV1125" s="13" t="s">
        <v>92</v>
      </c>
      <c r="AW1125" s="13" t="s">
        <v>42</v>
      </c>
      <c r="AX1125" s="13" t="s">
        <v>82</v>
      </c>
      <c r="AY1125" s="202" t="s">
        <v>137</v>
      </c>
    </row>
    <row r="1126" spans="2:51" s="13" customFormat="1" ht="11.25">
      <c r="B1126" s="191"/>
      <c r="C1126" s="192"/>
      <c r="D1126" s="193" t="s">
        <v>148</v>
      </c>
      <c r="E1126" s="194" t="s">
        <v>44</v>
      </c>
      <c r="F1126" s="195" t="s">
        <v>1378</v>
      </c>
      <c r="G1126" s="192"/>
      <c r="H1126" s="196">
        <v>19.55</v>
      </c>
      <c r="I1126" s="197"/>
      <c r="J1126" s="192"/>
      <c r="K1126" s="192"/>
      <c r="L1126" s="198"/>
      <c r="M1126" s="199"/>
      <c r="N1126" s="200"/>
      <c r="O1126" s="200"/>
      <c r="P1126" s="200"/>
      <c r="Q1126" s="200"/>
      <c r="R1126" s="200"/>
      <c r="S1126" s="200"/>
      <c r="T1126" s="201"/>
      <c r="AT1126" s="202" t="s">
        <v>148</v>
      </c>
      <c r="AU1126" s="202" t="s">
        <v>92</v>
      </c>
      <c r="AV1126" s="13" t="s">
        <v>92</v>
      </c>
      <c r="AW1126" s="13" t="s">
        <v>42</v>
      </c>
      <c r="AX1126" s="13" t="s">
        <v>82</v>
      </c>
      <c r="AY1126" s="202" t="s">
        <v>137</v>
      </c>
    </row>
    <row r="1127" spans="2:51" s="13" customFormat="1" ht="11.25">
      <c r="B1127" s="191"/>
      <c r="C1127" s="192"/>
      <c r="D1127" s="193" t="s">
        <v>148</v>
      </c>
      <c r="E1127" s="194" t="s">
        <v>44</v>
      </c>
      <c r="F1127" s="195" t="s">
        <v>1379</v>
      </c>
      <c r="G1127" s="192"/>
      <c r="H1127" s="196">
        <v>82.82</v>
      </c>
      <c r="I1127" s="197"/>
      <c r="J1127" s="192"/>
      <c r="K1127" s="192"/>
      <c r="L1127" s="198"/>
      <c r="M1127" s="199"/>
      <c r="N1127" s="200"/>
      <c r="O1127" s="200"/>
      <c r="P1127" s="200"/>
      <c r="Q1127" s="200"/>
      <c r="R1127" s="200"/>
      <c r="S1127" s="200"/>
      <c r="T1127" s="201"/>
      <c r="AT1127" s="202" t="s">
        <v>148</v>
      </c>
      <c r="AU1127" s="202" t="s">
        <v>92</v>
      </c>
      <c r="AV1127" s="13" t="s">
        <v>92</v>
      </c>
      <c r="AW1127" s="13" t="s">
        <v>42</v>
      </c>
      <c r="AX1127" s="13" t="s">
        <v>82</v>
      </c>
      <c r="AY1127" s="202" t="s">
        <v>137</v>
      </c>
    </row>
    <row r="1128" spans="2:51" s="13" customFormat="1" ht="11.25">
      <c r="B1128" s="191"/>
      <c r="C1128" s="192"/>
      <c r="D1128" s="193" t="s">
        <v>148</v>
      </c>
      <c r="E1128" s="194" t="s">
        <v>44</v>
      </c>
      <c r="F1128" s="195" t="s">
        <v>1380</v>
      </c>
      <c r="G1128" s="192"/>
      <c r="H1128" s="196">
        <v>-14.1</v>
      </c>
      <c r="I1128" s="197"/>
      <c r="J1128" s="192"/>
      <c r="K1128" s="192"/>
      <c r="L1128" s="198"/>
      <c r="M1128" s="199"/>
      <c r="N1128" s="200"/>
      <c r="O1128" s="200"/>
      <c r="P1128" s="200"/>
      <c r="Q1128" s="200"/>
      <c r="R1128" s="200"/>
      <c r="S1128" s="200"/>
      <c r="T1128" s="201"/>
      <c r="AT1128" s="202" t="s">
        <v>148</v>
      </c>
      <c r="AU1128" s="202" t="s">
        <v>92</v>
      </c>
      <c r="AV1128" s="13" t="s">
        <v>92</v>
      </c>
      <c r="AW1128" s="13" t="s">
        <v>42</v>
      </c>
      <c r="AX1128" s="13" t="s">
        <v>82</v>
      </c>
      <c r="AY1128" s="202" t="s">
        <v>137</v>
      </c>
    </row>
    <row r="1129" spans="2:51" s="13" customFormat="1" ht="11.25">
      <c r="B1129" s="191"/>
      <c r="C1129" s="192"/>
      <c r="D1129" s="193" t="s">
        <v>148</v>
      </c>
      <c r="E1129" s="194" t="s">
        <v>44</v>
      </c>
      <c r="F1129" s="195" t="s">
        <v>1381</v>
      </c>
      <c r="G1129" s="192"/>
      <c r="H1129" s="196">
        <v>9.6</v>
      </c>
      <c r="I1129" s="197"/>
      <c r="J1129" s="192"/>
      <c r="K1129" s="192"/>
      <c r="L1129" s="198"/>
      <c r="M1129" s="199"/>
      <c r="N1129" s="200"/>
      <c r="O1129" s="200"/>
      <c r="P1129" s="200"/>
      <c r="Q1129" s="200"/>
      <c r="R1129" s="200"/>
      <c r="S1129" s="200"/>
      <c r="T1129" s="201"/>
      <c r="AT1129" s="202" t="s">
        <v>148</v>
      </c>
      <c r="AU1129" s="202" t="s">
        <v>92</v>
      </c>
      <c r="AV1129" s="13" t="s">
        <v>92</v>
      </c>
      <c r="AW1129" s="13" t="s">
        <v>42</v>
      </c>
      <c r="AX1129" s="13" t="s">
        <v>82</v>
      </c>
      <c r="AY1129" s="202" t="s">
        <v>137</v>
      </c>
    </row>
    <row r="1130" spans="2:51" s="13" customFormat="1" ht="11.25">
      <c r="B1130" s="191"/>
      <c r="C1130" s="192"/>
      <c r="D1130" s="193" t="s">
        <v>148</v>
      </c>
      <c r="E1130" s="194" t="s">
        <v>44</v>
      </c>
      <c r="F1130" s="195" t="s">
        <v>1382</v>
      </c>
      <c r="G1130" s="192"/>
      <c r="H1130" s="196">
        <v>10.35</v>
      </c>
      <c r="I1130" s="197"/>
      <c r="J1130" s="192"/>
      <c r="K1130" s="192"/>
      <c r="L1130" s="198"/>
      <c r="M1130" s="199"/>
      <c r="N1130" s="200"/>
      <c r="O1130" s="200"/>
      <c r="P1130" s="200"/>
      <c r="Q1130" s="200"/>
      <c r="R1130" s="200"/>
      <c r="S1130" s="200"/>
      <c r="T1130" s="201"/>
      <c r="AT1130" s="202" t="s">
        <v>148</v>
      </c>
      <c r="AU1130" s="202" t="s">
        <v>92</v>
      </c>
      <c r="AV1130" s="13" t="s">
        <v>92</v>
      </c>
      <c r="AW1130" s="13" t="s">
        <v>42</v>
      </c>
      <c r="AX1130" s="13" t="s">
        <v>82</v>
      </c>
      <c r="AY1130" s="202" t="s">
        <v>137</v>
      </c>
    </row>
    <row r="1131" spans="2:51" s="13" customFormat="1" ht="11.25">
      <c r="B1131" s="191"/>
      <c r="C1131" s="192"/>
      <c r="D1131" s="193" t="s">
        <v>148</v>
      </c>
      <c r="E1131" s="194" t="s">
        <v>44</v>
      </c>
      <c r="F1131" s="195" t="s">
        <v>1383</v>
      </c>
      <c r="G1131" s="192"/>
      <c r="H1131" s="196">
        <v>8.85</v>
      </c>
      <c r="I1131" s="197"/>
      <c r="J1131" s="192"/>
      <c r="K1131" s="192"/>
      <c r="L1131" s="198"/>
      <c r="M1131" s="199"/>
      <c r="N1131" s="200"/>
      <c r="O1131" s="200"/>
      <c r="P1131" s="200"/>
      <c r="Q1131" s="200"/>
      <c r="R1131" s="200"/>
      <c r="S1131" s="200"/>
      <c r="T1131" s="201"/>
      <c r="AT1131" s="202" t="s">
        <v>148</v>
      </c>
      <c r="AU1131" s="202" t="s">
        <v>92</v>
      </c>
      <c r="AV1131" s="13" t="s">
        <v>92</v>
      </c>
      <c r="AW1131" s="13" t="s">
        <v>42</v>
      </c>
      <c r="AX1131" s="13" t="s">
        <v>82</v>
      </c>
      <c r="AY1131" s="202" t="s">
        <v>137</v>
      </c>
    </row>
    <row r="1132" spans="2:51" s="13" customFormat="1" ht="11.25">
      <c r="B1132" s="191"/>
      <c r="C1132" s="192"/>
      <c r="D1132" s="193" t="s">
        <v>148</v>
      </c>
      <c r="E1132" s="194" t="s">
        <v>44</v>
      </c>
      <c r="F1132" s="195" t="s">
        <v>1384</v>
      </c>
      <c r="G1132" s="192"/>
      <c r="H1132" s="196">
        <v>12.1</v>
      </c>
      <c r="I1132" s="197"/>
      <c r="J1132" s="192"/>
      <c r="K1132" s="192"/>
      <c r="L1132" s="198"/>
      <c r="M1132" s="199"/>
      <c r="N1132" s="200"/>
      <c r="O1132" s="200"/>
      <c r="P1132" s="200"/>
      <c r="Q1132" s="200"/>
      <c r="R1132" s="200"/>
      <c r="S1132" s="200"/>
      <c r="T1132" s="201"/>
      <c r="AT1132" s="202" t="s">
        <v>148</v>
      </c>
      <c r="AU1132" s="202" t="s">
        <v>92</v>
      </c>
      <c r="AV1132" s="13" t="s">
        <v>92</v>
      </c>
      <c r="AW1132" s="13" t="s">
        <v>42</v>
      </c>
      <c r="AX1132" s="13" t="s">
        <v>82</v>
      </c>
      <c r="AY1132" s="202" t="s">
        <v>137</v>
      </c>
    </row>
    <row r="1133" spans="2:51" s="13" customFormat="1" ht="11.25">
      <c r="B1133" s="191"/>
      <c r="C1133" s="192"/>
      <c r="D1133" s="193" t="s">
        <v>148</v>
      </c>
      <c r="E1133" s="194" t="s">
        <v>44</v>
      </c>
      <c r="F1133" s="195" t="s">
        <v>1385</v>
      </c>
      <c r="G1133" s="192"/>
      <c r="H1133" s="196">
        <v>20.54</v>
      </c>
      <c r="I1133" s="197"/>
      <c r="J1133" s="192"/>
      <c r="K1133" s="192"/>
      <c r="L1133" s="198"/>
      <c r="M1133" s="199"/>
      <c r="N1133" s="200"/>
      <c r="O1133" s="200"/>
      <c r="P1133" s="200"/>
      <c r="Q1133" s="200"/>
      <c r="R1133" s="200"/>
      <c r="S1133" s="200"/>
      <c r="T1133" s="201"/>
      <c r="AT1133" s="202" t="s">
        <v>148</v>
      </c>
      <c r="AU1133" s="202" t="s">
        <v>92</v>
      </c>
      <c r="AV1133" s="13" t="s">
        <v>92</v>
      </c>
      <c r="AW1133" s="13" t="s">
        <v>42</v>
      </c>
      <c r="AX1133" s="13" t="s">
        <v>82</v>
      </c>
      <c r="AY1133" s="202" t="s">
        <v>137</v>
      </c>
    </row>
    <row r="1134" spans="2:51" s="13" customFormat="1" ht="11.25">
      <c r="B1134" s="191"/>
      <c r="C1134" s="192"/>
      <c r="D1134" s="193" t="s">
        <v>148</v>
      </c>
      <c r="E1134" s="194" t="s">
        <v>44</v>
      </c>
      <c r="F1134" s="195" t="s">
        <v>1386</v>
      </c>
      <c r="G1134" s="192"/>
      <c r="H1134" s="196">
        <v>21.26</v>
      </c>
      <c r="I1134" s="197"/>
      <c r="J1134" s="192"/>
      <c r="K1134" s="192"/>
      <c r="L1134" s="198"/>
      <c r="M1134" s="199"/>
      <c r="N1134" s="200"/>
      <c r="O1134" s="200"/>
      <c r="P1134" s="200"/>
      <c r="Q1134" s="200"/>
      <c r="R1134" s="200"/>
      <c r="S1134" s="200"/>
      <c r="T1134" s="201"/>
      <c r="AT1134" s="202" t="s">
        <v>148</v>
      </c>
      <c r="AU1134" s="202" t="s">
        <v>92</v>
      </c>
      <c r="AV1134" s="13" t="s">
        <v>92</v>
      </c>
      <c r="AW1134" s="13" t="s">
        <v>42</v>
      </c>
      <c r="AX1134" s="13" t="s">
        <v>82</v>
      </c>
      <c r="AY1134" s="202" t="s">
        <v>137</v>
      </c>
    </row>
    <row r="1135" spans="2:51" s="13" customFormat="1" ht="11.25">
      <c r="B1135" s="191"/>
      <c r="C1135" s="192"/>
      <c r="D1135" s="193" t="s">
        <v>148</v>
      </c>
      <c r="E1135" s="194" t="s">
        <v>44</v>
      </c>
      <c r="F1135" s="195" t="s">
        <v>1387</v>
      </c>
      <c r="G1135" s="192"/>
      <c r="H1135" s="196">
        <v>46.2</v>
      </c>
      <c r="I1135" s="197"/>
      <c r="J1135" s="192"/>
      <c r="K1135" s="192"/>
      <c r="L1135" s="198"/>
      <c r="M1135" s="199"/>
      <c r="N1135" s="200"/>
      <c r="O1135" s="200"/>
      <c r="P1135" s="200"/>
      <c r="Q1135" s="200"/>
      <c r="R1135" s="200"/>
      <c r="S1135" s="200"/>
      <c r="T1135" s="201"/>
      <c r="AT1135" s="202" t="s">
        <v>148</v>
      </c>
      <c r="AU1135" s="202" t="s">
        <v>92</v>
      </c>
      <c r="AV1135" s="13" t="s">
        <v>92</v>
      </c>
      <c r="AW1135" s="13" t="s">
        <v>42</v>
      </c>
      <c r="AX1135" s="13" t="s">
        <v>82</v>
      </c>
      <c r="AY1135" s="202" t="s">
        <v>137</v>
      </c>
    </row>
    <row r="1136" spans="2:51" s="13" customFormat="1" ht="11.25">
      <c r="B1136" s="191"/>
      <c r="C1136" s="192"/>
      <c r="D1136" s="193" t="s">
        <v>148</v>
      </c>
      <c r="E1136" s="194" t="s">
        <v>44</v>
      </c>
      <c r="F1136" s="195" t="s">
        <v>1388</v>
      </c>
      <c r="G1136" s="192"/>
      <c r="H1136" s="196">
        <v>-9</v>
      </c>
      <c r="I1136" s="197"/>
      <c r="J1136" s="192"/>
      <c r="K1136" s="192"/>
      <c r="L1136" s="198"/>
      <c r="M1136" s="199"/>
      <c r="N1136" s="200"/>
      <c r="O1136" s="200"/>
      <c r="P1136" s="200"/>
      <c r="Q1136" s="200"/>
      <c r="R1136" s="200"/>
      <c r="S1136" s="200"/>
      <c r="T1136" s="201"/>
      <c r="AT1136" s="202" t="s">
        <v>148</v>
      </c>
      <c r="AU1136" s="202" t="s">
        <v>92</v>
      </c>
      <c r="AV1136" s="13" t="s">
        <v>92</v>
      </c>
      <c r="AW1136" s="13" t="s">
        <v>42</v>
      </c>
      <c r="AX1136" s="13" t="s">
        <v>82</v>
      </c>
      <c r="AY1136" s="202" t="s">
        <v>137</v>
      </c>
    </row>
    <row r="1137" spans="1:65" s="14" customFormat="1" ht="11.25">
      <c r="B1137" s="203"/>
      <c r="C1137" s="204"/>
      <c r="D1137" s="193" t="s">
        <v>148</v>
      </c>
      <c r="E1137" s="205" t="s">
        <v>44</v>
      </c>
      <c r="F1137" s="206" t="s">
        <v>153</v>
      </c>
      <c r="G1137" s="204"/>
      <c r="H1137" s="207">
        <v>468.48</v>
      </c>
      <c r="I1137" s="208"/>
      <c r="J1137" s="204"/>
      <c r="K1137" s="204"/>
      <c r="L1137" s="209"/>
      <c r="M1137" s="210"/>
      <c r="N1137" s="211"/>
      <c r="O1137" s="211"/>
      <c r="P1137" s="211"/>
      <c r="Q1137" s="211"/>
      <c r="R1137" s="211"/>
      <c r="S1137" s="211"/>
      <c r="T1137" s="212"/>
      <c r="AT1137" s="213" t="s">
        <v>148</v>
      </c>
      <c r="AU1137" s="213" t="s">
        <v>92</v>
      </c>
      <c r="AV1137" s="14" t="s">
        <v>144</v>
      </c>
      <c r="AW1137" s="14" t="s">
        <v>42</v>
      </c>
      <c r="AX1137" s="14" t="s">
        <v>90</v>
      </c>
      <c r="AY1137" s="213" t="s">
        <v>137</v>
      </c>
    </row>
    <row r="1138" spans="1:65" s="2" customFormat="1" ht="37.9" customHeight="1">
      <c r="A1138" s="36"/>
      <c r="B1138" s="37"/>
      <c r="C1138" s="224" t="s">
        <v>1389</v>
      </c>
      <c r="D1138" s="224" t="s">
        <v>411</v>
      </c>
      <c r="E1138" s="225" t="s">
        <v>1390</v>
      </c>
      <c r="F1138" s="226" t="s">
        <v>1353</v>
      </c>
      <c r="G1138" s="227" t="s">
        <v>164</v>
      </c>
      <c r="H1138" s="228">
        <v>70.272000000000006</v>
      </c>
      <c r="I1138" s="229"/>
      <c r="J1138" s="230">
        <f>ROUND(I1138*H1138,2)</f>
        <v>0</v>
      </c>
      <c r="K1138" s="231"/>
      <c r="L1138" s="232"/>
      <c r="M1138" s="233" t="s">
        <v>44</v>
      </c>
      <c r="N1138" s="234" t="s">
        <v>53</v>
      </c>
      <c r="O1138" s="66"/>
      <c r="P1138" s="182">
        <f>O1138*H1138</f>
        <v>0</v>
      </c>
      <c r="Q1138" s="182">
        <v>3.5500000000000002E-3</v>
      </c>
      <c r="R1138" s="182">
        <f>Q1138*H1138</f>
        <v>0.24946560000000004</v>
      </c>
      <c r="S1138" s="182">
        <v>0</v>
      </c>
      <c r="T1138" s="183">
        <f>S1138*H1138</f>
        <v>0</v>
      </c>
      <c r="U1138" s="36"/>
      <c r="V1138" s="36"/>
      <c r="W1138" s="36"/>
      <c r="X1138" s="36"/>
      <c r="Y1138" s="36"/>
      <c r="Z1138" s="36"/>
      <c r="AA1138" s="36"/>
      <c r="AB1138" s="36"/>
      <c r="AC1138" s="36"/>
      <c r="AD1138" s="36"/>
      <c r="AE1138" s="36"/>
      <c r="AR1138" s="184" t="s">
        <v>461</v>
      </c>
      <c r="AT1138" s="184" t="s">
        <v>411</v>
      </c>
      <c r="AU1138" s="184" t="s">
        <v>92</v>
      </c>
      <c r="AY1138" s="18" t="s">
        <v>137</v>
      </c>
      <c r="BE1138" s="185">
        <f>IF(N1138="základní",J1138,0)</f>
        <v>0</v>
      </c>
      <c r="BF1138" s="185">
        <f>IF(N1138="snížená",J1138,0)</f>
        <v>0</v>
      </c>
      <c r="BG1138" s="185">
        <f>IF(N1138="zákl. přenesená",J1138,0)</f>
        <v>0</v>
      </c>
      <c r="BH1138" s="185">
        <f>IF(N1138="sníž. přenesená",J1138,0)</f>
        <v>0</v>
      </c>
      <c r="BI1138" s="185">
        <f>IF(N1138="nulová",J1138,0)</f>
        <v>0</v>
      </c>
      <c r="BJ1138" s="18" t="s">
        <v>90</v>
      </c>
      <c r="BK1138" s="185">
        <f>ROUND(I1138*H1138,2)</f>
        <v>0</v>
      </c>
      <c r="BL1138" s="18" t="s">
        <v>376</v>
      </c>
      <c r="BM1138" s="184" t="s">
        <v>1391</v>
      </c>
    </row>
    <row r="1139" spans="1:65" s="13" customFormat="1" ht="11.25">
      <c r="B1139" s="191"/>
      <c r="C1139" s="192"/>
      <c r="D1139" s="193" t="s">
        <v>148</v>
      </c>
      <c r="E1139" s="192"/>
      <c r="F1139" s="195" t="s">
        <v>1392</v>
      </c>
      <c r="G1139" s="192"/>
      <c r="H1139" s="196">
        <v>70.272000000000006</v>
      </c>
      <c r="I1139" s="197"/>
      <c r="J1139" s="192"/>
      <c r="K1139" s="192"/>
      <c r="L1139" s="198"/>
      <c r="M1139" s="199"/>
      <c r="N1139" s="200"/>
      <c r="O1139" s="200"/>
      <c r="P1139" s="200"/>
      <c r="Q1139" s="200"/>
      <c r="R1139" s="200"/>
      <c r="S1139" s="200"/>
      <c r="T1139" s="201"/>
      <c r="AT1139" s="202" t="s">
        <v>148</v>
      </c>
      <c r="AU1139" s="202" t="s">
        <v>92</v>
      </c>
      <c r="AV1139" s="13" t="s">
        <v>92</v>
      </c>
      <c r="AW1139" s="13" t="s">
        <v>4</v>
      </c>
      <c r="AX1139" s="13" t="s">
        <v>90</v>
      </c>
      <c r="AY1139" s="202" t="s">
        <v>137</v>
      </c>
    </row>
    <row r="1140" spans="1:65" s="2" customFormat="1" ht="49.15" customHeight="1">
      <c r="A1140" s="36"/>
      <c r="B1140" s="37"/>
      <c r="C1140" s="172" t="s">
        <v>1393</v>
      </c>
      <c r="D1140" s="172" t="s">
        <v>140</v>
      </c>
      <c r="E1140" s="173" t="s">
        <v>1394</v>
      </c>
      <c r="F1140" s="174" t="s">
        <v>1395</v>
      </c>
      <c r="G1140" s="175" t="s">
        <v>401</v>
      </c>
      <c r="H1140" s="176">
        <v>6.8959999999999999</v>
      </c>
      <c r="I1140" s="177"/>
      <c r="J1140" s="178">
        <f>ROUND(I1140*H1140,2)</f>
        <v>0</v>
      </c>
      <c r="K1140" s="179"/>
      <c r="L1140" s="41"/>
      <c r="M1140" s="180" t="s">
        <v>44</v>
      </c>
      <c r="N1140" s="181" t="s">
        <v>53</v>
      </c>
      <c r="O1140" s="66"/>
      <c r="P1140" s="182">
        <f>O1140*H1140</f>
        <v>0</v>
      </c>
      <c r="Q1140" s="182">
        <v>0</v>
      </c>
      <c r="R1140" s="182">
        <f>Q1140*H1140</f>
        <v>0</v>
      </c>
      <c r="S1140" s="182">
        <v>0</v>
      </c>
      <c r="T1140" s="183">
        <f>S1140*H1140</f>
        <v>0</v>
      </c>
      <c r="U1140" s="36"/>
      <c r="V1140" s="36"/>
      <c r="W1140" s="36"/>
      <c r="X1140" s="36"/>
      <c r="Y1140" s="36"/>
      <c r="Z1140" s="36"/>
      <c r="AA1140" s="36"/>
      <c r="AB1140" s="36"/>
      <c r="AC1140" s="36"/>
      <c r="AD1140" s="36"/>
      <c r="AE1140" s="36"/>
      <c r="AR1140" s="184" t="s">
        <v>376</v>
      </c>
      <c r="AT1140" s="184" t="s">
        <v>140</v>
      </c>
      <c r="AU1140" s="184" t="s">
        <v>92</v>
      </c>
      <c r="AY1140" s="18" t="s">
        <v>137</v>
      </c>
      <c r="BE1140" s="185">
        <f>IF(N1140="základní",J1140,0)</f>
        <v>0</v>
      </c>
      <c r="BF1140" s="185">
        <f>IF(N1140="snížená",J1140,0)</f>
        <v>0</v>
      </c>
      <c r="BG1140" s="185">
        <f>IF(N1140="zákl. přenesená",J1140,0)</f>
        <v>0</v>
      </c>
      <c r="BH1140" s="185">
        <f>IF(N1140="sníž. přenesená",J1140,0)</f>
        <v>0</v>
      </c>
      <c r="BI1140" s="185">
        <f>IF(N1140="nulová",J1140,0)</f>
        <v>0</v>
      </c>
      <c r="BJ1140" s="18" t="s">
        <v>90</v>
      </c>
      <c r="BK1140" s="185">
        <f>ROUND(I1140*H1140,2)</f>
        <v>0</v>
      </c>
      <c r="BL1140" s="18" t="s">
        <v>376</v>
      </c>
      <c r="BM1140" s="184" t="s">
        <v>1396</v>
      </c>
    </row>
    <row r="1141" spans="1:65" s="2" customFormat="1" ht="11.25">
      <c r="A1141" s="36"/>
      <c r="B1141" s="37"/>
      <c r="C1141" s="38"/>
      <c r="D1141" s="186" t="s">
        <v>146</v>
      </c>
      <c r="E1141" s="38"/>
      <c r="F1141" s="187" t="s">
        <v>1397</v>
      </c>
      <c r="G1141" s="38"/>
      <c r="H1141" s="38"/>
      <c r="I1141" s="188"/>
      <c r="J1141" s="38"/>
      <c r="K1141" s="38"/>
      <c r="L1141" s="41"/>
      <c r="M1141" s="189"/>
      <c r="N1141" s="190"/>
      <c r="O1141" s="66"/>
      <c r="P1141" s="66"/>
      <c r="Q1141" s="66"/>
      <c r="R1141" s="66"/>
      <c r="S1141" s="66"/>
      <c r="T1141" s="67"/>
      <c r="U1141" s="36"/>
      <c r="V1141" s="36"/>
      <c r="W1141" s="36"/>
      <c r="X1141" s="36"/>
      <c r="Y1141" s="36"/>
      <c r="Z1141" s="36"/>
      <c r="AA1141" s="36"/>
      <c r="AB1141" s="36"/>
      <c r="AC1141" s="36"/>
      <c r="AD1141" s="36"/>
      <c r="AE1141" s="36"/>
      <c r="AT1141" s="18" t="s">
        <v>146</v>
      </c>
      <c r="AU1141" s="18" t="s">
        <v>92</v>
      </c>
    </row>
    <row r="1142" spans="1:65" s="2" customFormat="1" ht="24.2" customHeight="1">
      <c r="A1142" s="36"/>
      <c r="B1142" s="37"/>
      <c r="C1142" s="172" t="s">
        <v>1398</v>
      </c>
      <c r="D1142" s="172" t="s">
        <v>140</v>
      </c>
      <c r="E1142" s="173" t="s">
        <v>1399</v>
      </c>
      <c r="F1142" s="174" t="s">
        <v>1400</v>
      </c>
      <c r="G1142" s="175" t="s">
        <v>401</v>
      </c>
      <c r="H1142" s="176">
        <v>6.8959999999999999</v>
      </c>
      <c r="I1142" s="177"/>
      <c r="J1142" s="178">
        <f>ROUND(I1142*H1142,2)</f>
        <v>0</v>
      </c>
      <c r="K1142" s="179"/>
      <c r="L1142" s="41"/>
      <c r="M1142" s="180" t="s">
        <v>44</v>
      </c>
      <c r="N1142" s="181" t="s">
        <v>53</v>
      </c>
      <c r="O1142" s="66"/>
      <c r="P1142" s="182">
        <f>O1142*H1142</f>
        <v>0</v>
      </c>
      <c r="Q1142" s="182">
        <v>0</v>
      </c>
      <c r="R1142" s="182">
        <f>Q1142*H1142</f>
        <v>0</v>
      </c>
      <c r="S1142" s="182">
        <v>0</v>
      </c>
      <c r="T1142" s="183">
        <f>S1142*H1142</f>
        <v>0</v>
      </c>
      <c r="U1142" s="36"/>
      <c r="V1142" s="36"/>
      <c r="W1142" s="36"/>
      <c r="X1142" s="36"/>
      <c r="Y1142" s="36"/>
      <c r="Z1142" s="36"/>
      <c r="AA1142" s="36"/>
      <c r="AB1142" s="36"/>
      <c r="AC1142" s="36"/>
      <c r="AD1142" s="36"/>
      <c r="AE1142" s="36"/>
      <c r="AR1142" s="184" t="s">
        <v>376</v>
      </c>
      <c r="AT1142" s="184" t="s">
        <v>140</v>
      </c>
      <c r="AU1142" s="184" t="s">
        <v>92</v>
      </c>
      <c r="AY1142" s="18" t="s">
        <v>137</v>
      </c>
      <c r="BE1142" s="185">
        <f>IF(N1142="základní",J1142,0)</f>
        <v>0</v>
      </c>
      <c r="BF1142" s="185">
        <f>IF(N1142="snížená",J1142,0)</f>
        <v>0</v>
      </c>
      <c r="BG1142" s="185">
        <f>IF(N1142="zákl. přenesená",J1142,0)</f>
        <v>0</v>
      </c>
      <c r="BH1142" s="185">
        <f>IF(N1142="sníž. přenesená",J1142,0)</f>
        <v>0</v>
      </c>
      <c r="BI1142" s="185">
        <f>IF(N1142="nulová",J1142,0)</f>
        <v>0</v>
      </c>
      <c r="BJ1142" s="18" t="s">
        <v>90</v>
      </c>
      <c r="BK1142" s="185">
        <f>ROUND(I1142*H1142,2)</f>
        <v>0</v>
      </c>
      <c r="BL1142" s="18" t="s">
        <v>376</v>
      </c>
      <c r="BM1142" s="184" t="s">
        <v>1401</v>
      </c>
    </row>
    <row r="1143" spans="1:65" s="2" customFormat="1" ht="11.25">
      <c r="A1143" s="36"/>
      <c r="B1143" s="37"/>
      <c r="C1143" s="38"/>
      <c r="D1143" s="186" t="s">
        <v>146</v>
      </c>
      <c r="E1143" s="38"/>
      <c r="F1143" s="187" t="s">
        <v>1402</v>
      </c>
      <c r="G1143" s="38"/>
      <c r="H1143" s="38"/>
      <c r="I1143" s="188"/>
      <c r="J1143" s="38"/>
      <c r="K1143" s="38"/>
      <c r="L1143" s="41"/>
      <c r="M1143" s="189"/>
      <c r="N1143" s="190"/>
      <c r="O1143" s="66"/>
      <c r="P1143" s="66"/>
      <c r="Q1143" s="66"/>
      <c r="R1143" s="66"/>
      <c r="S1143" s="66"/>
      <c r="T1143" s="67"/>
      <c r="U1143" s="36"/>
      <c r="V1143" s="36"/>
      <c r="W1143" s="36"/>
      <c r="X1143" s="36"/>
      <c r="Y1143" s="36"/>
      <c r="Z1143" s="36"/>
      <c r="AA1143" s="36"/>
      <c r="AB1143" s="36"/>
      <c r="AC1143" s="36"/>
      <c r="AD1143" s="36"/>
      <c r="AE1143" s="36"/>
      <c r="AT1143" s="18" t="s">
        <v>146</v>
      </c>
      <c r="AU1143" s="18" t="s">
        <v>92</v>
      </c>
    </row>
    <row r="1144" spans="1:65" s="12" customFormat="1" ht="22.9" customHeight="1">
      <c r="B1144" s="156"/>
      <c r="C1144" s="157"/>
      <c r="D1144" s="158" t="s">
        <v>81</v>
      </c>
      <c r="E1144" s="170" t="s">
        <v>1403</v>
      </c>
      <c r="F1144" s="170" t="s">
        <v>1404</v>
      </c>
      <c r="G1144" s="157"/>
      <c r="H1144" s="157"/>
      <c r="I1144" s="160"/>
      <c r="J1144" s="171">
        <f>BK1144</f>
        <v>0</v>
      </c>
      <c r="K1144" s="157"/>
      <c r="L1144" s="162"/>
      <c r="M1144" s="163"/>
      <c r="N1144" s="164"/>
      <c r="O1144" s="164"/>
      <c r="P1144" s="165">
        <f>SUM(P1145:P1221)</f>
        <v>0</v>
      </c>
      <c r="Q1144" s="164"/>
      <c r="R1144" s="165">
        <f>SUM(R1145:R1221)</f>
        <v>6.4438098999999998</v>
      </c>
      <c r="S1144" s="164"/>
      <c r="T1144" s="166">
        <f>SUM(T1145:T1221)</f>
        <v>14.81996</v>
      </c>
      <c r="AR1144" s="167" t="s">
        <v>92</v>
      </c>
      <c r="AT1144" s="168" t="s">
        <v>81</v>
      </c>
      <c r="AU1144" s="168" t="s">
        <v>90</v>
      </c>
      <c r="AY1144" s="167" t="s">
        <v>137</v>
      </c>
      <c r="BK1144" s="169">
        <f>SUM(BK1145:BK1221)</f>
        <v>0</v>
      </c>
    </row>
    <row r="1145" spans="1:65" s="2" customFormat="1" ht="16.5" customHeight="1">
      <c r="A1145" s="36"/>
      <c r="B1145" s="37"/>
      <c r="C1145" s="172" t="s">
        <v>1405</v>
      </c>
      <c r="D1145" s="172" t="s">
        <v>140</v>
      </c>
      <c r="E1145" s="173" t="s">
        <v>1406</v>
      </c>
      <c r="F1145" s="174" t="s">
        <v>1407</v>
      </c>
      <c r="G1145" s="175" t="s">
        <v>164</v>
      </c>
      <c r="H1145" s="176">
        <v>305.50400000000002</v>
      </c>
      <c r="I1145" s="177"/>
      <c r="J1145" s="178">
        <f>ROUND(I1145*H1145,2)</f>
        <v>0</v>
      </c>
      <c r="K1145" s="179"/>
      <c r="L1145" s="41"/>
      <c r="M1145" s="180" t="s">
        <v>44</v>
      </c>
      <c r="N1145" s="181" t="s">
        <v>53</v>
      </c>
      <c r="O1145" s="66"/>
      <c r="P1145" s="182">
        <f>O1145*H1145</f>
        <v>0</v>
      </c>
      <c r="Q1145" s="182">
        <v>2.9999999999999997E-4</v>
      </c>
      <c r="R1145" s="182">
        <f>Q1145*H1145</f>
        <v>9.1651200000000002E-2</v>
      </c>
      <c r="S1145" s="182">
        <v>0</v>
      </c>
      <c r="T1145" s="183">
        <f>S1145*H1145</f>
        <v>0</v>
      </c>
      <c r="U1145" s="36"/>
      <c r="V1145" s="36"/>
      <c r="W1145" s="36"/>
      <c r="X1145" s="36"/>
      <c r="Y1145" s="36"/>
      <c r="Z1145" s="36"/>
      <c r="AA1145" s="36"/>
      <c r="AB1145" s="36"/>
      <c r="AC1145" s="36"/>
      <c r="AD1145" s="36"/>
      <c r="AE1145" s="36"/>
      <c r="AR1145" s="184" t="s">
        <v>376</v>
      </c>
      <c r="AT1145" s="184" t="s">
        <v>140</v>
      </c>
      <c r="AU1145" s="184" t="s">
        <v>92</v>
      </c>
      <c r="AY1145" s="18" t="s">
        <v>137</v>
      </c>
      <c r="BE1145" s="185">
        <f>IF(N1145="základní",J1145,0)</f>
        <v>0</v>
      </c>
      <c r="BF1145" s="185">
        <f>IF(N1145="snížená",J1145,0)</f>
        <v>0</v>
      </c>
      <c r="BG1145" s="185">
        <f>IF(N1145="zákl. přenesená",J1145,0)</f>
        <v>0</v>
      </c>
      <c r="BH1145" s="185">
        <f>IF(N1145="sníž. přenesená",J1145,0)</f>
        <v>0</v>
      </c>
      <c r="BI1145" s="185">
        <f>IF(N1145="nulová",J1145,0)</f>
        <v>0</v>
      </c>
      <c r="BJ1145" s="18" t="s">
        <v>90</v>
      </c>
      <c r="BK1145" s="185">
        <f>ROUND(I1145*H1145,2)</f>
        <v>0</v>
      </c>
      <c r="BL1145" s="18" t="s">
        <v>376</v>
      </c>
      <c r="BM1145" s="184" t="s">
        <v>1408</v>
      </c>
    </row>
    <row r="1146" spans="1:65" s="2" customFormat="1" ht="11.25">
      <c r="A1146" s="36"/>
      <c r="B1146" s="37"/>
      <c r="C1146" s="38"/>
      <c r="D1146" s="186" t="s">
        <v>146</v>
      </c>
      <c r="E1146" s="38"/>
      <c r="F1146" s="187" t="s">
        <v>1409</v>
      </c>
      <c r="G1146" s="38"/>
      <c r="H1146" s="38"/>
      <c r="I1146" s="188"/>
      <c r="J1146" s="38"/>
      <c r="K1146" s="38"/>
      <c r="L1146" s="41"/>
      <c r="M1146" s="189"/>
      <c r="N1146" s="190"/>
      <c r="O1146" s="66"/>
      <c r="P1146" s="66"/>
      <c r="Q1146" s="66"/>
      <c r="R1146" s="66"/>
      <c r="S1146" s="66"/>
      <c r="T1146" s="67"/>
      <c r="U1146" s="36"/>
      <c r="V1146" s="36"/>
      <c r="W1146" s="36"/>
      <c r="X1146" s="36"/>
      <c r="Y1146" s="36"/>
      <c r="Z1146" s="36"/>
      <c r="AA1146" s="36"/>
      <c r="AB1146" s="36"/>
      <c r="AC1146" s="36"/>
      <c r="AD1146" s="36"/>
      <c r="AE1146" s="36"/>
      <c r="AT1146" s="18" t="s">
        <v>146</v>
      </c>
      <c r="AU1146" s="18" t="s">
        <v>92</v>
      </c>
    </row>
    <row r="1147" spans="1:65" s="2" customFormat="1" ht="24.2" customHeight="1">
      <c r="A1147" s="36"/>
      <c r="B1147" s="37"/>
      <c r="C1147" s="172" t="s">
        <v>1410</v>
      </c>
      <c r="D1147" s="172" t="s">
        <v>140</v>
      </c>
      <c r="E1147" s="173" t="s">
        <v>1411</v>
      </c>
      <c r="F1147" s="174" t="s">
        <v>1412</v>
      </c>
      <c r="G1147" s="175" t="s">
        <v>164</v>
      </c>
      <c r="H1147" s="176">
        <v>305.50400000000002</v>
      </c>
      <c r="I1147" s="177"/>
      <c r="J1147" s="178">
        <f>ROUND(I1147*H1147,2)</f>
        <v>0</v>
      </c>
      <c r="K1147" s="179"/>
      <c r="L1147" s="41"/>
      <c r="M1147" s="180" t="s">
        <v>44</v>
      </c>
      <c r="N1147" s="181" t="s">
        <v>53</v>
      </c>
      <c r="O1147" s="66"/>
      <c r="P1147" s="182">
        <f>O1147*H1147</f>
        <v>0</v>
      </c>
      <c r="Q1147" s="182">
        <v>1.5E-3</v>
      </c>
      <c r="R1147" s="182">
        <f>Q1147*H1147</f>
        <v>0.45825600000000005</v>
      </c>
      <c r="S1147" s="182">
        <v>0</v>
      </c>
      <c r="T1147" s="183">
        <f>S1147*H1147</f>
        <v>0</v>
      </c>
      <c r="U1147" s="36"/>
      <c r="V1147" s="36"/>
      <c r="W1147" s="36"/>
      <c r="X1147" s="36"/>
      <c r="Y1147" s="36"/>
      <c r="Z1147" s="36"/>
      <c r="AA1147" s="36"/>
      <c r="AB1147" s="36"/>
      <c r="AC1147" s="36"/>
      <c r="AD1147" s="36"/>
      <c r="AE1147" s="36"/>
      <c r="AR1147" s="184" t="s">
        <v>376</v>
      </c>
      <c r="AT1147" s="184" t="s">
        <v>140</v>
      </c>
      <c r="AU1147" s="184" t="s">
        <v>92</v>
      </c>
      <c r="AY1147" s="18" t="s">
        <v>137</v>
      </c>
      <c r="BE1147" s="185">
        <f>IF(N1147="základní",J1147,0)</f>
        <v>0</v>
      </c>
      <c r="BF1147" s="185">
        <f>IF(N1147="snížená",J1147,0)</f>
        <v>0</v>
      </c>
      <c r="BG1147" s="185">
        <f>IF(N1147="zákl. přenesená",J1147,0)</f>
        <v>0</v>
      </c>
      <c r="BH1147" s="185">
        <f>IF(N1147="sníž. přenesená",J1147,0)</f>
        <v>0</v>
      </c>
      <c r="BI1147" s="185">
        <f>IF(N1147="nulová",J1147,0)</f>
        <v>0</v>
      </c>
      <c r="BJ1147" s="18" t="s">
        <v>90</v>
      </c>
      <c r="BK1147" s="185">
        <f>ROUND(I1147*H1147,2)</f>
        <v>0</v>
      </c>
      <c r="BL1147" s="18" t="s">
        <v>376</v>
      </c>
      <c r="BM1147" s="184" t="s">
        <v>1413</v>
      </c>
    </row>
    <row r="1148" spans="1:65" s="2" customFormat="1" ht="11.25">
      <c r="A1148" s="36"/>
      <c r="B1148" s="37"/>
      <c r="C1148" s="38"/>
      <c r="D1148" s="186" t="s">
        <v>146</v>
      </c>
      <c r="E1148" s="38"/>
      <c r="F1148" s="187" t="s">
        <v>1414</v>
      </c>
      <c r="G1148" s="38"/>
      <c r="H1148" s="38"/>
      <c r="I1148" s="188"/>
      <c r="J1148" s="38"/>
      <c r="K1148" s="38"/>
      <c r="L1148" s="41"/>
      <c r="M1148" s="189"/>
      <c r="N1148" s="190"/>
      <c r="O1148" s="66"/>
      <c r="P1148" s="66"/>
      <c r="Q1148" s="66"/>
      <c r="R1148" s="66"/>
      <c r="S1148" s="66"/>
      <c r="T1148" s="67"/>
      <c r="U1148" s="36"/>
      <c r="V1148" s="36"/>
      <c r="W1148" s="36"/>
      <c r="X1148" s="36"/>
      <c r="Y1148" s="36"/>
      <c r="Z1148" s="36"/>
      <c r="AA1148" s="36"/>
      <c r="AB1148" s="36"/>
      <c r="AC1148" s="36"/>
      <c r="AD1148" s="36"/>
      <c r="AE1148" s="36"/>
      <c r="AT1148" s="18" t="s">
        <v>146</v>
      </c>
      <c r="AU1148" s="18" t="s">
        <v>92</v>
      </c>
    </row>
    <row r="1149" spans="1:65" s="2" customFormat="1" ht="24.2" customHeight="1">
      <c r="A1149" s="36"/>
      <c r="B1149" s="37"/>
      <c r="C1149" s="172" t="s">
        <v>1415</v>
      </c>
      <c r="D1149" s="172" t="s">
        <v>140</v>
      </c>
      <c r="E1149" s="173" t="s">
        <v>1416</v>
      </c>
      <c r="F1149" s="174" t="s">
        <v>1417</v>
      </c>
      <c r="G1149" s="175" t="s">
        <v>164</v>
      </c>
      <c r="H1149" s="176">
        <v>181.84</v>
      </c>
      <c r="I1149" s="177"/>
      <c r="J1149" s="178">
        <f>ROUND(I1149*H1149,2)</f>
        <v>0</v>
      </c>
      <c r="K1149" s="179"/>
      <c r="L1149" s="41"/>
      <c r="M1149" s="180" t="s">
        <v>44</v>
      </c>
      <c r="N1149" s="181" t="s">
        <v>53</v>
      </c>
      <c r="O1149" s="66"/>
      <c r="P1149" s="182">
        <f>O1149*H1149</f>
        <v>0</v>
      </c>
      <c r="Q1149" s="182">
        <v>0</v>
      </c>
      <c r="R1149" s="182">
        <f>Q1149*H1149</f>
        <v>0</v>
      </c>
      <c r="S1149" s="182">
        <v>8.1500000000000003E-2</v>
      </c>
      <c r="T1149" s="183">
        <f>S1149*H1149</f>
        <v>14.81996</v>
      </c>
      <c r="U1149" s="36"/>
      <c r="V1149" s="36"/>
      <c r="W1149" s="36"/>
      <c r="X1149" s="36"/>
      <c r="Y1149" s="36"/>
      <c r="Z1149" s="36"/>
      <c r="AA1149" s="36"/>
      <c r="AB1149" s="36"/>
      <c r="AC1149" s="36"/>
      <c r="AD1149" s="36"/>
      <c r="AE1149" s="36"/>
      <c r="AR1149" s="184" t="s">
        <v>376</v>
      </c>
      <c r="AT1149" s="184" t="s">
        <v>140</v>
      </c>
      <c r="AU1149" s="184" t="s">
        <v>92</v>
      </c>
      <c r="AY1149" s="18" t="s">
        <v>137</v>
      </c>
      <c r="BE1149" s="185">
        <f>IF(N1149="základní",J1149,0)</f>
        <v>0</v>
      </c>
      <c r="BF1149" s="185">
        <f>IF(N1149="snížená",J1149,0)</f>
        <v>0</v>
      </c>
      <c r="BG1149" s="185">
        <f>IF(N1149="zákl. přenesená",J1149,0)</f>
        <v>0</v>
      </c>
      <c r="BH1149" s="185">
        <f>IF(N1149="sníž. přenesená",J1149,0)</f>
        <v>0</v>
      </c>
      <c r="BI1149" s="185">
        <f>IF(N1149="nulová",J1149,0)</f>
        <v>0</v>
      </c>
      <c r="BJ1149" s="18" t="s">
        <v>90</v>
      </c>
      <c r="BK1149" s="185">
        <f>ROUND(I1149*H1149,2)</f>
        <v>0</v>
      </c>
      <c r="BL1149" s="18" t="s">
        <v>376</v>
      </c>
      <c r="BM1149" s="184" t="s">
        <v>1418</v>
      </c>
    </row>
    <row r="1150" spans="1:65" s="2" customFormat="1" ht="11.25">
      <c r="A1150" s="36"/>
      <c r="B1150" s="37"/>
      <c r="C1150" s="38"/>
      <c r="D1150" s="186" t="s">
        <v>146</v>
      </c>
      <c r="E1150" s="38"/>
      <c r="F1150" s="187" t="s">
        <v>1419</v>
      </c>
      <c r="G1150" s="38"/>
      <c r="H1150" s="38"/>
      <c r="I1150" s="188"/>
      <c r="J1150" s="38"/>
      <c r="K1150" s="38"/>
      <c r="L1150" s="41"/>
      <c r="M1150" s="189"/>
      <c r="N1150" s="190"/>
      <c r="O1150" s="66"/>
      <c r="P1150" s="66"/>
      <c r="Q1150" s="66"/>
      <c r="R1150" s="66"/>
      <c r="S1150" s="66"/>
      <c r="T1150" s="67"/>
      <c r="U1150" s="36"/>
      <c r="V1150" s="36"/>
      <c r="W1150" s="36"/>
      <c r="X1150" s="36"/>
      <c r="Y1150" s="36"/>
      <c r="Z1150" s="36"/>
      <c r="AA1150" s="36"/>
      <c r="AB1150" s="36"/>
      <c r="AC1150" s="36"/>
      <c r="AD1150" s="36"/>
      <c r="AE1150" s="36"/>
      <c r="AT1150" s="18" t="s">
        <v>146</v>
      </c>
      <c r="AU1150" s="18" t="s">
        <v>92</v>
      </c>
    </row>
    <row r="1151" spans="1:65" s="13" customFormat="1" ht="11.25">
      <c r="B1151" s="191"/>
      <c r="C1151" s="192"/>
      <c r="D1151" s="193" t="s">
        <v>148</v>
      </c>
      <c r="E1151" s="194" t="s">
        <v>44</v>
      </c>
      <c r="F1151" s="195" t="s">
        <v>1420</v>
      </c>
      <c r="G1151" s="192"/>
      <c r="H1151" s="196">
        <v>4.4000000000000004</v>
      </c>
      <c r="I1151" s="197"/>
      <c r="J1151" s="192"/>
      <c r="K1151" s="192"/>
      <c r="L1151" s="198"/>
      <c r="M1151" s="199"/>
      <c r="N1151" s="200"/>
      <c r="O1151" s="200"/>
      <c r="P1151" s="200"/>
      <c r="Q1151" s="200"/>
      <c r="R1151" s="200"/>
      <c r="S1151" s="200"/>
      <c r="T1151" s="201"/>
      <c r="AT1151" s="202" t="s">
        <v>148</v>
      </c>
      <c r="AU1151" s="202" t="s">
        <v>92</v>
      </c>
      <c r="AV1151" s="13" t="s">
        <v>92</v>
      </c>
      <c r="AW1151" s="13" t="s">
        <v>42</v>
      </c>
      <c r="AX1151" s="13" t="s">
        <v>82</v>
      </c>
      <c r="AY1151" s="202" t="s">
        <v>137</v>
      </c>
    </row>
    <row r="1152" spans="1:65" s="13" customFormat="1" ht="11.25">
      <c r="B1152" s="191"/>
      <c r="C1152" s="192"/>
      <c r="D1152" s="193" t="s">
        <v>148</v>
      </c>
      <c r="E1152" s="194" t="s">
        <v>44</v>
      </c>
      <c r="F1152" s="195" t="s">
        <v>1421</v>
      </c>
      <c r="G1152" s="192"/>
      <c r="H1152" s="196">
        <v>1.6</v>
      </c>
      <c r="I1152" s="197"/>
      <c r="J1152" s="192"/>
      <c r="K1152" s="192"/>
      <c r="L1152" s="198"/>
      <c r="M1152" s="199"/>
      <c r="N1152" s="200"/>
      <c r="O1152" s="200"/>
      <c r="P1152" s="200"/>
      <c r="Q1152" s="200"/>
      <c r="R1152" s="200"/>
      <c r="S1152" s="200"/>
      <c r="T1152" s="201"/>
      <c r="AT1152" s="202" t="s">
        <v>148</v>
      </c>
      <c r="AU1152" s="202" t="s">
        <v>92</v>
      </c>
      <c r="AV1152" s="13" t="s">
        <v>92</v>
      </c>
      <c r="AW1152" s="13" t="s">
        <v>42</v>
      </c>
      <c r="AX1152" s="13" t="s">
        <v>82</v>
      </c>
      <c r="AY1152" s="202" t="s">
        <v>137</v>
      </c>
    </row>
    <row r="1153" spans="2:51" s="13" customFormat="1" ht="11.25">
      <c r="B1153" s="191"/>
      <c r="C1153" s="192"/>
      <c r="D1153" s="193" t="s">
        <v>148</v>
      </c>
      <c r="E1153" s="194" t="s">
        <v>44</v>
      </c>
      <c r="F1153" s="195" t="s">
        <v>1422</v>
      </c>
      <c r="G1153" s="192"/>
      <c r="H1153" s="196">
        <v>4.4000000000000004</v>
      </c>
      <c r="I1153" s="197"/>
      <c r="J1153" s="192"/>
      <c r="K1153" s="192"/>
      <c r="L1153" s="198"/>
      <c r="M1153" s="199"/>
      <c r="N1153" s="200"/>
      <c r="O1153" s="200"/>
      <c r="P1153" s="200"/>
      <c r="Q1153" s="200"/>
      <c r="R1153" s="200"/>
      <c r="S1153" s="200"/>
      <c r="T1153" s="201"/>
      <c r="AT1153" s="202" t="s">
        <v>148</v>
      </c>
      <c r="AU1153" s="202" t="s">
        <v>92</v>
      </c>
      <c r="AV1153" s="13" t="s">
        <v>92</v>
      </c>
      <c r="AW1153" s="13" t="s">
        <v>42</v>
      </c>
      <c r="AX1153" s="13" t="s">
        <v>82</v>
      </c>
      <c r="AY1153" s="202" t="s">
        <v>137</v>
      </c>
    </row>
    <row r="1154" spans="2:51" s="13" customFormat="1" ht="11.25">
      <c r="B1154" s="191"/>
      <c r="C1154" s="192"/>
      <c r="D1154" s="193" t="s">
        <v>148</v>
      </c>
      <c r="E1154" s="194" t="s">
        <v>44</v>
      </c>
      <c r="F1154" s="195" t="s">
        <v>1423</v>
      </c>
      <c r="G1154" s="192"/>
      <c r="H1154" s="196">
        <v>1.6</v>
      </c>
      <c r="I1154" s="197"/>
      <c r="J1154" s="192"/>
      <c r="K1154" s="192"/>
      <c r="L1154" s="198"/>
      <c r="M1154" s="199"/>
      <c r="N1154" s="200"/>
      <c r="O1154" s="200"/>
      <c r="P1154" s="200"/>
      <c r="Q1154" s="200"/>
      <c r="R1154" s="200"/>
      <c r="S1154" s="200"/>
      <c r="T1154" s="201"/>
      <c r="AT1154" s="202" t="s">
        <v>148</v>
      </c>
      <c r="AU1154" s="202" t="s">
        <v>92</v>
      </c>
      <c r="AV1154" s="13" t="s">
        <v>92</v>
      </c>
      <c r="AW1154" s="13" t="s">
        <v>42</v>
      </c>
      <c r="AX1154" s="13" t="s">
        <v>82</v>
      </c>
      <c r="AY1154" s="202" t="s">
        <v>137</v>
      </c>
    </row>
    <row r="1155" spans="2:51" s="13" customFormat="1" ht="11.25">
      <c r="B1155" s="191"/>
      <c r="C1155" s="192"/>
      <c r="D1155" s="193" t="s">
        <v>148</v>
      </c>
      <c r="E1155" s="194" t="s">
        <v>44</v>
      </c>
      <c r="F1155" s="195" t="s">
        <v>1424</v>
      </c>
      <c r="G1155" s="192"/>
      <c r="H1155" s="196">
        <v>10.54</v>
      </c>
      <c r="I1155" s="197"/>
      <c r="J1155" s="192"/>
      <c r="K1155" s="192"/>
      <c r="L1155" s="198"/>
      <c r="M1155" s="199"/>
      <c r="N1155" s="200"/>
      <c r="O1155" s="200"/>
      <c r="P1155" s="200"/>
      <c r="Q1155" s="200"/>
      <c r="R1155" s="200"/>
      <c r="S1155" s="200"/>
      <c r="T1155" s="201"/>
      <c r="AT1155" s="202" t="s">
        <v>148</v>
      </c>
      <c r="AU1155" s="202" t="s">
        <v>92</v>
      </c>
      <c r="AV1155" s="13" t="s">
        <v>92</v>
      </c>
      <c r="AW1155" s="13" t="s">
        <v>42</v>
      </c>
      <c r="AX1155" s="13" t="s">
        <v>82</v>
      </c>
      <c r="AY1155" s="202" t="s">
        <v>137</v>
      </c>
    </row>
    <row r="1156" spans="2:51" s="13" customFormat="1" ht="11.25">
      <c r="B1156" s="191"/>
      <c r="C1156" s="192"/>
      <c r="D1156" s="193" t="s">
        <v>148</v>
      </c>
      <c r="E1156" s="194" t="s">
        <v>44</v>
      </c>
      <c r="F1156" s="195" t="s">
        <v>1425</v>
      </c>
      <c r="G1156" s="192"/>
      <c r="H1156" s="196">
        <v>10.54</v>
      </c>
      <c r="I1156" s="197"/>
      <c r="J1156" s="192"/>
      <c r="K1156" s="192"/>
      <c r="L1156" s="198"/>
      <c r="M1156" s="199"/>
      <c r="N1156" s="200"/>
      <c r="O1156" s="200"/>
      <c r="P1156" s="200"/>
      <c r="Q1156" s="200"/>
      <c r="R1156" s="200"/>
      <c r="S1156" s="200"/>
      <c r="T1156" s="201"/>
      <c r="AT1156" s="202" t="s">
        <v>148</v>
      </c>
      <c r="AU1156" s="202" t="s">
        <v>92</v>
      </c>
      <c r="AV1156" s="13" t="s">
        <v>92</v>
      </c>
      <c r="AW1156" s="13" t="s">
        <v>42</v>
      </c>
      <c r="AX1156" s="13" t="s">
        <v>82</v>
      </c>
      <c r="AY1156" s="202" t="s">
        <v>137</v>
      </c>
    </row>
    <row r="1157" spans="2:51" s="13" customFormat="1" ht="11.25">
      <c r="B1157" s="191"/>
      <c r="C1157" s="192"/>
      <c r="D1157" s="193" t="s">
        <v>148</v>
      </c>
      <c r="E1157" s="194" t="s">
        <v>44</v>
      </c>
      <c r="F1157" s="195" t="s">
        <v>1426</v>
      </c>
      <c r="G1157" s="192"/>
      <c r="H1157" s="196">
        <v>10.54</v>
      </c>
      <c r="I1157" s="197"/>
      <c r="J1157" s="192"/>
      <c r="K1157" s="192"/>
      <c r="L1157" s="198"/>
      <c r="M1157" s="199"/>
      <c r="N1157" s="200"/>
      <c r="O1157" s="200"/>
      <c r="P1157" s="200"/>
      <c r="Q1157" s="200"/>
      <c r="R1157" s="200"/>
      <c r="S1157" s="200"/>
      <c r="T1157" s="201"/>
      <c r="AT1157" s="202" t="s">
        <v>148</v>
      </c>
      <c r="AU1157" s="202" t="s">
        <v>92</v>
      </c>
      <c r="AV1157" s="13" t="s">
        <v>92</v>
      </c>
      <c r="AW1157" s="13" t="s">
        <v>42</v>
      </c>
      <c r="AX1157" s="13" t="s">
        <v>82</v>
      </c>
      <c r="AY1157" s="202" t="s">
        <v>137</v>
      </c>
    </row>
    <row r="1158" spans="2:51" s="13" customFormat="1" ht="11.25">
      <c r="B1158" s="191"/>
      <c r="C1158" s="192"/>
      <c r="D1158" s="193" t="s">
        <v>148</v>
      </c>
      <c r="E1158" s="194" t="s">
        <v>44</v>
      </c>
      <c r="F1158" s="195" t="s">
        <v>1427</v>
      </c>
      <c r="G1158" s="192"/>
      <c r="H1158" s="196">
        <v>10.54</v>
      </c>
      <c r="I1158" s="197"/>
      <c r="J1158" s="192"/>
      <c r="K1158" s="192"/>
      <c r="L1158" s="198"/>
      <c r="M1158" s="199"/>
      <c r="N1158" s="200"/>
      <c r="O1158" s="200"/>
      <c r="P1158" s="200"/>
      <c r="Q1158" s="200"/>
      <c r="R1158" s="200"/>
      <c r="S1158" s="200"/>
      <c r="T1158" s="201"/>
      <c r="AT1158" s="202" t="s">
        <v>148</v>
      </c>
      <c r="AU1158" s="202" t="s">
        <v>92</v>
      </c>
      <c r="AV1158" s="13" t="s">
        <v>92</v>
      </c>
      <c r="AW1158" s="13" t="s">
        <v>42</v>
      </c>
      <c r="AX1158" s="13" t="s">
        <v>82</v>
      </c>
      <c r="AY1158" s="202" t="s">
        <v>137</v>
      </c>
    </row>
    <row r="1159" spans="2:51" s="13" customFormat="1" ht="11.25">
      <c r="B1159" s="191"/>
      <c r="C1159" s="192"/>
      <c r="D1159" s="193" t="s">
        <v>148</v>
      </c>
      <c r="E1159" s="194" t="s">
        <v>44</v>
      </c>
      <c r="F1159" s="195" t="s">
        <v>1428</v>
      </c>
      <c r="G1159" s="192"/>
      <c r="H1159" s="196">
        <v>10.54</v>
      </c>
      <c r="I1159" s="197"/>
      <c r="J1159" s="192"/>
      <c r="K1159" s="192"/>
      <c r="L1159" s="198"/>
      <c r="M1159" s="199"/>
      <c r="N1159" s="200"/>
      <c r="O1159" s="200"/>
      <c r="P1159" s="200"/>
      <c r="Q1159" s="200"/>
      <c r="R1159" s="200"/>
      <c r="S1159" s="200"/>
      <c r="T1159" s="201"/>
      <c r="AT1159" s="202" t="s">
        <v>148</v>
      </c>
      <c r="AU1159" s="202" t="s">
        <v>92</v>
      </c>
      <c r="AV1159" s="13" t="s">
        <v>92</v>
      </c>
      <c r="AW1159" s="13" t="s">
        <v>42</v>
      </c>
      <c r="AX1159" s="13" t="s">
        <v>82</v>
      </c>
      <c r="AY1159" s="202" t="s">
        <v>137</v>
      </c>
    </row>
    <row r="1160" spans="2:51" s="13" customFormat="1" ht="11.25">
      <c r="B1160" s="191"/>
      <c r="C1160" s="192"/>
      <c r="D1160" s="193" t="s">
        <v>148</v>
      </c>
      <c r="E1160" s="194" t="s">
        <v>44</v>
      </c>
      <c r="F1160" s="195" t="s">
        <v>1429</v>
      </c>
      <c r="G1160" s="192"/>
      <c r="H1160" s="196">
        <v>10.54</v>
      </c>
      <c r="I1160" s="197"/>
      <c r="J1160" s="192"/>
      <c r="K1160" s="192"/>
      <c r="L1160" s="198"/>
      <c r="M1160" s="199"/>
      <c r="N1160" s="200"/>
      <c r="O1160" s="200"/>
      <c r="P1160" s="200"/>
      <c r="Q1160" s="200"/>
      <c r="R1160" s="200"/>
      <c r="S1160" s="200"/>
      <c r="T1160" s="201"/>
      <c r="AT1160" s="202" t="s">
        <v>148</v>
      </c>
      <c r="AU1160" s="202" t="s">
        <v>92</v>
      </c>
      <c r="AV1160" s="13" t="s">
        <v>92</v>
      </c>
      <c r="AW1160" s="13" t="s">
        <v>42</v>
      </c>
      <c r="AX1160" s="13" t="s">
        <v>82</v>
      </c>
      <c r="AY1160" s="202" t="s">
        <v>137</v>
      </c>
    </row>
    <row r="1161" spans="2:51" s="13" customFormat="1" ht="11.25">
      <c r="B1161" s="191"/>
      <c r="C1161" s="192"/>
      <c r="D1161" s="193" t="s">
        <v>148</v>
      </c>
      <c r="E1161" s="194" t="s">
        <v>44</v>
      </c>
      <c r="F1161" s="195" t="s">
        <v>1430</v>
      </c>
      <c r="G1161" s="192"/>
      <c r="H1161" s="196">
        <v>10.54</v>
      </c>
      <c r="I1161" s="197"/>
      <c r="J1161" s="192"/>
      <c r="K1161" s="192"/>
      <c r="L1161" s="198"/>
      <c r="M1161" s="199"/>
      <c r="N1161" s="200"/>
      <c r="O1161" s="200"/>
      <c r="P1161" s="200"/>
      <c r="Q1161" s="200"/>
      <c r="R1161" s="200"/>
      <c r="S1161" s="200"/>
      <c r="T1161" s="201"/>
      <c r="AT1161" s="202" t="s">
        <v>148</v>
      </c>
      <c r="AU1161" s="202" t="s">
        <v>92</v>
      </c>
      <c r="AV1161" s="13" t="s">
        <v>92</v>
      </c>
      <c r="AW1161" s="13" t="s">
        <v>42</v>
      </c>
      <c r="AX1161" s="13" t="s">
        <v>82</v>
      </c>
      <c r="AY1161" s="202" t="s">
        <v>137</v>
      </c>
    </row>
    <row r="1162" spans="2:51" s="13" customFormat="1" ht="11.25">
      <c r="B1162" s="191"/>
      <c r="C1162" s="192"/>
      <c r="D1162" s="193" t="s">
        <v>148</v>
      </c>
      <c r="E1162" s="194" t="s">
        <v>44</v>
      </c>
      <c r="F1162" s="195" t="s">
        <v>1431</v>
      </c>
      <c r="G1162" s="192"/>
      <c r="H1162" s="196">
        <v>10.54</v>
      </c>
      <c r="I1162" s="197"/>
      <c r="J1162" s="192"/>
      <c r="K1162" s="192"/>
      <c r="L1162" s="198"/>
      <c r="M1162" s="199"/>
      <c r="N1162" s="200"/>
      <c r="O1162" s="200"/>
      <c r="P1162" s="200"/>
      <c r="Q1162" s="200"/>
      <c r="R1162" s="200"/>
      <c r="S1162" s="200"/>
      <c r="T1162" s="201"/>
      <c r="AT1162" s="202" t="s">
        <v>148</v>
      </c>
      <c r="AU1162" s="202" t="s">
        <v>92</v>
      </c>
      <c r="AV1162" s="13" t="s">
        <v>92</v>
      </c>
      <c r="AW1162" s="13" t="s">
        <v>42</v>
      </c>
      <c r="AX1162" s="13" t="s">
        <v>82</v>
      </c>
      <c r="AY1162" s="202" t="s">
        <v>137</v>
      </c>
    </row>
    <row r="1163" spans="2:51" s="13" customFormat="1" ht="11.25">
      <c r="B1163" s="191"/>
      <c r="C1163" s="192"/>
      <c r="D1163" s="193" t="s">
        <v>148</v>
      </c>
      <c r="E1163" s="194" t="s">
        <v>44</v>
      </c>
      <c r="F1163" s="195" t="s">
        <v>1432</v>
      </c>
      <c r="G1163" s="192"/>
      <c r="H1163" s="196">
        <v>10.54</v>
      </c>
      <c r="I1163" s="197"/>
      <c r="J1163" s="192"/>
      <c r="K1163" s="192"/>
      <c r="L1163" s="198"/>
      <c r="M1163" s="199"/>
      <c r="N1163" s="200"/>
      <c r="O1163" s="200"/>
      <c r="P1163" s="200"/>
      <c r="Q1163" s="200"/>
      <c r="R1163" s="200"/>
      <c r="S1163" s="200"/>
      <c r="T1163" s="201"/>
      <c r="AT1163" s="202" t="s">
        <v>148</v>
      </c>
      <c r="AU1163" s="202" t="s">
        <v>92</v>
      </c>
      <c r="AV1163" s="13" t="s">
        <v>92</v>
      </c>
      <c r="AW1163" s="13" t="s">
        <v>42</v>
      </c>
      <c r="AX1163" s="13" t="s">
        <v>82</v>
      </c>
      <c r="AY1163" s="202" t="s">
        <v>137</v>
      </c>
    </row>
    <row r="1164" spans="2:51" s="13" customFormat="1" ht="11.25">
      <c r="B1164" s="191"/>
      <c r="C1164" s="192"/>
      <c r="D1164" s="193" t="s">
        <v>148</v>
      </c>
      <c r="E1164" s="194" t="s">
        <v>44</v>
      </c>
      <c r="F1164" s="195" t="s">
        <v>1433</v>
      </c>
      <c r="G1164" s="192"/>
      <c r="H1164" s="196">
        <v>10.54</v>
      </c>
      <c r="I1164" s="197"/>
      <c r="J1164" s="192"/>
      <c r="K1164" s="192"/>
      <c r="L1164" s="198"/>
      <c r="M1164" s="199"/>
      <c r="N1164" s="200"/>
      <c r="O1164" s="200"/>
      <c r="P1164" s="200"/>
      <c r="Q1164" s="200"/>
      <c r="R1164" s="200"/>
      <c r="S1164" s="200"/>
      <c r="T1164" s="201"/>
      <c r="AT1164" s="202" t="s">
        <v>148</v>
      </c>
      <c r="AU1164" s="202" t="s">
        <v>92</v>
      </c>
      <c r="AV1164" s="13" t="s">
        <v>92</v>
      </c>
      <c r="AW1164" s="13" t="s">
        <v>42</v>
      </c>
      <c r="AX1164" s="13" t="s">
        <v>82</v>
      </c>
      <c r="AY1164" s="202" t="s">
        <v>137</v>
      </c>
    </row>
    <row r="1165" spans="2:51" s="13" customFormat="1" ht="11.25">
      <c r="B1165" s="191"/>
      <c r="C1165" s="192"/>
      <c r="D1165" s="193" t="s">
        <v>148</v>
      </c>
      <c r="E1165" s="194" t="s">
        <v>44</v>
      </c>
      <c r="F1165" s="195" t="s">
        <v>1434</v>
      </c>
      <c r="G1165" s="192"/>
      <c r="H1165" s="196">
        <v>5.66</v>
      </c>
      <c r="I1165" s="197"/>
      <c r="J1165" s="192"/>
      <c r="K1165" s="192"/>
      <c r="L1165" s="198"/>
      <c r="M1165" s="199"/>
      <c r="N1165" s="200"/>
      <c r="O1165" s="200"/>
      <c r="P1165" s="200"/>
      <c r="Q1165" s="200"/>
      <c r="R1165" s="200"/>
      <c r="S1165" s="200"/>
      <c r="T1165" s="201"/>
      <c r="AT1165" s="202" t="s">
        <v>148</v>
      </c>
      <c r="AU1165" s="202" t="s">
        <v>92</v>
      </c>
      <c r="AV1165" s="13" t="s">
        <v>92</v>
      </c>
      <c r="AW1165" s="13" t="s">
        <v>42</v>
      </c>
      <c r="AX1165" s="13" t="s">
        <v>82</v>
      </c>
      <c r="AY1165" s="202" t="s">
        <v>137</v>
      </c>
    </row>
    <row r="1166" spans="2:51" s="13" customFormat="1" ht="11.25">
      <c r="B1166" s="191"/>
      <c r="C1166" s="192"/>
      <c r="D1166" s="193" t="s">
        <v>148</v>
      </c>
      <c r="E1166" s="194" t="s">
        <v>44</v>
      </c>
      <c r="F1166" s="195" t="s">
        <v>1435</v>
      </c>
      <c r="G1166" s="192"/>
      <c r="H1166" s="196">
        <v>18.3</v>
      </c>
      <c r="I1166" s="197"/>
      <c r="J1166" s="192"/>
      <c r="K1166" s="192"/>
      <c r="L1166" s="198"/>
      <c r="M1166" s="199"/>
      <c r="N1166" s="200"/>
      <c r="O1166" s="200"/>
      <c r="P1166" s="200"/>
      <c r="Q1166" s="200"/>
      <c r="R1166" s="200"/>
      <c r="S1166" s="200"/>
      <c r="T1166" s="201"/>
      <c r="AT1166" s="202" t="s">
        <v>148</v>
      </c>
      <c r="AU1166" s="202" t="s">
        <v>92</v>
      </c>
      <c r="AV1166" s="13" t="s">
        <v>92</v>
      </c>
      <c r="AW1166" s="13" t="s">
        <v>42</v>
      </c>
      <c r="AX1166" s="13" t="s">
        <v>82</v>
      </c>
      <c r="AY1166" s="202" t="s">
        <v>137</v>
      </c>
    </row>
    <row r="1167" spans="2:51" s="13" customFormat="1" ht="11.25">
      <c r="B1167" s="191"/>
      <c r="C1167" s="192"/>
      <c r="D1167" s="193" t="s">
        <v>148</v>
      </c>
      <c r="E1167" s="194" t="s">
        <v>44</v>
      </c>
      <c r="F1167" s="195" t="s">
        <v>1436</v>
      </c>
      <c r="G1167" s="192"/>
      <c r="H1167" s="196">
        <v>18.420000000000002</v>
      </c>
      <c r="I1167" s="197"/>
      <c r="J1167" s="192"/>
      <c r="K1167" s="192"/>
      <c r="L1167" s="198"/>
      <c r="M1167" s="199"/>
      <c r="N1167" s="200"/>
      <c r="O1167" s="200"/>
      <c r="P1167" s="200"/>
      <c r="Q1167" s="200"/>
      <c r="R1167" s="200"/>
      <c r="S1167" s="200"/>
      <c r="T1167" s="201"/>
      <c r="AT1167" s="202" t="s">
        <v>148</v>
      </c>
      <c r="AU1167" s="202" t="s">
        <v>92</v>
      </c>
      <c r="AV1167" s="13" t="s">
        <v>92</v>
      </c>
      <c r="AW1167" s="13" t="s">
        <v>42</v>
      </c>
      <c r="AX1167" s="13" t="s">
        <v>82</v>
      </c>
      <c r="AY1167" s="202" t="s">
        <v>137</v>
      </c>
    </row>
    <row r="1168" spans="2:51" s="13" customFormat="1" ht="11.25">
      <c r="B1168" s="191"/>
      <c r="C1168" s="192"/>
      <c r="D1168" s="193" t="s">
        <v>148</v>
      </c>
      <c r="E1168" s="194" t="s">
        <v>44</v>
      </c>
      <c r="F1168" s="195" t="s">
        <v>1437</v>
      </c>
      <c r="G1168" s="192"/>
      <c r="H1168" s="196">
        <v>4.3600000000000003</v>
      </c>
      <c r="I1168" s="197"/>
      <c r="J1168" s="192"/>
      <c r="K1168" s="192"/>
      <c r="L1168" s="198"/>
      <c r="M1168" s="199"/>
      <c r="N1168" s="200"/>
      <c r="O1168" s="200"/>
      <c r="P1168" s="200"/>
      <c r="Q1168" s="200"/>
      <c r="R1168" s="200"/>
      <c r="S1168" s="200"/>
      <c r="T1168" s="201"/>
      <c r="AT1168" s="202" t="s">
        <v>148</v>
      </c>
      <c r="AU1168" s="202" t="s">
        <v>92</v>
      </c>
      <c r="AV1168" s="13" t="s">
        <v>92</v>
      </c>
      <c r="AW1168" s="13" t="s">
        <v>42</v>
      </c>
      <c r="AX1168" s="13" t="s">
        <v>82</v>
      </c>
      <c r="AY1168" s="202" t="s">
        <v>137</v>
      </c>
    </row>
    <row r="1169" spans="1:65" s="13" customFormat="1" ht="11.25">
      <c r="B1169" s="191"/>
      <c r="C1169" s="192"/>
      <c r="D1169" s="193" t="s">
        <v>148</v>
      </c>
      <c r="E1169" s="194" t="s">
        <v>44</v>
      </c>
      <c r="F1169" s="195" t="s">
        <v>1438</v>
      </c>
      <c r="G1169" s="192"/>
      <c r="H1169" s="196">
        <v>0</v>
      </c>
      <c r="I1169" s="197"/>
      <c r="J1169" s="192"/>
      <c r="K1169" s="192"/>
      <c r="L1169" s="198"/>
      <c r="M1169" s="199"/>
      <c r="N1169" s="200"/>
      <c r="O1169" s="200"/>
      <c r="P1169" s="200"/>
      <c r="Q1169" s="200"/>
      <c r="R1169" s="200"/>
      <c r="S1169" s="200"/>
      <c r="T1169" s="201"/>
      <c r="AT1169" s="202" t="s">
        <v>148</v>
      </c>
      <c r="AU1169" s="202" t="s">
        <v>92</v>
      </c>
      <c r="AV1169" s="13" t="s">
        <v>92</v>
      </c>
      <c r="AW1169" s="13" t="s">
        <v>42</v>
      </c>
      <c r="AX1169" s="13" t="s">
        <v>82</v>
      </c>
      <c r="AY1169" s="202" t="s">
        <v>137</v>
      </c>
    </row>
    <row r="1170" spans="1:65" s="13" customFormat="1" ht="11.25">
      <c r="B1170" s="191"/>
      <c r="C1170" s="192"/>
      <c r="D1170" s="193" t="s">
        <v>148</v>
      </c>
      <c r="E1170" s="194" t="s">
        <v>44</v>
      </c>
      <c r="F1170" s="195" t="s">
        <v>1439</v>
      </c>
      <c r="G1170" s="192"/>
      <c r="H1170" s="196">
        <v>17.7</v>
      </c>
      <c r="I1170" s="197"/>
      <c r="J1170" s="192"/>
      <c r="K1170" s="192"/>
      <c r="L1170" s="198"/>
      <c r="M1170" s="199"/>
      <c r="N1170" s="200"/>
      <c r="O1170" s="200"/>
      <c r="P1170" s="200"/>
      <c r="Q1170" s="200"/>
      <c r="R1170" s="200"/>
      <c r="S1170" s="200"/>
      <c r="T1170" s="201"/>
      <c r="AT1170" s="202" t="s">
        <v>148</v>
      </c>
      <c r="AU1170" s="202" t="s">
        <v>92</v>
      </c>
      <c r="AV1170" s="13" t="s">
        <v>92</v>
      </c>
      <c r="AW1170" s="13" t="s">
        <v>42</v>
      </c>
      <c r="AX1170" s="13" t="s">
        <v>82</v>
      </c>
      <c r="AY1170" s="202" t="s">
        <v>137</v>
      </c>
    </row>
    <row r="1171" spans="1:65" s="14" customFormat="1" ht="11.25">
      <c r="B1171" s="203"/>
      <c r="C1171" s="204"/>
      <c r="D1171" s="193" t="s">
        <v>148</v>
      </c>
      <c r="E1171" s="205" t="s">
        <v>44</v>
      </c>
      <c r="F1171" s="206" t="s">
        <v>153</v>
      </c>
      <c r="G1171" s="204"/>
      <c r="H1171" s="207">
        <v>181.84</v>
      </c>
      <c r="I1171" s="208"/>
      <c r="J1171" s="204"/>
      <c r="K1171" s="204"/>
      <c r="L1171" s="209"/>
      <c r="M1171" s="210"/>
      <c r="N1171" s="211"/>
      <c r="O1171" s="211"/>
      <c r="P1171" s="211"/>
      <c r="Q1171" s="211"/>
      <c r="R1171" s="211"/>
      <c r="S1171" s="211"/>
      <c r="T1171" s="212"/>
      <c r="AT1171" s="213" t="s">
        <v>148</v>
      </c>
      <c r="AU1171" s="213" t="s">
        <v>92</v>
      </c>
      <c r="AV1171" s="14" t="s">
        <v>144</v>
      </c>
      <c r="AW1171" s="14" t="s">
        <v>42</v>
      </c>
      <c r="AX1171" s="14" t="s">
        <v>90</v>
      </c>
      <c r="AY1171" s="213" t="s">
        <v>137</v>
      </c>
    </row>
    <row r="1172" spans="1:65" s="2" customFormat="1" ht="33" customHeight="1">
      <c r="A1172" s="36"/>
      <c r="B1172" s="37"/>
      <c r="C1172" s="172" t="s">
        <v>1440</v>
      </c>
      <c r="D1172" s="172" t="s">
        <v>140</v>
      </c>
      <c r="E1172" s="173" t="s">
        <v>1441</v>
      </c>
      <c r="F1172" s="174" t="s">
        <v>1442</v>
      </c>
      <c r="G1172" s="175" t="s">
        <v>164</v>
      </c>
      <c r="H1172" s="176">
        <v>305.50400000000002</v>
      </c>
      <c r="I1172" s="177"/>
      <c r="J1172" s="178">
        <f>ROUND(I1172*H1172,2)</f>
        <v>0</v>
      </c>
      <c r="K1172" s="179"/>
      <c r="L1172" s="41"/>
      <c r="M1172" s="180" t="s">
        <v>44</v>
      </c>
      <c r="N1172" s="181" t="s">
        <v>53</v>
      </c>
      <c r="O1172" s="66"/>
      <c r="P1172" s="182">
        <f>O1172*H1172</f>
        <v>0</v>
      </c>
      <c r="Q1172" s="182">
        <v>5.1999999999999998E-3</v>
      </c>
      <c r="R1172" s="182">
        <f>Q1172*H1172</f>
        <v>1.5886207999999999</v>
      </c>
      <c r="S1172" s="182">
        <v>0</v>
      </c>
      <c r="T1172" s="183">
        <f>S1172*H1172</f>
        <v>0</v>
      </c>
      <c r="U1172" s="36"/>
      <c r="V1172" s="36"/>
      <c r="W1172" s="36"/>
      <c r="X1172" s="36"/>
      <c r="Y1172" s="36"/>
      <c r="Z1172" s="36"/>
      <c r="AA1172" s="36"/>
      <c r="AB1172" s="36"/>
      <c r="AC1172" s="36"/>
      <c r="AD1172" s="36"/>
      <c r="AE1172" s="36"/>
      <c r="AR1172" s="184" t="s">
        <v>376</v>
      </c>
      <c r="AT1172" s="184" t="s">
        <v>140</v>
      </c>
      <c r="AU1172" s="184" t="s">
        <v>92</v>
      </c>
      <c r="AY1172" s="18" t="s">
        <v>137</v>
      </c>
      <c r="BE1172" s="185">
        <f>IF(N1172="základní",J1172,0)</f>
        <v>0</v>
      </c>
      <c r="BF1172" s="185">
        <f>IF(N1172="snížená",J1172,0)</f>
        <v>0</v>
      </c>
      <c r="BG1172" s="185">
        <f>IF(N1172="zákl. přenesená",J1172,0)</f>
        <v>0</v>
      </c>
      <c r="BH1172" s="185">
        <f>IF(N1172="sníž. přenesená",J1172,0)</f>
        <v>0</v>
      </c>
      <c r="BI1172" s="185">
        <f>IF(N1172="nulová",J1172,0)</f>
        <v>0</v>
      </c>
      <c r="BJ1172" s="18" t="s">
        <v>90</v>
      </c>
      <c r="BK1172" s="185">
        <f>ROUND(I1172*H1172,2)</f>
        <v>0</v>
      </c>
      <c r="BL1172" s="18" t="s">
        <v>376</v>
      </c>
      <c r="BM1172" s="184" t="s">
        <v>1443</v>
      </c>
    </row>
    <row r="1173" spans="1:65" s="2" customFormat="1" ht="11.25">
      <c r="A1173" s="36"/>
      <c r="B1173" s="37"/>
      <c r="C1173" s="38"/>
      <c r="D1173" s="186" t="s">
        <v>146</v>
      </c>
      <c r="E1173" s="38"/>
      <c r="F1173" s="187" t="s">
        <v>1444</v>
      </c>
      <c r="G1173" s="38"/>
      <c r="H1173" s="38"/>
      <c r="I1173" s="188"/>
      <c r="J1173" s="38"/>
      <c r="K1173" s="38"/>
      <c r="L1173" s="41"/>
      <c r="M1173" s="189"/>
      <c r="N1173" s="190"/>
      <c r="O1173" s="66"/>
      <c r="P1173" s="66"/>
      <c r="Q1173" s="66"/>
      <c r="R1173" s="66"/>
      <c r="S1173" s="66"/>
      <c r="T1173" s="67"/>
      <c r="U1173" s="36"/>
      <c r="V1173" s="36"/>
      <c r="W1173" s="36"/>
      <c r="X1173" s="36"/>
      <c r="Y1173" s="36"/>
      <c r="Z1173" s="36"/>
      <c r="AA1173" s="36"/>
      <c r="AB1173" s="36"/>
      <c r="AC1173" s="36"/>
      <c r="AD1173" s="36"/>
      <c r="AE1173" s="36"/>
      <c r="AT1173" s="18" t="s">
        <v>146</v>
      </c>
      <c r="AU1173" s="18" t="s">
        <v>92</v>
      </c>
    </row>
    <row r="1174" spans="1:65" s="15" customFormat="1" ht="11.25">
      <c r="B1174" s="214"/>
      <c r="C1174" s="215"/>
      <c r="D1174" s="193" t="s">
        <v>148</v>
      </c>
      <c r="E1174" s="216" t="s">
        <v>44</v>
      </c>
      <c r="F1174" s="217" t="s">
        <v>240</v>
      </c>
      <c r="G1174" s="215"/>
      <c r="H1174" s="216" t="s">
        <v>44</v>
      </c>
      <c r="I1174" s="218"/>
      <c r="J1174" s="215"/>
      <c r="K1174" s="215"/>
      <c r="L1174" s="219"/>
      <c r="M1174" s="220"/>
      <c r="N1174" s="221"/>
      <c r="O1174" s="221"/>
      <c r="P1174" s="221"/>
      <c r="Q1174" s="221"/>
      <c r="R1174" s="221"/>
      <c r="S1174" s="221"/>
      <c r="T1174" s="222"/>
      <c r="AT1174" s="223" t="s">
        <v>148</v>
      </c>
      <c r="AU1174" s="223" t="s">
        <v>92</v>
      </c>
      <c r="AV1174" s="15" t="s">
        <v>90</v>
      </c>
      <c r="AW1174" s="15" t="s">
        <v>42</v>
      </c>
      <c r="AX1174" s="15" t="s">
        <v>82</v>
      </c>
      <c r="AY1174" s="223" t="s">
        <v>137</v>
      </c>
    </row>
    <row r="1175" spans="1:65" s="13" customFormat="1" ht="11.25">
      <c r="B1175" s="191"/>
      <c r="C1175" s="192"/>
      <c r="D1175" s="193" t="s">
        <v>148</v>
      </c>
      <c r="E1175" s="194" t="s">
        <v>44</v>
      </c>
      <c r="F1175" s="195" t="s">
        <v>1445</v>
      </c>
      <c r="G1175" s="192"/>
      <c r="H1175" s="196">
        <v>21.677</v>
      </c>
      <c r="I1175" s="197"/>
      <c r="J1175" s="192"/>
      <c r="K1175" s="192"/>
      <c r="L1175" s="198"/>
      <c r="M1175" s="199"/>
      <c r="N1175" s="200"/>
      <c r="O1175" s="200"/>
      <c r="P1175" s="200"/>
      <c r="Q1175" s="200"/>
      <c r="R1175" s="200"/>
      <c r="S1175" s="200"/>
      <c r="T1175" s="201"/>
      <c r="AT1175" s="202" t="s">
        <v>148</v>
      </c>
      <c r="AU1175" s="202" t="s">
        <v>92</v>
      </c>
      <c r="AV1175" s="13" t="s">
        <v>92</v>
      </c>
      <c r="AW1175" s="13" t="s">
        <v>42</v>
      </c>
      <c r="AX1175" s="13" t="s">
        <v>82</v>
      </c>
      <c r="AY1175" s="202" t="s">
        <v>137</v>
      </c>
    </row>
    <row r="1176" spans="1:65" s="13" customFormat="1" ht="11.25">
      <c r="B1176" s="191"/>
      <c r="C1176" s="192"/>
      <c r="D1176" s="193" t="s">
        <v>148</v>
      </c>
      <c r="E1176" s="194" t="s">
        <v>44</v>
      </c>
      <c r="F1176" s="195" t="s">
        <v>1446</v>
      </c>
      <c r="G1176" s="192"/>
      <c r="H1176" s="196">
        <v>19.423999999999999</v>
      </c>
      <c r="I1176" s="197"/>
      <c r="J1176" s="192"/>
      <c r="K1176" s="192"/>
      <c r="L1176" s="198"/>
      <c r="M1176" s="199"/>
      <c r="N1176" s="200"/>
      <c r="O1176" s="200"/>
      <c r="P1176" s="200"/>
      <c r="Q1176" s="200"/>
      <c r="R1176" s="200"/>
      <c r="S1176" s="200"/>
      <c r="T1176" s="201"/>
      <c r="AT1176" s="202" t="s">
        <v>148</v>
      </c>
      <c r="AU1176" s="202" t="s">
        <v>92</v>
      </c>
      <c r="AV1176" s="13" t="s">
        <v>92</v>
      </c>
      <c r="AW1176" s="13" t="s">
        <v>42</v>
      </c>
      <c r="AX1176" s="13" t="s">
        <v>82</v>
      </c>
      <c r="AY1176" s="202" t="s">
        <v>137</v>
      </c>
    </row>
    <row r="1177" spans="1:65" s="13" customFormat="1" ht="11.25">
      <c r="B1177" s="191"/>
      <c r="C1177" s="192"/>
      <c r="D1177" s="193" t="s">
        <v>148</v>
      </c>
      <c r="E1177" s="194" t="s">
        <v>44</v>
      </c>
      <c r="F1177" s="195" t="s">
        <v>1447</v>
      </c>
      <c r="G1177" s="192"/>
      <c r="H1177" s="196">
        <v>19.423999999999999</v>
      </c>
      <c r="I1177" s="197"/>
      <c r="J1177" s="192"/>
      <c r="K1177" s="192"/>
      <c r="L1177" s="198"/>
      <c r="M1177" s="199"/>
      <c r="N1177" s="200"/>
      <c r="O1177" s="200"/>
      <c r="P1177" s="200"/>
      <c r="Q1177" s="200"/>
      <c r="R1177" s="200"/>
      <c r="S1177" s="200"/>
      <c r="T1177" s="201"/>
      <c r="AT1177" s="202" t="s">
        <v>148</v>
      </c>
      <c r="AU1177" s="202" t="s">
        <v>92</v>
      </c>
      <c r="AV1177" s="13" t="s">
        <v>92</v>
      </c>
      <c r="AW1177" s="13" t="s">
        <v>42</v>
      </c>
      <c r="AX1177" s="13" t="s">
        <v>82</v>
      </c>
      <c r="AY1177" s="202" t="s">
        <v>137</v>
      </c>
    </row>
    <row r="1178" spans="1:65" s="13" customFormat="1" ht="11.25">
      <c r="B1178" s="191"/>
      <c r="C1178" s="192"/>
      <c r="D1178" s="193" t="s">
        <v>148</v>
      </c>
      <c r="E1178" s="194" t="s">
        <v>44</v>
      </c>
      <c r="F1178" s="195" t="s">
        <v>1448</v>
      </c>
      <c r="G1178" s="192"/>
      <c r="H1178" s="196">
        <v>16.173999999999999</v>
      </c>
      <c r="I1178" s="197"/>
      <c r="J1178" s="192"/>
      <c r="K1178" s="192"/>
      <c r="L1178" s="198"/>
      <c r="M1178" s="199"/>
      <c r="N1178" s="200"/>
      <c r="O1178" s="200"/>
      <c r="P1178" s="200"/>
      <c r="Q1178" s="200"/>
      <c r="R1178" s="200"/>
      <c r="S1178" s="200"/>
      <c r="T1178" s="201"/>
      <c r="AT1178" s="202" t="s">
        <v>148</v>
      </c>
      <c r="AU1178" s="202" t="s">
        <v>92</v>
      </c>
      <c r="AV1178" s="13" t="s">
        <v>92</v>
      </c>
      <c r="AW1178" s="13" t="s">
        <v>42</v>
      </c>
      <c r="AX1178" s="13" t="s">
        <v>82</v>
      </c>
      <c r="AY1178" s="202" t="s">
        <v>137</v>
      </c>
    </row>
    <row r="1179" spans="1:65" s="13" customFormat="1" ht="11.25">
      <c r="B1179" s="191"/>
      <c r="C1179" s="192"/>
      <c r="D1179" s="193" t="s">
        <v>148</v>
      </c>
      <c r="E1179" s="194" t="s">
        <v>44</v>
      </c>
      <c r="F1179" s="195" t="s">
        <v>1449</v>
      </c>
      <c r="G1179" s="192"/>
      <c r="H1179" s="196">
        <v>16.173999999999999</v>
      </c>
      <c r="I1179" s="197"/>
      <c r="J1179" s="192"/>
      <c r="K1179" s="192"/>
      <c r="L1179" s="198"/>
      <c r="M1179" s="199"/>
      <c r="N1179" s="200"/>
      <c r="O1179" s="200"/>
      <c r="P1179" s="200"/>
      <c r="Q1179" s="200"/>
      <c r="R1179" s="200"/>
      <c r="S1179" s="200"/>
      <c r="T1179" s="201"/>
      <c r="AT1179" s="202" t="s">
        <v>148</v>
      </c>
      <c r="AU1179" s="202" t="s">
        <v>92</v>
      </c>
      <c r="AV1179" s="13" t="s">
        <v>92</v>
      </c>
      <c r="AW1179" s="13" t="s">
        <v>42</v>
      </c>
      <c r="AX1179" s="13" t="s">
        <v>82</v>
      </c>
      <c r="AY1179" s="202" t="s">
        <v>137</v>
      </c>
    </row>
    <row r="1180" spans="1:65" s="13" customFormat="1" ht="11.25">
      <c r="B1180" s="191"/>
      <c r="C1180" s="192"/>
      <c r="D1180" s="193" t="s">
        <v>148</v>
      </c>
      <c r="E1180" s="194" t="s">
        <v>44</v>
      </c>
      <c r="F1180" s="195" t="s">
        <v>1450</v>
      </c>
      <c r="G1180" s="192"/>
      <c r="H1180" s="196">
        <v>16.173999999999999</v>
      </c>
      <c r="I1180" s="197"/>
      <c r="J1180" s="192"/>
      <c r="K1180" s="192"/>
      <c r="L1180" s="198"/>
      <c r="M1180" s="199"/>
      <c r="N1180" s="200"/>
      <c r="O1180" s="200"/>
      <c r="P1180" s="200"/>
      <c r="Q1180" s="200"/>
      <c r="R1180" s="200"/>
      <c r="S1180" s="200"/>
      <c r="T1180" s="201"/>
      <c r="AT1180" s="202" t="s">
        <v>148</v>
      </c>
      <c r="AU1180" s="202" t="s">
        <v>92</v>
      </c>
      <c r="AV1180" s="13" t="s">
        <v>92</v>
      </c>
      <c r="AW1180" s="13" t="s">
        <v>42</v>
      </c>
      <c r="AX1180" s="13" t="s">
        <v>82</v>
      </c>
      <c r="AY1180" s="202" t="s">
        <v>137</v>
      </c>
    </row>
    <row r="1181" spans="1:65" s="13" customFormat="1" ht="11.25">
      <c r="B1181" s="191"/>
      <c r="C1181" s="192"/>
      <c r="D1181" s="193" t="s">
        <v>148</v>
      </c>
      <c r="E1181" s="194" t="s">
        <v>44</v>
      </c>
      <c r="F1181" s="195" t="s">
        <v>1451</v>
      </c>
      <c r="G1181" s="192"/>
      <c r="H1181" s="196">
        <v>16.173999999999999</v>
      </c>
      <c r="I1181" s="197"/>
      <c r="J1181" s="192"/>
      <c r="K1181" s="192"/>
      <c r="L1181" s="198"/>
      <c r="M1181" s="199"/>
      <c r="N1181" s="200"/>
      <c r="O1181" s="200"/>
      <c r="P1181" s="200"/>
      <c r="Q1181" s="200"/>
      <c r="R1181" s="200"/>
      <c r="S1181" s="200"/>
      <c r="T1181" s="201"/>
      <c r="AT1181" s="202" t="s">
        <v>148</v>
      </c>
      <c r="AU1181" s="202" t="s">
        <v>92</v>
      </c>
      <c r="AV1181" s="13" t="s">
        <v>92</v>
      </c>
      <c r="AW1181" s="13" t="s">
        <v>42</v>
      </c>
      <c r="AX1181" s="13" t="s">
        <v>82</v>
      </c>
      <c r="AY1181" s="202" t="s">
        <v>137</v>
      </c>
    </row>
    <row r="1182" spans="1:65" s="13" customFormat="1" ht="11.25">
      <c r="B1182" s="191"/>
      <c r="C1182" s="192"/>
      <c r="D1182" s="193" t="s">
        <v>148</v>
      </c>
      <c r="E1182" s="194" t="s">
        <v>44</v>
      </c>
      <c r="F1182" s="195" t="s">
        <v>1452</v>
      </c>
      <c r="G1182" s="192"/>
      <c r="H1182" s="196">
        <v>16.173999999999999</v>
      </c>
      <c r="I1182" s="197"/>
      <c r="J1182" s="192"/>
      <c r="K1182" s="192"/>
      <c r="L1182" s="198"/>
      <c r="M1182" s="199"/>
      <c r="N1182" s="200"/>
      <c r="O1182" s="200"/>
      <c r="P1182" s="200"/>
      <c r="Q1182" s="200"/>
      <c r="R1182" s="200"/>
      <c r="S1182" s="200"/>
      <c r="T1182" s="201"/>
      <c r="AT1182" s="202" t="s">
        <v>148</v>
      </c>
      <c r="AU1182" s="202" t="s">
        <v>92</v>
      </c>
      <c r="AV1182" s="13" t="s">
        <v>92</v>
      </c>
      <c r="AW1182" s="13" t="s">
        <v>42</v>
      </c>
      <c r="AX1182" s="13" t="s">
        <v>82</v>
      </c>
      <c r="AY1182" s="202" t="s">
        <v>137</v>
      </c>
    </row>
    <row r="1183" spans="1:65" s="13" customFormat="1" ht="11.25">
      <c r="B1183" s="191"/>
      <c r="C1183" s="192"/>
      <c r="D1183" s="193" t="s">
        <v>148</v>
      </c>
      <c r="E1183" s="194" t="s">
        <v>44</v>
      </c>
      <c r="F1183" s="195" t="s">
        <v>1453</v>
      </c>
      <c r="G1183" s="192"/>
      <c r="H1183" s="196">
        <v>16.173999999999999</v>
      </c>
      <c r="I1183" s="197"/>
      <c r="J1183" s="192"/>
      <c r="K1183" s="192"/>
      <c r="L1183" s="198"/>
      <c r="M1183" s="199"/>
      <c r="N1183" s="200"/>
      <c r="O1183" s="200"/>
      <c r="P1183" s="200"/>
      <c r="Q1183" s="200"/>
      <c r="R1183" s="200"/>
      <c r="S1183" s="200"/>
      <c r="T1183" s="201"/>
      <c r="AT1183" s="202" t="s">
        <v>148</v>
      </c>
      <c r="AU1183" s="202" t="s">
        <v>92</v>
      </c>
      <c r="AV1183" s="13" t="s">
        <v>92</v>
      </c>
      <c r="AW1183" s="13" t="s">
        <v>42</v>
      </c>
      <c r="AX1183" s="13" t="s">
        <v>82</v>
      </c>
      <c r="AY1183" s="202" t="s">
        <v>137</v>
      </c>
    </row>
    <row r="1184" spans="1:65" s="13" customFormat="1" ht="11.25">
      <c r="B1184" s="191"/>
      <c r="C1184" s="192"/>
      <c r="D1184" s="193" t="s">
        <v>148</v>
      </c>
      <c r="E1184" s="194" t="s">
        <v>44</v>
      </c>
      <c r="F1184" s="195" t="s">
        <v>1454</v>
      </c>
      <c r="G1184" s="192"/>
      <c r="H1184" s="196">
        <v>16.173999999999999</v>
      </c>
      <c r="I1184" s="197"/>
      <c r="J1184" s="192"/>
      <c r="K1184" s="192"/>
      <c r="L1184" s="198"/>
      <c r="M1184" s="199"/>
      <c r="N1184" s="200"/>
      <c r="O1184" s="200"/>
      <c r="P1184" s="200"/>
      <c r="Q1184" s="200"/>
      <c r="R1184" s="200"/>
      <c r="S1184" s="200"/>
      <c r="T1184" s="201"/>
      <c r="AT1184" s="202" t="s">
        <v>148</v>
      </c>
      <c r="AU1184" s="202" t="s">
        <v>92</v>
      </c>
      <c r="AV1184" s="13" t="s">
        <v>92</v>
      </c>
      <c r="AW1184" s="13" t="s">
        <v>42</v>
      </c>
      <c r="AX1184" s="13" t="s">
        <v>82</v>
      </c>
      <c r="AY1184" s="202" t="s">
        <v>137</v>
      </c>
    </row>
    <row r="1185" spans="1:65" s="13" customFormat="1" ht="11.25">
      <c r="B1185" s="191"/>
      <c r="C1185" s="192"/>
      <c r="D1185" s="193" t="s">
        <v>148</v>
      </c>
      <c r="E1185" s="194" t="s">
        <v>44</v>
      </c>
      <c r="F1185" s="195" t="s">
        <v>1455</v>
      </c>
      <c r="G1185" s="192"/>
      <c r="H1185" s="196">
        <v>16.173999999999999</v>
      </c>
      <c r="I1185" s="197"/>
      <c r="J1185" s="192"/>
      <c r="K1185" s="192"/>
      <c r="L1185" s="198"/>
      <c r="M1185" s="199"/>
      <c r="N1185" s="200"/>
      <c r="O1185" s="200"/>
      <c r="P1185" s="200"/>
      <c r="Q1185" s="200"/>
      <c r="R1185" s="200"/>
      <c r="S1185" s="200"/>
      <c r="T1185" s="201"/>
      <c r="AT1185" s="202" t="s">
        <v>148</v>
      </c>
      <c r="AU1185" s="202" t="s">
        <v>92</v>
      </c>
      <c r="AV1185" s="13" t="s">
        <v>92</v>
      </c>
      <c r="AW1185" s="13" t="s">
        <v>42</v>
      </c>
      <c r="AX1185" s="13" t="s">
        <v>82</v>
      </c>
      <c r="AY1185" s="202" t="s">
        <v>137</v>
      </c>
    </row>
    <row r="1186" spans="1:65" s="13" customFormat="1" ht="11.25">
      <c r="B1186" s="191"/>
      <c r="C1186" s="192"/>
      <c r="D1186" s="193" t="s">
        <v>148</v>
      </c>
      <c r="E1186" s="194" t="s">
        <v>44</v>
      </c>
      <c r="F1186" s="195" t="s">
        <v>1456</v>
      </c>
      <c r="G1186" s="192"/>
      <c r="H1186" s="196">
        <v>16.173999999999999</v>
      </c>
      <c r="I1186" s="197"/>
      <c r="J1186" s="192"/>
      <c r="K1186" s="192"/>
      <c r="L1186" s="198"/>
      <c r="M1186" s="199"/>
      <c r="N1186" s="200"/>
      <c r="O1186" s="200"/>
      <c r="P1186" s="200"/>
      <c r="Q1186" s="200"/>
      <c r="R1186" s="200"/>
      <c r="S1186" s="200"/>
      <c r="T1186" s="201"/>
      <c r="AT1186" s="202" t="s">
        <v>148</v>
      </c>
      <c r="AU1186" s="202" t="s">
        <v>92</v>
      </c>
      <c r="AV1186" s="13" t="s">
        <v>92</v>
      </c>
      <c r="AW1186" s="13" t="s">
        <v>42</v>
      </c>
      <c r="AX1186" s="13" t="s">
        <v>82</v>
      </c>
      <c r="AY1186" s="202" t="s">
        <v>137</v>
      </c>
    </row>
    <row r="1187" spans="1:65" s="13" customFormat="1" ht="11.25">
      <c r="B1187" s="191"/>
      <c r="C1187" s="192"/>
      <c r="D1187" s="193" t="s">
        <v>148</v>
      </c>
      <c r="E1187" s="194" t="s">
        <v>44</v>
      </c>
      <c r="F1187" s="195" t="s">
        <v>1457</v>
      </c>
      <c r="G1187" s="192"/>
      <c r="H1187" s="196">
        <v>16.173999999999999</v>
      </c>
      <c r="I1187" s="197"/>
      <c r="J1187" s="192"/>
      <c r="K1187" s="192"/>
      <c r="L1187" s="198"/>
      <c r="M1187" s="199"/>
      <c r="N1187" s="200"/>
      <c r="O1187" s="200"/>
      <c r="P1187" s="200"/>
      <c r="Q1187" s="200"/>
      <c r="R1187" s="200"/>
      <c r="S1187" s="200"/>
      <c r="T1187" s="201"/>
      <c r="AT1187" s="202" t="s">
        <v>148</v>
      </c>
      <c r="AU1187" s="202" t="s">
        <v>92</v>
      </c>
      <c r="AV1187" s="13" t="s">
        <v>92</v>
      </c>
      <c r="AW1187" s="13" t="s">
        <v>42</v>
      </c>
      <c r="AX1187" s="13" t="s">
        <v>82</v>
      </c>
      <c r="AY1187" s="202" t="s">
        <v>137</v>
      </c>
    </row>
    <row r="1188" spans="1:65" s="13" customFormat="1" ht="22.5">
      <c r="B1188" s="191"/>
      <c r="C1188" s="192"/>
      <c r="D1188" s="193" t="s">
        <v>148</v>
      </c>
      <c r="E1188" s="194" t="s">
        <v>44</v>
      </c>
      <c r="F1188" s="195" t="s">
        <v>1458</v>
      </c>
      <c r="G1188" s="192"/>
      <c r="H1188" s="196">
        <v>12.377000000000001</v>
      </c>
      <c r="I1188" s="197"/>
      <c r="J1188" s="192"/>
      <c r="K1188" s="192"/>
      <c r="L1188" s="198"/>
      <c r="M1188" s="199"/>
      <c r="N1188" s="200"/>
      <c r="O1188" s="200"/>
      <c r="P1188" s="200"/>
      <c r="Q1188" s="200"/>
      <c r="R1188" s="200"/>
      <c r="S1188" s="200"/>
      <c r="T1188" s="201"/>
      <c r="AT1188" s="202" t="s">
        <v>148</v>
      </c>
      <c r="AU1188" s="202" t="s">
        <v>92</v>
      </c>
      <c r="AV1188" s="13" t="s">
        <v>92</v>
      </c>
      <c r="AW1188" s="13" t="s">
        <v>42</v>
      </c>
      <c r="AX1188" s="13" t="s">
        <v>82</v>
      </c>
      <c r="AY1188" s="202" t="s">
        <v>137</v>
      </c>
    </row>
    <row r="1189" spans="1:65" s="13" customFormat="1" ht="11.25">
      <c r="B1189" s="191"/>
      <c r="C1189" s="192"/>
      <c r="D1189" s="193" t="s">
        <v>148</v>
      </c>
      <c r="E1189" s="194" t="s">
        <v>44</v>
      </c>
      <c r="F1189" s="195" t="s">
        <v>1459</v>
      </c>
      <c r="G1189" s="192"/>
      <c r="H1189" s="196">
        <v>44.883000000000003</v>
      </c>
      <c r="I1189" s="197"/>
      <c r="J1189" s="192"/>
      <c r="K1189" s="192"/>
      <c r="L1189" s="198"/>
      <c r="M1189" s="199"/>
      <c r="N1189" s="200"/>
      <c r="O1189" s="200"/>
      <c r="P1189" s="200"/>
      <c r="Q1189" s="200"/>
      <c r="R1189" s="200"/>
      <c r="S1189" s="200"/>
      <c r="T1189" s="201"/>
      <c r="AT1189" s="202" t="s">
        <v>148</v>
      </c>
      <c r="AU1189" s="202" t="s">
        <v>92</v>
      </c>
      <c r="AV1189" s="13" t="s">
        <v>92</v>
      </c>
      <c r="AW1189" s="13" t="s">
        <v>42</v>
      </c>
      <c r="AX1189" s="13" t="s">
        <v>82</v>
      </c>
      <c r="AY1189" s="202" t="s">
        <v>137</v>
      </c>
    </row>
    <row r="1190" spans="1:65" s="13" customFormat="1" ht="22.5">
      <c r="B1190" s="191"/>
      <c r="C1190" s="192"/>
      <c r="D1190" s="193" t="s">
        <v>148</v>
      </c>
      <c r="E1190" s="194" t="s">
        <v>44</v>
      </c>
      <c r="F1190" s="195" t="s">
        <v>1460</v>
      </c>
      <c r="G1190" s="192"/>
      <c r="H1190" s="196">
        <v>13.121</v>
      </c>
      <c r="I1190" s="197"/>
      <c r="J1190" s="192"/>
      <c r="K1190" s="192"/>
      <c r="L1190" s="198"/>
      <c r="M1190" s="199"/>
      <c r="N1190" s="200"/>
      <c r="O1190" s="200"/>
      <c r="P1190" s="200"/>
      <c r="Q1190" s="200"/>
      <c r="R1190" s="200"/>
      <c r="S1190" s="200"/>
      <c r="T1190" s="201"/>
      <c r="AT1190" s="202" t="s">
        <v>148</v>
      </c>
      <c r="AU1190" s="202" t="s">
        <v>92</v>
      </c>
      <c r="AV1190" s="13" t="s">
        <v>92</v>
      </c>
      <c r="AW1190" s="13" t="s">
        <v>42</v>
      </c>
      <c r="AX1190" s="13" t="s">
        <v>82</v>
      </c>
      <c r="AY1190" s="202" t="s">
        <v>137</v>
      </c>
    </row>
    <row r="1191" spans="1:65" s="13" customFormat="1" ht="22.5">
      <c r="B1191" s="191"/>
      <c r="C1191" s="192"/>
      <c r="D1191" s="193" t="s">
        <v>148</v>
      </c>
      <c r="E1191" s="194" t="s">
        <v>44</v>
      </c>
      <c r="F1191" s="195" t="s">
        <v>1461</v>
      </c>
      <c r="G1191" s="192"/>
      <c r="H1191" s="196">
        <v>10.17</v>
      </c>
      <c r="I1191" s="197"/>
      <c r="J1191" s="192"/>
      <c r="K1191" s="192"/>
      <c r="L1191" s="198"/>
      <c r="M1191" s="199"/>
      <c r="N1191" s="200"/>
      <c r="O1191" s="200"/>
      <c r="P1191" s="200"/>
      <c r="Q1191" s="200"/>
      <c r="R1191" s="200"/>
      <c r="S1191" s="200"/>
      <c r="T1191" s="201"/>
      <c r="AT1191" s="202" t="s">
        <v>148</v>
      </c>
      <c r="AU1191" s="202" t="s">
        <v>92</v>
      </c>
      <c r="AV1191" s="13" t="s">
        <v>92</v>
      </c>
      <c r="AW1191" s="13" t="s">
        <v>42</v>
      </c>
      <c r="AX1191" s="13" t="s">
        <v>82</v>
      </c>
      <c r="AY1191" s="202" t="s">
        <v>137</v>
      </c>
    </row>
    <row r="1192" spans="1:65" s="13" customFormat="1" ht="11.25">
      <c r="B1192" s="191"/>
      <c r="C1192" s="192"/>
      <c r="D1192" s="193" t="s">
        <v>148</v>
      </c>
      <c r="E1192" s="194" t="s">
        <v>44</v>
      </c>
      <c r="F1192" s="195" t="s">
        <v>1462</v>
      </c>
      <c r="G1192" s="192"/>
      <c r="H1192" s="196">
        <v>2.6880000000000002</v>
      </c>
      <c r="I1192" s="197"/>
      <c r="J1192" s="192"/>
      <c r="K1192" s="192"/>
      <c r="L1192" s="198"/>
      <c r="M1192" s="199"/>
      <c r="N1192" s="200"/>
      <c r="O1192" s="200"/>
      <c r="P1192" s="200"/>
      <c r="Q1192" s="200"/>
      <c r="R1192" s="200"/>
      <c r="S1192" s="200"/>
      <c r="T1192" s="201"/>
      <c r="AT1192" s="202" t="s">
        <v>148</v>
      </c>
      <c r="AU1192" s="202" t="s">
        <v>92</v>
      </c>
      <c r="AV1192" s="13" t="s">
        <v>92</v>
      </c>
      <c r="AW1192" s="13" t="s">
        <v>42</v>
      </c>
      <c r="AX1192" s="13" t="s">
        <v>82</v>
      </c>
      <c r="AY1192" s="202" t="s">
        <v>137</v>
      </c>
    </row>
    <row r="1193" spans="1:65" s="14" customFormat="1" ht="11.25">
      <c r="B1193" s="203"/>
      <c r="C1193" s="204"/>
      <c r="D1193" s="193" t="s">
        <v>148</v>
      </c>
      <c r="E1193" s="205" t="s">
        <v>44</v>
      </c>
      <c r="F1193" s="206" t="s">
        <v>153</v>
      </c>
      <c r="G1193" s="204"/>
      <c r="H1193" s="207">
        <v>305.50400000000002</v>
      </c>
      <c r="I1193" s="208"/>
      <c r="J1193" s="204"/>
      <c r="K1193" s="204"/>
      <c r="L1193" s="209"/>
      <c r="M1193" s="210"/>
      <c r="N1193" s="211"/>
      <c r="O1193" s="211"/>
      <c r="P1193" s="211"/>
      <c r="Q1193" s="211"/>
      <c r="R1193" s="211"/>
      <c r="S1193" s="211"/>
      <c r="T1193" s="212"/>
      <c r="AT1193" s="213" t="s">
        <v>148</v>
      </c>
      <c r="AU1193" s="213" t="s">
        <v>92</v>
      </c>
      <c r="AV1193" s="14" t="s">
        <v>144</v>
      </c>
      <c r="AW1193" s="14" t="s">
        <v>42</v>
      </c>
      <c r="AX1193" s="14" t="s">
        <v>90</v>
      </c>
      <c r="AY1193" s="213" t="s">
        <v>137</v>
      </c>
    </row>
    <row r="1194" spans="1:65" s="2" customFormat="1" ht="16.5" customHeight="1">
      <c r="A1194" s="36"/>
      <c r="B1194" s="37"/>
      <c r="C1194" s="224" t="s">
        <v>1463</v>
      </c>
      <c r="D1194" s="224" t="s">
        <v>411</v>
      </c>
      <c r="E1194" s="225" t="s">
        <v>1464</v>
      </c>
      <c r="F1194" s="226" t="s">
        <v>1465</v>
      </c>
      <c r="G1194" s="227" t="s">
        <v>164</v>
      </c>
      <c r="H1194" s="228">
        <v>336.05399999999997</v>
      </c>
      <c r="I1194" s="229"/>
      <c r="J1194" s="230">
        <f>ROUND(I1194*H1194,2)</f>
        <v>0</v>
      </c>
      <c r="K1194" s="231"/>
      <c r="L1194" s="232"/>
      <c r="M1194" s="233" t="s">
        <v>44</v>
      </c>
      <c r="N1194" s="234" t="s">
        <v>53</v>
      </c>
      <c r="O1194" s="66"/>
      <c r="P1194" s="182">
        <f>O1194*H1194</f>
        <v>0</v>
      </c>
      <c r="Q1194" s="182">
        <v>1.26E-2</v>
      </c>
      <c r="R1194" s="182">
        <f>Q1194*H1194</f>
        <v>4.2342803999999994</v>
      </c>
      <c r="S1194" s="182">
        <v>0</v>
      </c>
      <c r="T1194" s="183">
        <f>S1194*H1194</f>
        <v>0</v>
      </c>
      <c r="U1194" s="36"/>
      <c r="V1194" s="36"/>
      <c r="W1194" s="36"/>
      <c r="X1194" s="36"/>
      <c r="Y1194" s="36"/>
      <c r="Z1194" s="36"/>
      <c r="AA1194" s="36"/>
      <c r="AB1194" s="36"/>
      <c r="AC1194" s="36"/>
      <c r="AD1194" s="36"/>
      <c r="AE1194" s="36"/>
      <c r="AR1194" s="184" t="s">
        <v>461</v>
      </c>
      <c r="AT1194" s="184" t="s">
        <v>411</v>
      </c>
      <c r="AU1194" s="184" t="s">
        <v>92</v>
      </c>
      <c r="AY1194" s="18" t="s">
        <v>137</v>
      </c>
      <c r="BE1194" s="185">
        <f>IF(N1194="základní",J1194,0)</f>
        <v>0</v>
      </c>
      <c r="BF1194" s="185">
        <f>IF(N1194="snížená",J1194,0)</f>
        <v>0</v>
      </c>
      <c r="BG1194" s="185">
        <f>IF(N1194="zákl. přenesená",J1194,0)</f>
        <v>0</v>
      </c>
      <c r="BH1194" s="185">
        <f>IF(N1194="sníž. přenesená",J1194,0)</f>
        <v>0</v>
      </c>
      <c r="BI1194" s="185">
        <f>IF(N1194="nulová",J1194,0)</f>
        <v>0</v>
      </c>
      <c r="BJ1194" s="18" t="s">
        <v>90</v>
      </c>
      <c r="BK1194" s="185">
        <f>ROUND(I1194*H1194,2)</f>
        <v>0</v>
      </c>
      <c r="BL1194" s="18" t="s">
        <v>376</v>
      </c>
      <c r="BM1194" s="184" t="s">
        <v>1466</v>
      </c>
    </row>
    <row r="1195" spans="1:65" s="2" customFormat="1" ht="11.25">
      <c r="A1195" s="36"/>
      <c r="B1195" s="37"/>
      <c r="C1195" s="38"/>
      <c r="D1195" s="186" t="s">
        <v>146</v>
      </c>
      <c r="E1195" s="38"/>
      <c r="F1195" s="187" t="s">
        <v>1467</v>
      </c>
      <c r="G1195" s="38"/>
      <c r="H1195" s="38"/>
      <c r="I1195" s="188"/>
      <c r="J1195" s="38"/>
      <c r="K1195" s="38"/>
      <c r="L1195" s="41"/>
      <c r="M1195" s="189"/>
      <c r="N1195" s="190"/>
      <c r="O1195" s="66"/>
      <c r="P1195" s="66"/>
      <c r="Q1195" s="66"/>
      <c r="R1195" s="66"/>
      <c r="S1195" s="66"/>
      <c r="T1195" s="67"/>
      <c r="U1195" s="36"/>
      <c r="V1195" s="36"/>
      <c r="W1195" s="36"/>
      <c r="X1195" s="36"/>
      <c r="Y1195" s="36"/>
      <c r="Z1195" s="36"/>
      <c r="AA1195" s="36"/>
      <c r="AB1195" s="36"/>
      <c r="AC1195" s="36"/>
      <c r="AD1195" s="36"/>
      <c r="AE1195" s="36"/>
      <c r="AT1195" s="18" t="s">
        <v>146</v>
      </c>
      <c r="AU1195" s="18" t="s">
        <v>92</v>
      </c>
    </row>
    <row r="1196" spans="1:65" s="13" customFormat="1" ht="11.25">
      <c r="B1196" s="191"/>
      <c r="C1196" s="192"/>
      <c r="D1196" s="193" t="s">
        <v>148</v>
      </c>
      <c r="E1196" s="192"/>
      <c r="F1196" s="195" t="s">
        <v>1468</v>
      </c>
      <c r="G1196" s="192"/>
      <c r="H1196" s="196">
        <v>336.05399999999997</v>
      </c>
      <c r="I1196" s="197"/>
      <c r="J1196" s="192"/>
      <c r="K1196" s="192"/>
      <c r="L1196" s="198"/>
      <c r="M1196" s="199"/>
      <c r="N1196" s="200"/>
      <c r="O1196" s="200"/>
      <c r="P1196" s="200"/>
      <c r="Q1196" s="200"/>
      <c r="R1196" s="200"/>
      <c r="S1196" s="200"/>
      <c r="T1196" s="201"/>
      <c r="AT1196" s="202" t="s">
        <v>148</v>
      </c>
      <c r="AU1196" s="202" t="s">
        <v>92</v>
      </c>
      <c r="AV1196" s="13" t="s">
        <v>92</v>
      </c>
      <c r="AW1196" s="13" t="s">
        <v>4</v>
      </c>
      <c r="AX1196" s="13" t="s">
        <v>90</v>
      </c>
      <c r="AY1196" s="202" t="s">
        <v>137</v>
      </c>
    </row>
    <row r="1197" spans="1:65" s="2" customFormat="1" ht="21.75" customHeight="1">
      <c r="A1197" s="36"/>
      <c r="B1197" s="37"/>
      <c r="C1197" s="172" t="s">
        <v>1469</v>
      </c>
      <c r="D1197" s="172" t="s">
        <v>140</v>
      </c>
      <c r="E1197" s="173" t="s">
        <v>1470</v>
      </c>
      <c r="F1197" s="174" t="s">
        <v>1471</v>
      </c>
      <c r="G1197" s="175" t="s">
        <v>552</v>
      </c>
      <c r="H1197" s="176">
        <v>40.43</v>
      </c>
      <c r="I1197" s="177"/>
      <c r="J1197" s="178">
        <f>ROUND(I1197*H1197,2)</f>
        <v>0</v>
      </c>
      <c r="K1197" s="179"/>
      <c r="L1197" s="41"/>
      <c r="M1197" s="180" t="s">
        <v>44</v>
      </c>
      <c r="N1197" s="181" t="s">
        <v>53</v>
      </c>
      <c r="O1197" s="66"/>
      <c r="P1197" s="182">
        <f>O1197*H1197</f>
        <v>0</v>
      </c>
      <c r="Q1197" s="182">
        <v>5.5000000000000003E-4</v>
      </c>
      <c r="R1197" s="182">
        <f>Q1197*H1197</f>
        <v>2.2236500000000003E-2</v>
      </c>
      <c r="S1197" s="182">
        <v>0</v>
      </c>
      <c r="T1197" s="183">
        <f>S1197*H1197</f>
        <v>0</v>
      </c>
      <c r="U1197" s="36"/>
      <c r="V1197" s="36"/>
      <c r="W1197" s="36"/>
      <c r="X1197" s="36"/>
      <c r="Y1197" s="36"/>
      <c r="Z1197" s="36"/>
      <c r="AA1197" s="36"/>
      <c r="AB1197" s="36"/>
      <c r="AC1197" s="36"/>
      <c r="AD1197" s="36"/>
      <c r="AE1197" s="36"/>
      <c r="AR1197" s="184" t="s">
        <v>376</v>
      </c>
      <c r="AT1197" s="184" t="s">
        <v>140</v>
      </c>
      <c r="AU1197" s="184" t="s">
        <v>92</v>
      </c>
      <c r="AY1197" s="18" t="s">
        <v>137</v>
      </c>
      <c r="BE1197" s="185">
        <f>IF(N1197="základní",J1197,0)</f>
        <v>0</v>
      </c>
      <c r="BF1197" s="185">
        <f>IF(N1197="snížená",J1197,0)</f>
        <v>0</v>
      </c>
      <c r="BG1197" s="185">
        <f>IF(N1197="zákl. přenesená",J1197,0)</f>
        <v>0</v>
      </c>
      <c r="BH1197" s="185">
        <f>IF(N1197="sníž. přenesená",J1197,0)</f>
        <v>0</v>
      </c>
      <c r="BI1197" s="185">
        <f>IF(N1197="nulová",J1197,0)</f>
        <v>0</v>
      </c>
      <c r="BJ1197" s="18" t="s">
        <v>90</v>
      </c>
      <c r="BK1197" s="185">
        <f>ROUND(I1197*H1197,2)</f>
        <v>0</v>
      </c>
      <c r="BL1197" s="18" t="s">
        <v>376</v>
      </c>
      <c r="BM1197" s="184" t="s">
        <v>1472</v>
      </c>
    </row>
    <row r="1198" spans="1:65" s="2" customFormat="1" ht="11.25">
      <c r="A1198" s="36"/>
      <c r="B1198" s="37"/>
      <c r="C1198" s="38"/>
      <c r="D1198" s="186" t="s">
        <v>146</v>
      </c>
      <c r="E1198" s="38"/>
      <c r="F1198" s="187" t="s">
        <v>1473</v>
      </c>
      <c r="G1198" s="38"/>
      <c r="H1198" s="38"/>
      <c r="I1198" s="188"/>
      <c r="J1198" s="38"/>
      <c r="K1198" s="38"/>
      <c r="L1198" s="41"/>
      <c r="M1198" s="189"/>
      <c r="N1198" s="190"/>
      <c r="O1198" s="66"/>
      <c r="P1198" s="66"/>
      <c r="Q1198" s="66"/>
      <c r="R1198" s="66"/>
      <c r="S1198" s="66"/>
      <c r="T1198" s="67"/>
      <c r="U1198" s="36"/>
      <c r="V1198" s="36"/>
      <c r="W1198" s="36"/>
      <c r="X1198" s="36"/>
      <c r="Y1198" s="36"/>
      <c r="Z1198" s="36"/>
      <c r="AA1198" s="36"/>
      <c r="AB1198" s="36"/>
      <c r="AC1198" s="36"/>
      <c r="AD1198" s="36"/>
      <c r="AE1198" s="36"/>
      <c r="AT1198" s="18" t="s">
        <v>146</v>
      </c>
      <c r="AU1198" s="18" t="s">
        <v>92</v>
      </c>
    </row>
    <row r="1199" spans="1:65" s="15" customFormat="1" ht="11.25">
      <c r="B1199" s="214"/>
      <c r="C1199" s="215"/>
      <c r="D1199" s="193" t="s">
        <v>148</v>
      </c>
      <c r="E1199" s="216" t="s">
        <v>44</v>
      </c>
      <c r="F1199" s="217" t="s">
        <v>240</v>
      </c>
      <c r="G1199" s="215"/>
      <c r="H1199" s="216" t="s">
        <v>44</v>
      </c>
      <c r="I1199" s="218"/>
      <c r="J1199" s="215"/>
      <c r="K1199" s="215"/>
      <c r="L1199" s="219"/>
      <c r="M1199" s="220"/>
      <c r="N1199" s="221"/>
      <c r="O1199" s="221"/>
      <c r="P1199" s="221"/>
      <c r="Q1199" s="221"/>
      <c r="R1199" s="221"/>
      <c r="S1199" s="221"/>
      <c r="T1199" s="222"/>
      <c r="AT1199" s="223" t="s">
        <v>148</v>
      </c>
      <c r="AU1199" s="223" t="s">
        <v>92</v>
      </c>
      <c r="AV1199" s="15" t="s">
        <v>90</v>
      </c>
      <c r="AW1199" s="15" t="s">
        <v>42</v>
      </c>
      <c r="AX1199" s="15" t="s">
        <v>82</v>
      </c>
      <c r="AY1199" s="223" t="s">
        <v>137</v>
      </c>
    </row>
    <row r="1200" spans="1:65" s="13" customFormat="1" ht="11.25">
      <c r="B1200" s="191"/>
      <c r="C1200" s="192"/>
      <c r="D1200" s="193" t="s">
        <v>148</v>
      </c>
      <c r="E1200" s="194" t="s">
        <v>44</v>
      </c>
      <c r="F1200" s="195" t="s">
        <v>1474</v>
      </c>
      <c r="G1200" s="192"/>
      <c r="H1200" s="196">
        <v>6.1</v>
      </c>
      <c r="I1200" s="197"/>
      <c r="J1200" s="192"/>
      <c r="K1200" s="192"/>
      <c r="L1200" s="198"/>
      <c r="M1200" s="199"/>
      <c r="N1200" s="200"/>
      <c r="O1200" s="200"/>
      <c r="P1200" s="200"/>
      <c r="Q1200" s="200"/>
      <c r="R1200" s="200"/>
      <c r="S1200" s="200"/>
      <c r="T1200" s="201"/>
      <c r="AT1200" s="202" t="s">
        <v>148</v>
      </c>
      <c r="AU1200" s="202" t="s">
        <v>92</v>
      </c>
      <c r="AV1200" s="13" t="s">
        <v>92</v>
      </c>
      <c r="AW1200" s="13" t="s">
        <v>42</v>
      </c>
      <c r="AX1200" s="13" t="s">
        <v>82</v>
      </c>
      <c r="AY1200" s="202" t="s">
        <v>137</v>
      </c>
    </row>
    <row r="1201" spans="1:65" s="13" customFormat="1" ht="11.25">
      <c r="B1201" s="191"/>
      <c r="C1201" s="192"/>
      <c r="D1201" s="193" t="s">
        <v>148</v>
      </c>
      <c r="E1201" s="194" t="s">
        <v>44</v>
      </c>
      <c r="F1201" s="195" t="s">
        <v>1475</v>
      </c>
      <c r="G1201" s="192"/>
      <c r="H1201" s="196">
        <v>2.4</v>
      </c>
      <c r="I1201" s="197"/>
      <c r="J1201" s="192"/>
      <c r="K1201" s="192"/>
      <c r="L1201" s="198"/>
      <c r="M1201" s="199"/>
      <c r="N1201" s="200"/>
      <c r="O1201" s="200"/>
      <c r="P1201" s="200"/>
      <c r="Q1201" s="200"/>
      <c r="R1201" s="200"/>
      <c r="S1201" s="200"/>
      <c r="T1201" s="201"/>
      <c r="AT1201" s="202" t="s">
        <v>148</v>
      </c>
      <c r="AU1201" s="202" t="s">
        <v>92</v>
      </c>
      <c r="AV1201" s="13" t="s">
        <v>92</v>
      </c>
      <c r="AW1201" s="13" t="s">
        <v>42</v>
      </c>
      <c r="AX1201" s="13" t="s">
        <v>82</v>
      </c>
      <c r="AY1201" s="202" t="s">
        <v>137</v>
      </c>
    </row>
    <row r="1202" spans="1:65" s="13" customFormat="1" ht="11.25">
      <c r="B1202" s="191"/>
      <c r="C1202" s="192"/>
      <c r="D1202" s="193" t="s">
        <v>148</v>
      </c>
      <c r="E1202" s="194" t="s">
        <v>44</v>
      </c>
      <c r="F1202" s="195" t="s">
        <v>1476</v>
      </c>
      <c r="G1202" s="192"/>
      <c r="H1202" s="196">
        <v>2.4</v>
      </c>
      <c r="I1202" s="197"/>
      <c r="J1202" s="192"/>
      <c r="K1202" s="192"/>
      <c r="L1202" s="198"/>
      <c r="M1202" s="199"/>
      <c r="N1202" s="200"/>
      <c r="O1202" s="200"/>
      <c r="P1202" s="200"/>
      <c r="Q1202" s="200"/>
      <c r="R1202" s="200"/>
      <c r="S1202" s="200"/>
      <c r="T1202" s="201"/>
      <c r="AT1202" s="202" t="s">
        <v>148</v>
      </c>
      <c r="AU1202" s="202" t="s">
        <v>92</v>
      </c>
      <c r="AV1202" s="13" t="s">
        <v>92</v>
      </c>
      <c r="AW1202" s="13" t="s">
        <v>42</v>
      </c>
      <c r="AX1202" s="13" t="s">
        <v>82</v>
      </c>
      <c r="AY1202" s="202" t="s">
        <v>137</v>
      </c>
    </row>
    <row r="1203" spans="1:65" s="13" customFormat="1" ht="11.25">
      <c r="B1203" s="191"/>
      <c r="C1203" s="192"/>
      <c r="D1203" s="193" t="s">
        <v>148</v>
      </c>
      <c r="E1203" s="194" t="s">
        <v>44</v>
      </c>
      <c r="F1203" s="195" t="s">
        <v>1477</v>
      </c>
      <c r="G1203" s="192"/>
      <c r="H1203" s="196">
        <v>2.4</v>
      </c>
      <c r="I1203" s="197"/>
      <c r="J1203" s="192"/>
      <c r="K1203" s="192"/>
      <c r="L1203" s="198"/>
      <c r="M1203" s="199"/>
      <c r="N1203" s="200"/>
      <c r="O1203" s="200"/>
      <c r="P1203" s="200"/>
      <c r="Q1203" s="200"/>
      <c r="R1203" s="200"/>
      <c r="S1203" s="200"/>
      <c r="T1203" s="201"/>
      <c r="AT1203" s="202" t="s">
        <v>148</v>
      </c>
      <c r="AU1203" s="202" t="s">
        <v>92</v>
      </c>
      <c r="AV1203" s="13" t="s">
        <v>92</v>
      </c>
      <c r="AW1203" s="13" t="s">
        <v>42</v>
      </c>
      <c r="AX1203" s="13" t="s">
        <v>82</v>
      </c>
      <c r="AY1203" s="202" t="s">
        <v>137</v>
      </c>
    </row>
    <row r="1204" spans="1:65" s="13" customFormat="1" ht="11.25">
      <c r="B1204" s="191"/>
      <c r="C1204" s="192"/>
      <c r="D1204" s="193" t="s">
        <v>148</v>
      </c>
      <c r="E1204" s="194" t="s">
        <v>44</v>
      </c>
      <c r="F1204" s="195" t="s">
        <v>1478</v>
      </c>
      <c r="G1204" s="192"/>
      <c r="H1204" s="196">
        <v>2.4</v>
      </c>
      <c r="I1204" s="197"/>
      <c r="J1204" s="192"/>
      <c r="K1204" s="192"/>
      <c r="L1204" s="198"/>
      <c r="M1204" s="199"/>
      <c r="N1204" s="200"/>
      <c r="O1204" s="200"/>
      <c r="P1204" s="200"/>
      <c r="Q1204" s="200"/>
      <c r="R1204" s="200"/>
      <c r="S1204" s="200"/>
      <c r="T1204" s="201"/>
      <c r="AT1204" s="202" t="s">
        <v>148</v>
      </c>
      <c r="AU1204" s="202" t="s">
        <v>92</v>
      </c>
      <c r="AV1204" s="13" t="s">
        <v>92</v>
      </c>
      <c r="AW1204" s="13" t="s">
        <v>42</v>
      </c>
      <c r="AX1204" s="13" t="s">
        <v>82</v>
      </c>
      <c r="AY1204" s="202" t="s">
        <v>137</v>
      </c>
    </row>
    <row r="1205" spans="1:65" s="13" customFormat="1" ht="11.25">
      <c r="B1205" s="191"/>
      <c r="C1205" s="192"/>
      <c r="D1205" s="193" t="s">
        <v>148</v>
      </c>
      <c r="E1205" s="194" t="s">
        <v>44</v>
      </c>
      <c r="F1205" s="195" t="s">
        <v>1479</v>
      </c>
      <c r="G1205" s="192"/>
      <c r="H1205" s="196">
        <v>2.4</v>
      </c>
      <c r="I1205" s="197"/>
      <c r="J1205" s="192"/>
      <c r="K1205" s="192"/>
      <c r="L1205" s="198"/>
      <c r="M1205" s="199"/>
      <c r="N1205" s="200"/>
      <c r="O1205" s="200"/>
      <c r="P1205" s="200"/>
      <c r="Q1205" s="200"/>
      <c r="R1205" s="200"/>
      <c r="S1205" s="200"/>
      <c r="T1205" s="201"/>
      <c r="AT1205" s="202" t="s">
        <v>148</v>
      </c>
      <c r="AU1205" s="202" t="s">
        <v>92</v>
      </c>
      <c r="AV1205" s="13" t="s">
        <v>92</v>
      </c>
      <c r="AW1205" s="13" t="s">
        <v>42</v>
      </c>
      <c r="AX1205" s="13" t="s">
        <v>82</v>
      </c>
      <c r="AY1205" s="202" t="s">
        <v>137</v>
      </c>
    </row>
    <row r="1206" spans="1:65" s="13" customFormat="1" ht="11.25">
      <c r="B1206" s="191"/>
      <c r="C1206" s="192"/>
      <c r="D1206" s="193" t="s">
        <v>148</v>
      </c>
      <c r="E1206" s="194" t="s">
        <v>44</v>
      </c>
      <c r="F1206" s="195" t="s">
        <v>1480</v>
      </c>
      <c r="G1206" s="192"/>
      <c r="H1206" s="196">
        <v>2.4</v>
      </c>
      <c r="I1206" s="197"/>
      <c r="J1206" s="192"/>
      <c r="K1206" s="192"/>
      <c r="L1206" s="198"/>
      <c r="M1206" s="199"/>
      <c r="N1206" s="200"/>
      <c r="O1206" s="200"/>
      <c r="P1206" s="200"/>
      <c r="Q1206" s="200"/>
      <c r="R1206" s="200"/>
      <c r="S1206" s="200"/>
      <c r="T1206" s="201"/>
      <c r="AT1206" s="202" t="s">
        <v>148</v>
      </c>
      <c r="AU1206" s="202" t="s">
        <v>92</v>
      </c>
      <c r="AV1206" s="13" t="s">
        <v>92</v>
      </c>
      <c r="AW1206" s="13" t="s">
        <v>42</v>
      </c>
      <c r="AX1206" s="13" t="s">
        <v>82</v>
      </c>
      <c r="AY1206" s="202" t="s">
        <v>137</v>
      </c>
    </row>
    <row r="1207" spans="1:65" s="13" customFormat="1" ht="11.25">
      <c r="B1207" s="191"/>
      <c r="C1207" s="192"/>
      <c r="D1207" s="193" t="s">
        <v>148</v>
      </c>
      <c r="E1207" s="194" t="s">
        <v>44</v>
      </c>
      <c r="F1207" s="195" t="s">
        <v>1481</v>
      </c>
      <c r="G1207" s="192"/>
      <c r="H1207" s="196">
        <v>2.4</v>
      </c>
      <c r="I1207" s="197"/>
      <c r="J1207" s="192"/>
      <c r="K1207" s="192"/>
      <c r="L1207" s="198"/>
      <c r="M1207" s="199"/>
      <c r="N1207" s="200"/>
      <c r="O1207" s="200"/>
      <c r="P1207" s="200"/>
      <c r="Q1207" s="200"/>
      <c r="R1207" s="200"/>
      <c r="S1207" s="200"/>
      <c r="T1207" s="201"/>
      <c r="AT1207" s="202" t="s">
        <v>148</v>
      </c>
      <c r="AU1207" s="202" t="s">
        <v>92</v>
      </c>
      <c r="AV1207" s="13" t="s">
        <v>92</v>
      </c>
      <c r="AW1207" s="13" t="s">
        <v>42</v>
      </c>
      <c r="AX1207" s="13" t="s">
        <v>82</v>
      </c>
      <c r="AY1207" s="202" t="s">
        <v>137</v>
      </c>
    </row>
    <row r="1208" spans="1:65" s="13" customFormat="1" ht="11.25">
      <c r="B1208" s="191"/>
      <c r="C1208" s="192"/>
      <c r="D1208" s="193" t="s">
        <v>148</v>
      </c>
      <c r="E1208" s="194" t="s">
        <v>44</v>
      </c>
      <c r="F1208" s="195" t="s">
        <v>1482</v>
      </c>
      <c r="G1208" s="192"/>
      <c r="H1208" s="196">
        <v>1.2</v>
      </c>
      <c r="I1208" s="197"/>
      <c r="J1208" s="192"/>
      <c r="K1208" s="192"/>
      <c r="L1208" s="198"/>
      <c r="M1208" s="199"/>
      <c r="N1208" s="200"/>
      <c r="O1208" s="200"/>
      <c r="P1208" s="200"/>
      <c r="Q1208" s="200"/>
      <c r="R1208" s="200"/>
      <c r="S1208" s="200"/>
      <c r="T1208" s="201"/>
      <c r="AT1208" s="202" t="s">
        <v>148</v>
      </c>
      <c r="AU1208" s="202" t="s">
        <v>92</v>
      </c>
      <c r="AV1208" s="13" t="s">
        <v>92</v>
      </c>
      <c r="AW1208" s="13" t="s">
        <v>42</v>
      </c>
      <c r="AX1208" s="13" t="s">
        <v>82</v>
      </c>
      <c r="AY1208" s="202" t="s">
        <v>137</v>
      </c>
    </row>
    <row r="1209" spans="1:65" s="13" customFormat="1" ht="11.25">
      <c r="B1209" s="191"/>
      <c r="C1209" s="192"/>
      <c r="D1209" s="193" t="s">
        <v>148</v>
      </c>
      <c r="E1209" s="194" t="s">
        <v>44</v>
      </c>
      <c r="F1209" s="195" t="s">
        <v>1483</v>
      </c>
      <c r="G1209" s="192"/>
      <c r="H1209" s="196">
        <v>12.4</v>
      </c>
      <c r="I1209" s="197"/>
      <c r="J1209" s="192"/>
      <c r="K1209" s="192"/>
      <c r="L1209" s="198"/>
      <c r="M1209" s="199"/>
      <c r="N1209" s="200"/>
      <c r="O1209" s="200"/>
      <c r="P1209" s="200"/>
      <c r="Q1209" s="200"/>
      <c r="R1209" s="200"/>
      <c r="S1209" s="200"/>
      <c r="T1209" s="201"/>
      <c r="AT1209" s="202" t="s">
        <v>148</v>
      </c>
      <c r="AU1209" s="202" t="s">
        <v>92</v>
      </c>
      <c r="AV1209" s="13" t="s">
        <v>92</v>
      </c>
      <c r="AW1209" s="13" t="s">
        <v>42</v>
      </c>
      <c r="AX1209" s="13" t="s">
        <v>82</v>
      </c>
      <c r="AY1209" s="202" t="s">
        <v>137</v>
      </c>
    </row>
    <row r="1210" spans="1:65" s="13" customFormat="1" ht="11.25">
      <c r="B1210" s="191"/>
      <c r="C1210" s="192"/>
      <c r="D1210" s="193" t="s">
        <v>148</v>
      </c>
      <c r="E1210" s="194" t="s">
        <v>44</v>
      </c>
      <c r="F1210" s="195" t="s">
        <v>1484</v>
      </c>
      <c r="G1210" s="192"/>
      <c r="H1210" s="196">
        <v>1.2</v>
      </c>
      <c r="I1210" s="197"/>
      <c r="J1210" s="192"/>
      <c r="K1210" s="192"/>
      <c r="L1210" s="198"/>
      <c r="M1210" s="199"/>
      <c r="N1210" s="200"/>
      <c r="O1210" s="200"/>
      <c r="P1210" s="200"/>
      <c r="Q1210" s="200"/>
      <c r="R1210" s="200"/>
      <c r="S1210" s="200"/>
      <c r="T1210" s="201"/>
      <c r="AT1210" s="202" t="s">
        <v>148</v>
      </c>
      <c r="AU1210" s="202" t="s">
        <v>92</v>
      </c>
      <c r="AV1210" s="13" t="s">
        <v>92</v>
      </c>
      <c r="AW1210" s="13" t="s">
        <v>42</v>
      </c>
      <c r="AX1210" s="13" t="s">
        <v>82</v>
      </c>
      <c r="AY1210" s="202" t="s">
        <v>137</v>
      </c>
    </row>
    <row r="1211" spans="1:65" s="13" customFormat="1" ht="11.25">
      <c r="B1211" s="191"/>
      <c r="C1211" s="192"/>
      <c r="D1211" s="193" t="s">
        <v>148</v>
      </c>
      <c r="E1211" s="194" t="s">
        <v>44</v>
      </c>
      <c r="F1211" s="195" t="s">
        <v>1485</v>
      </c>
      <c r="G1211" s="192"/>
      <c r="H1211" s="196">
        <v>2.73</v>
      </c>
      <c r="I1211" s="197"/>
      <c r="J1211" s="192"/>
      <c r="K1211" s="192"/>
      <c r="L1211" s="198"/>
      <c r="M1211" s="199"/>
      <c r="N1211" s="200"/>
      <c r="O1211" s="200"/>
      <c r="P1211" s="200"/>
      <c r="Q1211" s="200"/>
      <c r="R1211" s="200"/>
      <c r="S1211" s="200"/>
      <c r="T1211" s="201"/>
      <c r="AT1211" s="202" t="s">
        <v>148</v>
      </c>
      <c r="AU1211" s="202" t="s">
        <v>92</v>
      </c>
      <c r="AV1211" s="13" t="s">
        <v>92</v>
      </c>
      <c r="AW1211" s="13" t="s">
        <v>42</v>
      </c>
      <c r="AX1211" s="13" t="s">
        <v>82</v>
      </c>
      <c r="AY1211" s="202" t="s">
        <v>137</v>
      </c>
    </row>
    <row r="1212" spans="1:65" s="14" customFormat="1" ht="11.25">
      <c r="B1212" s="203"/>
      <c r="C1212" s="204"/>
      <c r="D1212" s="193" t="s">
        <v>148</v>
      </c>
      <c r="E1212" s="205" t="s">
        <v>44</v>
      </c>
      <c r="F1212" s="206" t="s">
        <v>153</v>
      </c>
      <c r="G1212" s="204"/>
      <c r="H1212" s="207">
        <v>40.43</v>
      </c>
      <c r="I1212" s="208"/>
      <c r="J1212" s="204"/>
      <c r="K1212" s="204"/>
      <c r="L1212" s="209"/>
      <c r="M1212" s="210"/>
      <c r="N1212" s="211"/>
      <c r="O1212" s="211"/>
      <c r="P1212" s="211"/>
      <c r="Q1212" s="211"/>
      <c r="R1212" s="211"/>
      <c r="S1212" s="211"/>
      <c r="T1212" s="212"/>
      <c r="AT1212" s="213" t="s">
        <v>148</v>
      </c>
      <c r="AU1212" s="213" t="s">
        <v>92</v>
      </c>
      <c r="AV1212" s="14" t="s">
        <v>144</v>
      </c>
      <c r="AW1212" s="14" t="s">
        <v>42</v>
      </c>
      <c r="AX1212" s="14" t="s">
        <v>90</v>
      </c>
      <c r="AY1212" s="213" t="s">
        <v>137</v>
      </c>
    </row>
    <row r="1213" spans="1:65" s="2" customFormat="1" ht="21.75" customHeight="1">
      <c r="A1213" s="36"/>
      <c r="B1213" s="37"/>
      <c r="C1213" s="172" t="s">
        <v>1486</v>
      </c>
      <c r="D1213" s="172" t="s">
        <v>140</v>
      </c>
      <c r="E1213" s="173" t="s">
        <v>1487</v>
      </c>
      <c r="F1213" s="174" t="s">
        <v>1488</v>
      </c>
      <c r="G1213" s="175" t="s">
        <v>552</v>
      </c>
      <c r="H1213" s="176">
        <v>97.53</v>
      </c>
      <c r="I1213" s="177"/>
      <c r="J1213" s="178">
        <f>ROUND(I1213*H1213,2)</f>
        <v>0</v>
      </c>
      <c r="K1213" s="179"/>
      <c r="L1213" s="41"/>
      <c r="M1213" s="180" t="s">
        <v>44</v>
      </c>
      <c r="N1213" s="181" t="s">
        <v>53</v>
      </c>
      <c r="O1213" s="66"/>
      <c r="P1213" s="182">
        <f>O1213*H1213</f>
        <v>0</v>
      </c>
      <c r="Q1213" s="182">
        <v>5.0000000000000001E-4</v>
      </c>
      <c r="R1213" s="182">
        <f>Q1213*H1213</f>
        <v>4.8765000000000003E-2</v>
      </c>
      <c r="S1213" s="182">
        <v>0</v>
      </c>
      <c r="T1213" s="183">
        <f>S1213*H1213</f>
        <v>0</v>
      </c>
      <c r="U1213" s="36"/>
      <c r="V1213" s="36"/>
      <c r="W1213" s="36"/>
      <c r="X1213" s="36"/>
      <c r="Y1213" s="36"/>
      <c r="Z1213" s="36"/>
      <c r="AA1213" s="36"/>
      <c r="AB1213" s="36"/>
      <c r="AC1213" s="36"/>
      <c r="AD1213" s="36"/>
      <c r="AE1213" s="36"/>
      <c r="AR1213" s="184" t="s">
        <v>376</v>
      </c>
      <c r="AT1213" s="184" t="s">
        <v>140</v>
      </c>
      <c r="AU1213" s="184" t="s">
        <v>92</v>
      </c>
      <c r="AY1213" s="18" t="s">
        <v>137</v>
      </c>
      <c r="BE1213" s="185">
        <f>IF(N1213="základní",J1213,0)</f>
        <v>0</v>
      </c>
      <c r="BF1213" s="185">
        <f>IF(N1213="snížená",J1213,0)</f>
        <v>0</v>
      </c>
      <c r="BG1213" s="185">
        <f>IF(N1213="zákl. přenesená",J1213,0)</f>
        <v>0</v>
      </c>
      <c r="BH1213" s="185">
        <f>IF(N1213="sníž. přenesená",J1213,0)</f>
        <v>0</v>
      </c>
      <c r="BI1213" s="185">
        <f>IF(N1213="nulová",J1213,0)</f>
        <v>0</v>
      </c>
      <c r="BJ1213" s="18" t="s">
        <v>90</v>
      </c>
      <c r="BK1213" s="185">
        <f>ROUND(I1213*H1213,2)</f>
        <v>0</v>
      </c>
      <c r="BL1213" s="18" t="s">
        <v>376</v>
      </c>
      <c r="BM1213" s="184" t="s">
        <v>1489</v>
      </c>
    </row>
    <row r="1214" spans="1:65" s="2" customFormat="1" ht="11.25">
      <c r="A1214" s="36"/>
      <c r="B1214" s="37"/>
      <c r="C1214" s="38"/>
      <c r="D1214" s="186" t="s">
        <v>146</v>
      </c>
      <c r="E1214" s="38"/>
      <c r="F1214" s="187" t="s">
        <v>1490</v>
      </c>
      <c r="G1214" s="38"/>
      <c r="H1214" s="38"/>
      <c r="I1214" s="188"/>
      <c r="J1214" s="38"/>
      <c r="K1214" s="38"/>
      <c r="L1214" s="41"/>
      <c r="M1214" s="189"/>
      <c r="N1214" s="190"/>
      <c r="O1214" s="66"/>
      <c r="P1214" s="66"/>
      <c r="Q1214" s="66"/>
      <c r="R1214" s="66"/>
      <c r="S1214" s="66"/>
      <c r="T1214" s="67"/>
      <c r="U1214" s="36"/>
      <c r="V1214" s="36"/>
      <c r="W1214" s="36"/>
      <c r="X1214" s="36"/>
      <c r="Y1214" s="36"/>
      <c r="Z1214" s="36"/>
      <c r="AA1214" s="36"/>
      <c r="AB1214" s="36"/>
      <c r="AC1214" s="36"/>
      <c r="AD1214" s="36"/>
      <c r="AE1214" s="36"/>
      <c r="AT1214" s="18" t="s">
        <v>146</v>
      </c>
      <c r="AU1214" s="18" t="s">
        <v>92</v>
      </c>
    </row>
    <row r="1215" spans="1:65" s="13" customFormat="1" ht="11.25">
      <c r="B1215" s="191"/>
      <c r="C1215" s="192"/>
      <c r="D1215" s="193" t="s">
        <v>148</v>
      </c>
      <c r="E1215" s="194" t="s">
        <v>44</v>
      </c>
      <c r="F1215" s="195" t="s">
        <v>1491</v>
      </c>
      <c r="G1215" s="192"/>
      <c r="H1215" s="196">
        <v>96</v>
      </c>
      <c r="I1215" s="197"/>
      <c r="J1215" s="192"/>
      <c r="K1215" s="192"/>
      <c r="L1215" s="198"/>
      <c r="M1215" s="199"/>
      <c r="N1215" s="200"/>
      <c r="O1215" s="200"/>
      <c r="P1215" s="200"/>
      <c r="Q1215" s="200"/>
      <c r="R1215" s="200"/>
      <c r="S1215" s="200"/>
      <c r="T1215" s="201"/>
      <c r="AT1215" s="202" t="s">
        <v>148</v>
      </c>
      <c r="AU1215" s="202" t="s">
        <v>92</v>
      </c>
      <c r="AV1215" s="13" t="s">
        <v>92</v>
      </c>
      <c r="AW1215" s="13" t="s">
        <v>42</v>
      </c>
      <c r="AX1215" s="13" t="s">
        <v>82</v>
      </c>
      <c r="AY1215" s="202" t="s">
        <v>137</v>
      </c>
    </row>
    <row r="1216" spans="1:65" s="13" customFormat="1" ht="11.25">
      <c r="B1216" s="191"/>
      <c r="C1216" s="192"/>
      <c r="D1216" s="193" t="s">
        <v>148</v>
      </c>
      <c r="E1216" s="194" t="s">
        <v>44</v>
      </c>
      <c r="F1216" s="195" t="s">
        <v>1492</v>
      </c>
      <c r="G1216" s="192"/>
      <c r="H1216" s="196">
        <v>1.53</v>
      </c>
      <c r="I1216" s="197"/>
      <c r="J1216" s="192"/>
      <c r="K1216" s="192"/>
      <c r="L1216" s="198"/>
      <c r="M1216" s="199"/>
      <c r="N1216" s="200"/>
      <c r="O1216" s="200"/>
      <c r="P1216" s="200"/>
      <c r="Q1216" s="200"/>
      <c r="R1216" s="200"/>
      <c r="S1216" s="200"/>
      <c r="T1216" s="201"/>
      <c r="AT1216" s="202" t="s">
        <v>148</v>
      </c>
      <c r="AU1216" s="202" t="s">
        <v>92</v>
      </c>
      <c r="AV1216" s="13" t="s">
        <v>92</v>
      </c>
      <c r="AW1216" s="13" t="s">
        <v>42</v>
      </c>
      <c r="AX1216" s="13" t="s">
        <v>82</v>
      </c>
      <c r="AY1216" s="202" t="s">
        <v>137</v>
      </c>
    </row>
    <row r="1217" spans="1:65" s="14" customFormat="1" ht="11.25">
      <c r="B1217" s="203"/>
      <c r="C1217" s="204"/>
      <c r="D1217" s="193" t="s">
        <v>148</v>
      </c>
      <c r="E1217" s="205" t="s">
        <v>44</v>
      </c>
      <c r="F1217" s="206" t="s">
        <v>153</v>
      </c>
      <c r="G1217" s="204"/>
      <c r="H1217" s="207">
        <v>97.53</v>
      </c>
      <c r="I1217" s="208"/>
      <c r="J1217" s="204"/>
      <c r="K1217" s="204"/>
      <c r="L1217" s="209"/>
      <c r="M1217" s="210"/>
      <c r="N1217" s="211"/>
      <c r="O1217" s="211"/>
      <c r="P1217" s="211"/>
      <c r="Q1217" s="211"/>
      <c r="R1217" s="211"/>
      <c r="S1217" s="211"/>
      <c r="T1217" s="212"/>
      <c r="AT1217" s="213" t="s">
        <v>148</v>
      </c>
      <c r="AU1217" s="213" t="s">
        <v>92</v>
      </c>
      <c r="AV1217" s="14" t="s">
        <v>144</v>
      </c>
      <c r="AW1217" s="14" t="s">
        <v>42</v>
      </c>
      <c r="AX1217" s="14" t="s">
        <v>90</v>
      </c>
      <c r="AY1217" s="213" t="s">
        <v>137</v>
      </c>
    </row>
    <row r="1218" spans="1:65" s="2" customFormat="1" ht="49.15" customHeight="1">
      <c r="A1218" s="36"/>
      <c r="B1218" s="37"/>
      <c r="C1218" s="172" t="s">
        <v>1493</v>
      </c>
      <c r="D1218" s="172" t="s">
        <v>140</v>
      </c>
      <c r="E1218" s="173" t="s">
        <v>1494</v>
      </c>
      <c r="F1218" s="174" t="s">
        <v>1495</v>
      </c>
      <c r="G1218" s="175" t="s">
        <v>401</v>
      </c>
      <c r="H1218" s="176">
        <v>6.444</v>
      </c>
      <c r="I1218" s="177"/>
      <c r="J1218" s="178">
        <f>ROUND(I1218*H1218,2)</f>
        <v>0</v>
      </c>
      <c r="K1218" s="179"/>
      <c r="L1218" s="41"/>
      <c r="M1218" s="180" t="s">
        <v>44</v>
      </c>
      <c r="N1218" s="181" t="s">
        <v>53</v>
      </c>
      <c r="O1218" s="66"/>
      <c r="P1218" s="182">
        <f>O1218*H1218</f>
        <v>0</v>
      </c>
      <c r="Q1218" s="182">
        <v>0</v>
      </c>
      <c r="R1218" s="182">
        <f>Q1218*H1218</f>
        <v>0</v>
      </c>
      <c r="S1218" s="182">
        <v>0</v>
      </c>
      <c r="T1218" s="183">
        <f>S1218*H1218</f>
        <v>0</v>
      </c>
      <c r="U1218" s="36"/>
      <c r="V1218" s="36"/>
      <c r="W1218" s="36"/>
      <c r="X1218" s="36"/>
      <c r="Y1218" s="36"/>
      <c r="Z1218" s="36"/>
      <c r="AA1218" s="36"/>
      <c r="AB1218" s="36"/>
      <c r="AC1218" s="36"/>
      <c r="AD1218" s="36"/>
      <c r="AE1218" s="36"/>
      <c r="AR1218" s="184" t="s">
        <v>376</v>
      </c>
      <c r="AT1218" s="184" t="s">
        <v>140</v>
      </c>
      <c r="AU1218" s="184" t="s">
        <v>92</v>
      </c>
      <c r="AY1218" s="18" t="s">
        <v>137</v>
      </c>
      <c r="BE1218" s="185">
        <f>IF(N1218="základní",J1218,0)</f>
        <v>0</v>
      </c>
      <c r="BF1218" s="185">
        <f>IF(N1218="snížená",J1218,0)</f>
        <v>0</v>
      </c>
      <c r="BG1218" s="185">
        <f>IF(N1218="zákl. přenesená",J1218,0)</f>
        <v>0</v>
      </c>
      <c r="BH1218" s="185">
        <f>IF(N1218="sníž. přenesená",J1218,0)</f>
        <v>0</v>
      </c>
      <c r="BI1218" s="185">
        <f>IF(N1218="nulová",J1218,0)</f>
        <v>0</v>
      </c>
      <c r="BJ1218" s="18" t="s">
        <v>90</v>
      </c>
      <c r="BK1218" s="185">
        <f>ROUND(I1218*H1218,2)</f>
        <v>0</v>
      </c>
      <c r="BL1218" s="18" t="s">
        <v>376</v>
      </c>
      <c r="BM1218" s="184" t="s">
        <v>1496</v>
      </c>
    </row>
    <row r="1219" spans="1:65" s="2" customFormat="1" ht="11.25">
      <c r="A1219" s="36"/>
      <c r="B1219" s="37"/>
      <c r="C1219" s="38"/>
      <c r="D1219" s="186" t="s">
        <v>146</v>
      </c>
      <c r="E1219" s="38"/>
      <c r="F1219" s="187" t="s">
        <v>1497</v>
      </c>
      <c r="G1219" s="38"/>
      <c r="H1219" s="38"/>
      <c r="I1219" s="188"/>
      <c r="J1219" s="38"/>
      <c r="K1219" s="38"/>
      <c r="L1219" s="41"/>
      <c r="M1219" s="189"/>
      <c r="N1219" s="190"/>
      <c r="O1219" s="66"/>
      <c r="P1219" s="66"/>
      <c r="Q1219" s="66"/>
      <c r="R1219" s="66"/>
      <c r="S1219" s="66"/>
      <c r="T1219" s="67"/>
      <c r="U1219" s="36"/>
      <c r="V1219" s="36"/>
      <c r="W1219" s="36"/>
      <c r="X1219" s="36"/>
      <c r="Y1219" s="36"/>
      <c r="Z1219" s="36"/>
      <c r="AA1219" s="36"/>
      <c r="AB1219" s="36"/>
      <c r="AC1219" s="36"/>
      <c r="AD1219" s="36"/>
      <c r="AE1219" s="36"/>
      <c r="AT1219" s="18" t="s">
        <v>146</v>
      </c>
      <c r="AU1219" s="18" t="s">
        <v>92</v>
      </c>
    </row>
    <row r="1220" spans="1:65" s="2" customFormat="1" ht="24.2" customHeight="1">
      <c r="A1220" s="36"/>
      <c r="B1220" s="37"/>
      <c r="C1220" s="172" t="s">
        <v>1498</v>
      </c>
      <c r="D1220" s="172" t="s">
        <v>140</v>
      </c>
      <c r="E1220" s="173" t="s">
        <v>1499</v>
      </c>
      <c r="F1220" s="174" t="s">
        <v>1500</v>
      </c>
      <c r="G1220" s="175" t="s">
        <v>401</v>
      </c>
      <c r="H1220" s="176">
        <v>6.444</v>
      </c>
      <c r="I1220" s="177"/>
      <c r="J1220" s="178">
        <f>ROUND(I1220*H1220,2)</f>
        <v>0</v>
      </c>
      <c r="K1220" s="179"/>
      <c r="L1220" s="41"/>
      <c r="M1220" s="180" t="s">
        <v>44</v>
      </c>
      <c r="N1220" s="181" t="s">
        <v>53</v>
      </c>
      <c r="O1220" s="66"/>
      <c r="P1220" s="182">
        <f>O1220*H1220</f>
        <v>0</v>
      </c>
      <c r="Q1220" s="182">
        <v>0</v>
      </c>
      <c r="R1220" s="182">
        <f>Q1220*H1220</f>
        <v>0</v>
      </c>
      <c r="S1220" s="182">
        <v>0</v>
      </c>
      <c r="T1220" s="183">
        <f>S1220*H1220</f>
        <v>0</v>
      </c>
      <c r="U1220" s="36"/>
      <c r="V1220" s="36"/>
      <c r="W1220" s="36"/>
      <c r="X1220" s="36"/>
      <c r="Y1220" s="36"/>
      <c r="Z1220" s="36"/>
      <c r="AA1220" s="36"/>
      <c r="AB1220" s="36"/>
      <c r="AC1220" s="36"/>
      <c r="AD1220" s="36"/>
      <c r="AE1220" s="36"/>
      <c r="AR1220" s="184" t="s">
        <v>376</v>
      </c>
      <c r="AT1220" s="184" t="s">
        <v>140</v>
      </c>
      <c r="AU1220" s="184" t="s">
        <v>92</v>
      </c>
      <c r="AY1220" s="18" t="s">
        <v>137</v>
      </c>
      <c r="BE1220" s="185">
        <f>IF(N1220="základní",J1220,0)</f>
        <v>0</v>
      </c>
      <c r="BF1220" s="185">
        <f>IF(N1220="snížená",J1220,0)</f>
        <v>0</v>
      </c>
      <c r="BG1220" s="185">
        <f>IF(N1220="zákl. přenesená",J1220,0)</f>
        <v>0</v>
      </c>
      <c r="BH1220" s="185">
        <f>IF(N1220="sníž. přenesená",J1220,0)</f>
        <v>0</v>
      </c>
      <c r="BI1220" s="185">
        <f>IF(N1220="nulová",J1220,0)</f>
        <v>0</v>
      </c>
      <c r="BJ1220" s="18" t="s">
        <v>90</v>
      </c>
      <c r="BK1220" s="185">
        <f>ROUND(I1220*H1220,2)</f>
        <v>0</v>
      </c>
      <c r="BL1220" s="18" t="s">
        <v>376</v>
      </c>
      <c r="BM1220" s="184" t="s">
        <v>1501</v>
      </c>
    </row>
    <row r="1221" spans="1:65" s="2" customFormat="1" ht="11.25">
      <c r="A1221" s="36"/>
      <c r="B1221" s="37"/>
      <c r="C1221" s="38"/>
      <c r="D1221" s="186" t="s">
        <v>146</v>
      </c>
      <c r="E1221" s="38"/>
      <c r="F1221" s="187" t="s">
        <v>1502</v>
      </c>
      <c r="G1221" s="38"/>
      <c r="H1221" s="38"/>
      <c r="I1221" s="188"/>
      <c r="J1221" s="38"/>
      <c r="K1221" s="38"/>
      <c r="L1221" s="41"/>
      <c r="M1221" s="189"/>
      <c r="N1221" s="190"/>
      <c r="O1221" s="66"/>
      <c r="P1221" s="66"/>
      <c r="Q1221" s="66"/>
      <c r="R1221" s="66"/>
      <c r="S1221" s="66"/>
      <c r="T1221" s="67"/>
      <c r="U1221" s="36"/>
      <c r="V1221" s="36"/>
      <c r="W1221" s="36"/>
      <c r="X1221" s="36"/>
      <c r="Y1221" s="36"/>
      <c r="Z1221" s="36"/>
      <c r="AA1221" s="36"/>
      <c r="AB1221" s="36"/>
      <c r="AC1221" s="36"/>
      <c r="AD1221" s="36"/>
      <c r="AE1221" s="36"/>
      <c r="AT1221" s="18" t="s">
        <v>146</v>
      </c>
      <c r="AU1221" s="18" t="s">
        <v>92</v>
      </c>
    </row>
    <row r="1222" spans="1:65" s="12" customFormat="1" ht="22.9" customHeight="1">
      <c r="B1222" s="156"/>
      <c r="C1222" s="157"/>
      <c r="D1222" s="158" t="s">
        <v>81</v>
      </c>
      <c r="E1222" s="170" t="s">
        <v>1503</v>
      </c>
      <c r="F1222" s="170" t="s">
        <v>1504</v>
      </c>
      <c r="G1222" s="157"/>
      <c r="H1222" s="157"/>
      <c r="I1222" s="160"/>
      <c r="J1222" s="171">
        <f>BK1222</f>
        <v>0</v>
      </c>
      <c r="K1222" s="157"/>
      <c r="L1222" s="162"/>
      <c r="M1222" s="163"/>
      <c r="N1222" s="164"/>
      <c r="O1222" s="164"/>
      <c r="P1222" s="165">
        <f>SUM(P1223:P1247)</f>
        <v>0</v>
      </c>
      <c r="Q1222" s="164"/>
      <c r="R1222" s="165">
        <f>SUM(R1223:R1247)</f>
        <v>1.8524979999999996E-2</v>
      </c>
      <c r="S1222" s="164"/>
      <c r="T1222" s="166">
        <f>SUM(T1223:T1247)</f>
        <v>0</v>
      </c>
      <c r="AR1222" s="167" t="s">
        <v>92</v>
      </c>
      <c r="AT1222" s="168" t="s">
        <v>81</v>
      </c>
      <c r="AU1222" s="168" t="s">
        <v>90</v>
      </c>
      <c r="AY1222" s="167" t="s">
        <v>137</v>
      </c>
      <c r="BK1222" s="169">
        <f>SUM(BK1223:BK1247)</f>
        <v>0</v>
      </c>
    </row>
    <row r="1223" spans="1:65" s="2" customFormat="1" ht="16.5" customHeight="1">
      <c r="A1223" s="36"/>
      <c r="B1223" s="37"/>
      <c r="C1223" s="172" t="s">
        <v>1505</v>
      </c>
      <c r="D1223" s="172" t="s">
        <v>140</v>
      </c>
      <c r="E1223" s="173" t="s">
        <v>1506</v>
      </c>
      <c r="F1223" s="174" t="s">
        <v>1507</v>
      </c>
      <c r="G1223" s="175" t="s">
        <v>164</v>
      </c>
      <c r="H1223" s="176">
        <v>27.85</v>
      </c>
      <c r="I1223" s="177"/>
      <c r="J1223" s="178">
        <f>ROUND(I1223*H1223,2)</f>
        <v>0</v>
      </c>
      <c r="K1223" s="179"/>
      <c r="L1223" s="41"/>
      <c r="M1223" s="180" t="s">
        <v>44</v>
      </c>
      <c r="N1223" s="181" t="s">
        <v>53</v>
      </c>
      <c r="O1223" s="66"/>
      <c r="P1223" s="182">
        <f>O1223*H1223</f>
        <v>0</v>
      </c>
      <c r="Q1223" s="182">
        <v>6.9999999999999994E-5</v>
      </c>
      <c r="R1223" s="182">
        <f>Q1223*H1223</f>
        <v>1.9494999999999998E-3</v>
      </c>
      <c r="S1223" s="182">
        <v>0</v>
      </c>
      <c r="T1223" s="183">
        <f>S1223*H1223</f>
        <v>0</v>
      </c>
      <c r="U1223" s="36"/>
      <c r="V1223" s="36"/>
      <c r="W1223" s="36"/>
      <c r="X1223" s="36"/>
      <c r="Y1223" s="36"/>
      <c r="Z1223" s="36"/>
      <c r="AA1223" s="36"/>
      <c r="AB1223" s="36"/>
      <c r="AC1223" s="36"/>
      <c r="AD1223" s="36"/>
      <c r="AE1223" s="36"/>
      <c r="AR1223" s="184" t="s">
        <v>376</v>
      </c>
      <c r="AT1223" s="184" t="s">
        <v>140</v>
      </c>
      <c r="AU1223" s="184" t="s">
        <v>92</v>
      </c>
      <c r="AY1223" s="18" t="s">
        <v>137</v>
      </c>
      <c r="BE1223" s="185">
        <f>IF(N1223="základní",J1223,0)</f>
        <v>0</v>
      </c>
      <c r="BF1223" s="185">
        <f>IF(N1223="snížená",J1223,0)</f>
        <v>0</v>
      </c>
      <c r="BG1223" s="185">
        <f>IF(N1223="zákl. přenesená",J1223,0)</f>
        <v>0</v>
      </c>
      <c r="BH1223" s="185">
        <f>IF(N1223="sníž. přenesená",J1223,0)</f>
        <v>0</v>
      </c>
      <c r="BI1223" s="185">
        <f>IF(N1223="nulová",J1223,0)</f>
        <v>0</v>
      </c>
      <c r="BJ1223" s="18" t="s">
        <v>90</v>
      </c>
      <c r="BK1223" s="185">
        <f>ROUND(I1223*H1223,2)</f>
        <v>0</v>
      </c>
      <c r="BL1223" s="18" t="s">
        <v>376</v>
      </c>
      <c r="BM1223" s="184" t="s">
        <v>1508</v>
      </c>
    </row>
    <row r="1224" spans="1:65" s="15" customFormat="1" ht="11.25">
      <c r="B1224" s="214"/>
      <c r="C1224" s="215"/>
      <c r="D1224" s="193" t="s">
        <v>148</v>
      </c>
      <c r="E1224" s="216" t="s">
        <v>44</v>
      </c>
      <c r="F1224" s="217" t="s">
        <v>1509</v>
      </c>
      <c r="G1224" s="215"/>
      <c r="H1224" s="216" t="s">
        <v>44</v>
      </c>
      <c r="I1224" s="218"/>
      <c r="J1224" s="215"/>
      <c r="K1224" s="215"/>
      <c r="L1224" s="219"/>
      <c r="M1224" s="220"/>
      <c r="N1224" s="221"/>
      <c r="O1224" s="221"/>
      <c r="P1224" s="221"/>
      <c r="Q1224" s="221"/>
      <c r="R1224" s="221"/>
      <c r="S1224" s="221"/>
      <c r="T1224" s="222"/>
      <c r="AT1224" s="223" t="s">
        <v>148</v>
      </c>
      <c r="AU1224" s="223" t="s">
        <v>92</v>
      </c>
      <c r="AV1224" s="15" t="s">
        <v>90</v>
      </c>
      <c r="AW1224" s="15" t="s">
        <v>42</v>
      </c>
      <c r="AX1224" s="15" t="s">
        <v>82</v>
      </c>
      <c r="AY1224" s="223" t="s">
        <v>137</v>
      </c>
    </row>
    <row r="1225" spans="1:65" s="13" customFormat="1" ht="11.25">
      <c r="B1225" s="191"/>
      <c r="C1225" s="192"/>
      <c r="D1225" s="193" t="s">
        <v>148</v>
      </c>
      <c r="E1225" s="194" t="s">
        <v>44</v>
      </c>
      <c r="F1225" s="195" t="s">
        <v>1510</v>
      </c>
      <c r="G1225" s="192"/>
      <c r="H1225" s="196">
        <v>20.399999999999999</v>
      </c>
      <c r="I1225" s="197"/>
      <c r="J1225" s="192"/>
      <c r="K1225" s="192"/>
      <c r="L1225" s="198"/>
      <c r="M1225" s="199"/>
      <c r="N1225" s="200"/>
      <c r="O1225" s="200"/>
      <c r="P1225" s="200"/>
      <c r="Q1225" s="200"/>
      <c r="R1225" s="200"/>
      <c r="S1225" s="200"/>
      <c r="T1225" s="201"/>
      <c r="AT1225" s="202" t="s">
        <v>148</v>
      </c>
      <c r="AU1225" s="202" t="s">
        <v>92</v>
      </c>
      <c r="AV1225" s="13" t="s">
        <v>92</v>
      </c>
      <c r="AW1225" s="13" t="s">
        <v>42</v>
      </c>
      <c r="AX1225" s="13" t="s">
        <v>82</v>
      </c>
      <c r="AY1225" s="202" t="s">
        <v>137</v>
      </c>
    </row>
    <row r="1226" spans="1:65" s="13" customFormat="1" ht="11.25">
      <c r="B1226" s="191"/>
      <c r="C1226" s="192"/>
      <c r="D1226" s="193" t="s">
        <v>148</v>
      </c>
      <c r="E1226" s="194" t="s">
        <v>44</v>
      </c>
      <c r="F1226" s="195" t="s">
        <v>1511</v>
      </c>
      <c r="G1226" s="192"/>
      <c r="H1226" s="196">
        <v>4.9000000000000004</v>
      </c>
      <c r="I1226" s="197"/>
      <c r="J1226" s="192"/>
      <c r="K1226" s="192"/>
      <c r="L1226" s="198"/>
      <c r="M1226" s="199"/>
      <c r="N1226" s="200"/>
      <c r="O1226" s="200"/>
      <c r="P1226" s="200"/>
      <c r="Q1226" s="200"/>
      <c r="R1226" s="200"/>
      <c r="S1226" s="200"/>
      <c r="T1226" s="201"/>
      <c r="AT1226" s="202" t="s">
        <v>148</v>
      </c>
      <c r="AU1226" s="202" t="s">
        <v>92</v>
      </c>
      <c r="AV1226" s="13" t="s">
        <v>92</v>
      </c>
      <c r="AW1226" s="13" t="s">
        <v>42</v>
      </c>
      <c r="AX1226" s="13" t="s">
        <v>82</v>
      </c>
      <c r="AY1226" s="202" t="s">
        <v>137</v>
      </c>
    </row>
    <row r="1227" spans="1:65" s="13" customFormat="1" ht="11.25">
      <c r="B1227" s="191"/>
      <c r="C1227" s="192"/>
      <c r="D1227" s="193" t="s">
        <v>148</v>
      </c>
      <c r="E1227" s="194" t="s">
        <v>44</v>
      </c>
      <c r="F1227" s="195" t="s">
        <v>1512</v>
      </c>
      <c r="G1227" s="192"/>
      <c r="H1227" s="196">
        <v>2.5499999999999998</v>
      </c>
      <c r="I1227" s="197"/>
      <c r="J1227" s="192"/>
      <c r="K1227" s="192"/>
      <c r="L1227" s="198"/>
      <c r="M1227" s="199"/>
      <c r="N1227" s="200"/>
      <c r="O1227" s="200"/>
      <c r="P1227" s="200"/>
      <c r="Q1227" s="200"/>
      <c r="R1227" s="200"/>
      <c r="S1227" s="200"/>
      <c r="T1227" s="201"/>
      <c r="AT1227" s="202" t="s">
        <v>148</v>
      </c>
      <c r="AU1227" s="202" t="s">
        <v>92</v>
      </c>
      <c r="AV1227" s="13" t="s">
        <v>92</v>
      </c>
      <c r="AW1227" s="13" t="s">
        <v>42</v>
      </c>
      <c r="AX1227" s="13" t="s">
        <v>82</v>
      </c>
      <c r="AY1227" s="202" t="s">
        <v>137</v>
      </c>
    </row>
    <row r="1228" spans="1:65" s="14" customFormat="1" ht="11.25">
      <c r="B1228" s="203"/>
      <c r="C1228" s="204"/>
      <c r="D1228" s="193" t="s">
        <v>148</v>
      </c>
      <c r="E1228" s="205" t="s">
        <v>44</v>
      </c>
      <c r="F1228" s="206" t="s">
        <v>153</v>
      </c>
      <c r="G1228" s="204"/>
      <c r="H1228" s="207">
        <v>27.85</v>
      </c>
      <c r="I1228" s="208"/>
      <c r="J1228" s="204"/>
      <c r="K1228" s="204"/>
      <c r="L1228" s="209"/>
      <c r="M1228" s="210"/>
      <c r="N1228" s="211"/>
      <c r="O1228" s="211"/>
      <c r="P1228" s="211"/>
      <c r="Q1228" s="211"/>
      <c r="R1228" s="211"/>
      <c r="S1228" s="211"/>
      <c r="T1228" s="212"/>
      <c r="AT1228" s="213" t="s">
        <v>148</v>
      </c>
      <c r="AU1228" s="213" t="s">
        <v>92</v>
      </c>
      <c r="AV1228" s="14" t="s">
        <v>144</v>
      </c>
      <c r="AW1228" s="14" t="s">
        <v>42</v>
      </c>
      <c r="AX1228" s="14" t="s">
        <v>90</v>
      </c>
      <c r="AY1228" s="213" t="s">
        <v>137</v>
      </c>
    </row>
    <row r="1229" spans="1:65" s="2" customFormat="1" ht="24.2" customHeight="1">
      <c r="A1229" s="36"/>
      <c r="B1229" s="37"/>
      <c r="C1229" s="172" t="s">
        <v>1513</v>
      </c>
      <c r="D1229" s="172" t="s">
        <v>140</v>
      </c>
      <c r="E1229" s="173" t="s">
        <v>1514</v>
      </c>
      <c r="F1229" s="174" t="s">
        <v>1515</v>
      </c>
      <c r="G1229" s="175" t="s">
        <v>164</v>
      </c>
      <c r="H1229" s="176">
        <v>52.146000000000001</v>
      </c>
      <c r="I1229" s="177"/>
      <c r="J1229" s="178">
        <f>ROUND(I1229*H1229,2)</f>
        <v>0</v>
      </c>
      <c r="K1229" s="179"/>
      <c r="L1229" s="41"/>
      <c r="M1229" s="180" t="s">
        <v>44</v>
      </c>
      <c r="N1229" s="181" t="s">
        <v>53</v>
      </c>
      <c r="O1229" s="66"/>
      <c r="P1229" s="182">
        <f>O1229*H1229</f>
        <v>0</v>
      </c>
      <c r="Q1229" s="182">
        <v>1.3999999999999999E-4</v>
      </c>
      <c r="R1229" s="182">
        <f>Q1229*H1229</f>
        <v>7.3004399999999992E-3</v>
      </c>
      <c r="S1229" s="182">
        <v>0</v>
      </c>
      <c r="T1229" s="183">
        <f>S1229*H1229</f>
        <v>0</v>
      </c>
      <c r="U1229" s="36"/>
      <c r="V1229" s="36"/>
      <c r="W1229" s="36"/>
      <c r="X1229" s="36"/>
      <c r="Y1229" s="36"/>
      <c r="Z1229" s="36"/>
      <c r="AA1229" s="36"/>
      <c r="AB1229" s="36"/>
      <c r="AC1229" s="36"/>
      <c r="AD1229" s="36"/>
      <c r="AE1229" s="36"/>
      <c r="AR1229" s="184" t="s">
        <v>376</v>
      </c>
      <c r="AT1229" s="184" t="s">
        <v>140</v>
      </c>
      <c r="AU1229" s="184" t="s">
        <v>92</v>
      </c>
      <c r="AY1229" s="18" t="s">
        <v>137</v>
      </c>
      <c r="BE1229" s="185">
        <f>IF(N1229="základní",J1229,0)</f>
        <v>0</v>
      </c>
      <c r="BF1229" s="185">
        <f>IF(N1229="snížená",J1229,0)</f>
        <v>0</v>
      </c>
      <c r="BG1229" s="185">
        <f>IF(N1229="zákl. přenesená",J1229,0)</f>
        <v>0</v>
      </c>
      <c r="BH1229" s="185">
        <f>IF(N1229="sníž. přenesená",J1229,0)</f>
        <v>0</v>
      </c>
      <c r="BI1229" s="185">
        <f>IF(N1229="nulová",J1229,0)</f>
        <v>0</v>
      </c>
      <c r="BJ1229" s="18" t="s">
        <v>90</v>
      </c>
      <c r="BK1229" s="185">
        <f>ROUND(I1229*H1229,2)</f>
        <v>0</v>
      </c>
      <c r="BL1229" s="18" t="s">
        <v>376</v>
      </c>
      <c r="BM1229" s="184" t="s">
        <v>1516</v>
      </c>
    </row>
    <row r="1230" spans="1:65" s="2" customFormat="1" ht="11.25">
      <c r="A1230" s="36"/>
      <c r="B1230" s="37"/>
      <c r="C1230" s="38"/>
      <c r="D1230" s="186" t="s">
        <v>146</v>
      </c>
      <c r="E1230" s="38"/>
      <c r="F1230" s="187" t="s">
        <v>1517</v>
      </c>
      <c r="G1230" s="38"/>
      <c r="H1230" s="38"/>
      <c r="I1230" s="188"/>
      <c r="J1230" s="38"/>
      <c r="K1230" s="38"/>
      <c r="L1230" s="41"/>
      <c r="M1230" s="189"/>
      <c r="N1230" s="190"/>
      <c r="O1230" s="66"/>
      <c r="P1230" s="66"/>
      <c r="Q1230" s="66"/>
      <c r="R1230" s="66"/>
      <c r="S1230" s="66"/>
      <c r="T1230" s="67"/>
      <c r="U1230" s="36"/>
      <c r="V1230" s="36"/>
      <c r="W1230" s="36"/>
      <c r="X1230" s="36"/>
      <c r="Y1230" s="36"/>
      <c r="Z1230" s="36"/>
      <c r="AA1230" s="36"/>
      <c r="AB1230" s="36"/>
      <c r="AC1230" s="36"/>
      <c r="AD1230" s="36"/>
      <c r="AE1230" s="36"/>
      <c r="AT1230" s="18" t="s">
        <v>146</v>
      </c>
      <c r="AU1230" s="18" t="s">
        <v>92</v>
      </c>
    </row>
    <row r="1231" spans="1:65" s="2" customFormat="1" ht="24.2" customHeight="1">
      <c r="A1231" s="36"/>
      <c r="B1231" s="37"/>
      <c r="C1231" s="172" t="s">
        <v>1518</v>
      </c>
      <c r="D1231" s="172" t="s">
        <v>140</v>
      </c>
      <c r="E1231" s="173" t="s">
        <v>1519</v>
      </c>
      <c r="F1231" s="174" t="s">
        <v>1520</v>
      </c>
      <c r="G1231" s="175" t="s">
        <v>164</v>
      </c>
      <c r="H1231" s="176">
        <v>25.146000000000001</v>
      </c>
      <c r="I1231" s="177"/>
      <c r="J1231" s="178">
        <f>ROUND(I1231*H1231,2)</f>
        <v>0</v>
      </c>
      <c r="K1231" s="179"/>
      <c r="L1231" s="41"/>
      <c r="M1231" s="180" t="s">
        <v>44</v>
      </c>
      <c r="N1231" s="181" t="s">
        <v>53</v>
      </c>
      <c r="O1231" s="66"/>
      <c r="P1231" s="182">
        <f>O1231*H1231</f>
        <v>0</v>
      </c>
      <c r="Q1231" s="182">
        <v>1.2E-4</v>
      </c>
      <c r="R1231" s="182">
        <f>Q1231*H1231</f>
        <v>3.0175200000000001E-3</v>
      </c>
      <c r="S1231" s="182">
        <v>0</v>
      </c>
      <c r="T1231" s="183">
        <f>S1231*H1231</f>
        <v>0</v>
      </c>
      <c r="U1231" s="36"/>
      <c r="V1231" s="36"/>
      <c r="W1231" s="36"/>
      <c r="X1231" s="36"/>
      <c r="Y1231" s="36"/>
      <c r="Z1231" s="36"/>
      <c r="AA1231" s="36"/>
      <c r="AB1231" s="36"/>
      <c r="AC1231" s="36"/>
      <c r="AD1231" s="36"/>
      <c r="AE1231" s="36"/>
      <c r="AR1231" s="184" t="s">
        <v>376</v>
      </c>
      <c r="AT1231" s="184" t="s">
        <v>140</v>
      </c>
      <c r="AU1231" s="184" t="s">
        <v>92</v>
      </c>
      <c r="AY1231" s="18" t="s">
        <v>137</v>
      </c>
      <c r="BE1231" s="185">
        <f>IF(N1231="základní",J1231,0)</f>
        <v>0</v>
      </c>
      <c r="BF1231" s="185">
        <f>IF(N1231="snížená",J1231,0)</f>
        <v>0</v>
      </c>
      <c r="BG1231" s="185">
        <f>IF(N1231="zákl. přenesená",J1231,0)</f>
        <v>0</v>
      </c>
      <c r="BH1231" s="185">
        <f>IF(N1231="sníž. přenesená",J1231,0)</f>
        <v>0</v>
      </c>
      <c r="BI1231" s="185">
        <f>IF(N1231="nulová",J1231,0)</f>
        <v>0</v>
      </c>
      <c r="BJ1231" s="18" t="s">
        <v>90</v>
      </c>
      <c r="BK1231" s="185">
        <f>ROUND(I1231*H1231,2)</f>
        <v>0</v>
      </c>
      <c r="BL1231" s="18" t="s">
        <v>376</v>
      </c>
      <c r="BM1231" s="184" t="s">
        <v>1521</v>
      </c>
    </row>
    <row r="1232" spans="1:65" s="2" customFormat="1" ht="11.25">
      <c r="A1232" s="36"/>
      <c r="B1232" s="37"/>
      <c r="C1232" s="38"/>
      <c r="D1232" s="186" t="s">
        <v>146</v>
      </c>
      <c r="E1232" s="38"/>
      <c r="F1232" s="187" t="s">
        <v>1522</v>
      </c>
      <c r="G1232" s="38"/>
      <c r="H1232" s="38"/>
      <c r="I1232" s="188"/>
      <c r="J1232" s="38"/>
      <c r="K1232" s="38"/>
      <c r="L1232" s="41"/>
      <c r="M1232" s="189"/>
      <c r="N1232" s="190"/>
      <c r="O1232" s="66"/>
      <c r="P1232" s="66"/>
      <c r="Q1232" s="66"/>
      <c r="R1232" s="66"/>
      <c r="S1232" s="66"/>
      <c r="T1232" s="67"/>
      <c r="U1232" s="36"/>
      <c r="V1232" s="36"/>
      <c r="W1232" s="36"/>
      <c r="X1232" s="36"/>
      <c r="Y1232" s="36"/>
      <c r="Z1232" s="36"/>
      <c r="AA1232" s="36"/>
      <c r="AB1232" s="36"/>
      <c r="AC1232" s="36"/>
      <c r="AD1232" s="36"/>
      <c r="AE1232" s="36"/>
      <c r="AT1232" s="18" t="s">
        <v>146</v>
      </c>
      <c r="AU1232" s="18" t="s">
        <v>92</v>
      </c>
    </row>
    <row r="1233" spans="1:65" s="2" customFormat="1" ht="24.2" customHeight="1">
      <c r="A1233" s="36"/>
      <c r="B1233" s="37"/>
      <c r="C1233" s="172" t="s">
        <v>1523</v>
      </c>
      <c r="D1233" s="172" t="s">
        <v>140</v>
      </c>
      <c r="E1233" s="173" t="s">
        <v>1524</v>
      </c>
      <c r="F1233" s="174" t="s">
        <v>1525</v>
      </c>
      <c r="G1233" s="175" t="s">
        <v>164</v>
      </c>
      <c r="H1233" s="176">
        <v>52.146000000000001</v>
      </c>
      <c r="I1233" s="177"/>
      <c r="J1233" s="178">
        <f>ROUND(I1233*H1233,2)</f>
        <v>0</v>
      </c>
      <c r="K1233" s="179"/>
      <c r="L1233" s="41"/>
      <c r="M1233" s="180" t="s">
        <v>44</v>
      </c>
      <c r="N1233" s="181" t="s">
        <v>53</v>
      </c>
      <c r="O1233" s="66"/>
      <c r="P1233" s="182">
        <f>O1233*H1233</f>
        <v>0</v>
      </c>
      <c r="Q1233" s="182">
        <v>1.2E-4</v>
      </c>
      <c r="R1233" s="182">
        <f>Q1233*H1233</f>
        <v>6.2575199999999999E-3</v>
      </c>
      <c r="S1233" s="182">
        <v>0</v>
      </c>
      <c r="T1233" s="183">
        <f>S1233*H1233</f>
        <v>0</v>
      </c>
      <c r="U1233" s="36"/>
      <c r="V1233" s="36"/>
      <c r="W1233" s="36"/>
      <c r="X1233" s="36"/>
      <c r="Y1233" s="36"/>
      <c r="Z1233" s="36"/>
      <c r="AA1233" s="36"/>
      <c r="AB1233" s="36"/>
      <c r="AC1233" s="36"/>
      <c r="AD1233" s="36"/>
      <c r="AE1233" s="36"/>
      <c r="AR1233" s="184" t="s">
        <v>376</v>
      </c>
      <c r="AT1233" s="184" t="s">
        <v>140</v>
      </c>
      <c r="AU1233" s="184" t="s">
        <v>92</v>
      </c>
      <c r="AY1233" s="18" t="s">
        <v>137</v>
      </c>
      <c r="BE1233" s="185">
        <f>IF(N1233="základní",J1233,0)</f>
        <v>0</v>
      </c>
      <c r="BF1233" s="185">
        <f>IF(N1233="snížená",J1233,0)</f>
        <v>0</v>
      </c>
      <c r="BG1233" s="185">
        <f>IF(N1233="zákl. přenesená",J1233,0)</f>
        <v>0</v>
      </c>
      <c r="BH1233" s="185">
        <f>IF(N1233="sníž. přenesená",J1233,0)</f>
        <v>0</v>
      </c>
      <c r="BI1233" s="185">
        <f>IF(N1233="nulová",J1233,0)</f>
        <v>0</v>
      </c>
      <c r="BJ1233" s="18" t="s">
        <v>90</v>
      </c>
      <c r="BK1233" s="185">
        <f>ROUND(I1233*H1233,2)</f>
        <v>0</v>
      </c>
      <c r="BL1233" s="18" t="s">
        <v>376</v>
      </c>
      <c r="BM1233" s="184" t="s">
        <v>1526</v>
      </c>
    </row>
    <row r="1234" spans="1:65" s="2" customFormat="1" ht="11.25">
      <c r="A1234" s="36"/>
      <c r="B1234" s="37"/>
      <c r="C1234" s="38"/>
      <c r="D1234" s="186" t="s">
        <v>146</v>
      </c>
      <c r="E1234" s="38"/>
      <c r="F1234" s="187" t="s">
        <v>1527</v>
      </c>
      <c r="G1234" s="38"/>
      <c r="H1234" s="38"/>
      <c r="I1234" s="188"/>
      <c r="J1234" s="38"/>
      <c r="K1234" s="38"/>
      <c r="L1234" s="41"/>
      <c r="M1234" s="189"/>
      <c r="N1234" s="190"/>
      <c r="O1234" s="66"/>
      <c r="P1234" s="66"/>
      <c r="Q1234" s="66"/>
      <c r="R1234" s="66"/>
      <c r="S1234" s="66"/>
      <c r="T1234" s="67"/>
      <c r="U1234" s="36"/>
      <c r="V1234" s="36"/>
      <c r="W1234" s="36"/>
      <c r="X1234" s="36"/>
      <c r="Y1234" s="36"/>
      <c r="Z1234" s="36"/>
      <c r="AA1234" s="36"/>
      <c r="AB1234" s="36"/>
      <c r="AC1234" s="36"/>
      <c r="AD1234" s="36"/>
      <c r="AE1234" s="36"/>
      <c r="AT1234" s="18" t="s">
        <v>146</v>
      </c>
      <c r="AU1234" s="18" t="s">
        <v>92</v>
      </c>
    </row>
    <row r="1235" spans="1:65" s="15" customFormat="1" ht="11.25">
      <c r="B1235" s="214"/>
      <c r="C1235" s="215"/>
      <c r="D1235" s="193" t="s">
        <v>148</v>
      </c>
      <c r="E1235" s="216" t="s">
        <v>44</v>
      </c>
      <c r="F1235" s="217" t="s">
        <v>1509</v>
      </c>
      <c r="G1235" s="215"/>
      <c r="H1235" s="216" t="s">
        <v>44</v>
      </c>
      <c r="I1235" s="218"/>
      <c r="J1235" s="215"/>
      <c r="K1235" s="215"/>
      <c r="L1235" s="219"/>
      <c r="M1235" s="220"/>
      <c r="N1235" s="221"/>
      <c r="O1235" s="221"/>
      <c r="P1235" s="221"/>
      <c r="Q1235" s="221"/>
      <c r="R1235" s="221"/>
      <c r="S1235" s="221"/>
      <c r="T1235" s="222"/>
      <c r="AT1235" s="223" t="s">
        <v>148</v>
      </c>
      <c r="AU1235" s="223" t="s">
        <v>92</v>
      </c>
      <c r="AV1235" s="15" t="s">
        <v>90</v>
      </c>
      <c r="AW1235" s="15" t="s">
        <v>42</v>
      </c>
      <c r="AX1235" s="15" t="s">
        <v>82</v>
      </c>
      <c r="AY1235" s="223" t="s">
        <v>137</v>
      </c>
    </row>
    <row r="1236" spans="1:65" s="13" customFormat="1" ht="11.25">
      <c r="B1236" s="191"/>
      <c r="C1236" s="192"/>
      <c r="D1236" s="193" t="s">
        <v>148</v>
      </c>
      <c r="E1236" s="194" t="s">
        <v>44</v>
      </c>
      <c r="F1236" s="195" t="s">
        <v>1528</v>
      </c>
      <c r="G1236" s="192"/>
      <c r="H1236" s="196">
        <v>3.3660000000000001</v>
      </c>
      <c r="I1236" s="197"/>
      <c r="J1236" s="192"/>
      <c r="K1236" s="192"/>
      <c r="L1236" s="198"/>
      <c r="M1236" s="199"/>
      <c r="N1236" s="200"/>
      <c r="O1236" s="200"/>
      <c r="P1236" s="200"/>
      <c r="Q1236" s="200"/>
      <c r="R1236" s="200"/>
      <c r="S1236" s="200"/>
      <c r="T1236" s="201"/>
      <c r="AT1236" s="202" t="s">
        <v>148</v>
      </c>
      <c r="AU1236" s="202" t="s">
        <v>92</v>
      </c>
      <c r="AV1236" s="13" t="s">
        <v>92</v>
      </c>
      <c r="AW1236" s="13" t="s">
        <v>42</v>
      </c>
      <c r="AX1236" s="13" t="s">
        <v>82</v>
      </c>
      <c r="AY1236" s="202" t="s">
        <v>137</v>
      </c>
    </row>
    <row r="1237" spans="1:65" s="13" customFormat="1" ht="11.25">
      <c r="B1237" s="191"/>
      <c r="C1237" s="192"/>
      <c r="D1237" s="193" t="s">
        <v>148</v>
      </c>
      <c r="E1237" s="194" t="s">
        <v>44</v>
      </c>
      <c r="F1237" s="195" t="s">
        <v>1529</v>
      </c>
      <c r="G1237" s="192"/>
      <c r="H1237" s="196">
        <v>12</v>
      </c>
      <c r="I1237" s="197"/>
      <c r="J1237" s="192"/>
      <c r="K1237" s="192"/>
      <c r="L1237" s="198"/>
      <c r="M1237" s="199"/>
      <c r="N1237" s="200"/>
      <c r="O1237" s="200"/>
      <c r="P1237" s="200"/>
      <c r="Q1237" s="200"/>
      <c r="R1237" s="200"/>
      <c r="S1237" s="200"/>
      <c r="T1237" s="201"/>
      <c r="AT1237" s="202" t="s">
        <v>148</v>
      </c>
      <c r="AU1237" s="202" t="s">
        <v>92</v>
      </c>
      <c r="AV1237" s="13" t="s">
        <v>92</v>
      </c>
      <c r="AW1237" s="13" t="s">
        <v>42</v>
      </c>
      <c r="AX1237" s="13" t="s">
        <v>82</v>
      </c>
      <c r="AY1237" s="202" t="s">
        <v>137</v>
      </c>
    </row>
    <row r="1238" spans="1:65" s="13" customFormat="1" ht="11.25">
      <c r="B1238" s="191"/>
      <c r="C1238" s="192"/>
      <c r="D1238" s="193" t="s">
        <v>148</v>
      </c>
      <c r="E1238" s="194" t="s">
        <v>44</v>
      </c>
      <c r="F1238" s="195" t="s">
        <v>1530</v>
      </c>
      <c r="G1238" s="192"/>
      <c r="H1238" s="196">
        <v>2.4</v>
      </c>
      <c r="I1238" s="197"/>
      <c r="J1238" s="192"/>
      <c r="K1238" s="192"/>
      <c r="L1238" s="198"/>
      <c r="M1238" s="199"/>
      <c r="N1238" s="200"/>
      <c r="O1238" s="200"/>
      <c r="P1238" s="200"/>
      <c r="Q1238" s="200"/>
      <c r="R1238" s="200"/>
      <c r="S1238" s="200"/>
      <c r="T1238" s="201"/>
      <c r="AT1238" s="202" t="s">
        <v>148</v>
      </c>
      <c r="AU1238" s="202" t="s">
        <v>92</v>
      </c>
      <c r="AV1238" s="13" t="s">
        <v>92</v>
      </c>
      <c r="AW1238" s="13" t="s">
        <v>42</v>
      </c>
      <c r="AX1238" s="13" t="s">
        <v>82</v>
      </c>
      <c r="AY1238" s="202" t="s">
        <v>137</v>
      </c>
    </row>
    <row r="1239" spans="1:65" s="13" customFormat="1" ht="11.25">
      <c r="B1239" s="191"/>
      <c r="C1239" s="192"/>
      <c r="D1239" s="193" t="s">
        <v>148</v>
      </c>
      <c r="E1239" s="194" t="s">
        <v>44</v>
      </c>
      <c r="F1239" s="195" t="s">
        <v>1531</v>
      </c>
      <c r="G1239" s="192"/>
      <c r="H1239" s="196">
        <v>2.1120000000000001</v>
      </c>
      <c r="I1239" s="197"/>
      <c r="J1239" s="192"/>
      <c r="K1239" s="192"/>
      <c r="L1239" s="198"/>
      <c r="M1239" s="199"/>
      <c r="N1239" s="200"/>
      <c r="O1239" s="200"/>
      <c r="P1239" s="200"/>
      <c r="Q1239" s="200"/>
      <c r="R1239" s="200"/>
      <c r="S1239" s="200"/>
      <c r="T1239" s="201"/>
      <c r="AT1239" s="202" t="s">
        <v>148</v>
      </c>
      <c r="AU1239" s="202" t="s">
        <v>92</v>
      </c>
      <c r="AV1239" s="13" t="s">
        <v>92</v>
      </c>
      <c r="AW1239" s="13" t="s">
        <v>42</v>
      </c>
      <c r="AX1239" s="13" t="s">
        <v>82</v>
      </c>
      <c r="AY1239" s="202" t="s">
        <v>137</v>
      </c>
    </row>
    <row r="1240" spans="1:65" s="13" customFormat="1" ht="11.25">
      <c r="B1240" s="191"/>
      <c r="C1240" s="192"/>
      <c r="D1240" s="193" t="s">
        <v>148</v>
      </c>
      <c r="E1240" s="194" t="s">
        <v>44</v>
      </c>
      <c r="F1240" s="195" t="s">
        <v>1532</v>
      </c>
      <c r="G1240" s="192"/>
      <c r="H1240" s="196">
        <v>0.94</v>
      </c>
      <c r="I1240" s="197"/>
      <c r="J1240" s="192"/>
      <c r="K1240" s="192"/>
      <c r="L1240" s="198"/>
      <c r="M1240" s="199"/>
      <c r="N1240" s="200"/>
      <c r="O1240" s="200"/>
      <c r="P1240" s="200"/>
      <c r="Q1240" s="200"/>
      <c r="R1240" s="200"/>
      <c r="S1240" s="200"/>
      <c r="T1240" s="201"/>
      <c r="AT1240" s="202" t="s">
        <v>148</v>
      </c>
      <c r="AU1240" s="202" t="s">
        <v>92</v>
      </c>
      <c r="AV1240" s="13" t="s">
        <v>92</v>
      </c>
      <c r="AW1240" s="13" t="s">
        <v>42</v>
      </c>
      <c r="AX1240" s="13" t="s">
        <v>82</v>
      </c>
      <c r="AY1240" s="202" t="s">
        <v>137</v>
      </c>
    </row>
    <row r="1241" spans="1:65" s="13" customFormat="1" ht="11.25">
      <c r="B1241" s="191"/>
      <c r="C1241" s="192"/>
      <c r="D1241" s="193" t="s">
        <v>148</v>
      </c>
      <c r="E1241" s="194" t="s">
        <v>44</v>
      </c>
      <c r="F1241" s="195" t="s">
        <v>1533</v>
      </c>
      <c r="G1241" s="192"/>
      <c r="H1241" s="196">
        <v>1.0780000000000001</v>
      </c>
      <c r="I1241" s="197"/>
      <c r="J1241" s="192"/>
      <c r="K1241" s="192"/>
      <c r="L1241" s="198"/>
      <c r="M1241" s="199"/>
      <c r="N1241" s="200"/>
      <c r="O1241" s="200"/>
      <c r="P1241" s="200"/>
      <c r="Q1241" s="200"/>
      <c r="R1241" s="200"/>
      <c r="S1241" s="200"/>
      <c r="T1241" s="201"/>
      <c r="AT1241" s="202" t="s">
        <v>148</v>
      </c>
      <c r="AU1241" s="202" t="s">
        <v>92</v>
      </c>
      <c r="AV1241" s="13" t="s">
        <v>92</v>
      </c>
      <c r="AW1241" s="13" t="s">
        <v>42</v>
      </c>
      <c r="AX1241" s="13" t="s">
        <v>82</v>
      </c>
      <c r="AY1241" s="202" t="s">
        <v>137</v>
      </c>
    </row>
    <row r="1242" spans="1:65" s="13" customFormat="1" ht="11.25">
      <c r="B1242" s="191"/>
      <c r="C1242" s="192"/>
      <c r="D1242" s="193" t="s">
        <v>148</v>
      </c>
      <c r="E1242" s="194" t="s">
        <v>44</v>
      </c>
      <c r="F1242" s="195" t="s">
        <v>1534</v>
      </c>
      <c r="G1242" s="192"/>
      <c r="H1242" s="196">
        <v>1.175</v>
      </c>
      <c r="I1242" s="197"/>
      <c r="J1242" s="192"/>
      <c r="K1242" s="192"/>
      <c r="L1242" s="198"/>
      <c r="M1242" s="199"/>
      <c r="N1242" s="200"/>
      <c r="O1242" s="200"/>
      <c r="P1242" s="200"/>
      <c r="Q1242" s="200"/>
      <c r="R1242" s="200"/>
      <c r="S1242" s="200"/>
      <c r="T1242" s="201"/>
      <c r="AT1242" s="202" t="s">
        <v>148</v>
      </c>
      <c r="AU1242" s="202" t="s">
        <v>92</v>
      </c>
      <c r="AV1242" s="13" t="s">
        <v>92</v>
      </c>
      <c r="AW1242" s="13" t="s">
        <v>42</v>
      </c>
      <c r="AX1242" s="13" t="s">
        <v>82</v>
      </c>
      <c r="AY1242" s="202" t="s">
        <v>137</v>
      </c>
    </row>
    <row r="1243" spans="1:65" s="13" customFormat="1" ht="11.25">
      <c r="B1243" s="191"/>
      <c r="C1243" s="192"/>
      <c r="D1243" s="193" t="s">
        <v>148</v>
      </c>
      <c r="E1243" s="194" t="s">
        <v>44</v>
      </c>
      <c r="F1243" s="195" t="s">
        <v>1535</v>
      </c>
      <c r="G1243" s="192"/>
      <c r="H1243" s="196">
        <v>1.2250000000000001</v>
      </c>
      <c r="I1243" s="197"/>
      <c r="J1243" s="192"/>
      <c r="K1243" s="192"/>
      <c r="L1243" s="198"/>
      <c r="M1243" s="199"/>
      <c r="N1243" s="200"/>
      <c r="O1243" s="200"/>
      <c r="P1243" s="200"/>
      <c r="Q1243" s="200"/>
      <c r="R1243" s="200"/>
      <c r="S1243" s="200"/>
      <c r="T1243" s="201"/>
      <c r="AT1243" s="202" t="s">
        <v>148</v>
      </c>
      <c r="AU1243" s="202" t="s">
        <v>92</v>
      </c>
      <c r="AV1243" s="13" t="s">
        <v>92</v>
      </c>
      <c r="AW1243" s="13" t="s">
        <v>42</v>
      </c>
      <c r="AX1243" s="13" t="s">
        <v>82</v>
      </c>
      <c r="AY1243" s="202" t="s">
        <v>137</v>
      </c>
    </row>
    <row r="1244" spans="1:65" s="13" customFormat="1" ht="11.25">
      <c r="B1244" s="191"/>
      <c r="C1244" s="192"/>
      <c r="D1244" s="193" t="s">
        <v>148</v>
      </c>
      <c r="E1244" s="194" t="s">
        <v>44</v>
      </c>
      <c r="F1244" s="195" t="s">
        <v>1510</v>
      </c>
      <c r="G1244" s="192"/>
      <c r="H1244" s="196">
        <v>20.399999999999999</v>
      </c>
      <c r="I1244" s="197"/>
      <c r="J1244" s="192"/>
      <c r="K1244" s="192"/>
      <c r="L1244" s="198"/>
      <c r="M1244" s="199"/>
      <c r="N1244" s="200"/>
      <c r="O1244" s="200"/>
      <c r="P1244" s="200"/>
      <c r="Q1244" s="200"/>
      <c r="R1244" s="200"/>
      <c r="S1244" s="200"/>
      <c r="T1244" s="201"/>
      <c r="AT1244" s="202" t="s">
        <v>148</v>
      </c>
      <c r="AU1244" s="202" t="s">
        <v>92</v>
      </c>
      <c r="AV1244" s="13" t="s">
        <v>92</v>
      </c>
      <c r="AW1244" s="13" t="s">
        <v>42</v>
      </c>
      <c r="AX1244" s="13" t="s">
        <v>82</v>
      </c>
      <c r="AY1244" s="202" t="s">
        <v>137</v>
      </c>
    </row>
    <row r="1245" spans="1:65" s="13" customFormat="1" ht="11.25">
      <c r="B1245" s="191"/>
      <c r="C1245" s="192"/>
      <c r="D1245" s="193" t="s">
        <v>148</v>
      </c>
      <c r="E1245" s="194" t="s">
        <v>44</v>
      </c>
      <c r="F1245" s="195" t="s">
        <v>1511</v>
      </c>
      <c r="G1245" s="192"/>
      <c r="H1245" s="196">
        <v>4.9000000000000004</v>
      </c>
      <c r="I1245" s="197"/>
      <c r="J1245" s="192"/>
      <c r="K1245" s="192"/>
      <c r="L1245" s="198"/>
      <c r="M1245" s="199"/>
      <c r="N1245" s="200"/>
      <c r="O1245" s="200"/>
      <c r="P1245" s="200"/>
      <c r="Q1245" s="200"/>
      <c r="R1245" s="200"/>
      <c r="S1245" s="200"/>
      <c r="T1245" s="201"/>
      <c r="AT1245" s="202" t="s">
        <v>148</v>
      </c>
      <c r="AU1245" s="202" t="s">
        <v>92</v>
      </c>
      <c r="AV1245" s="13" t="s">
        <v>92</v>
      </c>
      <c r="AW1245" s="13" t="s">
        <v>42</v>
      </c>
      <c r="AX1245" s="13" t="s">
        <v>82</v>
      </c>
      <c r="AY1245" s="202" t="s">
        <v>137</v>
      </c>
    </row>
    <row r="1246" spans="1:65" s="13" customFormat="1" ht="11.25">
      <c r="B1246" s="191"/>
      <c r="C1246" s="192"/>
      <c r="D1246" s="193" t="s">
        <v>148</v>
      </c>
      <c r="E1246" s="194" t="s">
        <v>44</v>
      </c>
      <c r="F1246" s="195" t="s">
        <v>1512</v>
      </c>
      <c r="G1246" s="192"/>
      <c r="H1246" s="196">
        <v>2.5499999999999998</v>
      </c>
      <c r="I1246" s="197"/>
      <c r="J1246" s="192"/>
      <c r="K1246" s="192"/>
      <c r="L1246" s="198"/>
      <c r="M1246" s="199"/>
      <c r="N1246" s="200"/>
      <c r="O1246" s="200"/>
      <c r="P1246" s="200"/>
      <c r="Q1246" s="200"/>
      <c r="R1246" s="200"/>
      <c r="S1246" s="200"/>
      <c r="T1246" s="201"/>
      <c r="AT1246" s="202" t="s">
        <v>148</v>
      </c>
      <c r="AU1246" s="202" t="s">
        <v>92</v>
      </c>
      <c r="AV1246" s="13" t="s">
        <v>92</v>
      </c>
      <c r="AW1246" s="13" t="s">
        <v>42</v>
      </c>
      <c r="AX1246" s="13" t="s">
        <v>82</v>
      </c>
      <c r="AY1246" s="202" t="s">
        <v>137</v>
      </c>
    </row>
    <row r="1247" spans="1:65" s="14" customFormat="1" ht="11.25">
      <c r="B1247" s="203"/>
      <c r="C1247" s="204"/>
      <c r="D1247" s="193" t="s">
        <v>148</v>
      </c>
      <c r="E1247" s="205" t="s">
        <v>44</v>
      </c>
      <c r="F1247" s="206" t="s">
        <v>153</v>
      </c>
      <c r="G1247" s="204"/>
      <c r="H1247" s="207">
        <v>52.146000000000001</v>
      </c>
      <c r="I1247" s="208"/>
      <c r="J1247" s="204"/>
      <c r="K1247" s="204"/>
      <c r="L1247" s="209"/>
      <c r="M1247" s="210"/>
      <c r="N1247" s="211"/>
      <c r="O1247" s="211"/>
      <c r="P1247" s="211"/>
      <c r="Q1247" s="211"/>
      <c r="R1247" s="211"/>
      <c r="S1247" s="211"/>
      <c r="T1247" s="212"/>
      <c r="AT1247" s="213" t="s">
        <v>148</v>
      </c>
      <c r="AU1247" s="213" t="s">
        <v>92</v>
      </c>
      <c r="AV1247" s="14" t="s">
        <v>144</v>
      </c>
      <c r="AW1247" s="14" t="s">
        <v>42</v>
      </c>
      <c r="AX1247" s="14" t="s">
        <v>90</v>
      </c>
      <c r="AY1247" s="213" t="s">
        <v>137</v>
      </c>
    </row>
    <row r="1248" spans="1:65" s="12" customFormat="1" ht="22.9" customHeight="1">
      <c r="B1248" s="156"/>
      <c r="C1248" s="157"/>
      <c r="D1248" s="158" t="s">
        <v>81</v>
      </c>
      <c r="E1248" s="170" t="s">
        <v>1536</v>
      </c>
      <c r="F1248" s="170" t="s">
        <v>1537</v>
      </c>
      <c r="G1248" s="157"/>
      <c r="H1248" s="157"/>
      <c r="I1248" s="160"/>
      <c r="J1248" s="171">
        <f>BK1248</f>
        <v>0</v>
      </c>
      <c r="K1248" s="157"/>
      <c r="L1248" s="162"/>
      <c r="M1248" s="163"/>
      <c r="N1248" s="164"/>
      <c r="O1248" s="164"/>
      <c r="P1248" s="165">
        <f>SUM(P1249:P1310)</f>
        <v>0</v>
      </c>
      <c r="Q1248" s="164"/>
      <c r="R1248" s="165">
        <f>SUM(R1249:R1310)</f>
        <v>0.82602964000000001</v>
      </c>
      <c r="S1248" s="164"/>
      <c r="T1248" s="166">
        <f>SUM(T1249:T1310)</f>
        <v>0</v>
      </c>
      <c r="AR1248" s="167" t="s">
        <v>92</v>
      </c>
      <c r="AT1248" s="168" t="s">
        <v>81</v>
      </c>
      <c r="AU1248" s="168" t="s">
        <v>90</v>
      </c>
      <c r="AY1248" s="167" t="s">
        <v>137</v>
      </c>
      <c r="BK1248" s="169">
        <f>SUM(BK1249:BK1310)</f>
        <v>0</v>
      </c>
    </row>
    <row r="1249" spans="1:65" s="2" customFormat="1" ht="33" customHeight="1">
      <c r="A1249" s="36"/>
      <c r="B1249" s="37"/>
      <c r="C1249" s="172" t="s">
        <v>1538</v>
      </c>
      <c r="D1249" s="172" t="s">
        <v>140</v>
      </c>
      <c r="E1249" s="173" t="s">
        <v>1539</v>
      </c>
      <c r="F1249" s="174" t="s">
        <v>1540</v>
      </c>
      <c r="G1249" s="175" t="s">
        <v>164</v>
      </c>
      <c r="H1249" s="176">
        <v>1703.665</v>
      </c>
      <c r="I1249" s="177"/>
      <c r="J1249" s="178">
        <f>ROUND(I1249*H1249,2)</f>
        <v>0</v>
      </c>
      <c r="K1249" s="179"/>
      <c r="L1249" s="41"/>
      <c r="M1249" s="180" t="s">
        <v>44</v>
      </c>
      <c r="N1249" s="181" t="s">
        <v>53</v>
      </c>
      <c r="O1249" s="66"/>
      <c r="P1249" s="182">
        <f>O1249*H1249</f>
        <v>0</v>
      </c>
      <c r="Q1249" s="182">
        <v>2.0000000000000001E-4</v>
      </c>
      <c r="R1249" s="182">
        <f>Q1249*H1249</f>
        <v>0.34073300000000001</v>
      </c>
      <c r="S1249" s="182">
        <v>0</v>
      </c>
      <c r="T1249" s="183">
        <f>S1249*H1249</f>
        <v>0</v>
      </c>
      <c r="U1249" s="36"/>
      <c r="V1249" s="36"/>
      <c r="W1249" s="36"/>
      <c r="X1249" s="36"/>
      <c r="Y1249" s="36"/>
      <c r="Z1249" s="36"/>
      <c r="AA1249" s="36"/>
      <c r="AB1249" s="36"/>
      <c r="AC1249" s="36"/>
      <c r="AD1249" s="36"/>
      <c r="AE1249" s="36"/>
      <c r="AR1249" s="184" t="s">
        <v>376</v>
      </c>
      <c r="AT1249" s="184" t="s">
        <v>140</v>
      </c>
      <c r="AU1249" s="184" t="s">
        <v>92</v>
      </c>
      <c r="AY1249" s="18" t="s">
        <v>137</v>
      </c>
      <c r="BE1249" s="185">
        <f>IF(N1249="základní",J1249,0)</f>
        <v>0</v>
      </c>
      <c r="BF1249" s="185">
        <f>IF(N1249="snížená",J1249,0)</f>
        <v>0</v>
      </c>
      <c r="BG1249" s="185">
        <f>IF(N1249="zákl. přenesená",J1249,0)</f>
        <v>0</v>
      </c>
      <c r="BH1249" s="185">
        <f>IF(N1249="sníž. přenesená",J1249,0)</f>
        <v>0</v>
      </c>
      <c r="BI1249" s="185">
        <f>IF(N1249="nulová",J1249,0)</f>
        <v>0</v>
      </c>
      <c r="BJ1249" s="18" t="s">
        <v>90</v>
      </c>
      <c r="BK1249" s="185">
        <f>ROUND(I1249*H1249,2)</f>
        <v>0</v>
      </c>
      <c r="BL1249" s="18" t="s">
        <v>376</v>
      </c>
      <c r="BM1249" s="184" t="s">
        <v>1541</v>
      </c>
    </row>
    <row r="1250" spans="1:65" s="2" customFormat="1" ht="11.25">
      <c r="A1250" s="36"/>
      <c r="B1250" s="37"/>
      <c r="C1250" s="38"/>
      <c r="D1250" s="186" t="s">
        <v>146</v>
      </c>
      <c r="E1250" s="38"/>
      <c r="F1250" s="187" t="s">
        <v>1542</v>
      </c>
      <c r="G1250" s="38"/>
      <c r="H1250" s="38"/>
      <c r="I1250" s="188"/>
      <c r="J1250" s="38"/>
      <c r="K1250" s="38"/>
      <c r="L1250" s="41"/>
      <c r="M1250" s="189"/>
      <c r="N1250" s="190"/>
      <c r="O1250" s="66"/>
      <c r="P1250" s="66"/>
      <c r="Q1250" s="66"/>
      <c r="R1250" s="66"/>
      <c r="S1250" s="66"/>
      <c r="T1250" s="67"/>
      <c r="U1250" s="36"/>
      <c r="V1250" s="36"/>
      <c r="W1250" s="36"/>
      <c r="X1250" s="36"/>
      <c r="Y1250" s="36"/>
      <c r="Z1250" s="36"/>
      <c r="AA1250" s="36"/>
      <c r="AB1250" s="36"/>
      <c r="AC1250" s="36"/>
      <c r="AD1250" s="36"/>
      <c r="AE1250" s="36"/>
      <c r="AT1250" s="18" t="s">
        <v>146</v>
      </c>
      <c r="AU1250" s="18" t="s">
        <v>92</v>
      </c>
    </row>
    <row r="1251" spans="1:65" s="13" customFormat="1" ht="11.25">
      <c r="B1251" s="191"/>
      <c r="C1251" s="192"/>
      <c r="D1251" s="193" t="s">
        <v>148</v>
      </c>
      <c r="E1251" s="194" t="s">
        <v>44</v>
      </c>
      <c r="F1251" s="195" t="s">
        <v>1543</v>
      </c>
      <c r="G1251" s="192"/>
      <c r="H1251" s="196">
        <v>1703.665</v>
      </c>
      <c r="I1251" s="197"/>
      <c r="J1251" s="192"/>
      <c r="K1251" s="192"/>
      <c r="L1251" s="198"/>
      <c r="M1251" s="199"/>
      <c r="N1251" s="200"/>
      <c r="O1251" s="200"/>
      <c r="P1251" s="200"/>
      <c r="Q1251" s="200"/>
      <c r="R1251" s="200"/>
      <c r="S1251" s="200"/>
      <c r="T1251" s="201"/>
      <c r="AT1251" s="202" t="s">
        <v>148</v>
      </c>
      <c r="AU1251" s="202" t="s">
        <v>92</v>
      </c>
      <c r="AV1251" s="13" t="s">
        <v>92</v>
      </c>
      <c r="AW1251" s="13" t="s">
        <v>42</v>
      </c>
      <c r="AX1251" s="13" t="s">
        <v>90</v>
      </c>
      <c r="AY1251" s="202" t="s">
        <v>137</v>
      </c>
    </row>
    <row r="1252" spans="1:65" s="2" customFormat="1" ht="33" customHeight="1">
      <c r="A1252" s="36"/>
      <c r="B1252" s="37"/>
      <c r="C1252" s="172" t="s">
        <v>1544</v>
      </c>
      <c r="D1252" s="172" t="s">
        <v>140</v>
      </c>
      <c r="E1252" s="173" t="s">
        <v>1545</v>
      </c>
      <c r="F1252" s="174" t="s">
        <v>1546</v>
      </c>
      <c r="G1252" s="175" t="s">
        <v>164</v>
      </c>
      <c r="H1252" s="176">
        <v>292.20699999999999</v>
      </c>
      <c r="I1252" s="177"/>
      <c r="J1252" s="178">
        <f>ROUND(I1252*H1252,2)</f>
        <v>0</v>
      </c>
      <c r="K1252" s="179"/>
      <c r="L1252" s="41"/>
      <c r="M1252" s="180" t="s">
        <v>44</v>
      </c>
      <c r="N1252" s="181" t="s">
        <v>53</v>
      </c>
      <c r="O1252" s="66"/>
      <c r="P1252" s="182">
        <f>O1252*H1252</f>
        <v>0</v>
      </c>
      <c r="Q1252" s="182">
        <v>2.5999999999999998E-4</v>
      </c>
      <c r="R1252" s="182">
        <f>Q1252*H1252</f>
        <v>7.5973819999999997E-2</v>
      </c>
      <c r="S1252" s="182">
        <v>0</v>
      </c>
      <c r="T1252" s="183">
        <f>S1252*H1252</f>
        <v>0</v>
      </c>
      <c r="U1252" s="36"/>
      <c r="V1252" s="36"/>
      <c r="W1252" s="36"/>
      <c r="X1252" s="36"/>
      <c r="Y1252" s="36"/>
      <c r="Z1252" s="36"/>
      <c r="AA1252" s="36"/>
      <c r="AB1252" s="36"/>
      <c r="AC1252" s="36"/>
      <c r="AD1252" s="36"/>
      <c r="AE1252" s="36"/>
      <c r="AR1252" s="184" t="s">
        <v>376</v>
      </c>
      <c r="AT1252" s="184" t="s">
        <v>140</v>
      </c>
      <c r="AU1252" s="184" t="s">
        <v>92</v>
      </c>
      <c r="AY1252" s="18" t="s">
        <v>137</v>
      </c>
      <c r="BE1252" s="185">
        <f>IF(N1252="základní",J1252,0)</f>
        <v>0</v>
      </c>
      <c r="BF1252" s="185">
        <f>IF(N1252="snížená",J1252,0)</f>
        <v>0</v>
      </c>
      <c r="BG1252" s="185">
        <f>IF(N1252="zákl. přenesená",J1252,0)</f>
        <v>0</v>
      </c>
      <c r="BH1252" s="185">
        <f>IF(N1252="sníž. přenesená",J1252,0)</f>
        <v>0</v>
      </c>
      <c r="BI1252" s="185">
        <f>IF(N1252="nulová",J1252,0)</f>
        <v>0</v>
      </c>
      <c r="BJ1252" s="18" t="s">
        <v>90</v>
      </c>
      <c r="BK1252" s="185">
        <f>ROUND(I1252*H1252,2)</f>
        <v>0</v>
      </c>
      <c r="BL1252" s="18" t="s">
        <v>376</v>
      </c>
      <c r="BM1252" s="184" t="s">
        <v>1547</v>
      </c>
    </row>
    <row r="1253" spans="1:65" s="15" customFormat="1" ht="11.25">
      <c r="B1253" s="214"/>
      <c r="C1253" s="215"/>
      <c r="D1253" s="193" t="s">
        <v>148</v>
      </c>
      <c r="E1253" s="216" t="s">
        <v>44</v>
      </c>
      <c r="F1253" s="217" t="s">
        <v>240</v>
      </c>
      <c r="G1253" s="215"/>
      <c r="H1253" s="216" t="s">
        <v>44</v>
      </c>
      <c r="I1253" s="218"/>
      <c r="J1253" s="215"/>
      <c r="K1253" s="215"/>
      <c r="L1253" s="219"/>
      <c r="M1253" s="220"/>
      <c r="N1253" s="221"/>
      <c r="O1253" s="221"/>
      <c r="P1253" s="221"/>
      <c r="Q1253" s="221"/>
      <c r="R1253" s="221"/>
      <c r="S1253" s="221"/>
      <c r="T1253" s="222"/>
      <c r="AT1253" s="223" t="s">
        <v>148</v>
      </c>
      <c r="AU1253" s="223" t="s">
        <v>92</v>
      </c>
      <c r="AV1253" s="15" t="s">
        <v>90</v>
      </c>
      <c r="AW1253" s="15" t="s">
        <v>42</v>
      </c>
      <c r="AX1253" s="15" t="s">
        <v>82</v>
      </c>
      <c r="AY1253" s="223" t="s">
        <v>137</v>
      </c>
    </row>
    <row r="1254" spans="1:65" s="15" customFormat="1" ht="11.25">
      <c r="B1254" s="214"/>
      <c r="C1254" s="215"/>
      <c r="D1254" s="193" t="s">
        <v>148</v>
      </c>
      <c r="E1254" s="216" t="s">
        <v>44</v>
      </c>
      <c r="F1254" s="217" t="s">
        <v>1548</v>
      </c>
      <c r="G1254" s="215"/>
      <c r="H1254" s="216" t="s">
        <v>44</v>
      </c>
      <c r="I1254" s="218"/>
      <c r="J1254" s="215"/>
      <c r="K1254" s="215"/>
      <c r="L1254" s="219"/>
      <c r="M1254" s="220"/>
      <c r="N1254" s="221"/>
      <c r="O1254" s="221"/>
      <c r="P1254" s="221"/>
      <c r="Q1254" s="221"/>
      <c r="R1254" s="221"/>
      <c r="S1254" s="221"/>
      <c r="T1254" s="222"/>
      <c r="AT1254" s="223" t="s">
        <v>148</v>
      </c>
      <c r="AU1254" s="223" t="s">
        <v>92</v>
      </c>
      <c r="AV1254" s="15" t="s">
        <v>90</v>
      </c>
      <c r="AW1254" s="15" t="s">
        <v>42</v>
      </c>
      <c r="AX1254" s="15" t="s">
        <v>82</v>
      </c>
      <c r="AY1254" s="223" t="s">
        <v>137</v>
      </c>
    </row>
    <row r="1255" spans="1:65" s="13" customFormat="1" ht="11.25">
      <c r="B1255" s="191"/>
      <c r="C1255" s="192"/>
      <c r="D1255" s="193" t="s">
        <v>148</v>
      </c>
      <c r="E1255" s="194" t="s">
        <v>44</v>
      </c>
      <c r="F1255" s="195" t="s">
        <v>1549</v>
      </c>
      <c r="G1255" s="192"/>
      <c r="H1255" s="196">
        <v>125.29600000000001</v>
      </c>
      <c r="I1255" s="197"/>
      <c r="J1255" s="192"/>
      <c r="K1255" s="192"/>
      <c r="L1255" s="198"/>
      <c r="M1255" s="199"/>
      <c r="N1255" s="200"/>
      <c r="O1255" s="200"/>
      <c r="P1255" s="200"/>
      <c r="Q1255" s="200"/>
      <c r="R1255" s="200"/>
      <c r="S1255" s="200"/>
      <c r="T1255" s="201"/>
      <c r="AT1255" s="202" t="s">
        <v>148</v>
      </c>
      <c r="AU1255" s="202" t="s">
        <v>92</v>
      </c>
      <c r="AV1255" s="13" t="s">
        <v>92</v>
      </c>
      <c r="AW1255" s="13" t="s">
        <v>42</v>
      </c>
      <c r="AX1255" s="13" t="s">
        <v>82</v>
      </c>
      <c r="AY1255" s="202" t="s">
        <v>137</v>
      </c>
    </row>
    <row r="1256" spans="1:65" s="13" customFormat="1" ht="11.25">
      <c r="B1256" s="191"/>
      <c r="C1256" s="192"/>
      <c r="D1256" s="193" t="s">
        <v>148</v>
      </c>
      <c r="E1256" s="194" t="s">
        <v>44</v>
      </c>
      <c r="F1256" s="195" t="s">
        <v>1550</v>
      </c>
      <c r="G1256" s="192"/>
      <c r="H1256" s="196">
        <v>-21.92</v>
      </c>
      <c r="I1256" s="197"/>
      <c r="J1256" s="192"/>
      <c r="K1256" s="192"/>
      <c r="L1256" s="198"/>
      <c r="M1256" s="199"/>
      <c r="N1256" s="200"/>
      <c r="O1256" s="200"/>
      <c r="P1256" s="200"/>
      <c r="Q1256" s="200"/>
      <c r="R1256" s="200"/>
      <c r="S1256" s="200"/>
      <c r="T1256" s="201"/>
      <c r="AT1256" s="202" t="s">
        <v>148</v>
      </c>
      <c r="AU1256" s="202" t="s">
        <v>92</v>
      </c>
      <c r="AV1256" s="13" t="s">
        <v>92</v>
      </c>
      <c r="AW1256" s="13" t="s">
        <v>42</v>
      </c>
      <c r="AX1256" s="13" t="s">
        <v>82</v>
      </c>
      <c r="AY1256" s="202" t="s">
        <v>137</v>
      </c>
    </row>
    <row r="1257" spans="1:65" s="13" customFormat="1" ht="11.25">
      <c r="B1257" s="191"/>
      <c r="C1257" s="192"/>
      <c r="D1257" s="193" t="s">
        <v>148</v>
      </c>
      <c r="E1257" s="194" t="s">
        <v>44</v>
      </c>
      <c r="F1257" s="195" t="s">
        <v>1551</v>
      </c>
      <c r="G1257" s="192"/>
      <c r="H1257" s="196">
        <v>24.477</v>
      </c>
      <c r="I1257" s="197"/>
      <c r="J1257" s="192"/>
      <c r="K1257" s="192"/>
      <c r="L1257" s="198"/>
      <c r="M1257" s="199"/>
      <c r="N1257" s="200"/>
      <c r="O1257" s="200"/>
      <c r="P1257" s="200"/>
      <c r="Q1257" s="200"/>
      <c r="R1257" s="200"/>
      <c r="S1257" s="200"/>
      <c r="T1257" s="201"/>
      <c r="AT1257" s="202" t="s">
        <v>148</v>
      </c>
      <c r="AU1257" s="202" t="s">
        <v>92</v>
      </c>
      <c r="AV1257" s="13" t="s">
        <v>92</v>
      </c>
      <c r="AW1257" s="13" t="s">
        <v>42</v>
      </c>
      <c r="AX1257" s="13" t="s">
        <v>82</v>
      </c>
      <c r="AY1257" s="202" t="s">
        <v>137</v>
      </c>
    </row>
    <row r="1258" spans="1:65" s="13" customFormat="1" ht="11.25">
      <c r="B1258" s="191"/>
      <c r="C1258" s="192"/>
      <c r="D1258" s="193" t="s">
        <v>148</v>
      </c>
      <c r="E1258" s="194" t="s">
        <v>44</v>
      </c>
      <c r="F1258" s="195" t="s">
        <v>1552</v>
      </c>
      <c r="G1258" s="192"/>
      <c r="H1258" s="196">
        <v>36.707999999999998</v>
      </c>
      <c r="I1258" s="197"/>
      <c r="J1258" s="192"/>
      <c r="K1258" s="192"/>
      <c r="L1258" s="198"/>
      <c r="M1258" s="199"/>
      <c r="N1258" s="200"/>
      <c r="O1258" s="200"/>
      <c r="P1258" s="200"/>
      <c r="Q1258" s="200"/>
      <c r="R1258" s="200"/>
      <c r="S1258" s="200"/>
      <c r="T1258" s="201"/>
      <c r="AT1258" s="202" t="s">
        <v>148</v>
      </c>
      <c r="AU1258" s="202" t="s">
        <v>92</v>
      </c>
      <c r="AV1258" s="13" t="s">
        <v>92</v>
      </c>
      <c r="AW1258" s="13" t="s">
        <v>42</v>
      </c>
      <c r="AX1258" s="13" t="s">
        <v>82</v>
      </c>
      <c r="AY1258" s="202" t="s">
        <v>137</v>
      </c>
    </row>
    <row r="1259" spans="1:65" s="13" customFormat="1" ht="11.25">
      <c r="B1259" s="191"/>
      <c r="C1259" s="192"/>
      <c r="D1259" s="193" t="s">
        <v>148</v>
      </c>
      <c r="E1259" s="194" t="s">
        <v>44</v>
      </c>
      <c r="F1259" s="195" t="s">
        <v>1553</v>
      </c>
      <c r="G1259" s="192"/>
      <c r="H1259" s="196">
        <v>25.670999999999999</v>
      </c>
      <c r="I1259" s="197"/>
      <c r="J1259" s="192"/>
      <c r="K1259" s="192"/>
      <c r="L1259" s="198"/>
      <c r="M1259" s="199"/>
      <c r="N1259" s="200"/>
      <c r="O1259" s="200"/>
      <c r="P1259" s="200"/>
      <c r="Q1259" s="200"/>
      <c r="R1259" s="200"/>
      <c r="S1259" s="200"/>
      <c r="T1259" s="201"/>
      <c r="AT1259" s="202" t="s">
        <v>148</v>
      </c>
      <c r="AU1259" s="202" t="s">
        <v>92</v>
      </c>
      <c r="AV1259" s="13" t="s">
        <v>92</v>
      </c>
      <c r="AW1259" s="13" t="s">
        <v>42</v>
      </c>
      <c r="AX1259" s="13" t="s">
        <v>82</v>
      </c>
      <c r="AY1259" s="202" t="s">
        <v>137</v>
      </c>
    </row>
    <row r="1260" spans="1:65" s="15" customFormat="1" ht="11.25">
      <c r="B1260" s="214"/>
      <c r="C1260" s="215"/>
      <c r="D1260" s="193" t="s">
        <v>148</v>
      </c>
      <c r="E1260" s="216" t="s">
        <v>44</v>
      </c>
      <c r="F1260" s="217" t="s">
        <v>1554</v>
      </c>
      <c r="G1260" s="215"/>
      <c r="H1260" s="216" t="s">
        <v>44</v>
      </c>
      <c r="I1260" s="218"/>
      <c r="J1260" s="215"/>
      <c r="K1260" s="215"/>
      <c r="L1260" s="219"/>
      <c r="M1260" s="220"/>
      <c r="N1260" s="221"/>
      <c r="O1260" s="221"/>
      <c r="P1260" s="221"/>
      <c r="Q1260" s="221"/>
      <c r="R1260" s="221"/>
      <c r="S1260" s="221"/>
      <c r="T1260" s="222"/>
      <c r="AT1260" s="223" t="s">
        <v>148</v>
      </c>
      <c r="AU1260" s="223" t="s">
        <v>92</v>
      </c>
      <c r="AV1260" s="15" t="s">
        <v>90</v>
      </c>
      <c r="AW1260" s="15" t="s">
        <v>42</v>
      </c>
      <c r="AX1260" s="15" t="s">
        <v>82</v>
      </c>
      <c r="AY1260" s="223" t="s">
        <v>137</v>
      </c>
    </row>
    <row r="1261" spans="1:65" s="13" customFormat="1" ht="11.25">
      <c r="B1261" s="191"/>
      <c r="C1261" s="192"/>
      <c r="D1261" s="193" t="s">
        <v>148</v>
      </c>
      <c r="E1261" s="194" t="s">
        <v>44</v>
      </c>
      <c r="F1261" s="195" t="s">
        <v>1555</v>
      </c>
      <c r="G1261" s="192"/>
      <c r="H1261" s="196">
        <v>28.727</v>
      </c>
      <c r="I1261" s="197"/>
      <c r="J1261" s="192"/>
      <c r="K1261" s="192"/>
      <c r="L1261" s="198"/>
      <c r="M1261" s="199"/>
      <c r="N1261" s="200"/>
      <c r="O1261" s="200"/>
      <c r="P1261" s="200"/>
      <c r="Q1261" s="200"/>
      <c r="R1261" s="200"/>
      <c r="S1261" s="200"/>
      <c r="T1261" s="201"/>
      <c r="AT1261" s="202" t="s">
        <v>148</v>
      </c>
      <c r="AU1261" s="202" t="s">
        <v>92</v>
      </c>
      <c r="AV1261" s="13" t="s">
        <v>92</v>
      </c>
      <c r="AW1261" s="13" t="s">
        <v>42</v>
      </c>
      <c r="AX1261" s="13" t="s">
        <v>82</v>
      </c>
      <c r="AY1261" s="202" t="s">
        <v>137</v>
      </c>
    </row>
    <row r="1262" spans="1:65" s="13" customFormat="1" ht="11.25">
      <c r="B1262" s="191"/>
      <c r="C1262" s="192"/>
      <c r="D1262" s="193" t="s">
        <v>148</v>
      </c>
      <c r="E1262" s="194" t="s">
        <v>44</v>
      </c>
      <c r="F1262" s="195" t="s">
        <v>1556</v>
      </c>
      <c r="G1262" s="192"/>
      <c r="H1262" s="196">
        <v>76.447999999999993</v>
      </c>
      <c r="I1262" s="197"/>
      <c r="J1262" s="192"/>
      <c r="K1262" s="192"/>
      <c r="L1262" s="198"/>
      <c r="M1262" s="199"/>
      <c r="N1262" s="200"/>
      <c r="O1262" s="200"/>
      <c r="P1262" s="200"/>
      <c r="Q1262" s="200"/>
      <c r="R1262" s="200"/>
      <c r="S1262" s="200"/>
      <c r="T1262" s="201"/>
      <c r="AT1262" s="202" t="s">
        <v>148</v>
      </c>
      <c r="AU1262" s="202" t="s">
        <v>92</v>
      </c>
      <c r="AV1262" s="13" t="s">
        <v>92</v>
      </c>
      <c r="AW1262" s="13" t="s">
        <v>42</v>
      </c>
      <c r="AX1262" s="13" t="s">
        <v>82</v>
      </c>
      <c r="AY1262" s="202" t="s">
        <v>137</v>
      </c>
    </row>
    <row r="1263" spans="1:65" s="13" customFormat="1" ht="11.25">
      <c r="B1263" s="191"/>
      <c r="C1263" s="192"/>
      <c r="D1263" s="193" t="s">
        <v>148</v>
      </c>
      <c r="E1263" s="194" t="s">
        <v>44</v>
      </c>
      <c r="F1263" s="195" t="s">
        <v>1557</v>
      </c>
      <c r="G1263" s="192"/>
      <c r="H1263" s="196">
        <v>-3.2</v>
      </c>
      <c r="I1263" s="197"/>
      <c r="J1263" s="192"/>
      <c r="K1263" s="192"/>
      <c r="L1263" s="198"/>
      <c r="M1263" s="199"/>
      <c r="N1263" s="200"/>
      <c r="O1263" s="200"/>
      <c r="P1263" s="200"/>
      <c r="Q1263" s="200"/>
      <c r="R1263" s="200"/>
      <c r="S1263" s="200"/>
      <c r="T1263" s="201"/>
      <c r="AT1263" s="202" t="s">
        <v>148</v>
      </c>
      <c r="AU1263" s="202" t="s">
        <v>92</v>
      </c>
      <c r="AV1263" s="13" t="s">
        <v>92</v>
      </c>
      <c r="AW1263" s="13" t="s">
        <v>42</v>
      </c>
      <c r="AX1263" s="13" t="s">
        <v>82</v>
      </c>
      <c r="AY1263" s="202" t="s">
        <v>137</v>
      </c>
    </row>
    <row r="1264" spans="1:65" s="14" customFormat="1" ht="11.25">
      <c r="B1264" s="203"/>
      <c r="C1264" s="204"/>
      <c r="D1264" s="193" t="s">
        <v>148</v>
      </c>
      <c r="E1264" s="205" t="s">
        <v>44</v>
      </c>
      <c r="F1264" s="206" t="s">
        <v>153</v>
      </c>
      <c r="G1264" s="204"/>
      <c r="H1264" s="207">
        <v>292.20699999999999</v>
      </c>
      <c r="I1264" s="208"/>
      <c r="J1264" s="204"/>
      <c r="K1264" s="204"/>
      <c r="L1264" s="209"/>
      <c r="M1264" s="210"/>
      <c r="N1264" s="211"/>
      <c r="O1264" s="211"/>
      <c r="P1264" s="211"/>
      <c r="Q1264" s="211"/>
      <c r="R1264" s="211"/>
      <c r="S1264" s="211"/>
      <c r="T1264" s="212"/>
      <c r="AT1264" s="213" t="s">
        <v>148</v>
      </c>
      <c r="AU1264" s="213" t="s">
        <v>92</v>
      </c>
      <c r="AV1264" s="14" t="s">
        <v>144</v>
      </c>
      <c r="AW1264" s="14" t="s">
        <v>42</v>
      </c>
      <c r="AX1264" s="14" t="s">
        <v>90</v>
      </c>
      <c r="AY1264" s="213" t="s">
        <v>137</v>
      </c>
    </row>
    <row r="1265" spans="1:65" s="2" customFormat="1" ht="24.2" customHeight="1">
      <c r="A1265" s="36"/>
      <c r="B1265" s="37"/>
      <c r="C1265" s="172" t="s">
        <v>1558</v>
      </c>
      <c r="D1265" s="172" t="s">
        <v>140</v>
      </c>
      <c r="E1265" s="173" t="s">
        <v>1559</v>
      </c>
      <c r="F1265" s="174" t="s">
        <v>1560</v>
      </c>
      <c r="G1265" s="175" t="s">
        <v>164</v>
      </c>
      <c r="H1265" s="176">
        <v>1411.4580000000001</v>
      </c>
      <c r="I1265" s="177"/>
      <c r="J1265" s="178">
        <f>ROUND(I1265*H1265,2)</f>
        <v>0</v>
      </c>
      <c r="K1265" s="179"/>
      <c r="L1265" s="41"/>
      <c r="M1265" s="180" t="s">
        <v>44</v>
      </c>
      <c r="N1265" s="181" t="s">
        <v>53</v>
      </c>
      <c r="O1265" s="66"/>
      <c r="P1265" s="182">
        <f>O1265*H1265</f>
        <v>0</v>
      </c>
      <c r="Q1265" s="182">
        <v>2.9E-4</v>
      </c>
      <c r="R1265" s="182">
        <f>Q1265*H1265</f>
        <v>0.40932282000000003</v>
      </c>
      <c r="S1265" s="182">
        <v>0</v>
      </c>
      <c r="T1265" s="183">
        <f>S1265*H1265</f>
        <v>0</v>
      </c>
      <c r="U1265" s="36"/>
      <c r="V1265" s="36"/>
      <c r="W1265" s="36"/>
      <c r="X1265" s="36"/>
      <c r="Y1265" s="36"/>
      <c r="Z1265" s="36"/>
      <c r="AA1265" s="36"/>
      <c r="AB1265" s="36"/>
      <c r="AC1265" s="36"/>
      <c r="AD1265" s="36"/>
      <c r="AE1265" s="36"/>
      <c r="AR1265" s="184" t="s">
        <v>376</v>
      </c>
      <c r="AT1265" s="184" t="s">
        <v>140</v>
      </c>
      <c r="AU1265" s="184" t="s">
        <v>92</v>
      </c>
      <c r="AY1265" s="18" t="s">
        <v>137</v>
      </c>
      <c r="BE1265" s="185">
        <f>IF(N1265="základní",J1265,0)</f>
        <v>0</v>
      </c>
      <c r="BF1265" s="185">
        <f>IF(N1265="snížená",J1265,0)</f>
        <v>0</v>
      </c>
      <c r="BG1265" s="185">
        <f>IF(N1265="zákl. přenesená",J1265,0)</f>
        <v>0</v>
      </c>
      <c r="BH1265" s="185">
        <f>IF(N1265="sníž. přenesená",J1265,0)</f>
        <v>0</v>
      </c>
      <c r="BI1265" s="185">
        <f>IF(N1265="nulová",J1265,0)</f>
        <v>0</v>
      </c>
      <c r="BJ1265" s="18" t="s">
        <v>90</v>
      </c>
      <c r="BK1265" s="185">
        <f>ROUND(I1265*H1265,2)</f>
        <v>0</v>
      </c>
      <c r="BL1265" s="18" t="s">
        <v>376</v>
      </c>
      <c r="BM1265" s="184" t="s">
        <v>1561</v>
      </c>
    </row>
    <row r="1266" spans="1:65" s="2" customFormat="1" ht="11.25">
      <c r="A1266" s="36"/>
      <c r="B1266" s="37"/>
      <c r="C1266" s="38"/>
      <c r="D1266" s="186" t="s">
        <v>146</v>
      </c>
      <c r="E1266" s="38"/>
      <c r="F1266" s="187" t="s">
        <v>1562</v>
      </c>
      <c r="G1266" s="38"/>
      <c r="H1266" s="38"/>
      <c r="I1266" s="188"/>
      <c r="J1266" s="38"/>
      <c r="K1266" s="38"/>
      <c r="L1266" s="41"/>
      <c r="M1266" s="189"/>
      <c r="N1266" s="190"/>
      <c r="O1266" s="66"/>
      <c r="P1266" s="66"/>
      <c r="Q1266" s="66"/>
      <c r="R1266" s="66"/>
      <c r="S1266" s="66"/>
      <c r="T1266" s="67"/>
      <c r="U1266" s="36"/>
      <c r="V1266" s="36"/>
      <c r="W1266" s="36"/>
      <c r="X1266" s="36"/>
      <c r="Y1266" s="36"/>
      <c r="Z1266" s="36"/>
      <c r="AA1266" s="36"/>
      <c r="AB1266" s="36"/>
      <c r="AC1266" s="36"/>
      <c r="AD1266" s="36"/>
      <c r="AE1266" s="36"/>
      <c r="AT1266" s="18" t="s">
        <v>146</v>
      </c>
      <c r="AU1266" s="18" t="s">
        <v>92</v>
      </c>
    </row>
    <row r="1267" spans="1:65" s="15" customFormat="1" ht="11.25">
      <c r="B1267" s="214"/>
      <c r="C1267" s="215"/>
      <c r="D1267" s="193" t="s">
        <v>148</v>
      </c>
      <c r="E1267" s="216" t="s">
        <v>44</v>
      </c>
      <c r="F1267" s="217" t="s">
        <v>240</v>
      </c>
      <c r="G1267" s="215"/>
      <c r="H1267" s="216" t="s">
        <v>44</v>
      </c>
      <c r="I1267" s="218"/>
      <c r="J1267" s="215"/>
      <c r="K1267" s="215"/>
      <c r="L1267" s="219"/>
      <c r="M1267" s="220"/>
      <c r="N1267" s="221"/>
      <c r="O1267" s="221"/>
      <c r="P1267" s="221"/>
      <c r="Q1267" s="221"/>
      <c r="R1267" s="221"/>
      <c r="S1267" s="221"/>
      <c r="T1267" s="222"/>
      <c r="AT1267" s="223" t="s">
        <v>148</v>
      </c>
      <c r="AU1267" s="223" t="s">
        <v>92</v>
      </c>
      <c r="AV1267" s="15" t="s">
        <v>90</v>
      </c>
      <c r="AW1267" s="15" t="s">
        <v>42</v>
      </c>
      <c r="AX1267" s="15" t="s">
        <v>82</v>
      </c>
      <c r="AY1267" s="223" t="s">
        <v>137</v>
      </c>
    </row>
    <row r="1268" spans="1:65" s="13" customFormat="1" ht="11.25">
      <c r="B1268" s="191"/>
      <c r="C1268" s="192"/>
      <c r="D1268" s="193" t="s">
        <v>148</v>
      </c>
      <c r="E1268" s="194" t="s">
        <v>44</v>
      </c>
      <c r="F1268" s="195" t="s">
        <v>1563</v>
      </c>
      <c r="G1268" s="192"/>
      <c r="H1268" s="196">
        <v>29.46</v>
      </c>
      <c r="I1268" s="197"/>
      <c r="J1268" s="192"/>
      <c r="K1268" s="192"/>
      <c r="L1268" s="198"/>
      <c r="M1268" s="199"/>
      <c r="N1268" s="200"/>
      <c r="O1268" s="200"/>
      <c r="P1268" s="200"/>
      <c r="Q1268" s="200"/>
      <c r="R1268" s="200"/>
      <c r="S1268" s="200"/>
      <c r="T1268" s="201"/>
      <c r="AT1268" s="202" t="s">
        <v>148</v>
      </c>
      <c r="AU1268" s="202" t="s">
        <v>92</v>
      </c>
      <c r="AV1268" s="13" t="s">
        <v>92</v>
      </c>
      <c r="AW1268" s="13" t="s">
        <v>42</v>
      </c>
      <c r="AX1268" s="13" t="s">
        <v>82</v>
      </c>
      <c r="AY1268" s="202" t="s">
        <v>137</v>
      </c>
    </row>
    <row r="1269" spans="1:65" s="13" customFormat="1" ht="11.25">
      <c r="B1269" s="191"/>
      <c r="C1269" s="192"/>
      <c r="D1269" s="193" t="s">
        <v>148</v>
      </c>
      <c r="E1269" s="194" t="s">
        <v>44</v>
      </c>
      <c r="F1269" s="195" t="s">
        <v>1564</v>
      </c>
      <c r="G1269" s="192"/>
      <c r="H1269" s="196">
        <v>73.844999999999999</v>
      </c>
      <c r="I1269" s="197"/>
      <c r="J1269" s="192"/>
      <c r="K1269" s="192"/>
      <c r="L1269" s="198"/>
      <c r="M1269" s="199"/>
      <c r="N1269" s="200"/>
      <c r="O1269" s="200"/>
      <c r="P1269" s="200"/>
      <c r="Q1269" s="200"/>
      <c r="R1269" s="200"/>
      <c r="S1269" s="200"/>
      <c r="T1269" s="201"/>
      <c r="AT1269" s="202" t="s">
        <v>148</v>
      </c>
      <c r="AU1269" s="202" t="s">
        <v>92</v>
      </c>
      <c r="AV1269" s="13" t="s">
        <v>92</v>
      </c>
      <c r="AW1269" s="13" t="s">
        <v>42</v>
      </c>
      <c r="AX1269" s="13" t="s">
        <v>82</v>
      </c>
      <c r="AY1269" s="202" t="s">
        <v>137</v>
      </c>
    </row>
    <row r="1270" spans="1:65" s="13" customFormat="1" ht="11.25">
      <c r="B1270" s="191"/>
      <c r="C1270" s="192"/>
      <c r="D1270" s="193" t="s">
        <v>148</v>
      </c>
      <c r="E1270" s="194" t="s">
        <v>44</v>
      </c>
      <c r="F1270" s="195" t="s">
        <v>1565</v>
      </c>
      <c r="G1270" s="192"/>
      <c r="H1270" s="196">
        <v>-7.92</v>
      </c>
      <c r="I1270" s="197"/>
      <c r="J1270" s="192"/>
      <c r="K1270" s="192"/>
      <c r="L1270" s="198"/>
      <c r="M1270" s="199"/>
      <c r="N1270" s="200"/>
      <c r="O1270" s="200"/>
      <c r="P1270" s="200"/>
      <c r="Q1270" s="200"/>
      <c r="R1270" s="200"/>
      <c r="S1270" s="200"/>
      <c r="T1270" s="201"/>
      <c r="AT1270" s="202" t="s">
        <v>148</v>
      </c>
      <c r="AU1270" s="202" t="s">
        <v>92</v>
      </c>
      <c r="AV1270" s="13" t="s">
        <v>92</v>
      </c>
      <c r="AW1270" s="13" t="s">
        <v>42</v>
      </c>
      <c r="AX1270" s="13" t="s">
        <v>82</v>
      </c>
      <c r="AY1270" s="202" t="s">
        <v>137</v>
      </c>
    </row>
    <row r="1271" spans="1:65" s="13" customFormat="1" ht="11.25">
      <c r="B1271" s="191"/>
      <c r="C1271" s="192"/>
      <c r="D1271" s="193" t="s">
        <v>148</v>
      </c>
      <c r="E1271" s="194" t="s">
        <v>44</v>
      </c>
      <c r="F1271" s="195" t="s">
        <v>1566</v>
      </c>
      <c r="G1271" s="192"/>
      <c r="H1271" s="196">
        <v>15.3</v>
      </c>
      <c r="I1271" s="197"/>
      <c r="J1271" s="192"/>
      <c r="K1271" s="192"/>
      <c r="L1271" s="198"/>
      <c r="M1271" s="199"/>
      <c r="N1271" s="200"/>
      <c r="O1271" s="200"/>
      <c r="P1271" s="200"/>
      <c r="Q1271" s="200"/>
      <c r="R1271" s="200"/>
      <c r="S1271" s="200"/>
      <c r="T1271" s="201"/>
      <c r="AT1271" s="202" t="s">
        <v>148</v>
      </c>
      <c r="AU1271" s="202" t="s">
        <v>92</v>
      </c>
      <c r="AV1271" s="13" t="s">
        <v>92</v>
      </c>
      <c r="AW1271" s="13" t="s">
        <v>42</v>
      </c>
      <c r="AX1271" s="13" t="s">
        <v>82</v>
      </c>
      <c r="AY1271" s="202" t="s">
        <v>137</v>
      </c>
    </row>
    <row r="1272" spans="1:65" s="13" customFormat="1" ht="11.25">
      <c r="B1272" s="191"/>
      <c r="C1272" s="192"/>
      <c r="D1272" s="193" t="s">
        <v>148</v>
      </c>
      <c r="E1272" s="194" t="s">
        <v>44</v>
      </c>
      <c r="F1272" s="195" t="s">
        <v>1567</v>
      </c>
      <c r="G1272" s="192"/>
      <c r="H1272" s="196">
        <v>56.582999999999998</v>
      </c>
      <c r="I1272" s="197"/>
      <c r="J1272" s="192"/>
      <c r="K1272" s="192"/>
      <c r="L1272" s="198"/>
      <c r="M1272" s="199"/>
      <c r="N1272" s="200"/>
      <c r="O1272" s="200"/>
      <c r="P1272" s="200"/>
      <c r="Q1272" s="200"/>
      <c r="R1272" s="200"/>
      <c r="S1272" s="200"/>
      <c r="T1272" s="201"/>
      <c r="AT1272" s="202" t="s">
        <v>148</v>
      </c>
      <c r="AU1272" s="202" t="s">
        <v>92</v>
      </c>
      <c r="AV1272" s="13" t="s">
        <v>92</v>
      </c>
      <c r="AW1272" s="13" t="s">
        <v>42</v>
      </c>
      <c r="AX1272" s="13" t="s">
        <v>82</v>
      </c>
      <c r="AY1272" s="202" t="s">
        <v>137</v>
      </c>
    </row>
    <row r="1273" spans="1:65" s="13" customFormat="1" ht="11.25">
      <c r="B1273" s="191"/>
      <c r="C1273" s="192"/>
      <c r="D1273" s="193" t="s">
        <v>148</v>
      </c>
      <c r="E1273" s="194" t="s">
        <v>44</v>
      </c>
      <c r="F1273" s="195" t="s">
        <v>1568</v>
      </c>
      <c r="G1273" s="192"/>
      <c r="H1273" s="196">
        <v>-6.37</v>
      </c>
      <c r="I1273" s="197"/>
      <c r="J1273" s="192"/>
      <c r="K1273" s="192"/>
      <c r="L1273" s="198"/>
      <c r="M1273" s="199"/>
      <c r="N1273" s="200"/>
      <c r="O1273" s="200"/>
      <c r="P1273" s="200"/>
      <c r="Q1273" s="200"/>
      <c r="R1273" s="200"/>
      <c r="S1273" s="200"/>
      <c r="T1273" s="201"/>
      <c r="AT1273" s="202" t="s">
        <v>148</v>
      </c>
      <c r="AU1273" s="202" t="s">
        <v>92</v>
      </c>
      <c r="AV1273" s="13" t="s">
        <v>92</v>
      </c>
      <c r="AW1273" s="13" t="s">
        <v>42</v>
      </c>
      <c r="AX1273" s="13" t="s">
        <v>82</v>
      </c>
      <c r="AY1273" s="202" t="s">
        <v>137</v>
      </c>
    </row>
    <row r="1274" spans="1:65" s="13" customFormat="1" ht="11.25">
      <c r="B1274" s="191"/>
      <c r="C1274" s="192"/>
      <c r="D1274" s="193" t="s">
        <v>148</v>
      </c>
      <c r="E1274" s="194" t="s">
        <v>44</v>
      </c>
      <c r="F1274" s="195" t="s">
        <v>1569</v>
      </c>
      <c r="G1274" s="192"/>
      <c r="H1274" s="196">
        <v>16.239999999999998</v>
      </c>
      <c r="I1274" s="197"/>
      <c r="J1274" s="192"/>
      <c r="K1274" s="192"/>
      <c r="L1274" s="198"/>
      <c r="M1274" s="199"/>
      <c r="N1274" s="200"/>
      <c r="O1274" s="200"/>
      <c r="P1274" s="200"/>
      <c r="Q1274" s="200"/>
      <c r="R1274" s="200"/>
      <c r="S1274" s="200"/>
      <c r="T1274" s="201"/>
      <c r="AT1274" s="202" t="s">
        <v>148</v>
      </c>
      <c r="AU1274" s="202" t="s">
        <v>92</v>
      </c>
      <c r="AV1274" s="13" t="s">
        <v>92</v>
      </c>
      <c r="AW1274" s="13" t="s">
        <v>42</v>
      </c>
      <c r="AX1274" s="13" t="s">
        <v>82</v>
      </c>
      <c r="AY1274" s="202" t="s">
        <v>137</v>
      </c>
    </row>
    <row r="1275" spans="1:65" s="13" customFormat="1" ht="11.25">
      <c r="B1275" s="191"/>
      <c r="C1275" s="192"/>
      <c r="D1275" s="193" t="s">
        <v>148</v>
      </c>
      <c r="E1275" s="194" t="s">
        <v>44</v>
      </c>
      <c r="F1275" s="195" t="s">
        <v>1567</v>
      </c>
      <c r="G1275" s="192"/>
      <c r="H1275" s="196">
        <v>56.582999999999998</v>
      </c>
      <c r="I1275" s="197"/>
      <c r="J1275" s="192"/>
      <c r="K1275" s="192"/>
      <c r="L1275" s="198"/>
      <c r="M1275" s="199"/>
      <c r="N1275" s="200"/>
      <c r="O1275" s="200"/>
      <c r="P1275" s="200"/>
      <c r="Q1275" s="200"/>
      <c r="R1275" s="200"/>
      <c r="S1275" s="200"/>
      <c r="T1275" s="201"/>
      <c r="AT1275" s="202" t="s">
        <v>148</v>
      </c>
      <c r="AU1275" s="202" t="s">
        <v>92</v>
      </c>
      <c r="AV1275" s="13" t="s">
        <v>92</v>
      </c>
      <c r="AW1275" s="13" t="s">
        <v>42</v>
      </c>
      <c r="AX1275" s="13" t="s">
        <v>82</v>
      </c>
      <c r="AY1275" s="202" t="s">
        <v>137</v>
      </c>
    </row>
    <row r="1276" spans="1:65" s="13" customFormat="1" ht="11.25">
      <c r="B1276" s="191"/>
      <c r="C1276" s="192"/>
      <c r="D1276" s="193" t="s">
        <v>148</v>
      </c>
      <c r="E1276" s="194" t="s">
        <v>44</v>
      </c>
      <c r="F1276" s="195" t="s">
        <v>1568</v>
      </c>
      <c r="G1276" s="192"/>
      <c r="H1276" s="196">
        <v>-6.37</v>
      </c>
      <c r="I1276" s="197"/>
      <c r="J1276" s="192"/>
      <c r="K1276" s="192"/>
      <c r="L1276" s="198"/>
      <c r="M1276" s="199"/>
      <c r="N1276" s="200"/>
      <c r="O1276" s="200"/>
      <c r="P1276" s="200"/>
      <c r="Q1276" s="200"/>
      <c r="R1276" s="200"/>
      <c r="S1276" s="200"/>
      <c r="T1276" s="201"/>
      <c r="AT1276" s="202" t="s">
        <v>148</v>
      </c>
      <c r="AU1276" s="202" t="s">
        <v>92</v>
      </c>
      <c r="AV1276" s="13" t="s">
        <v>92</v>
      </c>
      <c r="AW1276" s="13" t="s">
        <v>42</v>
      </c>
      <c r="AX1276" s="13" t="s">
        <v>82</v>
      </c>
      <c r="AY1276" s="202" t="s">
        <v>137</v>
      </c>
    </row>
    <row r="1277" spans="1:65" s="15" customFormat="1" ht="11.25">
      <c r="B1277" s="214"/>
      <c r="C1277" s="215"/>
      <c r="D1277" s="193" t="s">
        <v>148</v>
      </c>
      <c r="E1277" s="216" t="s">
        <v>44</v>
      </c>
      <c r="F1277" s="217" t="s">
        <v>1570</v>
      </c>
      <c r="G1277" s="215"/>
      <c r="H1277" s="216" t="s">
        <v>44</v>
      </c>
      <c r="I1277" s="218"/>
      <c r="J1277" s="215"/>
      <c r="K1277" s="215"/>
      <c r="L1277" s="219"/>
      <c r="M1277" s="220"/>
      <c r="N1277" s="221"/>
      <c r="O1277" s="221"/>
      <c r="P1277" s="221"/>
      <c r="Q1277" s="221"/>
      <c r="R1277" s="221"/>
      <c r="S1277" s="221"/>
      <c r="T1277" s="222"/>
      <c r="AT1277" s="223" t="s">
        <v>148</v>
      </c>
      <c r="AU1277" s="223" t="s">
        <v>92</v>
      </c>
      <c r="AV1277" s="15" t="s">
        <v>90</v>
      </c>
      <c r="AW1277" s="15" t="s">
        <v>42</v>
      </c>
      <c r="AX1277" s="15" t="s">
        <v>82</v>
      </c>
      <c r="AY1277" s="223" t="s">
        <v>137</v>
      </c>
    </row>
    <row r="1278" spans="1:65" s="13" customFormat="1" ht="11.25">
      <c r="B1278" s="191"/>
      <c r="C1278" s="192"/>
      <c r="D1278" s="193" t="s">
        <v>148</v>
      </c>
      <c r="E1278" s="194" t="s">
        <v>44</v>
      </c>
      <c r="F1278" s="195" t="s">
        <v>1571</v>
      </c>
      <c r="G1278" s="192"/>
      <c r="H1278" s="196">
        <v>15.943</v>
      </c>
      <c r="I1278" s="197"/>
      <c r="J1278" s="192"/>
      <c r="K1278" s="192"/>
      <c r="L1278" s="198"/>
      <c r="M1278" s="199"/>
      <c r="N1278" s="200"/>
      <c r="O1278" s="200"/>
      <c r="P1278" s="200"/>
      <c r="Q1278" s="200"/>
      <c r="R1278" s="200"/>
      <c r="S1278" s="200"/>
      <c r="T1278" s="201"/>
      <c r="AT1278" s="202" t="s">
        <v>148</v>
      </c>
      <c r="AU1278" s="202" t="s">
        <v>92</v>
      </c>
      <c r="AV1278" s="13" t="s">
        <v>92</v>
      </c>
      <c r="AW1278" s="13" t="s">
        <v>42</v>
      </c>
      <c r="AX1278" s="13" t="s">
        <v>82</v>
      </c>
      <c r="AY1278" s="202" t="s">
        <v>137</v>
      </c>
    </row>
    <row r="1279" spans="1:65" s="15" customFormat="1" ht="11.25">
      <c r="B1279" s="214"/>
      <c r="C1279" s="215"/>
      <c r="D1279" s="193" t="s">
        <v>148</v>
      </c>
      <c r="E1279" s="216" t="s">
        <v>44</v>
      </c>
      <c r="F1279" s="217" t="s">
        <v>1572</v>
      </c>
      <c r="G1279" s="215"/>
      <c r="H1279" s="216" t="s">
        <v>44</v>
      </c>
      <c r="I1279" s="218"/>
      <c r="J1279" s="215"/>
      <c r="K1279" s="215"/>
      <c r="L1279" s="219"/>
      <c r="M1279" s="220"/>
      <c r="N1279" s="221"/>
      <c r="O1279" s="221"/>
      <c r="P1279" s="221"/>
      <c r="Q1279" s="221"/>
      <c r="R1279" s="221"/>
      <c r="S1279" s="221"/>
      <c r="T1279" s="222"/>
      <c r="AT1279" s="223" t="s">
        <v>148</v>
      </c>
      <c r="AU1279" s="223" t="s">
        <v>92</v>
      </c>
      <c r="AV1279" s="15" t="s">
        <v>90</v>
      </c>
      <c r="AW1279" s="15" t="s">
        <v>42</v>
      </c>
      <c r="AX1279" s="15" t="s">
        <v>82</v>
      </c>
      <c r="AY1279" s="223" t="s">
        <v>137</v>
      </c>
    </row>
    <row r="1280" spans="1:65" s="13" customFormat="1" ht="11.25">
      <c r="B1280" s="191"/>
      <c r="C1280" s="192"/>
      <c r="D1280" s="193" t="s">
        <v>148</v>
      </c>
      <c r="E1280" s="194" t="s">
        <v>44</v>
      </c>
      <c r="F1280" s="195" t="s">
        <v>1573</v>
      </c>
      <c r="G1280" s="192"/>
      <c r="H1280" s="196">
        <v>15.943</v>
      </c>
      <c r="I1280" s="197"/>
      <c r="J1280" s="192"/>
      <c r="K1280" s="192"/>
      <c r="L1280" s="198"/>
      <c r="M1280" s="199"/>
      <c r="N1280" s="200"/>
      <c r="O1280" s="200"/>
      <c r="P1280" s="200"/>
      <c r="Q1280" s="200"/>
      <c r="R1280" s="200"/>
      <c r="S1280" s="200"/>
      <c r="T1280" s="201"/>
      <c r="AT1280" s="202" t="s">
        <v>148</v>
      </c>
      <c r="AU1280" s="202" t="s">
        <v>92</v>
      </c>
      <c r="AV1280" s="13" t="s">
        <v>92</v>
      </c>
      <c r="AW1280" s="13" t="s">
        <v>42</v>
      </c>
      <c r="AX1280" s="13" t="s">
        <v>82</v>
      </c>
      <c r="AY1280" s="202" t="s">
        <v>137</v>
      </c>
    </row>
    <row r="1281" spans="2:51" s="15" customFormat="1" ht="11.25">
      <c r="B1281" s="214"/>
      <c r="C1281" s="215"/>
      <c r="D1281" s="193" t="s">
        <v>148</v>
      </c>
      <c r="E1281" s="216" t="s">
        <v>44</v>
      </c>
      <c r="F1281" s="217" t="s">
        <v>1574</v>
      </c>
      <c r="G1281" s="215"/>
      <c r="H1281" s="216" t="s">
        <v>44</v>
      </c>
      <c r="I1281" s="218"/>
      <c r="J1281" s="215"/>
      <c r="K1281" s="215"/>
      <c r="L1281" s="219"/>
      <c r="M1281" s="220"/>
      <c r="N1281" s="221"/>
      <c r="O1281" s="221"/>
      <c r="P1281" s="221"/>
      <c r="Q1281" s="221"/>
      <c r="R1281" s="221"/>
      <c r="S1281" s="221"/>
      <c r="T1281" s="222"/>
      <c r="AT1281" s="223" t="s">
        <v>148</v>
      </c>
      <c r="AU1281" s="223" t="s">
        <v>92</v>
      </c>
      <c r="AV1281" s="15" t="s">
        <v>90</v>
      </c>
      <c r="AW1281" s="15" t="s">
        <v>42</v>
      </c>
      <c r="AX1281" s="15" t="s">
        <v>82</v>
      </c>
      <c r="AY1281" s="223" t="s">
        <v>137</v>
      </c>
    </row>
    <row r="1282" spans="2:51" s="13" customFormat="1" ht="11.25">
      <c r="B1282" s="191"/>
      <c r="C1282" s="192"/>
      <c r="D1282" s="193" t="s">
        <v>148</v>
      </c>
      <c r="E1282" s="194" t="s">
        <v>44</v>
      </c>
      <c r="F1282" s="195" t="s">
        <v>1575</v>
      </c>
      <c r="G1282" s="192"/>
      <c r="H1282" s="196">
        <v>15.943</v>
      </c>
      <c r="I1282" s="197"/>
      <c r="J1282" s="192"/>
      <c r="K1282" s="192"/>
      <c r="L1282" s="198"/>
      <c r="M1282" s="199"/>
      <c r="N1282" s="200"/>
      <c r="O1282" s="200"/>
      <c r="P1282" s="200"/>
      <c r="Q1282" s="200"/>
      <c r="R1282" s="200"/>
      <c r="S1282" s="200"/>
      <c r="T1282" s="201"/>
      <c r="AT1282" s="202" t="s">
        <v>148</v>
      </c>
      <c r="AU1282" s="202" t="s">
        <v>92</v>
      </c>
      <c r="AV1282" s="13" t="s">
        <v>92</v>
      </c>
      <c r="AW1282" s="13" t="s">
        <v>42</v>
      </c>
      <c r="AX1282" s="13" t="s">
        <v>82</v>
      </c>
      <c r="AY1282" s="202" t="s">
        <v>137</v>
      </c>
    </row>
    <row r="1283" spans="2:51" s="15" customFormat="1" ht="11.25">
      <c r="B1283" s="214"/>
      <c r="C1283" s="215"/>
      <c r="D1283" s="193" t="s">
        <v>148</v>
      </c>
      <c r="E1283" s="216" t="s">
        <v>44</v>
      </c>
      <c r="F1283" s="217" t="s">
        <v>1576</v>
      </c>
      <c r="G1283" s="215"/>
      <c r="H1283" s="216" t="s">
        <v>44</v>
      </c>
      <c r="I1283" s="218"/>
      <c r="J1283" s="215"/>
      <c r="K1283" s="215"/>
      <c r="L1283" s="219"/>
      <c r="M1283" s="220"/>
      <c r="N1283" s="221"/>
      <c r="O1283" s="221"/>
      <c r="P1283" s="221"/>
      <c r="Q1283" s="221"/>
      <c r="R1283" s="221"/>
      <c r="S1283" s="221"/>
      <c r="T1283" s="222"/>
      <c r="AT1283" s="223" t="s">
        <v>148</v>
      </c>
      <c r="AU1283" s="223" t="s">
        <v>92</v>
      </c>
      <c r="AV1283" s="15" t="s">
        <v>90</v>
      </c>
      <c r="AW1283" s="15" t="s">
        <v>42</v>
      </c>
      <c r="AX1283" s="15" t="s">
        <v>82</v>
      </c>
      <c r="AY1283" s="223" t="s">
        <v>137</v>
      </c>
    </row>
    <row r="1284" spans="2:51" s="13" customFormat="1" ht="11.25">
      <c r="B1284" s="191"/>
      <c r="C1284" s="192"/>
      <c r="D1284" s="193" t="s">
        <v>148</v>
      </c>
      <c r="E1284" s="194" t="s">
        <v>44</v>
      </c>
      <c r="F1284" s="195" t="s">
        <v>1577</v>
      </c>
      <c r="G1284" s="192"/>
      <c r="H1284" s="196">
        <v>15.943</v>
      </c>
      <c r="I1284" s="197"/>
      <c r="J1284" s="192"/>
      <c r="K1284" s="192"/>
      <c r="L1284" s="198"/>
      <c r="M1284" s="199"/>
      <c r="N1284" s="200"/>
      <c r="O1284" s="200"/>
      <c r="P1284" s="200"/>
      <c r="Q1284" s="200"/>
      <c r="R1284" s="200"/>
      <c r="S1284" s="200"/>
      <c r="T1284" s="201"/>
      <c r="AT1284" s="202" t="s">
        <v>148</v>
      </c>
      <c r="AU1284" s="202" t="s">
        <v>92</v>
      </c>
      <c r="AV1284" s="13" t="s">
        <v>92</v>
      </c>
      <c r="AW1284" s="13" t="s">
        <v>42</v>
      </c>
      <c r="AX1284" s="13" t="s">
        <v>82</v>
      </c>
      <c r="AY1284" s="202" t="s">
        <v>137</v>
      </c>
    </row>
    <row r="1285" spans="2:51" s="15" customFormat="1" ht="11.25">
      <c r="B1285" s="214"/>
      <c r="C1285" s="215"/>
      <c r="D1285" s="193" t="s">
        <v>148</v>
      </c>
      <c r="E1285" s="216" t="s">
        <v>44</v>
      </c>
      <c r="F1285" s="217" t="s">
        <v>1578</v>
      </c>
      <c r="G1285" s="215"/>
      <c r="H1285" s="216" t="s">
        <v>44</v>
      </c>
      <c r="I1285" s="218"/>
      <c r="J1285" s="215"/>
      <c r="K1285" s="215"/>
      <c r="L1285" s="219"/>
      <c r="M1285" s="220"/>
      <c r="N1285" s="221"/>
      <c r="O1285" s="221"/>
      <c r="P1285" s="221"/>
      <c r="Q1285" s="221"/>
      <c r="R1285" s="221"/>
      <c r="S1285" s="221"/>
      <c r="T1285" s="222"/>
      <c r="AT1285" s="223" t="s">
        <v>148</v>
      </c>
      <c r="AU1285" s="223" t="s">
        <v>92</v>
      </c>
      <c r="AV1285" s="15" t="s">
        <v>90</v>
      </c>
      <c r="AW1285" s="15" t="s">
        <v>42</v>
      </c>
      <c r="AX1285" s="15" t="s">
        <v>82</v>
      </c>
      <c r="AY1285" s="223" t="s">
        <v>137</v>
      </c>
    </row>
    <row r="1286" spans="2:51" s="13" customFormat="1" ht="11.25">
      <c r="B1286" s="191"/>
      <c r="C1286" s="192"/>
      <c r="D1286" s="193" t="s">
        <v>148</v>
      </c>
      <c r="E1286" s="194" t="s">
        <v>44</v>
      </c>
      <c r="F1286" s="195" t="s">
        <v>1575</v>
      </c>
      <c r="G1286" s="192"/>
      <c r="H1286" s="196">
        <v>15.943</v>
      </c>
      <c r="I1286" s="197"/>
      <c r="J1286" s="192"/>
      <c r="K1286" s="192"/>
      <c r="L1286" s="198"/>
      <c r="M1286" s="199"/>
      <c r="N1286" s="200"/>
      <c r="O1286" s="200"/>
      <c r="P1286" s="200"/>
      <c r="Q1286" s="200"/>
      <c r="R1286" s="200"/>
      <c r="S1286" s="200"/>
      <c r="T1286" s="201"/>
      <c r="AT1286" s="202" t="s">
        <v>148</v>
      </c>
      <c r="AU1286" s="202" t="s">
        <v>92</v>
      </c>
      <c r="AV1286" s="13" t="s">
        <v>92</v>
      </c>
      <c r="AW1286" s="13" t="s">
        <v>42</v>
      </c>
      <c r="AX1286" s="13" t="s">
        <v>82</v>
      </c>
      <c r="AY1286" s="202" t="s">
        <v>137</v>
      </c>
    </row>
    <row r="1287" spans="2:51" s="13" customFormat="1" ht="11.25">
      <c r="B1287" s="191"/>
      <c r="C1287" s="192"/>
      <c r="D1287" s="193" t="s">
        <v>148</v>
      </c>
      <c r="E1287" s="194" t="s">
        <v>44</v>
      </c>
      <c r="F1287" s="195" t="s">
        <v>1579</v>
      </c>
      <c r="G1287" s="192"/>
      <c r="H1287" s="196">
        <v>24.05</v>
      </c>
      <c r="I1287" s="197"/>
      <c r="J1287" s="192"/>
      <c r="K1287" s="192"/>
      <c r="L1287" s="198"/>
      <c r="M1287" s="199"/>
      <c r="N1287" s="200"/>
      <c r="O1287" s="200"/>
      <c r="P1287" s="200"/>
      <c r="Q1287" s="200"/>
      <c r="R1287" s="200"/>
      <c r="S1287" s="200"/>
      <c r="T1287" s="201"/>
      <c r="AT1287" s="202" t="s">
        <v>148</v>
      </c>
      <c r="AU1287" s="202" t="s">
        <v>92</v>
      </c>
      <c r="AV1287" s="13" t="s">
        <v>92</v>
      </c>
      <c r="AW1287" s="13" t="s">
        <v>42</v>
      </c>
      <c r="AX1287" s="13" t="s">
        <v>82</v>
      </c>
      <c r="AY1287" s="202" t="s">
        <v>137</v>
      </c>
    </row>
    <row r="1288" spans="2:51" s="13" customFormat="1" ht="11.25">
      <c r="B1288" s="191"/>
      <c r="C1288" s="192"/>
      <c r="D1288" s="193" t="s">
        <v>148</v>
      </c>
      <c r="E1288" s="194" t="s">
        <v>44</v>
      </c>
      <c r="F1288" s="195" t="s">
        <v>1580</v>
      </c>
      <c r="G1288" s="192"/>
      <c r="H1288" s="196">
        <v>63.088000000000001</v>
      </c>
      <c r="I1288" s="197"/>
      <c r="J1288" s="192"/>
      <c r="K1288" s="192"/>
      <c r="L1288" s="198"/>
      <c r="M1288" s="199"/>
      <c r="N1288" s="200"/>
      <c r="O1288" s="200"/>
      <c r="P1288" s="200"/>
      <c r="Q1288" s="200"/>
      <c r="R1288" s="200"/>
      <c r="S1288" s="200"/>
      <c r="T1288" s="201"/>
      <c r="AT1288" s="202" t="s">
        <v>148</v>
      </c>
      <c r="AU1288" s="202" t="s">
        <v>92</v>
      </c>
      <c r="AV1288" s="13" t="s">
        <v>92</v>
      </c>
      <c r="AW1288" s="13" t="s">
        <v>42</v>
      </c>
      <c r="AX1288" s="13" t="s">
        <v>82</v>
      </c>
      <c r="AY1288" s="202" t="s">
        <v>137</v>
      </c>
    </row>
    <row r="1289" spans="2:51" s="13" customFormat="1" ht="11.25">
      <c r="B1289" s="191"/>
      <c r="C1289" s="192"/>
      <c r="D1289" s="193" t="s">
        <v>148</v>
      </c>
      <c r="E1289" s="194" t="s">
        <v>44</v>
      </c>
      <c r="F1289" s="195" t="s">
        <v>1581</v>
      </c>
      <c r="G1289" s="192"/>
      <c r="H1289" s="196">
        <v>-6.1</v>
      </c>
      <c r="I1289" s="197"/>
      <c r="J1289" s="192"/>
      <c r="K1289" s="192"/>
      <c r="L1289" s="198"/>
      <c r="M1289" s="199"/>
      <c r="N1289" s="200"/>
      <c r="O1289" s="200"/>
      <c r="P1289" s="200"/>
      <c r="Q1289" s="200"/>
      <c r="R1289" s="200"/>
      <c r="S1289" s="200"/>
      <c r="T1289" s="201"/>
      <c r="AT1289" s="202" t="s">
        <v>148</v>
      </c>
      <c r="AU1289" s="202" t="s">
        <v>92</v>
      </c>
      <c r="AV1289" s="13" t="s">
        <v>92</v>
      </c>
      <c r="AW1289" s="13" t="s">
        <v>42</v>
      </c>
      <c r="AX1289" s="13" t="s">
        <v>82</v>
      </c>
      <c r="AY1289" s="202" t="s">
        <v>137</v>
      </c>
    </row>
    <row r="1290" spans="2:51" s="13" customFormat="1" ht="11.25">
      <c r="B1290" s="191"/>
      <c r="C1290" s="192"/>
      <c r="D1290" s="193" t="s">
        <v>148</v>
      </c>
      <c r="E1290" s="194" t="s">
        <v>44</v>
      </c>
      <c r="F1290" s="195" t="s">
        <v>1582</v>
      </c>
      <c r="G1290" s="192"/>
      <c r="H1290" s="196">
        <v>81.83</v>
      </c>
      <c r="I1290" s="197"/>
      <c r="J1290" s="192"/>
      <c r="K1290" s="192"/>
      <c r="L1290" s="198"/>
      <c r="M1290" s="199"/>
      <c r="N1290" s="200"/>
      <c r="O1290" s="200"/>
      <c r="P1290" s="200"/>
      <c r="Q1290" s="200"/>
      <c r="R1290" s="200"/>
      <c r="S1290" s="200"/>
      <c r="T1290" s="201"/>
      <c r="AT1290" s="202" t="s">
        <v>148</v>
      </c>
      <c r="AU1290" s="202" t="s">
        <v>92</v>
      </c>
      <c r="AV1290" s="13" t="s">
        <v>92</v>
      </c>
      <c r="AW1290" s="13" t="s">
        <v>42</v>
      </c>
      <c r="AX1290" s="13" t="s">
        <v>82</v>
      </c>
      <c r="AY1290" s="202" t="s">
        <v>137</v>
      </c>
    </row>
    <row r="1291" spans="2:51" s="13" customFormat="1" ht="11.25">
      <c r="B1291" s="191"/>
      <c r="C1291" s="192"/>
      <c r="D1291" s="193" t="s">
        <v>148</v>
      </c>
      <c r="E1291" s="194" t="s">
        <v>44</v>
      </c>
      <c r="F1291" s="195" t="s">
        <v>1583</v>
      </c>
      <c r="G1291" s="192"/>
      <c r="H1291" s="196">
        <v>81.83</v>
      </c>
      <c r="I1291" s="197"/>
      <c r="J1291" s="192"/>
      <c r="K1291" s="192"/>
      <c r="L1291" s="198"/>
      <c r="M1291" s="199"/>
      <c r="N1291" s="200"/>
      <c r="O1291" s="200"/>
      <c r="P1291" s="200"/>
      <c r="Q1291" s="200"/>
      <c r="R1291" s="200"/>
      <c r="S1291" s="200"/>
      <c r="T1291" s="201"/>
      <c r="AT1291" s="202" t="s">
        <v>148</v>
      </c>
      <c r="AU1291" s="202" t="s">
        <v>92</v>
      </c>
      <c r="AV1291" s="13" t="s">
        <v>92</v>
      </c>
      <c r="AW1291" s="13" t="s">
        <v>42</v>
      </c>
      <c r="AX1291" s="13" t="s">
        <v>82</v>
      </c>
      <c r="AY1291" s="202" t="s">
        <v>137</v>
      </c>
    </row>
    <row r="1292" spans="2:51" s="13" customFormat="1" ht="11.25">
      <c r="B1292" s="191"/>
      <c r="C1292" s="192"/>
      <c r="D1292" s="193" t="s">
        <v>148</v>
      </c>
      <c r="E1292" s="194" t="s">
        <v>44</v>
      </c>
      <c r="F1292" s="195" t="s">
        <v>1584</v>
      </c>
      <c r="G1292" s="192"/>
      <c r="H1292" s="196">
        <v>81.83</v>
      </c>
      <c r="I1292" s="197"/>
      <c r="J1292" s="192"/>
      <c r="K1292" s="192"/>
      <c r="L1292" s="198"/>
      <c r="M1292" s="199"/>
      <c r="N1292" s="200"/>
      <c r="O1292" s="200"/>
      <c r="P1292" s="200"/>
      <c r="Q1292" s="200"/>
      <c r="R1292" s="200"/>
      <c r="S1292" s="200"/>
      <c r="T1292" s="201"/>
      <c r="AT1292" s="202" t="s">
        <v>148</v>
      </c>
      <c r="AU1292" s="202" t="s">
        <v>92</v>
      </c>
      <c r="AV1292" s="13" t="s">
        <v>92</v>
      </c>
      <c r="AW1292" s="13" t="s">
        <v>42</v>
      </c>
      <c r="AX1292" s="13" t="s">
        <v>82</v>
      </c>
      <c r="AY1292" s="202" t="s">
        <v>137</v>
      </c>
    </row>
    <row r="1293" spans="2:51" s="13" customFormat="1" ht="11.25">
      <c r="B1293" s="191"/>
      <c r="C1293" s="192"/>
      <c r="D1293" s="193" t="s">
        <v>148</v>
      </c>
      <c r="E1293" s="194" t="s">
        <v>44</v>
      </c>
      <c r="F1293" s="195" t="s">
        <v>1585</v>
      </c>
      <c r="G1293" s="192"/>
      <c r="H1293" s="196">
        <v>81.83</v>
      </c>
      <c r="I1293" s="197"/>
      <c r="J1293" s="192"/>
      <c r="K1293" s="192"/>
      <c r="L1293" s="198"/>
      <c r="M1293" s="199"/>
      <c r="N1293" s="200"/>
      <c r="O1293" s="200"/>
      <c r="P1293" s="200"/>
      <c r="Q1293" s="200"/>
      <c r="R1293" s="200"/>
      <c r="S1293" s="200"/>
      <c r="T1293" s="201"/>
      <c r="AT1293" s="202" t="s">
        <v>148</v>
      </c>
      <c r="AU1293" s="202" t="s">
        <v>92</v>
      </c>
      <c r="AV1293" s="13" t="s">
        <v>92</v>
      </c>
      <c r="AW1293" s="13" t="s">
        <v>42</v>
      </c>
      <c r="AX1293" s="13" t="s">
        <v>82</v>
      </c>
      <c r="AY1293" s="202" t="s">
        <v>137</v>
      </c>
    </row>
    <row r="1294" spans="2:51" s="13" customFormat="1" ht="11.25">
      <c r="B1294" s="191"/>
      <c r="C1294" s="192"/>
      <c r="D1294" s="193" t="s">
        <v>148</v>
      </c>
      <c r="E1294" s="194" t="s">
        <v>44</v>
      </c>
      <c r="F1294" s="195" t="s">
        <v>1586</v>
      </c>
      <c r="G1294" s="192"/>
      <c r="H1294" s="196">
        <v>81.83</v>
      </c>
      <c r="I1294" s="197"/>
      <c r="J1294" s="192"/>
      <c r="K1294" s="192"/>
      <c r="L1294" s="198"/>
      <c r="M1294" s="199"/>
      <c r="N1294" s="200"/>
      <c r="O1294" s="200"/>
      <c r="P1294" s="200"/>
      <c r="Q1294" s="200"/>
      <c r="R1294" s="200"/>
      <c r="S1294" s="200"/>
      <c r="T1294" s="201"/>
      <c r="AT1294" s="202" t="s">
        <v>148</v>
      </c>
      <c r="AU1294" s="202" t="s">
        <v>92</v>
      </c>
      <c r="AV1294" s="13" t="s">
        <v>92</v>
      </c>
      <c r="AW1294" s="13" t="s">
        <v>42</v>
      </c>
      <c r="AX1294" s="13" t="s">
        <v>82</v>
      </c>
      <c r="AY1294" s="202" t="s">
        <v>137</v>
      </c>
    </row>
    <row r="1295" spans="2:51" s="13" customFormat="1" ht="11.25">
      <c r="B1295" s="191"/>
      <c r="C1295" s="192"/>
      <c r="D1295" s="193" t="s">
        <v>148</v>
      </c>
      <c r="E1295" s="194" t="s">
        <v>44</v>
      </c>
      <c r="F1295" s="195" t="s">
        <v>1587</v>
      </c>
      <c r="G1295" s="192"/>
      <c r="H1295" s="196">
        <v>81.83</v>
      </c>
      <c r="I1295" s="197"/>
      <c r="J1295" s="192"/>
      <c r="K1295" s="192"/>
      <c r="L1295" s="198"/>
      <c r="M1295" s="199"/>
      <c r="N1295" s="200"/>
      <c r="O1295" s="200"/>
      <c r="P1295" s="200"/>
      <c r="Q1295" s="200"/>
      <c r="R1295" s="200"/>
      <c r="S1295" s="200"/>
      <c r="T1295" s="201"/>
      <c r="AT1295" s="202" t="s">
        <v>148</v>
      </c>
      <c r="AU1295" s="202" t="s">
        <v>92</v>
      </c>
      <c r="AV1295" s="13" t="s">
        <v>92</v>
      </c>
      <c r="AW1295" s="13" t="s">
        <v>42</v>
      </c>
      <c r="AX1295" s="13" t="s">
        <v>82</v>
      </c>
      <c r="AY1295" s="202" t="s">
        <v>137</v>
      </c>
    </row>
    <row r="1296" spans="2:51" s="13" customFormat="1" ht="11.25">
      <c r="B1296" s="191"/>
      <c r="C1296" s="192"/>
      <c r="D1296" s="193" t="s">
        <v>148</v>
      </c>
      <c r="E1296" s="194" t="s">
        <v>44</v>
      </c>
      <c r="F1296" s="195" t="s">
        <v>1588</v>
      </c>
      <c r="G1296" s="192"/>
      <c r="H1296" s="196">
        <v>81.83</v>
      </c>
      <c r="I1296" s="197"/>
      <c r="J1296" s="192"/>
      <c r="K1296" s="192"/>
      <c r="L1296" s="198"/>
      <c r="M1296" s="199"/>
      <c r="N1296" s="200"/>
      <c r="O1296" s="200"/>
      <c r="P1296" s="200"/>
      <c r="Q1296" s="200"/>
      <c r="R1296" s="200"/>
      <c r="S1296" s="200"/>
      <c r="T1296" s="201"/>
      <c r="AT1296" s="202" t="s">
        <v>148</v>
      </c>
      <c r="AU1296" s="202" t="s">
        <v>92</v>
      </c>
      <c r="AV1296" s="13" t="s">
        <v>92</v>
      </c>
      <c r="AW1296" s="13" t="s">
        <v>42</v>
      </c>
      <c r="AX1296" s="13" t="s">
        <v>82</v>
      </c>
      <c r="AY1296" s="202" t="s">
        <v>137</v>
      </c>
    </row>
    <row r="1297" spans="1:65" s="13" customFormat="1" ht="11.25">
      <c r="B1297" s="191"/>
      <c r="C1297" s="192"/>
      <c r="D1297" s="193" t="s">
        <v>148</v>
      </c>
      <c r="E1297" s="194" t="s">
        <v>44</v>
      </c>
      <c r="F1297" s="195" t="s">
        <v>1589</v>
      </c>
      <c r="G1297" s="192"/>
      <c r="H1297" s="196">
        <v>81.83</v>
      </c>
      <c r="I1297" s="197"/>
      <c r="J1297" s="192"/>
      <c r="K1297" s="192"/>
      <c r="L1297" s="198"/>
      <c r="M1297" s="199"/>
      <c r="N1297" s="200"/>
      <c r="O1297" s="200"/>
      <c r="P1297" s="200"/>
      <c r="Q1297" s="200"/>
      <c r="R1297" s="200"/>
      <c r="S1297" s="200"/>
      <c r="T1297" s="201"/>
      <c r="AT1297" s="202" t="s">
        <v>148</v>
      </c>
      <c r="AU1297" s="202" t="s">
        <v>92</v>
      </c>
      <c r="AV1297" s="13" t="s">
        <v>92</v>
      </c>
      <c r="AW1297" s="13" t="s">
        <v>42</v>
      </c>
      <c r="AX1297" s="13" t="s">
        <v>82</v>
      </c>
      <c r="AY1297" s="202" t="s">
        <v>137</v>
      </c>
    </row>
    <row r="1298" spans="1:65" s="13" customFormat="1" ht="11.25">
      <c r="B1298" s="191"/>
      <c r="C1298" s="192"/>
      <c r="D1298" s="193" t="s">
        <v>148</v>
      </c>
      <c r="E1298" s="194" t="s">
        <v>44</v>
      </c>
      <c r="F1298" s="195" t="s">
        <v>1590</v>
      </c>
      <c r="G1298" s="192"/>
      <c r="H1298" s="196">
        <v>22.97</v>
      </c>
      <c r="I1298" s="197"/>
      <c r="J1298" s="192"/>
      <c r="K1298" s="192"/>
      <c r="L1298" s="198"/>
      <c r="M1298" s="199"/>
      <c r="N1298" s="200"/>
      <c r="O1298" s="200"/>
      <c r="P1298" s="200"/>
      <c r="Q1298" s="200"/>
      <c r="R1298" s="200"/>
      <c r="S1298" s="200"/>
      <c r="T1298" s="201"/>
      <c r="AT1298" s="202" t="s">
        <v>148</v>
      </c>
      <c r="AU1298" s="202" t="s">
        <v>92</v>
      </c>
      <c r="AV1298" s="13" t="s">
        <v>92</v>
      </c>
      <c r="AW1298" s="13" t="s">
        <v>42</v>
      </c>
      <c r="AX1298" s="13" t="s">
        <v>82</v>
      </c>
      <c r="AY1298" s="202" t="s">
        <v>137</v>
      </c>
    </row>
    <row r="1299" spans="1:65" s="13" customFormat="1" ht="11.25">
      <c r="B1299" s="191"/>
      <c r="C1299" s="192"/>
      <c r="D1299" s="193" t="s">
        <v>148</v>
      </c>
      <c r="E1299" s="194" t="s">
        <v>44</v>
      </c>
      <c r="F1299" s="195" t="s">
        <v>1591</v>
      </c>
      <c r="G1299" s="192"/>
      <c r="H1299" s="196">
        <v>62.158000000000001</v>
      </c>
      <c r="I1299" s="197"/>
      <c r="J1299" s="192"/>
      <c r="K1299" s="192"/>
      <c r="L1299" s="198"/>
      <c r="M1299" s="199"/>
      <c r="N1299" s="200"/>
      <c r="O1299" s="200"/>
      <c r="P1299" s="200"/>
      <c r="Q1299" s="200"/>
      <c r="R1299" s="200"/>
      <c r="S1299" s="200"/>
      <c r="T1299" s="201"/>
      <c r="AT1299" s="202" t="s">
        <v>148</v>
      </c>
      <c r="AU1299" s="202" t="s">
        <v>92</v>
      </c>
      <c r="AV1299" s="13" t="s">
        <v>92</v>
      </c>
      <c r="AW1299" s="13" t="s">
        <v>42</v>
      </c>
      <c r="AX1299" s="13" t="s">
        <v>82</v>
      </c>
      <c r="AY1299" s="202" t="s">
        <v>137</v>
      </c>
    </row>
    <row r="1300" spans="1:65" s="13" customFormat="1" ht="11.25">
      <c r="B1300" s="191"/>
      <c r="C1300" s="192"/>
      <c r="D1300" s="193" t="s">
        <v>148</v>
      </c>
      <c r="E1300" s="194" t="s">
        <v>44</v>
      </c>
      <c r="F1300" s="195" t="s">
        <v>1581</v>
      </c>
      <c r="G1300" s="192"/>
      <c r="H1300" s="196">
        <v>-6.1</v>
      </c>
      <c r="I1300" s="197"/>
      <c r="J1300" s="192"/>
      <c r="K1300" s="192"/>
      <c r="L1300" s="198"/>
      <c r="M1300" s="199"/>
      <c r="N1300" s="200"/>
      <c r="O1300" s="200"/>
      <c r="P1300" s="200"/>
      <c r="Q1300" s="200"/>
      <c r="R1300" s="200"/>
      <c r="S1300" s="200"/>
      <c r="T1300" s="201"/>
      <c r="AT1300" s="202" t="s">
        <v>148</v>
      </c>
      <c r="AU1300" s="202" t="s">
        <v>92</v>
      </c>
      <c r="AV1300" s="13" t="s">
        <v>92</v>
      </c>
      <c r="AW1300" s="13" t="s">
        <v>42</v>
      </c>
      <c r="AX1300" s="13" t="s">
        <v>82</v>
      </c>
      <c r="AY1300" s="202" t="s">
        <v>137</v>
      </c>
    </row>
    <row r="1301" spans="1:65" s="15" customFormat="1" ht="11.25">
      <c r="B1301" s="214"/>
      <c r="C1301" s="215"/>
      <c r="D1301" s="193" t="s">
        <v>148</v>
      </c>
      <c r="E1301" s="216" t="s">
        <v>44</v>
      </c>
      <c r="F1301" s="217" t="s">
        <v>1592</v>
      </c>
      <c r="G1301" s="215"/>
      <c r="H1301" s="216" t="s">
        <v>44</v>
      </c>
      <c r="I1301" s="218"/>
      <c r="J1301" s="215"/>
      <c r="K1301" s="215"/>
      <c r="L1301" s="219"/>
      <c r="M1301" s="220"/>
      <c r="N1301" s="221"/>
      <c r="O1301" s="221"/>
      <c r="P1301" s="221"/>
      <c r="Q1301" s="221"/>
      <c r="R1301" s="221"/>
      <c r="S1301" s="221"/>
      <c r="T1301" s="222"/>
      <c r="AT1301" s="223" t="s">
        <v>148</v>
      </c>
      <c r="AU1301" s="223" t="s">
        <v>92</v>
      </c>
      <c r="AV1301" s="15" t="s">
        <v>90</v>
      </c>
      <c r="AW1301" s="15" t="s">
        <v>42</v>
      </c>
      <c r="AX1301" s="15" t="s">
        <v>82</v>
      </c>
      <c r="AY1301" s="223" t="s">
        <v>137</v>
      </c>
    </row>
    <row r="1302" spans="1:65" s="13" customFormat="1" ht="11.25">
      <c r="B1302" s="191"/>
      <c r="C1302" s="192"/>
      <c r="D1302" s="193" t="s">
        <v>148</v>
      </c>
      <c r="E1302" s="194" t="s">
        <v>44</v>
      </c>
      <c r="F1302" s="195" t="s">
        <v>1593</v>
      </c>
      <c r="G1302" s="192"/>
      <c r="H1302" s="196">
        <v>80.804000000000002</v>
      </c>
      <c r="I1302" s="197"/>
      <c r="J1302" s="192"/>
      <c r="K1302" s="192"/>
      <c r="L1302" s="198"/>
      <c r="M1302" s="199"/>
      <c r="N1302" s="200"/>
      <c r="O1302" s="200"/>
      <c r="P1302" s="200"/>
      <c r="Q1302" s="200"/>
      <c r="R1302" s="200"/>
      <c r="S1302" s="200"/>
      <c r="T1302" s="201"/>
      <c r="AT1302" s="202" t="s">
        <v>148</v>
      </c>
      <c r="AU1302" s="202" t="s">
        <v>92</v>
      </c>
      <c r="AV1302" s="13" t="s">
        <v>92</v>
      </c>
      <c r="AW1302" s="13" t="s">
        <v>42</v>
      </c>
      <c r="AX1302" s="13" t="s">
        <v>82</v>
      </c>
      <c r="AY1302" s="202" t="s">
        <v>137</v>
      </c>
    </row>
    <row r="1303" spans="1:65" s="13" customFormat="1" ht="11.25">
      <c r="B1303" s="191"/>
      <c r="C1303" s="192"/>
      <c r="D1303" s="193" t="s">
        <v>148</v>
      </c>
      <c r="E1303" s="194" t="s">
        <v>44</v>
      </c>
      <c r="F1303" s="195" t="s">
        <v>1594</v>
      </c>
      <c r="G1303" s="192"/>
      <c r="H1303" s="196">
        <v>22.78</v>
      </c>
      <c r="I1303" s="197"/>
      <c r="J1303" s="192"/>
      <c r="K1303" s="192"/>
      <c r="L1303" s="198"/>
      <c r="M1303" s="199"/>
      <c r="N1303" s="200"/>
      <c r="O1303" s="200"/>
      <c r="P1303" s="200"/>
      <c r="Q1303" s="200"/>
      <c r="R1303" s="200"/>
      <c r="S1303" s="200"/>
      <c r="T1303" s="201"/>
      <c r="AT1303" s="202" t="s">
        <v>148</v>
      </c>
      <c r="AU1303" s="202" t="s">
        <v>92</v>
      </c>
      <c r="AV1303" s="13" t="s">
        <v>92</v>
      </c>
      <c r="AW1303" s="13" t="s">
        <v>42</v>
      </c>
      <c r="AX1303" s="13" t="s">
        <v>82</v>
      </c>
      <c r="AY1303" s="202" t="s">
        <v>137</v>
      </c>
    </row>
    <row r="1304" spans="1:65" s="13" customFormat="1" ht="11.25">
      <c r="B1304" s="191"/>
      <c r="C1304" s="192"/>
      <c r="D1304" s="193" t="s">
        <v>148</v>
      </c>
      <c r="E1304" s="194" t="s">
        <v>44</v>
      </c>
      <c r="F1304" s="195" t="s">
        <v>1595</v>
      </c>
      <c r="G1304" s="192"/>
      <c r="H1304" s="196">
        <v>64.917000000000002</v>
      </c>
      <c r="I1304" s="197"/>
      <c r="J1304" s="192"/>
      <c r="K1304" s="192"/>
      <c r="L1304" s="198"/>
      <c r="M1304" s="199"/>
      <c r="N1304" s="200"/>
      <c r="O1304" s="200"/>
      <c r="P1304" s="200"/>
      <c r="Q1304" s="200"/>
      <c r="R1304" s="200"/>
      <c r="S1304" s="200"/>
      <c r="T1304" s="201"/>
      <c r="AT1304" s="202" t="s">
        <v>148</v>
      </c>
      <c r="AU1304" s="202" t="s">
        <v>92</v>
      </c>
      <c r="AV1304" s="13" t="s">
        <v>92</v>
      </c>
      <c r="AW1304" s="13" t="s">
        <v>42</v>
      </c>
      <c r="AX1304" s="13" t="s">
        <v>82</v>
      </c>
      <c r="AY1304" s="202" t="s">
        <v>137</v>
      </c>
    </row>
    <row r="1305" spans="1:65" s="13" customFormat="1" ht="11.25">
      <c r="B1305" s="191"/>
      <c r="C1305" s="192"/>
      <c r="D1305" s="193" t="s">
        <v>148</v>
      </c>
      <c r="E1305" s="194" t="s">
        <v>44</v>
      </c>
      <c r="F1305" s="195" t="s">
        <v>1596</v>
      </c>
      <c r="G1305" s="192"/>
      <c r="H1305" s="196">
        <v>-5.4</v>
      </c>
      <c r="I1305" s="197"/>
      <c r="J1305" s="192"/>
      <c r="K1305" s="192"/>
      <c r="L1305" s="198"/>
      <c r="M1305" s="199"/>
      <c r="N1305" s="200"/>
      <c r="O1305" s="200"/>
      <c r="P1305" s="200"/>
      <c r="Q1305" s="200"/>
      <c r="R1305" s="200"/>
      <c r="S1305" s="200"/>
      <c r="T1305" s="201"/>
      <c r="AT1305" s="202" t="s">
        <v>148</v>
      </c>
      <c r="AU1305" s="202" t="s">
        <v>92</v>
      </c>
      <c r="AV1305" s="13" t="s">
        <v>92</v>
      </c>
      <c r="AW1305" s="13" t="s">
        <v>42</v>
      </c>
      <c r="AX1305" s="13" t="s">
        <v>82</v>
      </c>
      <c r="AY1305" s="202" t="s">
        <v>137</v>
      </c>
    </row>
    <row r="1306" spans="1:65" s="13" customFormat="1" ht="11.25">
      <c r="B1306" s="191"/>
      <c r="C1306" s="192"/>
      <c r="D1306" s="193" t="s">
        <v>148</v>
      </c>
      <c r="E1306" s="194" t="s">
        <v>44</v>
      </c>
      <c r="F1306" s="195" t="s">
        <v>1597</v>
      </c>
      <c r="G1306" s="192"/>
      <c r="H1306" s="196">
        <v>26.59</v>
      </c>
      <c r="I1306" s="197"/>
      <c r="J1306" s="192"/>
      <c r="K1306" s="192"/>
      <c r="L1306" s="198"/>
      <c r="M1306" s="199"/>
      <c r="N1306" s="200"/>
      <c r="O1306" s="200"/>
      <c r="P1306" s="200"/>
      <c r="Q1306" s="200"/>
      <c r="R1306" s="200"/>
      <c r="S1306" s="200"/>
      <c r="T1306" s="201"/>
      <c r="AT1306" s="202" t="s">
        <v>148</v>
      </c>
      <c r="AU1306" s="202" t="s">
        <v>92</v>
      </c>
      <c r="AV1306" s="13" t="s">
        <v>92</v>
      </c>
      <c r="AW1306" s="13" t="s">
        <v>42</v>
      </c>
      <c r="AX1306" s="13" t="s">
        <v>82</v>
      </c>
      <c r="AY1306" s="202" t="s">
        <v>137</v>
      </c>
    </row>
    <row r="1307" spans="1:65" s="13" customFormat="1" ht="11.25">
      <c r="B1307" s="191"/>
      <c r="C1307" s="192"/>
      <c r="D1307" s="193" t="s">
        <v>148</v>
      </c>
      <c r="E1307" s="194" t="s">
        <v>44</v>
      </c>
      <c r="F1307" s="195" t="s">
        <v>1598</v>
      </c>
      <c r="G1307" s="192"/>
      <c r="H1307" s="196">
        <v>52.414999999999999</v>
      </c>
      <c r="I1307" s="197"/>
      <c r="J1307" s="192"/>
      <c r="K1307" s="192"/>
      <c r="L1307" s="198"/>
      <c r="M1307" s="199"/>
      <c r="N1307" s="200"/>
      <c r="O1307" s="200"/>
      <c r="P1307" s="200"/>
      <c r="Q1307" s="200"/>
      <c r="R1307" s="200"/>
      <c r="S1307" s="200"/>
      <c r="T1307" s="201"/>
      <c r="AT1307" s="202" t="s">
        <v>148</v>
      </c>
      <c r="AU1307" s="202" t="s">
        <v>92</v>
      </c>
      <c r="AV1307" s="13" t="s">
        <v>92</v>
      </c>
      <c r="AW1307" s="13" t="s">
        <v>42</v>
      </c>
      <c r="AX1307" s="13" t="s">
        <v>82</v>
      </c>
      <c r="AY1307" s="202" t="s">
        <v>137</v>
      </c>
    </row>
    <row r="1308" spans="1:65" s="15" customFormat="1" ht="11.25">
      <c r="B1308" s="214"/>
      <c r="C1308" s="215"/>
      <c r="D1308" s="193" t="s">
        <v>148</v>
      </c>
      <c r="E1308" s="216" t="s">
        <v>44</v>
      </c>
      <c r="F1308" s="217" t="s">
        <v>1599</v>
      </c>
      <c r="G1308" s="215"/>
      <c r="H1308" s="216" t="s">
        <v>44</v>
      </c>
      <c r="I1308" s="218"/>
      <c r="J1308" s="215"/>
      <c r="K1308" s="215"/>
      <c r="L1308" s="219"/>
      <c r="M1308" s="220"/>
      <c r="N1308" s="221"/>
      <c r="O1308" s="221"/>
      <c r="P1308" s="221"/>
      <c r="Q1308" s="221"/>
      <c r="R1308" s="221"/>
      <c r="S1308" s="221"/>
      <c r="T1308" s="222"/>
      <c r="AT1308" s="223" t="s">
        <v>148</v>
      </c>
      <c r="AU1308" s="223" t="s">
        <v>92</v>
      </c>
      <c r="AV1308" s="15" t="s">
        <v>90</v>
      </c>
      <c r="AW1308" s="15" t="s">
        <v>42</v>
      </c>
      <c r="AX1308" s="15" t="s">
        <v>82</v>
      </c>
      <c r="AY1308" s="223" t="s">
        <v>137</v>
      </c>
    </row>
    <row r="1309" spans="1:65" s="13" customFormat="1" ht="11.25">
      <c r="B1309" s="191"/>
      <c r="C1309" s="192"/>
      <c r="D1309" s="193" t="s">
        <v>148</v>
      </c>
      <c r="E1309" s="194" t="s">
        <v>44</v>
      </c>
      <c r="F1309" s="195" t="s">
        <v>1600</v>
      </c>
      <c r="G1309" s="192"/>
      <c r="H1309" s="196">
        <v>47.58</v>
      </c>
      <c r="I1309" s="197"/>
      <c r="J1309" s="192"/>
      <c r="K1309" s="192"/>
      <c r="L1309" s="198"/>
      <c r="M1309" s="199"/>
      <c r="N1309" s="200"/>
      <c r="O1309" s="200"/>
      <c r="P1309" s="200"/>
      <c r="Q1309" s="200"/>
      <c r="R1309" s="200"/>
      <c r="S1309" s="200"/>
      <c r="T1309" s="201"/>
      <c r="AT1309" s="202" t="s">
        <v>148</v>
      </c>
      <c r="AU1309" s="202" t="s">
        <v>92</v>
      </c>
      <c r="AV1309" s="13" t="s">
        <v>92</v>
      </c>
      <c r="AW1309" s="13" t="s">
        <v>42</v>
      </c>
      <c r="AX1309" s="13" t="s">
        <v>82</v>
      </c>
      <c r="AY1309" s="202" t="s">
        <v>137</v>
      </c>
    </row>
    <row r="1310" spans="1:65" s="14" customFormat="1" ht="11.25">
      <c r="B1310" s="203"/>
      <c r="C1310" s="204"/>
      <c r="D1310" s="193" t="s">
        <v>148</v>
      </c>
      <c r="E1310" s="205" t="s">
        <v>44</v>
      </c>
      <c r="F1310" s="206" t="s">
        <v>153</v>
      </c>
      <c r="G1310" s="204"/>
      <c r="H1310" s="207">
        <v>1411.4580000000001</v>
      </c>
      <c r="I1310" s="208"/>
      <c r="J1310" s="204"/>
      <c r="K1310" s="204"/>
      <c r="L1310" s="209"/>
      <c r="M1310" s="210"/>
      <c r="N1310" s="211"/>
      <c r="O1310" s="211"/>
      <c r="P1310" s="211"/>
      <c r="Q1310" s="211"/>
      <c r="R1310" s="211"/>
      <c r="S1310" s="211"/>
      <c r="T1310" s="212"/>
      <c r="AT1310" s="213" t="s">
        <v>148</v>
      </c>
      <c r="AU1310" s="213" t="s">
        <v>92</v>
      </c>
      <c r="AV1310" s="14" t="s">
        <v>144</v>
      </c>
      <c r="AW1310" s="14" t="s">
        <v>42</v>
      </c>
      <c r="AX1310" s="14" t="s">
        <v>90</v>
      </c>
      <c r="AY1310" s="213" t="s">
        <v>137</v>
      </c>
    </row>
    <row r="1311" spans="1:65" s="12" customFormat="1" ht="22.9" customHeight="1">
      <c r="B1311" s="156"/>
      <c r="C1311" s="157"/>
      <c r="D1311" s="158" t="s">
        <v>81</v>
      </c>
      <c r="E1311" s="170" t="s">
        <v>1601</v>
      </c>
      <c r="F1311" s="170" t="s">
        <v>1602</v>
      </c>
      <c r="G1311" s="157"/>
      <c r="H1311" s="157"/>
      <c r="I1311" s="160"/>
      <c r="J1311" s="171">
        <f>BK1311</f>
        <v>0</v>
      </c>
      <c r="K1311" s="157"/>
      <c r="L1311" s="162"/>
      <c r="M1311" s="163"/>
      <c r="N1311" s="164"/>
      <c r="O1311" s="164"/>
      <c r="P1311" s="165">
        <f>SUM(P1312:P1314)</f>
        <v>0</v>
      </c>
      <c r="Q1311" s="164"/>
      <c r="R1311" s="165">
        <f>SUM(R1312:R1314)</f>
        <v>0</v>
      </c>
      <c r="S1311" s="164"/>
      <c r="T1311" s="166">
        <f>SUM(T1312:T1314)</f>
        <v>0.15363599999999999</v>
      </c>
      <c r="AR1311" s="167" t="s">
        <v>92</v>
      </c>
      <c r="AT1311" s="168" t="s">
        <v>81</v>
      </c>
      <c r="AU1311" s="168" t="s">
        <v>90</v>
      </c>
      <c r="AY1311" s="167" t="s">
        <v>137</v>
      </c>
      <c r="BK1311" s="169">
        <f>SUM(BK1312:BK1314)</f>
        <v>0</v>
      </c>
    </row>
    <row r="1312" spans="1:65" s="2" customFormat="1" ht="37.9" customHeight="1">
      <c r="A1312" s="36"/>
      <c r="B1312" s="37"/>
      <c r="C1312" s="172" t="s">
        <v>1603</v>
      </c>
      <c r="D1312" s="172" t="s">
        <v>140</v>
      </c>
      <c r="E1312" s="173" t="s">
        <v>1604</v>
      </c>
      <c r="F1312" s="174" t="s">
        <v>1605</v>
      </c>
      <c r="G1312" s="175" t="s">
        <v>164</v>
      </c>
      <c r="H1312" s="176">
        <v>10.974</v>
      </c>
      <c r="I1312" s="177"/>
      <c r="J1312" s="178">
        <f>ROUND(I1312*H1312,2)</f>
        <v>0</v>
      </c>
      <c r="K1312" s="179"/>
      <c r="L1312" s="41"/>
      <c r="M1312" s="180" t="s">
        <v>44</v>
      </c>
      <c r="N1312" s="181" t="s">
        <v>53</v>
      </c>
      <c r="O1312" s="66"/>
      <c r="P1312" s="182">
        <f>O1312*H1312</f>
        <v>0</v>
      </c>
      <c r="Q1312" s="182">
        <v>0</v>
      </c>
      <c r="R1312" s="182">
        <f>Q1312*H1312</f>
        <v>0</v>
      </c>
      <c r="S1312" s="182">
        <v>1.4E-2</v>
      </c>
      <c r="T1312" s="183">
        <f>S1312*H1312</f>
        <v>0.15363599999999999</v>
      </c>
      <c r="U1312" s="36"/>
      <c r="V1312" s="36"/>
      <c r="W1312" s="36"/>
      <c r="X1312" s="36"/>
      <c r="Y1312" s="36"/>
      <c r="Z1312" s="36"/>
      <c r="AA1312" s="36"/>
      <c r="AB1312" s="36"/>
      <c r="AC1312" s="36"/>
      <c r="AD1312" s="36"/>
      <c r="AE1312" s="36"/>
      <c r="AR1312" s="184" t="s">
        <v>376</v>
      </c>
      <c r="AT1312" s="184" t="s">
        <v>140</v>
      </c>
      <c r="AU1312" s="184" t="s">
        <v>92</v>
      </c>
      <c r="AY1312" s="18" t="s">
        <v>137</v>
      </c>
      <c r="BE1312" s="185">
        <f>IF(N1312="základní",J1312,0)</f>
        <v>0</v>
      </c>
      <c r="BF1312" s="185">
        <f>IF(N1312="snížená",J1312,0)</f>
        <v>0</v>
      </c>
      <c r="BG1312" s="185">
        <f>IF(N1312="zákl. přenesená",J1312,0)</f>
        <v>0</v>
      </c>
      <c r="BH1312" s="185">
        <f>IF(N1312="sníž. přenesená",J1312,0)</f>
        <v>0</v>
      </c>
      <c r="BI1312" s="185">
        <f>IF(N1312="nulová",J1312,0)</f>
        <v>0</v>
      </c>
      <c r="BJ1312" s="18" t="s">
        <v>90</v>
      </c>
      <c r="BK1312" s="185">
        <f>ROUND(I1312*H1312,2)</f>
        <v>0</v>
      </c>
      <c r="BL1312" s="18" t="s">
        <v>376</v>
      </c>
      <c r="BM1312" s="184" t="s">
        <v>1606</v>
      </c>
    </row>
    <row r="1313" spans="1:65" s="2" customFormat="1" ht="11.25">
      <c r="A1313" s="36"/>
      <c r="B1313" s="37"/>
      <c r="C1313" s="38"/>
      <c r="D1313" s="186" t="s">
        <v>146</v>
      </c>
      <c r="E1313" s="38"/>
      <c r="F1313" s="187" t="s">
        <v>1607</v>
      </c>
      <c r="G1313" s="38"/>
      <c r="H1313" s="38"/>
      <c r="I1313" s="188"/>
      <c r="J1313" s="38"/>
      <c r="K1313" s="38"/>
      <c r="L1313" s="41"/>
      <c r="M1313" s="189"/>
      <c r="N1313" s="190"/>
      <c r="O1313" s="66"/>
      <c r="P1313" s="66"/>
      <c r="Q1313" s="66"/>
      <c r="R1313" s="66"/>
      <c r="S1313" s="66"/>
      <c r="T1313" s="67"/>
      <c r="U1313" s="36"/>
      <c r="V1313" s="36"/>
      <c r="W1313" s="36"/>
      <c r="X1313" s="36"/>
      <c r="Y1313" s="36"/>
      <c r="Z1313" s="36"/>
      <c r="AA1313" s="36"/>
      <c r="AB1313" s="36"/>
      <c r="AC1313" s="36"/>
      <c r="AD1313" s="36"/>
      <c r="AE1313" s="36"/>
      <c r="AT1313" s="18" t="s">
        <v>146</v>
      </c>
      <c r="AU1313" s="18" t="s">
        <v>92</v>
      </c>
    </row>
    <row r="1314" spans="1:65" s="13" customFormat="1" ht="11.25">
      <c r="B1314" s="191"/>
      <c r="C1314" s="192"/>
      <c r="D1314" s="193" t="s">
        <v>148</v>
      </c>
      <c r="E1314" s="194" t="s">
        <v>44</v>
      </c>
      <c r="F1314" s="195" t="s">
        <v>1608</v>
      </c>
      <c r="G1314" s="192"/>
      <c r="H1314" s="196">
        <v>10.974</v>
      </c>
      <c r="I1314" s="197"/>
      <c r="J1314" s="192"/>
      <c r="K1314" s="192"/>
      <c r="L1314" s="198"/>
      <c r="M1314" s="199"/>
      <c r="N1314" s="200"/>
      <c r="O1314" s="200"/>
      <c r="P1314" s="200"/>
      <c r="Q1314" s="200"/>
      <c r="R1314" s="200"/>
      <c r="S1314" s="200"/>
      <c r="T1314" s="201"/>
      <c r="AT1314" s="202" t="s">
        <v>148</v>
      </c>
      <c r="AU1314" s="202" t="s">
        <v>92</v>
      </c>
      <c r="AV1314" s="13" t="s">
        <v>92</v>
      </c>
      <c r="AW1314" s="13" t="s">
        <v>42</v>
      </c>
      <c r="AX1314" s="13" t="s">
        <v>90</v>
      </c>
      <c r="AY1314" s="202" t="s">
        <v>137</v>
      </c>
    </row>
    <row r="1315" spans="1:65" s="12" customFormat="1" ht="25.9" customHeight="1">
      <c r="B1315" s="156"/>
      <c r="C1315" s="157"/>
      <c r="D1315" s="158" t="s">
        <v>81</v>
      </c>
      <c r="E1315" s="159" t="s">
        <v>1609</v>
      </c>
      <c r="F1315" s="159" t="s">
        <v>1610</v>
      </c>
      <c r="G1315" s="157"/>
      <c r="H1315" s="157"/>
      <c r="I1315" s="160"/>
      <c r="J1315" s="161">
        <f>BK1315</f>
        <v>0</v>
      </c>
      <c r="K1315" s="157"/>
      <c r="L1315" s="162"/>
      <c r="M1315" s="163"/>
      <c r="N1315" s="164"/>
      <c r="O1315" s="164"/>
      <c r="P1315" s="165">
        <f>SUM(P1316:P1321)</f>
        <v>0</v>
      </c>
      <c r="Q1315" s="164"/>
      <c r="R1315" s="165">
        <f>SUM(R1316:R1321)</f>
        <v>0</v>
      </c>
      <c r="S1315" s="164"/>
      <c r="T1315" s="166">
        <f>SUM(T1316:T1321)</f>
        <v>0</v>
      </c>
      <c r="AR1315" s="167" t="s">
        <v>201</v>
      </c>
      <c r="AT1315" s="168" t="s">
        <v>81</v>
      </c>
      <c r="AU1315" s="168" t="s">
        <v>82</v>
      </c>
      <c r="AY1315" s="167" t="s">
        <v>137</v>
      </c>
      <c r="BK1315" s="169">
        <f>SUM(BK1316:BK1321)</f>
        <v>0</v>
      </c>
    </row>
    <row r="1316" spans="1:65" s="2" customFormat="1" ht="37.9" customHeight="1">
      <c r="A1316" s="36"/>
      <c r="B1316" s="37"/>
      <c r="C1316" s="172" t="s">
        <v>1611</v>
      </c>
      <c r="D1316" s="172" t="s">
        <v>140</v>
      </c>
      <c r="E1316" s="173" t="s">
        <v>1612</v>
      </c>
      <c r="F1316" s="174" t="s">
        <v>1613</v>
      </c>
      <c r="G1316" s="175" t="s">
        <v>467</v>
      </c>
      <c r="H1316" s="176">
        <v>1</v>
      </c>
      <c r="I1316" s="177"/>
      <c r="J1316" s="178">
        <f t="shared" ref="J1316:J1321" si="10">ROUND(I1316*H1316,2)</f>
        <v>0</v>
      </c>
      <c r="K1316" s="179"/>
      <c r="L1316" s="41"/>
      <c r="M1316" s="180" t="s">
        <v>44</v>
      </c>
      <c r="N1316" s="181" t="s">
        <v>53</v>
      </c>
      <c r="O1316" s="66"/>
      <c r="P1316" s="182">
        <f t="shared" ref="P1316:P1321" si="11">O1316*H1316</f>
        <v>0</v>
      </c>
      <c r="Q1316" s="182">
        <v>0</v>
      </c>
      <c r="R1316" s="182">
        <f t="shared" ref="R1316:R1321" si="12">Q1316*H1316</f>
        <v>0</v>
      </c>
      <c r="S1316" s="182">
        <v>0</v>
      </c>
      <c r="T1316" s="183">
        <f t="shared" ref="T1316:T1321" si="13">S1316*H1316</f>
        <v>0</v>
      </c>
      <c r="U1316" s="36"/>
      <c r="V1316" s="36"/>
      <c r="W1316" s="36"/>
      <c r="X1316" s="36"/>
      <c r="Y1316" s="36"/>
      <c r="Z1316" s="36"/>
      <c r="AA1316" s="36"/>
      <c r="AB1316" s="36"/>
      <c r="AC1316" s="36"/>
      <c r="AD1316" s="36"/>
      <c r="AE1316" s="36"/>
      <c r="AR1316" s="184" t="s">
        <v>1614</v>
      </c>
      <c r="AT1316" s="184" t="s">
        <v>140</v>
      </c>
      <c r="AU1316" s="184" t="s">
        <v>90</v>
      </c>
      <c r="AY1316" s="18" t="s">
        <v>137</v>
      </c>
      <c r="BE1316" s="185">
        <f t="shared" ref="BE1316:BE1321" si="14">IF(N1316="základní",J1316,0)</f>
        <v>0</v>
      </c>
      <c r="BF1316" s="185">
        <f t="shared" ref="BF1316:BF1321" si="15">IF(N1316="snížená",J1316,0)</f>
        <v>0</v>
      </c>
      <c r="BG1316" s="185">
        <f t="shared" ref="BG1316:BG1321" si="16">IF(N1316="zákl. přenesená",J1316,0)</f>
        <v>0</v>
      </c>
      <c r="BH1316" s="185">
        <f t="shared" ref="BH1316:BH1321" si="17">IF(N1316="sníž. přenesená",J1316,0)</f>
        <v>0</v>
      </c>
      <c r="BI1316" s="185">
        <f t="shared" ref="BI1316:BI1321" si="18">IF(N1316="nulová",J1316,0)</f>
        <v>0</v>
      </c>
      <c r="BJ1316" s="18" t="s">
        <v>90</v>
      </c>
      <c r="BK1316" s="185">
        <f t="shared" ref="BK1316:BK1321" si="19">ROUND(I1316*H1316,2)</f>
        <v>0</v>
      </c>
      <c r="BL1316" s="18" t="s">
        <v>1614</v>
      </c>
      <c r="BM1316" s="184" t="s">
        <v>1615</v>
      </c>
    </row>
    <row r="1317" spans="1:65" s="2" customFormat="1" ht="24.2" customHeight="1">
      <c r="A1317" s="36"/>
      <c r="B1317" s="37"/>
      <c r="C1317" s="172" t="s">
        <v>1616</v>
      </c>
      <c r="D1317" s="172" t="s">
        <v>140</v>
      </c>
      <c r="E1317" s="173" t="s">
        <v>1617</v>
      </c>
      <c r="F1317" s="174" t="s">
        <v>1618</v>
      </c>
      <c r="G1317" s="175" t="s">
        <v>467</v>
      </c>
      <c r="H1317" s="176">
        <v>1</v>
      </c>
      <c r="I1317" s="177"/>
      <c r="J1317" s="178">
        <f t="shared" si="10"/>
        <v>0</v>
      </c>
      <c r="K1317" s="179"/>
      <c r="L1317" s="41"/>
      <c r="M1317" s="180" t="s">
        <v>44</v>
      </c>
      <c r="N1317" s="181" t="s">
        <v>53</v>
      </c>
      <c r="O1317" s="66"/>
      <c r="P1317" s="182">
        <f t="shared" si="11"/>
        <v>0</v>
      </c>
      <c r="Q1317" s="182">
        <v>0</v>
      </c>
      <c r="R1317" s="182">
        <f t="shared" si="12"/>
        <v>0</v>
      </c>
      <c r="S1317" s="182">
        <v>0</v>
      </c>
      <c r="T1317" s="183">
        <f t="shared" si="13"/>
        <v>0</v>
      </c>
      <c r="U1317" s="36"/>
      <c r="V1317" s="36"/>
      <c r="W1317" s="36"/>
      <c r="X1317" s="36"/>
      <c r="Y1317" s="36"/>
      <c r="Z1317" s="36"/>
      <c r="AA1317" s="36"/>
      <c r="AB1317" s="36"/>
      <c r="AC1317" s="36"/>
      <c r="AD1317" s="36"/>
      <c r="AE1317" s="36"/>
      <c r="AR1317" s="184" t="s">
        <v>1614</v>
      </c>
      <c r="AT1317" s="184" t="s">
        <v>140</v>
      </c>
      <c r="AU1317" s="184" t="s">
        <v>90</v>
      </c>
      <c r="AY1317" s="18" t="s">
        <v>137</v>
      </c>
      <c r="BE1317" s="185">
        <f t="shared" si="14"/>
        <v>0</v>
      </c>
      <c r="BF1317" s="185">
        <f t="shared" si="15"/>
        <v>0</v>
      </c>
      <c r="BG1317" s="185">
        <f t="shared" si="16"/>
        <v>0</v>
      </c>
      <c r="BH1317" s="185">
        <f t="shared" si="17"/>
        <v>0</v>
      </c>
      <c r="BI1317" s="185">
        <f t="shared" si="18"/>
        <v>0</v>
      </c>
      <c r="BJ1317" s="18" t="s">
        <v>90</v>
      </c>
      <c r="BK1317" s="185">
        <f t="shared" si="19"/>
        <v>0</v>
      </c>
      <c r="BL1317" s="18" t="s">
        <v>1614</v>
      </c>
      <c r="BM1317" s="184" t="s">
        <v>1619</v>
      </c>
    </row>
    <row r="1318" spans="1:65" s="2" customFormat="1" ht="33" customHeight="1">
      <c r="A1318" s="36"/>
      <c r="B1318" s="37"/>
      <c r="C1318" s="172" t="s">
        <v>1620</v>
      </c>
      <c r="D1318" s="172" t="s">
        <v>140</v>
      </c>
      <c r="E1318" s="173" t="s">
        <v>1621</v>
      </c>
      <c r="F1318" s="174" t="s">
        <v>1622</v>
      </c>
      <c r="G1318" s="175" t="s">
        <v>467</v>
      </c>
      <c r="H1318" s="176">
        <v>1</v>
      </c>
      <c r="I1318" s="177"/>
      <c r="J1318" s="178">
        <f t="shared" si="10"/>
        <v>0</v>
      </c>
      <c r="K1318" s="179"/>
      <c r="L1318" s="41"/>
      <c r="M1318" s="180" t="s">
        <v>44</v>
      </c>
      <c r="N1318" s="181" t="s">
        <v>53</v>
      </c>
      <c r="O1318" s="66"/>
      <c r="P1318" s="182">
        <f t="shared" si="11"/>
        <v>0</v>
      </c>
      <c r="Q1318" s="182">
        <v>0</v>
      </c>
      <c r="R1318" s="182">
        <f t="shared" si="12"/>
        <v>0</v>
      </c>
      <c r="S1318" s="182">
        <v>0</v>
      </c>
      <c r="T1318" s="183">
        <f t="shared" si="13"/>
        <v>0</v>
      </c>
      <c r="U1318" s="36"/>
      <c r="V1318" s="36"/>
      <c r="W1318" s="36"/>
      <c r="X1318" s="36"/>
      <c r="Y1318" s="36"/>
      <c r="Z1318" s="36"/>
      <c r="AA1318" s="36"/>
      <c r="AB1318" s="36"/>
      <c r="AC1318" s="36"/>
      <c r="AD1318" s="36"/>
      <c r="AE1318" s="36"/>
      <c r="AR1318" s="184" t="s">
        <v>1614</v>
      </c>
      <c r="AT1318" s="184" t="s">
        <v>140</v>
      </c>
      <c r="AU1318" s="184" t="s">
        <v>90</v>
      </c>
      <c r="AY1318" s="18" t="s">
        <v>137</v>
      </c>
      <c r="BE1318" s="185">
        <f t="shared" si="14"/>
        <v>0</v>
      </c>
      <c r="BF1318" s="185">
        <f t="shared" si="15"/>
        <v>0</v>
      </c>
      <c r="BG1318" s="185">
        <f t="shared" si="16"/>
        <v>0</v>
      </c>
      <c r="BH1318" s="185">
        <f t="shared" si="17"/>
        <v>0</v>
      </c>
      <c r="BI1318" s="185">
        <f t="shared" si="18"/>
        <v>0</v>
      </c>
      <c r="BJ1318" s="18" t="s">
        <v>90</v>
      </c>
      <c r="BK1318" s="185">
        <f t="shared" si="19"/>
        <v>0</v>
      </c>
      <c r="BL1318" s="18" t="s">
        <v>1614</v>
      </c>
      <c r="BM1318" s="184" t="s">
        <v>1623</v>
      </c>
    </row>
    <row r="1319" spans="1:65" s="2" customFormat="1" ht="24.2" customHeight="1">
      <c r="A1319" s="36"/>
      <c r="B1319" s="37"/>
      <c r="C1319" s="172" t="s">
        <v>1624</v>
      </c>
      <c r="D1319" s="172" t="s">
        <v>140</v>
      </c>
      <c r="E1319" s="173" t="s">
        <v>1625</v>
      </c>
      <c r="F1319" s="174" t="s">
        <v>1626</v>
      </c>
      <c r="G1319" s="175" t="s">
        <v>779</v>
      </c>
      <c r="H1319" s="176">
        <v>1</v>
      </c>
      <c r="I1319" s="177"/>
      <c r="J1319" s="178">
        <f t="shared" si="10"/>
        <v>0</v>
      </c>
      <c r="K1319" s="179"/>
      <c r="L1319" s="41"/>
      <c r="M1319" s="180" t="s">
        <v>44</v>
      </c>
      <c r="N1319" s="181" t="s">
        <v>53</v>
      </c>
      <c r="O1319" s="66"/>
      <c r="P1319" s="182">
        <f t="shared" si="11"/>
        <v>0</v>
      </c>
      <c r="Q1319" s="182">
        <v>0</v>
      </c>
      <c r="R1319" s="182">
        <f t="shared" si="12"/>
        <v>0</v>
      </c>
      <c r="S1319" s="182">
        <v>0</v>
      </c>
      <c r="T1319" s="183">
        <f t="shared" si="13"/>
        <v>0</v>
      </c>
      <c r="U1319" s="36"/>
      <c r="V1319" s="36"/>
      <c r="W1319" s="36"/>
      <c r="X1319" s="36"/>
      <c r="Y1319" s="36"/>
      <c r="Z1319" s="36"/>
      <c r="AA1319" s="36"/>
      <c r="AB1319" s="36"/>
      <c r="AC1319" s="36"/>
      <c r="AD1319" s="36"/>
      <c r="AE1319" s="36"/>
      <c r="AR1319" s="184" t="s">
        <v>1614</v>
      </c>
      <c r="AT1319" s="184" t="s">
        <v>140</v>
      </c>
      <c r="AU1319" s="184" t="s">
        <v>90</v>
      </c>
      <c r="AY1319" s="18" t="s">
        <v>137</v>
      </c>
      <c r="BE1319" s="185">
        <f t="shared" si="14"/>
        <v>0</v>
      </c>
      <c r="BF1319" s="185">
        <f t="shared" si="15"/>
        <v>0</v>
      </c>
      <c r="BG1319" s="185">
        <f t="shared" si="16"/>
        <v>0</v>
      </c>
      <c r="BH1319" s="185">
        <f t="shared" si="17"/>
        <v>0</v>
      </c>
      <c r="BI1319" s="185">
        <f t="shared" si="18"/>
        <v>0</v>
      </c>
      <c r="BJ1319" s="18" t="s">
        <v>90</v>
      </c>
      <c r="BK1319" s="185">
        <f t="shared" si="19"/>
        <v>0</v>
      </c>
      <c r="BL1319" s="18" t="s">
        <v>1614</v>
      </c>
      <c r="BM1319" s="184" t="s">
        <v>1627</v>
      </c>
    </row>
    <row r="1320" spans="1:65" s="2" customFormat="1" ht="66.75" customHeight="1">
      <c r="A1320" s="36"/>
      <c r="B1320" s="37"/>
      <c r="C1320" s="172" t="s">
        <v>1628</v>
      </c>
      <c r="D1320" s="172" t="s">
        <v>140</v>
      </c>
      <c r="E1320" s="173" t="s">
        <v>1629</v>
      </c>
      <c r="F1320" s="174" t="s">
        <v>1630</v>
      </c>
      <c r="G1320" s="175" t="s">
        <v>467</v>
      </c>
      <c r="H1320" s="176">
        <v>1</v>
      </c>
      <c r="I1320" s="177"/>
      <c r="J1320" s="178">
        <f t="shared" si="10"/>
        <v>0</v>
      </c>
      <c r="K1320" s="179"/>
      <c r="L1320" s="41"/>
      <c r="M1320" s="180" t="s">
        <v>44</v>
      </c>
      <c r="N1320" s="181" t="s">
        <v>53</v>
      </c>
      <c r="O1320" s="66"/>
      <c r="P1320" s="182">
        <f t="shared" si="11"/>
        <v>0</v>
      </c>
      <c r="Q1320" s="182">
        <v>0</v>
      </c>
      <c r="R1320" s="182">
        <f t="shared" si="12"/>
        <v>0</v>
      </c>
      <c r="S1320" s="182">
        <v>0</v>
      </c>
      <c r="T1320" s="183">
        <f t="shared" si="13"/>
        <v>0</v>
      </c>
      <c r="U1320" s="36"/>
      <c r="V1320" s="36"/>
      <c r="W1320" s="36"/>
      <c r="X1320" s="36"/>
      <c r="Y1320" s="36"/>
      <c r="Z1320" s="36"/>
      <c r="AA1320" s="36"/>
      <c r="AB1320" s="36"/>
      <c r="AC1320" s="36"/>
      <c r="AD1320" s="36"/>
      <c r="AE1320" s="36"/>
      <c r="AR1320" s="184" t="s">
        <v>1614</v>
      </c>
      <c r="AT1320" s="184" t="s">
        <v>140</v>
      </c>
      <c r="AU1320" s="184" t="s">
        <v>90</v>
      </c>
      <c r="AY1320" s="18" t="s">
        <v>137</v>
      </c>
      <c r="BE1320" s="185">
        <f t="shared" si="14"/>
        <v>0</v>
      </c>
      <c r="BF1320" s="185">
        <f t="shared" si="15"/>
        <v>0</v>
      </c>
      <c r="BG1320" s="185">
        <f t="shared" si="16"/>
        <v>0</v>
      </c>
      <c r="BH1320" s="185">
        <f t="shared" si="17"/>
        <v>0</v>
      </c>
      <c r="BI1320" s="185">
        <f t="shared" si="18"/>
        <v>0</v>
      </c>
      <c r="BJ1320" s="18" t="s">
        <v>90</v>
      </c>
      <c r="BK1320" s="185">
        <f t="shared" si="19"/>
        <v>0</v>
      </c>
      <c r="BL1320" s="18" t="s">
        <v>1614</v>
      </c>
      <c r="BM1320" s="184" t="s">
        <v>1631</v>
      </c>
    </row>
    <row r="1321" spans="1:65" s="2" customFormat="1" ht="66.75" customHeight="1">
      <c r="A1321" s="36"/>
      <c r="B1321" s="37"/>
      <c r="C1321" s="172" t="s">
        <v>1632</v>
      </c>
      <c r="D1321" s="172" t="s">
        <v>140</v>
      </c>
      <c r="E1321" s="173" t="s">
        <v>1633</v>
      </c>
      <c r="F1321" s="174" t="s">
        <v>1634</v>
      </c>
      <c r="G1321" s="175" t="s">
        <v>467</v>
      </c>
      <c r="H1321" s="176">
        <v>1</v>
      </c>
      <c r="I1321" s="177"/>
      <c r="J1321" s="178">
        <f t="shared" si="10"/>
        <v>0</v>
      </c>
      <c r="K1321" s="179"/>
      <c r="L1321" s="41"/>
      <c r="M1321" s="236" t="s">
        <v>44</v>
      </c>
      <c r="N1321" s="237" t="s">
        <v>53</v>
      </c>
      <c r="O1321" s="238"/>
      <c r="P1321" s="239">
        <f t="shared" si="11"/>
        <v>0</v>
      </c>
      <c r="Q1321" s="239">
        <v>0</v>
      </c>
      <c r="R1321" s="239">
        <f t="shared" si="12"/>
        <v>0</v>
      </c>
      <c r="S1321" s="239">
        <v>0</v>
      </c>
      <c r="T1321" s="240">
        <f t="shared" si="13"/>
        <v>0</v>
      </c>
      <c r="U1321" s="36"/>
      <c r="V1321" s="36"/>
      <c r="W1321" s="36"/>
      <c r="X1321" s="36"/>
      <c r="Y1321" s="36"/>
      <c r="Z1321" s="36"/>
      <c r="AA1321" s="36"/>
      <c r="AB1321" s="36"/>
      <c r="AC1321" s="36"/>
      <c r="AD1321" s="36"/>
      <c r="AE1321" s="36"/>
      <c r="AR1321" s="184" t="s">
        <v>1614</v>
      </c>
      <c r="AT1321" s="184" t="s">
        <v>140</v>
      </c>
      <c r="AU1321" s="184" t="s">
        <v>90</v>
      </c>
      <c r="AY1321" s="18" t="s">
        <v>137</v>
      </c>
      <c r="BE1321" s="185">
        <f t="shared" si="14"/>
        <v>0</v>
      </c>
      <c r="BF1321" s="185">
        <f t="shared" si="15"/>
        <v>0</v>
      </c>
      <c r="BG1321" s="185">
        <f t="shared" si="16"/>
        <v>0</v>
      </c>
      <c r="BH1321" s="185">
        <f t="shared" si="17"/>
        <v>0</v>
      </c>
      <c r="BI1321" s="185">
        <f t="shared" si="18"/>
        <v>0</v>
      </c>
      <c r="BJ1321" s="18" t="s">
        <v>90</v>
      </c>
      <c r="BK1321" s="185">
        <f t="shared" si="19"/>
        <v>0</v>
      </c>
      <c r="BL1321" s="18" t="s">
        <v>1614</v>
      </c>
      <c r="BM1321" s="184" t="s">
        <v>1635</v>
      </c>
    </row>
    <row r="1322" spans="1:65" s="2" customFormat="1" ht="6.95" customHeight="1">
      <c r="A1322" s="36"/>
      <c r="B1322" s="49"/>
      <c r="C1322" s="50"/>
      <c r="D1322" s="50"/>
      <c r="E1322" s="50"/>
      <c r="F1322" s="50"/>
      <c r="G1322" s="50"/>
      <c r="H1322" s="50"/>
      <c r="I1322" s="50"/>
      <c r="J1322" s="50"/>
      <c r="K1322" s="50"/>
      <c r="L1322" s="41"/>
      <c r="M1322" s="36"/>
      <c r="O1322" s="36"/>
      <c r="P1322" s="36"/>
      <c r="Q1322" s="36"/>
      <c r="R1322" s="36"/>
      <c r="S1322" s="36"/>
      <c r="T1322" s="36"/>
      <c r="U1322" s="36"/>
      <c r="V1322" s="36"/>
      <c r="W1322" s="36"/>
      <c r="X1322" s="36"/>
      <c r="Y1322" s="36"/>
      <c r="Z1322" s="36"/>
      <c r="AA1322" s="36"/>
      <c r="AB1322" s="36"/>
      <c r="AC1322" s="36"/>
      <c r="AD1322" s="36"/>
      <c r="AE1322" s="36"/>
    </row>
  </sheetData>
  <sheetProtection algorithmName="SHA-512" hashValue="0hPPpjwkOOcNTqRASD6CwnSyDZNF09STcqPaNlrPNpvZBjTSsjs4DMZC2rGnF+gBXcyVMbRQ1yN40KMPoDY5/Q==" saltValue="F+1foarG/bq1CvGzqkpOpY6auZ+vCLn5kiYCr0Wtjquu4TGvNuY+JK0lwtv8vXt57lT2ljjaQBvTuP55Gyocgg==" spinCount="100000" sheet="1" objects="1" scenarios="1" formatColumns="0" formatRows="0" autoFilter="0"/>
  <autoFilter ref="C100:K1321" xr:uid="{00000000-0009-0000-0000-000001000000}"/>
  <mergeCells count="9">
    <mergeCell ref="E50:H50"/>
    <mergeCell ref="E91:H91"/>
    <mergeCell ref="E93:H93"/>
    <mergeCell ref="L2:V2"/>
    <mergeCell ref="E7:H7"/>
    <mergeCell ref="E9:H9"/>
    <mergeCell ref="E18:H18"/>
    <mergeCell ref="E27:H27"/>
    <mergeCell ref="E48:H48"/>
  </mergeCells>
  <hyperlinks>
    <hyperlink ref="F105" r:id="rId1" xr:uid="{00000000-0004-0000-0100-000000000000}"/>
    <hyperlink ref="F112" r:id="rId2" xr:uid="{00000000-0004-0000-0100-000001000000}"/>
    <hyperlink ref="F118" r:id="rId3" xr:uid="{00000000-0004-0000-0100-000002000000}"/>
    <hyperlink ref="F136" r:id="rId4" xr:uid="{00000000-0004-0000-0100-000003000000}"/>
    <hyperlink ref="F154" r:id="rId5" xr:uid="{00000000-0004-0000-0100-000004000000}"/>
    <hyperlink ref="F167" r:id="rId6" xr:uid="{00000000-0004-0000-0100-000005000000}"/>
    <hyperlink ref="F184" r:id="rId7" xr:uid="{00000000-0004-0000-0100-000006000000}"/>
    <hyperlink ref="F203" r:id="rId8" xr:uid="{00000000-0004-0000-0100-000007000000}"/>
    <hyperlink ref="F209" r:id="rId9" xr:uid="{00000000-0004-0000-0100-000008000000}"/>
    <hyperlink ref="F226" r:id="rId10" xr:uid="{00000000-0004-0000-0100-000009000000}"/>
    <hyperlink ref="F249" r:id="rId11" xr:uid="{00000000-0004-0000-0100-00000A000000}"/>
    <hyperlink ref="F264" r:id="rId12" xr:uid="{00000000-0004-0000-0100-00000B000000}"/>
    <hyperlink ref="F292" r:id="rId13" xr:uid="{00000000-0004-0000-0100-00000C000000}"/>
    <hyperlink ref="F316" r:id="rId14" xr:uid="{00000000-0004-0000-0100-00000D000000}"/>
    <hyperlink ref="F331" r:id="rId15" xr:uid="{00000000-0004-0000-0100-00000E000000}"/>
    <hyperlink ref="F337" r:id="rId16" xr:uid="{00000000-0004-0000-0100-00000F000000}"/>
    <hyperlink ref="F342" r:id="rId17" xr:uid="{00000000-0004-0000-0100-000010000000}"/>
    <hyperlink ref="F344" r:id="rId18" xr:uid="{00000000-0004-0000-0100-000011000000}"/>
    <hyperlink ref="F351" r:id="rId19" xr:uid="{00000000-0004-0000-0100-000012000000}"/>
    <hyperlink ref="F358" r:id="rId20" xr:uid="{00000000-0004-0000-0100-000013000000}"/>
    <hyperlink ref="F365" r:id="rId21" xr:uid="{00000000-0004-0000-0100-000014000000}"/>
    <hyperlink ref="F369" r:id="rId22" xr:uid="{00000000-0004-0000-0100-000015000000}"/>
    <hyperlink ref="F382" r:id="rId23" xr:uid="{00000000-0004-0000-0100-000016000000}"/>
    <hyperlink ref="F389" r:id="rId24" xr:uid="{00000000-0004-0000-0100-000017000000}"/>
    <hyperlink ref="F392" r:id="rId25" xr:uid="{00000000-0004-0000-0100-000018000000}"/>
    <hyperlink ref="F396" r:id="rId26" xr:uid="{00000000-0004-0000-0100-000019000000}"/>
    <hyperlink ref="F410" r:id="rId27" xr:uid="{00000000-0004-0000-0100-00001A000000}"/>
    <hyperlink ref="F425" r:id="rId28" xr:uid="{00000000-0004-0000-0100-00001B000000}"/>
    <hyperlink ref="F428" r:id="rId29" xr:uid="{00000000-0004-0000-0100-00001C000000}"/>
    <hyperlink ref="F440" r:id="rId30" xr:uid="{00000000-0004-0000-0100-00001D000000}"/>
    <hyperlink ref="F449" r:id="rId31" xr:uid="{00000000-0004-0000-0100-00001E000000}"/>
    <hyperlink ref="F452" r:id="rId32" xr:uid="{00000000-0004-0000-0100-00001F000000}"/>
    <hyperlink ref="F470" r:id="rId33" xr:uid="{00000000-0004-0000-0100-000020000000}"/>
    <hyperlink ref="F473" r:id="rId34" xr:uid="{00000000-0004-0000-0100-000021000000}"/>
    <hyperlink ref="F481" r:id="rId35" xr:uid="{00000000-0004-0000-0100-000022000000}"/>
    <hyperlink ref="F483" r:id="rId36" xr:uid="{00000000-0004-0000-0100-000023000000}"/>
    <hyperlink ref="F485" r:id="rId37" xr:uid="{00000000-0004-0000-0100-000024000000}"/>
    <hyperlink ref="F498" r:id="rId38" xr:uid="{00000000-0004-0000-0100-000025000000}"/>
    <hyperlink ref="F516" r:id="rId39" xr:uid="{00000000-0004-0000-0100-000026000000}"/>
    <hyperlink ref="F518" r:id="rId40" xr:uid="{00000000-0004-0000-0100-000027000000}"/>
    <hyperlink ref="F520" r:id="rId41" xr:uid="{00000000-0004-0000-0100-000028000000}"/>
    <hyperlink ref="F522" r:id="rId42" xr:uid="{00000000-0004-0000-0100-000029000000}"/>
    <hyperlink ref="F525" r:id="rId43" xr:uid="{00000000-0004-0000-0100-00002A000000}"/>
    <hyperlink ref="F535" r:id="rId44" xr:uid="{00000000-0004-0000-0100-00002B000000}"/>
    <hyperlink ref="F546" r:id="rId45" xr:uid="{00000000-0004-0000-0100-00002C000000}"/>
    <hyperlink ref="F561" r:id="rId46" xr:uid="{00000000-0004-0000-0100-00002D000000}"/>
    <hyperlink ref="F572" r:id="rId47" xr:uid="{00000000-0004-0000-0100-00002E000000}"/>
    <hyperlink ref="F577" r:id="rId48" xr:uid="{00000000-0004-0000-0100-00002F000000}"/>
    <hyperlink ref="F579" r:id="rId49" xr:uid="{00000000-0004-0000-0100-000030000000}"/>
    <hyperlink ref="F750" r:id="rId50" xr:uid="{00000000-0004-0000-0100-000031000000}"/>
    <hyperlink ref="F768" r:id="rId51" xr:uid="{00000000-0004-0000-0100-000032000000}"/>
    <hyperlink ref="F774" r:id="rId52" xr:uid="{00000000-0004-0000-0100-000033000000}"/>
    <hyperlink ref="F785" r:id="rId53" xr:uid="{00000000-0004-0000-0100-000034000000}"/>
    <hyperlink ref="F787" r:id="rId54" xr:uid="{00000000-0004-0000-0100-000035000000}"/>
    <hyperlink ref="F799" r:id="rId55" xr:uid="{00000000-0004-0000-0100-000036000000}"/>
    <hyperlink ref="F823" r:id="rId56" xr:uid="{00000000-0004-0000-0100-000037000000}"/>
    <hyperlink ref="F852" r:id="rId57" xr:uid="{00000000-0004-0000-0100-000038000000}"/>
    <hyperlink ref="F857" r:id="rId58" xr:uid="{00000000-0004-0000-0100-000039000000}"/>
    <hyperlink ref="F860" r:id="rId59" xr:uid="{00000000-0004-0000-0100-00003A000000}"/>
    <hyperlink ref="F862" r:id="rId60" xr:uid="{00000000-0004-0000-0100-00003B000000}"/>
    <hyperlink ref="F870" r:id="rId61" xr:uid="{00000000-0004-0000-0100-00003C000000}"/>
    <hyperlink ref="F875" r:id="rId62" xr:uid="{00000000-0004-0000-0100-00003D000000}"/>
    <hyperlink ref="F904" r:id="rId63" xr:uid="{00000000-0004-0000-0100-00003E000000}"/>
    <hyperlink ref="F907" r:id="rId64" xr:uid="{00000000-0004-0000-0100-00003F000000}"/>
    <hyperlink ref="F910" r:id="rId65" xr:uid="{00000000-0004-0000-0100-000040000000}"/>
    <hyperlink ref="F935" r:id="rId66" xr:uid="{00000000-0004-0000-0100-000041000000}"/>
    <hyperlink ref="F937" r:id="rId67" xr:uid="{00000000-0004-0000-0100-000042000000}"/>
    <hyperlink ref="F939" r:id="rId68" xr:uid="{00000000-0004-0000-0100-000043000000}"/>
    <hyperlink ref="F941" r:id="rId69" xr:uid="{00000000-0004-0000-0100-000044000000}"/>
    <hyperlink ref="F970" r:id="rId70" xr:uid="{00000000-0004-0000-0100-000045000000}"/>
    <hyperlink ref="F990" r:id="rId71" xr:uid="{00000000-0004-0000-0100-000046000000}"/>
    <hyperlink ref="F993" r:id="rId72" xr:uid="{00000000-0004-0000-0100-000047000000}"/>
    <hyperlink ref="F1012" r:id="rId73" xr:uid="{00000000-0004-0000-0100-000048000000}"/>
    <hyperlink ref="F1014" r:id="rId74" xr:uid="{00000000-0004-0000-0100-000049000000}"/>
    <hyperlink ref="F1034" r:id="rId75" xr:uid="{00000000-0004-0000-0100-00004A000000}"/>
    <hyperlink ref="F1036" r:id="rId76" xr:uid="{00000000-0004-0000-0100-00004B000000}"/>
    <hyperlink ref="F1039" r:id="rId77" xr:uid="{00000000-0004-0000-0100-00004C000000}"/>
    <hyperlink ref="F1041" r:id="rId78" xr:uid="{00000000-0004-0000-0100-00004D000000}"/>
    <hyperlink ref="F1043" r:id="rId79" xr:uid="{00000000-0004-0000-0100-00004E000000}"/>
    <hyperlink ref="F1046" r:id="rId80" xr:uid="{00000000-0004-0000-0100-00004F000000}"/>
    <hyperlink ref="F1048" r:id="rId81" xr:uid="{00000000-0004-0000-0100-000050000000}"/>
    <hyperlink ref="F1075" r:id="rId82" xr:uid="{00000000-0004-0000-0100-000051000000}"/>
    <hyperlink ref="F1107" r:id="rId83" xr:uid="{00000000-0004-0000-0100-000052000000}"/>
    <hyperlink ref="F1141" r:id="rId84" xr:uid="{00000000-0004-0000-0100-000053000000}"/>
    <hyperlink ref="F1143" r:id="rId85" xr:uid="{00000000-0004-0000-0100-000054000000}"/>
    <hyperlink ref="F1146" r:id="rId86" xr:uid="{00000000-0004-0000-0100-000055000000}"/>
    <hyperlink ref="F1148" r:id="rId87" xr:uid="{00000000-0004-0000-0100-000056000000}"/>
    <hyperlink ref="F1150" r:id="rId88" xr:uid="{00000000-0004-0000-0100-000057000000}"/>
    <hyperlink ref="F1173" r:id="rId89" xr:uid="{00000000-0004-0000-0100-000058000000}"/>
    <hyperlink ref="F1195" r:id="rId90" xr:uid="{00000000-0004-0000-0100-000059000000}"/>
    <hyperlink ref="F1198" r:id="rId91" xr:uid="{00000000-0004-0000-0100-00005A000000}"/>
    <hyperlink ref="F1214" r:id="rId92" xr:uid="{00000000-0004-0000-0100-00005B000000}"/>
    <hyperlink ref="F1219" r:id="rId93" xr:uid="{00000000-0004-0000-0100-00005C000000}"/>
    <hyperlink ref="F1221" r:id="rId94" xr:uid="{00000000-0004-0000-0100-00005D000000}"/>
    <hyperlink ref="F1230" r:id="rId95" xr:uid="{00000000-0004-0000-0100-00005E000000}"/>
    <hyperlink ref="F1232" r:id="rId96" xr:uid="{00000000-0004-0000-0100-00005F000000}"/>
    <hyperlink ref="F1234" r:id="rId97" xr:uid="{00000000-0004-0000-0100-000060000000}"/>
    <hyperlink ref="F1250" r:id="rId98" xr:uid="{00000000-0004-0000-0100-000061000000}"/>
    <hyperlink ref="F1266" r:id="rId99" xr:uid="{00000000-0004-0000-0100-000062000000}"/>
    <hyperlink ref="F1313" r:id="rId100" xr:uid="{00000000-0004-0000-0100-000063000000}"/>
  </hyperlinks>
  <pageMargins left="0.39370078740157483" right="0.39370078740157483" top="0.39370078740157483" bottom="0.39370078740157483" header="0" footer="0"/>
  <pageSetup paperSize="9" scale="88" fitToHeight="100" orientation="portrait" r:id="rId101"/>
  <headerFooter>
    <oddFooter>&amp;CStrana &amp;P z &amp;N</oddFooter>
  </headerFooter>
  <drawing r:id="rId1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8"/>
  <sheetViews>
    <sheetView showGridLines="0" zoomScale="110" zoomScaleNormal="110" workbookViewId="0"/>
  </sheetViews>
  <sheetFormatPr defaultRowHeight="16.5"/>
  <cols>
    <col min="1" max="1" width="8.33203125" style="241" customWidth="1"/>
    <col min="2" max="2" width="1.6640625" style="241" customWidth="1"/>
    <col min="3" max="4" width="5" style="241" customWidth="1"/>
    <col min="5" max="5" width="11.6640625" style="241" customWidth="1"/>
    <col min="6" max="6" width="9.1640625" style="241" customWidth="1"/>
    <col min="7" max="7" width="5" style="241" customWidth="1"/>
    <col min="8" max="8" width="77.83203125" style="241" customWidth="1"/>
    <col min="9" max="10" width="20" style="241" customWidth="1"/>
    <col min="11" max="11" width="1.6640625" style="241" customWidth="1"/>
  </cols>
  <sheetData>
    <row r="1" spans="2:11" s="1" customFormat="1" ht="37.5" customHeight="1"/>
    <row r="2" spans="2:11" s="1" customFormat="1" ht="7.5" customHeight="1">
      <c r="B2" s="242"/>
      <c r="C2" s="243"/>
      <c r="D2" s="243"/>
      <c r="E2" s="243"/>
      <c r="F2" s="243"/>
      <c r="G2" s="243"/>
      <c r="H2" s="243"/>
      <c r="I2" s="243"/>
      <c r="J2" s="243"/>
      <c r="K2" s="244"/>
    </row>
    <row r="3" spans="2:11" s="16" customFormat="1" ht="45" customHeight="1">
      <c r="B3" s="245"/>
      <c r="C3" s="373" t="s">
        <v>1636</v>
      </c>
      <c r="D3" s="373"/>
      <c r="E3" s="373"/>
      <c r="F3" s="373"/>
      <c r="G3" s="373"/>
      <c r="H3" s="373"/>
      <c r="I3" s="373"/>
      <c r="J3" s="373"/>
      <c r="K3" s="246"/>
    </row>
    <row r="4" spans="2:11" s="1" customFormat="1" ht="25.5" customHeight="1">
      <c r="B4" s="247"/>
      <c r="C4" s="378" t="s">
        <v>1637</v>
      </c>
      <c r="D4" s="378"/>
      <c r="E4" s="378"/>
      <c r="F4" s="378"/>
      <c r="G4" s="378"/>
      <c r="H4" s="378"/>
      <c r="I4" s="378"/>
      <c r="J4" s="378"/>
      <c r="K4" s="248"/>
    </row>
    <row r="5" spans="2:11" s="1" customFormat="1" ht="5.25" customHeight="1">
      <c r="B5" s="247"/>
      <c r="C5" s="249"/>
      <c r="D5" s="249"/>
      <c r="E5" s="249"/>
      <c r="F5" s="249"/>
      <c r="G5" s="249"/>
      <c r="H5" s="249"/>
      <c r="I5" s="249"/>
      <c r="J5" s="249"/>
      <c r="K5" s="248"/>
    </row>
    <row r="6" spans="2:11" s="1" customFormat="1" ht="15" customHeight="1">
      <c r="B6" s="247"/>
      <c r="C6" s="377" t="s">
        <v>1638</v>
      </c>
      <c r="D6" s="377"/>
      <c r="E6" s="377"/>
      <c r="F6" s="377"/>
      <c r="G6" s="377"/>
      <c r="H6" s="377"/>
      <c r="I6" s="377"/>
      <c r="J6" s="377"/>
      <c r="K6" s="248"/>
    </row>
    <row r="7" spans="2:11" s="1" customFormat="1" ht="15" customHeight="1">
      <c r="B7" s="251"/>
      <c r="C7" s="377" t="s">
        <v>1639</v>
      </c>
      <c r="D7" s="377"/>
      <c r="E7" s="377"/>
      <c r="F7" s="377"/>
      <c r="G7" s="377"/>
      <c r="H7" s="377"/>
      <c r="I7" s="377"/>
      <c r="J7" s="377"/>
      <c r="K7" s="248"/>
    </row>
    <row r="8" spans="2:11" s="1" customFormat="1" ht="12.75" customHeight="1">
      <c r="B8" s="251"/>
      <c r="C8" s="250"/>
      <c r="D8" s="250"/>
      <c r="E8" s="250"/>
      <c r="F8" s="250"/>
      <c r="G8" s="250"/>
      <c r="H8" s="250"/>
      <c r="I8" s="250"/>
      <c r="J8" s="250"/>
      <c r="K8" s="248"/>
    </row>
    <row r="9" spans="2:11" s="1" customFormat="1" ht="15" customHeight="1">
      <c r="B9" s="251"/>
      <c r="C9" s="377" t="s">
        <v>1640</v>
      </c>
      <c r="D9" s="377"/>
      <c r="E9" s="377"/>
      <c r="F9" s="377"/>
      <c r="G9" s="377"/>
      <c r="H9" s="377"/>
      <c r="I9" s="377"/>
      <c r="J9" s="377"/>
      <c r="K9" s="248"/>
    </row>
    <row r="10" spans="2:11" s="1" customFormat="1" ht="15" customHeight="1">
      <c r="B10" s="251"/>
      <c r="C10" s="250"/>
      <c r="D10" s="377" t="s">
        <v>1641</v>
      </c>
      <c r="E10" s="377"/>
      <c r="F10" s="377"/>
      <c r="G10" s="377"/>
      <c r="H10" s="377"/>
      <c r="I10" s="377"/>
      <c r="J10" s="377"/>
      <c r="K10" s="248"/>
    </row>
    <row r="11" spans="2:11" s="1" customFormat="1" ht="15" customHeight="1">
      <c r="B11" s="251"/>
      <c r="C11" s="252"/>
      <c r="D11" s="377" t="s">
        <v>1642</v>
      </c>
      <c r="E11" s="377"/>
      <c r="F11" s="377"/>
      <c r="G11" s="377"/>
      <c r="H11" s="377"/>
      <c r="I11" s="377"/>
      <c r="J11" s="377"/>
      <c r="K11" s="248"/>
    </row>
    <row r="12" spans="2:11" s="1" customFormat="1" ht="15" customHeight="1">
      <c r="B12" s="251"/>
      <c r="C12" s="252"/>
      <c r="D12" s="250"/>
      <c r="E12" s="250"/>
      <c r="F12" s="250"/>
      <c r="G12" s="250"/>
      <c r="H12" s="250"/>
      <c r="I12" s="250"/>
      <c r="J12" s="250"/>
      <c r="K12" s="248"/>
    </row>
    <row r="13" spans="2:11" s="1" customFormat="1" ht="15" customHeight="1">
      <c r="B13" s="251"/>
      <c r="C13" s="252"/>
      <c r="D13" s="253" t="s">
        <v>1643</v>
      </c>
      <c r="E13" s="250"/>
      <c r="F13" s="250"/>
      <c r="G13" s="250"/>
      <c r="H13" s="250"/>
      <c r="I13" s="250"/>
      <c r="J13" s="250"/>
      <c r="K13" s="248"/>
    </row>
    <row r="14" spans="2:11" s="1" customFormat="1" ht="12.75" customHeight="1">
      <c r="B14" s="251"/>
      <c r="C14" s="252"/>
      <c r="D14" s="252"/>
      <c r="E14" s="252"/>
      <c r="F14" s="252"/>
      <c r="G14" s="252"/>
      <c r="H14" s="252"/>
      <c r="I14" s="252"/>
      <c r="J14" s="252"/>
      <c r="K14" s="248"/>
    </row>
    <row r="15" spans="2:11" s="1" customFormat="1" ht="15" customHeight="1">
      <c r="B15" s="251"/>
      <c r="C15" s="252"/>
      <c r="D15" s="377" t="s">
        <v>1644</v>
      </c>
      <c r="E15" s="377"/>
      <c r="F15" s="377"/>
      <c r="G15" s="377"/>
      <c r="H15" s="377"/>
      <c r="I15" s="377"/>
      <c r="J15" s="377"/>
      <c r="K15" s="248"/>
    </row>
    <row r="16" spans="2:11" s="1" customFormat="1" ht="15" customHeight="1">
      <c r="B16" s="251"/>
      <c r="C16" s="252"/>
      <c r="D16" s="377" t="s">
        <v>1645</v>
      </c>
      <c r="E16" s="377"/>
      <c r="F16" s="377"/>
      <c r="G16" s="377"/>
      <c r="H16" s="377"/>
      <c r="I16" s="377"/>
      <c r="J16" s="377"/>
      <c r="K16" s="248"/>
    </row>
    <row r="17" spans="2:11" s="1" customFormat="1" ht="15" customHeight="1">
      <c r="B17" s="251"/>
      <c r="C17" s="252"/>
      <c r="D17" s="377" t="s">
        <v>1646</v>
      </c>
      <c r="E17" s="377"/>
      <c r="F17" s="377"/>
      <c r="G17" s="377"/>
      <c r="H17" s="377"/>
      <c r="I17" s="377"/>
      <c r="J17" s="377"/>
      <c r="K17" s="248"/>
    </row>
    <row r="18" spans="2:11" s="1" customFormat="1" ht="15" customHeight="1">
      <c r="B18" s="251"/>
      <c r="C18" s="252"/>
      <c r="D18" s="252"/>
      <c r="E18" s="254" t="s">
        <v>89</v>
      </c>
      <c r="F18" s="377" t="s">
        <v>1647</v>
      </c>
      <c r="G18" s="377"/>
      <c r="H18" s="377"/>
      <c r="I18" s="377"/>
      <c r="J18" s="377"/>
      <c r="K18" s="248"/>
    </row>
    <row r="19" spans="2:11" s="1" customFormat="1" ht="15" customHeight="1">
      <c r="B19" s="251"/>
      <c r="C19" s="252"/>
      <c r="D19" s="252"/>
      <c r="E19" s="254" t="s">
        <v>1648</v>
      </c>
      <c r="F19" s="377" t="s">
        <v>1649</v>
      </c>
      <c r="G19" s="377"/>
      <c r="H19" s="377"/>
      <c r="I19" s="377"/>
      <c r="J19" s="377"/>
      <c r="K19" s="248"/>
    </row>
    <row r="20" spans="2:11" s="1" customFormat="1" ht="15" customHeight="1">
      <c r="B20" s="251"/>
      <c r="C20" s="252"/>
      <c r="D20" s="252"/>
      <c r="E20" s="254" t="s">
        <v>1650</v>
      </c>
      <c r="F20" s="377" t="s">
        <v>1651</v>
      </c>
      <c r="G20" s="377"/>
      <c r="H20" s="377"/>
      <c r="I20" s="377"/>
      <c r="J20" s="377"/>
      <c r="K20" s="248"/>
    </row>
    <row r="21" spans="2:11" s="1" customFormat="1" ht="15" customHeight="1">
      <c r="B21" s="251"/>
      <c r="C21" s="252"/>
      <c r="D21" s="252"/>
      <c r="E21" s="254" t="s">
        <v>1652</v>
      </c>
      <c r="F21" s="377" t="s">
        <v>1653</v>
      </c>
      <c r="G21" s="377"/>
      <c r="H21" s="377"/>
      <c r="I21" s="377"/>
      <c r="J21" s="377"/>
      <c r="K21" s="248"/>
    </row>
    <row r="22" spans="2:11" s="1" customFormat="1" ht="15" customHeight="1">
      <c r="B22" s="251"/>
      <c r="C22" s="252"/>
      <c r="D22" s="252"/>
      <c r="E22" s="254" t="s">
        <v>1654</v>
      </c>
      <c r="F22" s="377" t="s">
        <v>1655</v>
      </c>
      <c r="G22" s="377"/>
      <c r="H22" s="377"/>
      <c r="I22" s="377"/>
      <c r="J22" s="377"/>
      <c r="K22" s="248"/>
    </row>
    <row r="23" spans="2:11" s="1" customFormat="1" ht="15" customHeight="1">
      <c r="B23" s="251"/>
      <c r="C23" s="252"/>
      <c r="D23" s="252"/>
      <c r="E23" s="254" t="s">
        <v>1656</v>
      </c>
      <c r="F23" s="377" t="s">
        <v>1657</v>
      </c>
      <c r="G23" s="377"/>
      <c r="H23" s="377"/>
      <c r="I23" s="377"/>
      <c r="J23" s="377"/>
      <c r="K23" s="248"/>
    </row>
    <row r="24" spans="2:11" s="1" customFormat="1" ht="12.75" customHeight="1">
      <c r="B24" s="251"/>
      <c r="C24" s="252"/>
      <c r="D24" s="252"/>
      <c r="E24" s="252"/>
      <c r="F24" s="252"/>
      <c r="G24" s="252"/>
      <c r="H24" s="252"/>
      <c r="I24" s="252"/>
      <c r="J24" s="252"/>
      <c r="K24" s="248"/>
    </row>
    <row r="25" spans="2:11" s="1" customFormat="1" ht="15" customHeight="1">
      <c r="B25" s="251"/>
      <c r="C25" s="377" t="s">
        <v>1658</v>
      </c>
      <c r="D25" s="377"/>
      <c r="E25" s="377"/>
      <c r="F25" s="377"/>
      <c r="G25" s="377"/>
      <c r="H25" s="377"/>
      <c r="I25" s="377"/>
      <c r="J25" s="377"/>
      <c r="K25" s="248"/>
    </row>
    <row r="26" spans="2:11" s="1" customFormat="1" ht="15" customHeight="1">
      <c r="B26" s="251"/>
      <c r="C26" s="377" t="s">
        <v>1659</v>
      </c>
      <c r="D26" s="377"/>
      <c r="E26" s="377"/>
      <c r="F26" s="377"/>
      <c r="G26" s="377"/>
      <c r="H26" s="377"/>
      <c r="I26" s="377"/>
      <c r="J26" s="377"/>
      <c r="K26" s="248"/>
    </row>
    <row r="27" spans="2:11" s="1" customFormat="1" ht="15" customHeight="1">
      <c r="B27" s="251"/>
      <c r="C27" s="250"/>
      <c r="D27" s="377" t="s">
        <v>1660</v>
      </c>
      <c r="E27" s="377"/>
      <c r="F27" s="377"/>
      <c r="G27" s="377"/>
      <c r="H27" s="377"/>
      <c r="I27" s="377"/>
      <c r="J27" s="377"/>
      <c r="K27" s="248"/>
    </row>
    <row r="28" spans="2:11" s="1" customFormat="1" ht="15" customHeight="1">
      <c r="B28" s="251"/>
      <c r="C28" s="252"/>
      <c r="D28" s="377" t="s">
        <v>1661</v>
      </c>
      <c r="E28" s="377"/>
      <c r="F28" s="377"/>
      <c r="G28" s="377"/>
      <c r="H28" s="377"/>
      <c r="I28" s="377"/>
      <c r="J28" s="377"/>
      <c r="K28" s="248"/>
    </row>
    <row r="29" spans="2:11" s="1" customFormat="1" ht="12.75" customHeight="1">
      <c r="B29" s="251"/>
      <c r="C29" s="252"/>
      <c r="D29" s="252"/>
      <c r="E29" s="252"/>
      <c r="F29" s="252"/>
      <c r="G29" s="252"/>
      <c r="H29" s="252"/>
      <c r="I29" s="252"/>
      <c r="J29" s="252"/>
      <c r="K29" s="248"/>
    </row>
    <row r="30" spans="2:11" s="1" customFormat="1" ht="15" customHeight="1">
      <c r="B30" s="251"/>
      <c r="C30" s="252"/>
      <c r="D30" s="377" t="s">
        <v>1662</v>
      </c>
      <c r="E30" s="377"/>
      <c r="F30" s="377"/>
      <c r="G30" s="377"/>
      <c r="H30" s="377"/>
      <c r="I30" s="377"/>
      <c r="J30" s="377"/>
      <c r="K30" s="248"/>
    </row>
    <row r="31" spans="2:11" s="1" customFormat="1" ht="15" customHeight="1">
      <c r="B31" s="251"/>
      <c r="C31" s="252"/>
      <c r="D31" s="377" t="s">
        <v>1663</v>
      </c>
      <c r="E31" s="377"/>
      <c r="F31" s="377"/>
      <c r="G31" s="377"/>
      <c r="H31" s="377"/>
      <c r="I31" s="377"/>
      <c r="J31" s="377"/>
      <c r="K31" s="248"/>
    </row>
    <row r="32" spans="2:11" s="1" customFormat="1" ht="12.75" customHeight="1">
      <c r="B32" s="251"/>
      <c r="C32" s="252"/>
      <c r="D32" s="252"/>
      <c r="E32" s="252"/>
      <c r="F32" s="252"/>
      <c r="G32" s="252"/>
      <c r="H32" s="252"/>
      <c r="I32" s="252"/>
      <c r="J32" s="252"/>
      <c r="K32" s="248"/>
    </row>
    <row r="33" spans="2:11" s="1" customFormat="1" ht="15" customHeight="1">
      <c r="B33" s="251"/>
      <c r="C33" s="252"/>
      <c r="D33" s="377" t="s">
        <v>1664</v>
      </c>
      <c r="E33" s="377"/>
      <c r="F33" s="377"/>
      <c r="G33" s="377"/>
      <c r="H33" s="377"/>
      <c r="I33" s="377"/>
      <c r="J33" s="377"/>
      <c r="K33" s="248"/>
    </row>
    <row r="34" spans="2:11" s="1" customFormat="1" ht="15" customHeight="1">
      <c r="B34" s="251"/>
      <c r="C34" s="252"/>
      <c r="D34" s="377" t="s">
        <v>1665</v>
      </c>
      <c r="E34" s="377"/>
      <c r="F34" s="377"/>
      <c r="G34" s="377"/>
      <c r="H34" s="377"/>
      <c r="I34" s="377"/>
      <c r="J34" s="377"/>
      <c r="K34" s="248"/>
    </row>
    <row r="35" spans="2:11" s="1" customFormat="1" ht="15" customHeight="1">
      <c r="B35" s="251"/>
      <c r="C35" s="252"/>
      <c r="D35" s="377" t="s">
        <v>1666</v>
      </c>
      <c r="E35" s="377"/>
      <c r="F35" s="377"/>
      <c r="G35" s="377"/>
      <c r="H35" s="377"/>
      <c r="I35" s="377"/>
      <c r="J35" s="377"/>
      <c r="K35" s="248"/>
    </row>
    <row r="36" spans="2:11" s="1" customFormat="1" ht="15" customHeight="1">
      <c r="B36" s="251"/>
      <c r="C36" s="252"/>
      <c r="D36" s="250"/>
      <c r="E36" s="253" t="s">
        <v>124</v>
      </c>
      <c r="F36" s="250"/>
      <c r="G36" s="377" t="s">
        <v>1667</v>
      </c>
      <c r="H36" s="377"/>
      <c r="I36" s="377"/>
      <c r="J36" s="377"/>
      <c r="K36" s="248"/>
    </row>
    <row r="37" spans="2:11" s="1" customFormat="1" ht="30.75" customHeight="1">
      <c r="B37" s="251"/>
      <c r="C37" s="252"/>
      <c r="D37" s="250"/>
      <c r="E37" s="253" t="s">
        <v>1668</v>
      </c>
      <c r="F37" s="250"/>
      <c r="G37" s="377" t="s">
        <v>1669</v>
      </c>
      <c r="H37" s="377"/>
      <c r="I37" s="377"/>
      <c r="J37" s="377"/>
      <c r="K37" s="248"/>
    </row>
    <row r="38" spans="2:11" s="1" customFormat="1" ht="15" customHeight="1">
      <c r="B38" s="251"/>
      <c r="C38" s="252"/>
      <c r="D38" s="250"/>
      <c r="E38" s="253" t="s">
        <v>63</v>
      </c>
      <c r="F38" s="250"/>
      <c r="G38" s="377" t="s">
        <v>1670</v>
      </c>
      <c r="H38" s="377"/>
      <c r="I38" s="377"/>
      <c r="J38" s="377"/>
      <c r="K38" s="248"/>
    </row>
    <row r="39" spans="2:11" s="1" customFormat="1" ht="15" customHeight="1">
      <c r="B39" s="251"/>
      <c r="C39" s="252"/>
      <c r="D39" s="250"/>
      <c r="E39" s="253" t="s">
        <v>64</v>
      </c>
      <c r="F39" s="250"/>
      <c r="G39" s="377" t="s">
        <v>1671</v>
      </c>
      <c r="H39" s="377"/>
      <c r="I39" s="377"/>
      <c r="J39" s="377"/>
      <c r="K39" s="248"/>
    </row>
    <row r="40" spans="2:11" s="1" customFormat="1" ht="15" customHeight="1">
      <c r="B40" s="251"/>
      <c r="C40" s="252"/>
      <c r="D40" s="250"/>
      <c r="E40" s="253" t="s">
        <v>125</v>
      </c>
      <c r="F40" s="250"/>
      <c r="G40" s="377" t="s">
        <v>1672</v>
      </c>
      <c r="H40" s="377"/>
      <c r="I40" s="377"/>
      <c r="J40" s="377"/>
      <c r="K40" s="248"/>
    </row>
    <row r="41" spans="2:11" s="1" customFormat="1" ht="15" customHeight="1">
      <c r="B41" s="251"/>
      <c r="C41" s="252"/>
      <c r="D41" s="250"/>
      <c r="E41" s="253" t="s">
        <v>126</v>
      </c>
      <c r="F41" s="250"/>
      <c r="G41" s="377" t="s">
        <v>1673</v>
      </c>
      <c r="H41" s="377"/>
      <c r="I41" s="377"/>
      <c r="J41" s="377"/>
      <c r="K41" s="248"/>
    </row>
    <row r="42" spans="2:11" s="1" customFormat="1" ht="15" customHeight="1">
      <c r="B42" s="251"/>
      <c r="C42" s="252"/>
      <c r="D42" s="250"/>
      <c r="E42" s="253" t="s">
        <v>1674</v>
      </c>
      <c r="F42" s="250"/>
      <c r="G42" s="377" t="s">
        <v>1675</v>
      </c>
      <c r="H42" s="377"/>
      <c r="I42" s="377"/>
      <c r="J42" s="377"/>
      <c r="K42" s="248"/>
    </row>
    <row r="43" spans="2:11" s="1" customFormat="1" ht="15" customHeight="1">
      <c r="B43" s="251"/>
      <c r="C43" s="252"/>
      <c r="D43" s="250"/>
      <c r="E43" s="253"/>
      <c r="F43" s="250"/>
      <c r="G43" s="377" t="s">
        <v>1676</v>
      </c>
      <c r="H43" s="377"/>
      <c r="I43" s="377"/>
      <c r="J43" s="377"/>
      <c r="K43" s="248"/>
    </row>
    <row r="44" spans="2:11" s="1" customFormat="1" ht="15" customHeight="1">
      <c r="B44" s="251"/>
      <c r="C44" s="252"/>
      <c r="D44" s="250"/>
      <c r="E44" s="253" t="s">
        <v>1677</v>
      </c>
      <c r="F44" s="250"/>
      <c r="G44" s="377" t="s">
        <v>1678</v>
      </c>
      <c r="H44" s="377"/>
      <c r="I44" s="377"/>
      <c r="J44" s="377"/>
      <c r="K44" s="248"/>
    </row>
    <row r="45" spans="2:11" s="1" customFormat="1" ht="15" customHeight="1">
      <c r="B45" s="251"/>
      <c r="C45" s="252"/>
      <c r="D45" s="250"/>
      <c r="E45" s="253" t="s">
        <v>128</v>
      </c>
      <c r="F45" s="250"/>
      <c r="G45" s="377" t="s">
        <v>1679</v>
      </c>
      <c r="H45" s="377"/>
      <c r="I45" s="377"/>
      <c r="J45" s="377"/>
      <c r="K45" s="248"/>
    </row>
    <row r="46" spans="2:11" s="1" customFormat="1" ht="12.75" customHeight="1">
      <c r="B46" s="251"/>
      <c r="C46" s="252"/>
      <c r="D46" s="250"/>
      <c r="E46" s="250"/>
      <c r="F46" s="250"/>
      <c r="G46" s="250"/>
      <c r="H46" s="250"/>
      <c r="I46" s="250"/>
      <c r="J46" s="250"/>
      <c r="K46" s="248"/>
    </row>
    <row r="47" spans="2:11" s="1" customFormat="1" ht="15" customHeight="1">
      <c r="B47" s="251"/>
      <c r="C47" s="252"/>
      <c r="D47" s="377" t="s">
        <v>1680</v>
      </c>
      <c r="E47" s="377"/>
      <c r="F47" s="377"/>
      <c r="G47" s="377"/>
      <c r="H47" s="377"/>
      <c r="I47" s="377"/>
      <c r="J47" s="377"/>
      <c r="K47" s="248"/>
    </row>
    <row r="48" spans="2:11" s="1" customFormat="1" ht="15" customHeight="1">
      <c r="B48" s="251"/>
      <c r="C48" s="252"/>
      <c r="D48" s="252"/>
      <c r="E48" s="377" t="s">
        <v>1681</v>
      </c>
      <c r="F48" s="377"/>
      <c r="G48" s="377"/>
      <c r="H48" s="377"/>
      <c r="I48" s="377"/>
      <c r="J48" s="377"/>
      <c r="K48" s="248"/>
    </row>
    <row r="49" spans="2:11" s="1" customFormat="1" ht="15" customHeight="1">
      <c r="B49" s="251"/>
      <c r="C49" s="252"/>
      <c r="D49" s="252"/>
      <c r="E49" s="377" t="s">
        <v>1682</v>
      </c>
      <c r="F49" s="377"/>
      <c r="G49" s="377"/>
      <c r="H49" s="377"/>
      <c r="I49" s="377"/>
      <c r="J49" s="377"/>
      <c r="K49" s="248"/>
    </row>
    <row r="50" spans="2:11" s="1" customFormat="1" ht="15" customHeight="1">
      <c r="B50" s="251"/>
      <c r="C50" s="252"/>
      <c r="D50" s="252"/>
      <c r="E50" s="377" t="s">
        <v>1683</v>
      </c>
      <c r="F50" s="377"/>
      <c r="G50" s="377"/>
      <c r="H50" s="377"/>
      <c r="I50" s="377"/>
      <c r="J50" s="377"/>
      <c r="K50" s="248"/>
    </row>
    <row r="51" spans="2:11" s="1" customFormat="1" ht="15" customHeight="1">
      <c r="B51" s="251"/>
      <c r="C51" s="252"/>
      <c r="D51" s="377" t="s">
        <v>1684</v>
      </c>
      <c r="E51" s="377"/>
      <c r="F51" s="377"/>
      <c r="G51" s="377"/>
      <c r="H51" s="377"/>
      <c r="I51" s="377"/>
      <c r="J51" s="377"/>
      <c r="K51" s="248"/>
    </row>
    <row r="52" spans="2:11" s="1" customFormat="1" ht="25.5" customHeight="1">
      <c r="B52" s="247"/>
      <c r="C52" s="378" t="s">
        <v>1685</v>
      </c>
      <c r="D52" s="378"/>
      <c r="E52" s="378"/>
      <c r="F52" s="378"/>
      <c r="G52" s="378"/>
      <c r="H52" s="378"/>
      <c r="I52" s="378"/>
      <c r="J52" s="378"/>
      <c r="K52" s="248"/>
    </row>
    <row r="53" spans="2:11" s="1" customFormat="1" ht="5.25" customHeight="1">
      <c r="B53" s="247"/>
      <c r="C53" s="249"/>
      <c r="D53" s="249"/>
      <c r="E53" s="249"/>
      <c r="F53" s="249"/>
      <c r="G53" s="249"/>
      <c r="H53" s="249"/>
      <c r="I53" s="249"/>
      <c r="J53" s="249"/>
      <c r="K53" s="248"/>
    </row>
    <row r="54" spans="2:11" s="1" customFormat="1" ht="15" customHeight="1">
      <c r="B54" s="247"/>
      <c r="C54" s="377" t="s">
        <v>1686</v>
      </c>
      <c r="D54" s="377"/>
      <c r="E54" s="377"/>
      <c r="F54" s="377"/>
      <c r="G54" s="377"/>
      <c r="H54" s="377"/>
      <c r="I54" s="377"/>
      <c r="J54" s="377"/>
      <c r="K54" s="248"/>
    </row>
    <row r="55" spans="2:11" s="1" customFormat="1" ht="15" customHeight="1">
      <c r="B55" s="247"/>
      <c r="C55" s="377" t="s">
        <v>1687</v>
      </c>
      <c r="D55" s="377"/>
      <c r="E55" s="377"/>
      <c r="F55" s="377"/>
      <c r="G55" s="377"/>
      <c r="H55" s="377"/>
      <c r="I55" s="377"/>
      <c r="J55" s="377"/>
      <c r="K55" s="248"/>
    </row>
    <row r="56" spans="2:11" s="1" customFormat="1" ht="12.75" customHeight="1">
      <c r="B56" s="247"/>
      <c r="C56" s="250"/>
      <c r="D56" s="250"/>
      <c r="E56" s="250"/>
      <c r="F56" s="250"/>
      <c r="G56" s="250"/>
      <c r="H56" s="250"/>
      <c r="I56" s="250"/>
      <c r="J56" s="250"/>
      <c r="K56" s="248"/>
    </row>
    <row r="57" spans="2:11" s="1" customFormat="1" ht="15" customHeight="1">
      <c r="B57" s="247"/>
      <c r="C57" s="377" t="s">
        <v>1688</v>
      </c>
      <c r="D57" s="377"/>
      <c r="E57" s="377"/>
      <c r="F57" s="377"/>
      <c r="G57" s="377"/>
      <c r="H57" s="377"/>
      <c r="I57" s="377"/>
      <c r="J57" s="377"/>
      <c r="K57" s="248"/>
    </row>
    <row r="58" spans="2:11" s="1" customFormat="1" ht="15" customHeight="1">
      <c r="B58" s="247"/>
      <c r="C58" s="252"/>
      <c r="D58" s="377" t="s">
        <v>1689</v>
      </c>
      <c r="E58" s="377"/>
      <c r="F58" s="377"/>
      <c r="G58" s="377"/>
      <c r="H58" s="377"/>
      <c r="I58" s="377"/>
      <c r="J58" s="377"/>
      <c r="K58" s="248"/>
    </row>
    <row r="59" spans="2:11" s="1" customFormat="1" ht="15" customHeight="1">
      <c r="B59" s="247"/>
      <c r="C59" s="252"/>
      <c r="D59" s="377" t="s">
        <v>1690</v>
      </c>
      <c r="E59" s="377"/>
      <c r="F59" s="377"/>
      <c r="G59" s="377"/>
      <c r="H59" s="377"/>
      <c r="I59" s="377"/>
      <c r="J59" s="377"/>
      <c r="K59" s="248"/>
    </row>
    <row r="60" spans="2:11" s="1" customFormat="1" ht="15" customHeight="1">
      <c r="B60" s="247"/>
      <c r="C60" s="252"/>
      <c r="D60" s="377" t="s">
        <v>1691</v>
      </c>
      <c r="E60" s="377"/>
      <c r="F60" s="377"/>
      <c r="G60" s="377"/>
      <c r="H60" s="377"/>
      <c r="I60" s="377"/>
      <c r="J60" s="377"/>
      <c r="K60" s="248"/>
    </row>
    <row r="61" spans="2:11" s="1" customFormat="1" ht="15" customHeight="1">
      <c r="B61" s="247"/>
      <c r="C61" s="252"/>
      <c r="D61" s="377" t="s">
        <v>1692</v>
      </c>
      <c r="E61" s="377"/>
      <c r="F61" s="377"/>
      <c r="G61" s="377"/>
      <c r="H61" s="377"/>
      <c r="I61" s="377"/>
      <c r="J61" s="377"/>
      <c r="K61" s="248"/>
    </row>
    <row r="62" spans="2:11" s="1" customFormat="1" ht="15" customHeight="1">
      <c r="B62" s="247"/>
      <c r="C62" s="252"/>
      <c r="D62" s="379" t="s">
        <v>1693</v>
      </c>
      <c r="E62" s="379"/>
      <c r="F62" s="379"/>
      <c r="G62" s="379"/>
      <c r="H62" s="379"/>
      <c r="I62" s="379"/>
      <c r="J62" s="379"/>
      <c r="K62" s="248"/>
    </row>
    <row r="63" spans="2:11" s="1" customFormat="1" ht="15" customHeight="1">
      <c r="B63" s="247"/>
      <c r="C63" s="252"/>
      <c r="D63" s="377" t="s">
        <v>1694</v>
      </c>
      <c r="E63" s="377"/>
      <c r="F63" s="377"/>
      <c r="G63" s="377"/>
      <c r="H63" s="377"/>
      <c r="I63" s="377"/>
      <c r="J63" s="377"/>
      <c r="K63" s="248"/>
    </row>
    <row r="64" spans="2:11" s="1" customFormat="1" ht="12.75" customHeight="1">
      <c r="B64" s="247"/>
      <c r="C64" s="252"/>
      <c r="D64" s="252"/>
      <c r="E64" s="255"/>
      <c r="F64" s="252"/>
      <c r="G64" s="252"/>
      <c r="H64" s="252"/>
      <c r="I64" s="252"/>
      <c r="J64" s="252"/>
      <c r="K64" s="248"/>
    </row>
    <row r="65" spans="2:11" s="1" customFormat="1" ht="15" customHeight="1">
      <c r="B65" s="247"/>
      <c r="C65" s="252"/>
      <c r="D65" s="377" t="s">
        <v>1695</v>
      </c>
      <c r="E65" s="377"/>
      <c r="F65" s="377"/>
      <c r="G65" s="377"/>
      <c r="H65" s="377"/>
      <c r="I65" s="377"/>
      <c r="J65" s="377"/>
      <c r="K65" s="248"/>
    </row>
    <row r="66" spans="2:11" s="1" customFormat="1" ht="15" customHeight="1">
      <c r="B66" s="247"/>
      <c r="C66" s="252"/>
      <c r="D66" s="379" t="s">
        <v>1696</v>
      </c>
      <c r="E66" s="379"/>
      <c r="F66" s="379"/>
      <c r="G66" s="379"/>
      <c r="H66" s="379"/>
      <c r="I66" s="379"/>
      <c r="J66" s="379"/>
      <c r="K66" s="248"/>
    </row>
    <row r="67" spans="2:11" s="1" customFormat="1" ht="15" customHeight="1">
      <c r="B67" s="247"/>
      <c r="C67" s="252"/>
      <c r="D67" s="377" t="s">
        <v>1697</v>
      </c>
      <c r="E67" s="377"/>
      <c r="F67" s="377"/>
      <c r="G67" s="377"/>
      <c r="H67" s="377"/>
      <c r="I67" s="377"/>
      <c r="J67" s="377"/>
      <c r="K67" s="248"/>
    </row>
    <row r="68" spans="2:11" s="1" customFormat="1" ht="15" customHeight="1">
      <c r="B68" s="247"/>
      <c r="C68" s="252"/>
      <c r="D68" s="377" t="s">
        <v>1698</v>
      </c>
      <c r="E68" s="377"/>
      <c r="F68" s="377"/>
      <c r="G68" s="377"/>
      <c r="H68" s="377"/>
      <c r="I68" s="377"/>
      <c r="J68" s="377"/>
      <c r="K68" s="248"/>
    </row>
    <row r="69" spans="2:11" s="1" customFormat="1" ht="15" customHeight="1">
      <c r="B69" s="247"/>
      <c r="C69" s="252"/>
      <c r="D69" s="377" t="s">
        <v>1699</v>
      </c>
      <c r="E69" s="377"/>
      <c r="F69" s="377"/>
      <c r="G69" s="377"/>
      <c r="H69" s="377"/>
      <c r="I69" s="377"/>
      <c r="J69" s="377"/>
      <c r="K69" s="248"/>
    </row>
    <row r="70" spans="2:11" s="1" customFormat="1" ht="15" customHeight="1">
      <c r="B70" s="247"/>
      <c r="C70" s="252"/>
      <c r="D70" s="377" t="s">
        <v>1700</v>
      </c>
      <c r="E70" s="377"/>
      <c r="F70" s="377"/>
      <c r="G70" s="377"/>
      <c r="H70" s="377"/>
      <c r="I70" s="377"/>
      <c r="J70" s="377"/>
      <c r="K70" s="248"/>
    </row>
    <row r="71" spans="2:11" s="1" customFormat="1" ht="12.75" customHeight="1">
      <c r="B71" s="256"/>
      <c r="C71" s="257"/>
      <c r="D71" s="257"/>
      <c r="E71" s="257"/>
      <c r="F71" s="257"/>
      <c r="G71" s="257"/>
      <c r="H71" s="257"/>
      <c r="I71" s="257"/>
      <c r="J71" s="257"/>
      <c r="K71" s="258"/>
    </row>
    <row r="72" spans="2:11" s="1" customFormat="1" ht="18.75" customHeight="1">
      <c r="B72" s="259"/>
      <c r="C72" s="259"/>
      <c r="D72" s="259"/>
      <c r="E72" s="259"/>
      <c r="F72" s="259"/>
      <c r="G72" s="259"/>
      <c r="H72" s="259"/>
      <c r="I72" s="259"/>
      <c r="J72" s="259"/>
      <c r="K72" s="260"/>
    </row>
    <row r="73" spans="2:11" s="1" customFormat="1" ht="18.75" customHeight="1">
      <c r="B73" s="260"/>
      <c r="C73" s="260"/>
      <c r="D73" s="260"/>
      <c r="E73" s="260"/>
      <c r="F73" s="260"/>
      <c r="G73" s="260"/>
      <c r="H73" s="260"/>
      <c r="I73" s="260"/>
      <c r="J73" s="260"/>
      <c r="K73" s="260"/>
    </row>
    <row r="74" spans="2:11" s="1" customFormat="1" ht="7.5" customHeight="1">
      <c r="B74" s="261"/>
      <c r="C74" s="262"/>
      <c r="D74" s="262"/>
      <c r="E74" s="262"/>
      <c r="F74" s="262"/>
      <c r="G74" s="262"/>
      <c r="H74" s="262"/>
      <c r="I74" s="262"/>
      <c r="J74" s="262"/>
      <c r="K74" s="263"/>
    </row>
    <row r="75" spans="2:11" s="1" customFormat="1" ht="45" customHeight="1">
      <c r="B75" s="264"/>
      <c r="C75" s="372" t="s">
        <v>1701</v>
      </c>
      <c r="D75" s="372"/>
      <c r="E75" s="372"/>
      <c r="F75" s="372"/>
      <c r="G75" s="372"/>
      <c r="H75" s="372"/>
      <c r="I75" s="372"/>
      <c r="J75" s="372"/>
      <c r="K75" s="265"/>
    </row>
    <row r="76" spans="2:11" s="1" customFormat="1" ht="17.25" customHeight="1">
      <c r="B76" s="264"/>
      <c r="C76" s="266" t="s">
        <v>1702</v>
      </c>
      <c r="D76" s="266"/>
      <c r="E76" s="266"/>
      <c r="F76" s="266" t="s">
        <v>1703</v>
      </c>
      <c r="G76" s="267"/>
      <c r="H76" s="266" t="s">
        <v>64</v>
      </c>
      <c r="I76" s="266" t="s">
        <v>67</v>
      </c>
      <c r="J76" s="266" t="s">
        <v>1704</v>
      </c>
      <c r="K76" s="265"/>
    </row>
    <row r="77" spans="2:11" s="1" customFormat="1" ht="17.25" customHeight="1">
      <c r="B77" s="264"/>
      <c r="C77" s="268" t="s">
        <v>1705</v>
      </c>
      <c r="D77" s="268"/>
      <c r="E77" s="268"/>
      <c r="F77" s="269" t="s">
        <v>1706</v>
      </c>
      <c r="G77" s="270"/>
      <c r="H77" s="268"/>
      <c r="I77" s="268"/>
      <c r="J77" s="268" t="s">
        <v>1707</v>
      </c>
      <c r="K77" s="265"/>
    </row>
    <row r="78" spans="2:11" s="1" customFormat="1" ht="5.25" customHeight="1">
      <c r="B78" s="264"/>
      <c r="C78" s="271"/>
      <c r="D78" s="271"/>
      <c r="E78" s="271"/>
      <c r="F78" s="271"/>
      <c r="G78" s="272"/>
      <c r="H78" s="271"/>
      <c r="I78" s="271"/>
      <c r="J78" s="271"/>
      <c r="K78" s="265"/>
    </row>
    <row r="79" spans="2:11" s="1" customFormat="1" ht="15" customHeight="1">
      <c r="B79" s="264"/>
      <c r="C79" s="253" t="s">
        <v>63</v>
      </c>
      <c r="D79" s="273"/>
      <c r="E79" s="273"/>
      <c r="F79" s="274" t="s">
        <v>1708</v>
      </c>
      <c r="G79" s="275"/>
      <c r="H79" s="253" t="s">
        <v>1709</v>
      </c>
      <c r="I79" s="253" t="s">
        <v>1710</v>
      </c>
      <c r="J79" s="253">
        <v>20</v>
      </c>
      <c r="K79" s="265"/>
    </row>
    <row r="80" spans="2:11" s="1" customFormat="1" ht="15" customHeight="1">
      <c r="B80" s="264"/>
      <c r="C80" s="253" t="s">
        <v>1711</v>
      </c>
      <c r="D80" s="253"/>
      <c r="E80" s="253"/>
      <c r="F80" s="274" t="s">
        <v>1708</v>
      </c>
      <c r="G80" s="275"/>
      <c r="H80" s="253" t="s">
        <v>1712</v>
      </c>
      <c r="I80" s="253" t="s">
        <v>1710</v>
      </c>
      <c r="J80" s="253">
        <v>120</v>
      </c>
      <c r="K80" s="265"/>
    </row>
    <row r="81" spans="2:11" s="1" customFormat="1" ht="15" customHeight="1">
      <c r="B81" s="276"/>
      <c r="C81" s="253" t="s">
        <v>1713</v>
      </c>
      <c r="D81" s="253"/>
      <c r="E81" s="253"/>
      <c r="F81" s="274" t="s">
        <v>1714</v>
      </c>
      <c r="G81" s="275"/>
      <c r="H81" s="253" t="s">
        <v>1715</v>
      </c>
      <c r="I81" s="253" t="s">
        <v>1710</v>
      </c>
      <c r="J81" s="253">
        <v>50</v>
      </c>
      <c r="K81" s="265"/>
    </row>
    <row r="82" spans="2:11" s="1" customFormat="1" ht="15" customHeight="1">
      <c r="B82" s="276"/>
      <c r="C82" s="253" t="s">
        <v>1716</v>
      </c>
      <c r="D82" s="253"/>
      <c r="E82" s="253"/>
      <c r="F82" s="274" t="s">
        <v>1708</v>
      </c>
      <c r="G82" s="275"/>
      <c r="H82" s="253" t="s">
        <v>1717</v>
      </c>
      <c r="I82" s="253" t="s">
        <v>1718</v>
      </c>
      <c r="J82" s="253"/>
      <c r="K82" s="265"/>
    </row>
    <row r="83" spans="2:11" s="1" customFormat="1" ht="15" customHeight="1">
      <c r="B83" s="276"/>
      <c r="C83" s="277" t="s">
        <v>1719</v>
      </c>
      <c r="D83" s="277"/>
      <c r="E83" s="277"/>
      <c r="F83" s="278" t="s">
        <v>1714</v>
      </c>
      <c r="G83" s="277"/>
      <c r="H83" s="277" t="s">
        <v>1720</v>
      </c>
      <c r="I83" s="277" t="s">
        <v>1710</v>
      </c>
      <c r="J83" s="277">
        <v>15</v>
      </c>
      <c r="K83" s="265"/>
    </row>
    <row r="84" spans="2:11" s="1" customFormat="1" ht="15" customHeight="1">
      <c r="B84" s="276"/>
      <c r="C84" s="277" t="s">
        <v>1721</v>
      </c>
      <c r="D84" s="277"/>
      <c r="E84" s="277"/>
      <c r="F84" s="278" t="s">
        <v>1714</v>
      </c>
      <c r="G84" s="277"/>
      <c r="H84" s="277" t="s">
        <v>1722</v>
      </c>
      <c r="I84" s="277" t="s">
        <v>1710</v>
      </c>
      <c r="J84" s="277">
        <v>15</v>
      </c>
      <c r="K84" s="265"/>
    </row>
    <row r="85" spans="2:11" s="1" customFormat="1" ht="15" customHeight="1">
      <c r="B85" s="276"/>
      <c r="C85" s="277" t="s">
        <v>1723</v>
      </c>
      <c r="D85" s="277"/>
      <c r="E85" s="277"/>
      <c r="F85" s="278" t="s">
        <v>1714</v>
      </c>
      <c r="G85" s="277"/>
      <c r="H85" s="277" t="s">
        <v>1724</v>
      </c>
      <c r="I85" s="277" t="s">
        <v>1710</v>
      </c>
      <c r="J85" s="277">
        <v>20</v>
      </c>
      <c r="K85" s="265"/>
    </row>
    <row r="86" spans="2:11" s="1" customFormat="1" ht="15" customHeight="1">
      <c r="B86" s="276"/>
      <c r="C86" s="277" t="s">
        <v>1725</v>
      </c>
      <c r="D86" s="277"/>
      <c r="E86" s="277"/>
      <c r="F86" s="278" t="s">
        <v>1714</v>
      </c>
      <c r="G86" s="277"/>
      <c r="H86" s="277" t="s">
        <v>1726</v>
      </c>
      <c r="I86" s="277" t="s">
        <v>1710</v>
      </c>
      <c r="J86" s="277">
        <v>20</v>
      </c>
      <c r="K86" s="265"/>
    </row>
    <row r="87" spans="2:11" s="1" customFormat="1" ht="15" customHeight="1">
      <c r="B87" s="276"/>
      <c r="C87" s="253" t="s">
        <v>1727</v>
      </c>
      <c r="D87" s="253"/>
      <c r="E87" s="253"/>
      <c r="F87" s="274" t="s">
        <v>1714</v>
      </c>
      <c r="G87" s="275"/>
      <c r="H87" s="253" t="s">
        <v>1728</v>
      </c>
      <c r="I87" s="253" t="s">
        <v>1710</v>
      </c>
      <c r="J87" s="253">
        <v>50</v>
      </c>
      <c r="K87" s="265"/>
    </row>
    <row r="88" spans="2:11" s="1" customFormat="1" ht="15" customHeight="1">
      <c r="B88" s="276"/>
      <c r="C88" s="253" t="s">
        <v>1729</v>
      </c>
      <c r="D88" s="253"/>
      <c r="E88" s="253"/>
      <c r="F88" s="274" t="s">
        <v>1714</v>
      </c>
      <c r="G88" s="275"/>
      <c r="H88" s="253" t="s">
        <v>1730</v>
      </c>
      <c r="I88" s="253" t="s">
        <v>1710</v>
      </c>
      <c r="J88" s="253">
        <v>20</v>
      </c>
      <c r="K88" s="265"/>
    </row>
    <row r="89" spans="2:11" s="1" customFormat="1" ht="15" customHeight="1">
      <c r="B89" s="276"/>
      <c r="C89" s="253" t="s">
        <v>1731</v>
      </c>
      <c r="D89" s="253"/>
      <c r="E89" s="253"/>
      <c r="F89" s="274" t="s">
        <v>1714</v>
      </c>
      <c r="G89" s="275"/>
      <c r="H89" s="253" t="s">
        <v>1732</v>
      </c>
      <c r="I89" s="253" t="s">
        <v>1710</v>
      </c>
      <c r="J89" s="253">
        <v>20</v>
      </c>
      <c r="K89" s="265"/>
    </row>
    <row r="90" spans="2:11" s="1" customFormat="1" ht="15" customHeight="1">
      <c r="B90" s="276"/>
      <c r="C90" s="253" t="s">
        <v>1733</v>
      </c>
      <c r="D90" s="253"/>
      <c r="E90" s="253"/>
      <c r="F90" s="274" t="s">
        <v>1714</v>
      </c>
      <c r="G90" s="275"/>
      <c r="H90" s="253" t="s">
        <v>1734</v>
      </c>
      <c r="I90" s="253" t="s">
        <v>1710</v>
      </c>
      <c r="J90" s="253">
        <v>50</v>
      </c>
      <c r="K90" s="265"/>
    </row>
    <row r="91" spans="2:11" s="1" customFormat="1" ht="15" customHeight="1">
      <c r="B91" s="276"/>
      <c r="C91" s="253" t="s">
        <v>1735</v>
      </c>
      <c r="D91" s="253"/>
      <c r="E91" s="253"/>
      <c r="F91" s="274" t="s">
        <v>1714</v>
      </c>
      <c r="G91" s="275"/>
      <c r="H91" s="253" t="s">
        <v>1735</v>
      </c>
      <c r="I91" s="253" t="s">
        <v>1710</v>
      </c>
      <c r="J91" s="253">
        <v>50</v>
      </c>
      <c r="K91" s="265"/>
    </row>
    <row r="92" spans="2:11" s="1" customFormat="1" ht="15" customHeight="1">
      <c r="B92" s="276"/>
      <c r="C92" s="253" t="s">
        <v>1736</v>
      </c>
      <c r="D92" s="253"/>
      <c r="E92" s="253"/>
      <c r="F92" s="274" t="s">
        <v>1714</v>
      </c>
      <c r="G92" s="275"/>
      <c r="H92" s="253" t="s">
        <v>1737</v>
      </c>
      <c r="I92" s="253" t="s">
        <v>1710</v>
      </c>
      <c r="J92" s="253">
        <v>255</v>
      </c>
      <c r="K92" s="265"/>
    </row>
    <row r="93" spans="2:11" s="1" customFormat="1" ht="15" customHeight="1">
      <c r="B93" s="276"/>
      <c r="C93" s="253" t="s">
        <v>1738</v>
      </c>
      <c r="D93" s="253"/>
      <c r="E93" s="253"/>
      <c r="F93" s="274" t="s">
        <v>1708</v>
      </c>
      <c r="G93" s="275"/>
      <c r="H93" s="253" t="s">
        <v>1739</v>
      </c>
      <c r="I93" s="253" t="s">
        <v>1740</v>
      </c>
      <c r="J93" s="253"/>
      <c r="K93" s="265"/>
    </row>
    <row r="94" spans="2:11" s="1" customFormat="1" ht="15" customHeight="1">
      <c r="B94" s="276"/>
      <c r="C94" s="253" t="s">
        <v>1741</v>
      </c>
      <c r="D94" s="253"/>
      <c r="E94" s="253"/>
      <c r="F94" s="274" t="s">
        <v>1708</v>
      </c>
      <c r="G94" s="275"/>
      <c r="H94" s="253" t="s">
        <v>1742</v>
      </c>
      <c r="I94" s="253" t="s">
        <v>1743</v>
      </c>
      <c r="J94" s="253"/>
      <c r="K94" s="265"/>
    </row>
    <row r="95" spans="2:11" s="1" customFormat="1" ht="15" customHeight="1">
      <c r="B95" s="276"/>
      <c r="C95" s="253" t="s">
        <v>1744</v>
      </c>
      <c r="D95" s="253"/>
      <c r="E95" s="253"/>
      <c r="F95" s="274" t="s">
        <v>1708</v>
      </c>
      <c r="G95" s="275"/>
      <c r="H95" s="253" t="s">
        <v>1744</v>
      </c>
      <c r="I95" s="253" t="s">
        <v>1743</v>
      </c>
      <c r="J95" s="253"/>
      <c r="K95" s="265"/>
    </row>
    <row r="96" spans="2:11" s="1" customFormat="1" ht="15" customHeight="1">
      <c r="B96" s="276"/>
      <c r="C96" s="253" t="s">
        <v>48</v>
      </c>
      <c r="D96" s="253"/>
      <c r="E96" s="253"/>
      <c r="F96" s="274" t="s">
        <v>1708</v>
      </c>
      <c r="G96" s="275"/>
      <c r="H96" s="253" t="s">
        <v>1745</v>
      </c>
      <c r="I96" s="253" t="s">
        <v>1743</v>
      </c>
      <c r="J96" s="253"/>
      <c r="K96" s="265"/>
    </row>
    <row r="97" spans="2:11" s="1" customFormat="1" ht="15" customHeight="1">
      <c r="B97" s="276"/>
      <c r="C97" s="253" t="s">
        <v>58</v>
      </c>
      <c r="D97" s="253"/>
      <c r="E97" s="253"/>
      <c r="F97" s="274" t="s">
        <v>1708</v>
      </c>
      <c r="G97" s="275"/>
      <c r="H97" s="253" t="s">
        <v>1746</v>
      </c>
      <c r="I97" s="253" t="s">
        <v>1743</v>
      </c>
      <c r="J97" s="253"/>
      <c r="K97" s="265"/>
    </row>
    <row r="98" spans="2:11" s="1" customFormat="1" ht="15" customHeight="1">
      <c r="B98" s="279"/>
      <c r="C98" s="280"/>
      <c r="D98" s="280"/>
      <c r="E98" s="280"/>
      <c r="F98" s="280"/>
      <c r="G98" s="280"/>
      <c r="H98" s="280"/>
      <c r="I98" s="280"/>
      <c r="J98" s="280"/>
      <c r="K98" s="281"/>
    </row>
    <row r="99" spans="2:11" s="1" customFormat="1" ht="18.75" customHeight="1">
      <c r="B99" s="282"/>
      <c r="C99" s="283"/>
      <c r="D99" s="283"/>
      <c r="E99" s="283"/>
      <c r="F99" s="283"/>
      <c r="G99" s="283"/>
      <c r="H99" s="283"/>
      <c r="I99" s="283"/>
      <c r="J99" s="283"/>
      <c r="K99" s="282"/>
    </row>
    <row r="100" spans="2:11" s="1" customFormat="1" ht="18.75" customHeight="1">
      <c r="B100" s="260"/>
      <c r="C100" s="260"/>
      <c r="D100" s="260"/>
      <c r="E100" s="260"/>
      <c r="F100" s="260"/>
      <c r="G100" s="260"/>
      <c r="H100" s="260"/>
      <c r="I100" s="260"/>
      <c r="J100" s="260"/>
      <c r="K100" s="260"/>
    </row>
    <row r="101" spans="2:11" s="1" customFormat="1" ht="7.5" customHeight="1">
      <c r="B101" s="261"/>
      <c r="C101" s="262"/>
      <c r="D101" s="262"/>
      <c r="E101" s="262"/>
      <c r="F101" s="262"/>
      <c r="G101" s="262"/>
      <c r="H101" s="262"/>
      <c r="I101" s="262"/>
      <c r="J101" s="262"/>
      <c r="K101" s="263"/>
    </row>
    <row r="102" spans="2:11" s="1" customFormat="1" ht="45" customHeight="1">
      <c r="B102" s="264"/>
      <c r="C102" s="372" t="s">
        <v>1747</v>
      </c>
      <c r="D102" s="372"/>
      <c r="E102" s="372"/>
      <c r="F102" s="372"/>
      <c r="G102" s="372"/>
      <c r="H102" s="372"/>
      <c r="I102" s="372"/>
      <c r="J102" s="372"/>
      <c r="K102" s="265"/>
    </row>
    <row r="103" spans="2:11" s="1" customFormat="1" ht="17.25" customHeight="1">
      <c r="B103" s="264"/>
      <c r="C103" s="266" t="s">
        <v>1702</v>
      </c>
      <c r="D103" s="266"/>
      <c r="E103" s="266"/>
      <c r="F103" s="266" t="s">
        <v>1703</v>
      </c>
      <c r="G103" s="267"/>
      <c r="H103" s="266" t="s">
        <v>64</v>
      </c>
      <c r="I103" s="266" t="s">
        <v>67</v>
      </c>
      <c r="J103" s="266" t="s">
        <v>1704</v>
      </c>
      <c r="K103" s="265"/>
    </row>
    <row r="104" spans="2:11" s="1" customFormat="1" ht="17.25" customHeight="1">
      <c r="B104" s="264"/>
      <c r="C104" s="268" t="s">
        <v>1705</v>
      </c>
      <c r="D104" s="268"/>
      <c r="E104" s="268"/>
      <c r="F104" s="269" t="s">
        <v>1706</v>
      </c>
      <c r="G104" s="270"/>
      <c r="H104" s="268"/>
      <c r="I104" s="268"/>
      <c r="J104" s="268" t="s">
        <v>1707</v>
      </c>
      <c r="K104" s="265"/>
    </row>
    <row r="105" spans="2:11" s="1" customFormat="1" ht="5.25" customHeight="1">
      <c r="B105" s="264"/>
      <c r="C105" s="266"/>
      <c r="D105" s="266"/>
      <c r="E105" s="266"/>
      <c r="F105" s="266"/>
      <c r="G105" s="284"/>
      <c r="H105" s="266"/>
      <c r="I105" s="266"/>
      <c r="J105" s="266"/>
      <c r="K105" s="265"/>
    </row>
    <row r="106" spans="2:11" s="1" customFormat="1" ht="15" customHeight="1">
      <c r="B106" s="264"/>
      <c r="C106" s="253" t="s">
        <v>63</v>
      </c>
      <c r="D106" s="273"/>
      <c r="E106" s="273"/>
      <c r="F106" s="274" t="s">
        <v>1708</v>
      </c>
      <c r="G106" s="253"/>
      <c r="H106" s="253" t="s">
        <v>1748</v>
      </c>
      <c r="I106" s="253" t="s">
        <v>1710</v>
      </c>
      <c r="J106" s="253">
        <v>20</v>
      </c>
      <c r="K106" s="265"/>
    </row>
    <row r="107" spans="2:11" s="1" customFormat="1" ht="15" customHeight="1">
      <c r="B107" s="264"/>
      <c r="C107" s="253" t="s">
        <v>1711</v>
      </c>
      <c r="D107" s="253"/>
      <c r="E107" s="253"/>
      <c r="F107" s="274" t="s">
        <v>1708</v>
      </c>
      <c r="G107" s="253"/>
      <c r="H107" s="253" t="s">
        <v>1748</v>
      </c>
      <c r="I107" s="253" t="s">
        <v>1710</v>
      </c>
      <c r="J107" s="253">
        <v>120</v>
      </c>
      <c r="K107" s="265"/>
    </row>
    <row r="108" spans="2:11" s="1" customFormat="1" ht="15" customHeight="1">
      <c r="B108" s="276"/>
      <c r="C108" s="253" t="s">
        <v>1713</v>
      </c>
      <c r="D108" s="253"/>
      <c r="E108" s="253"/>
      <c r="F108" s="274" t="s">
        <v>1714</v>
      </c>
      <c r="G108" s="253"/>
      <c r="H108" s="253" t="s">
        <v>1748</v>
      </c>
      <c r="I108" s="253" t="s">
        <v>1710</v>
      </c>
      <c r="J108" s="253">
        <v>50</v>
      </c>
      <c r="K108" s="265"/>
    </row>
    <row r="109" spans="2:11" s="1" customFormat="1" ht="15" customHeight="1">
      <c r="B109" s="276"/>
      <c r="C109" s="253" t="s">
        <v>1716</v>
      </c>
      <c r="D109" s="253"/>
      <c r="E109" s="253"/>
      <c r="F109" s="274" t="s">
        <v>1708</v>
      </c>
      <c r="G109" s="253"/>
      <c r="H109" s="253" t="s">
        <v>1748</v>
      </c>
      <c r="I109" s="253" t="s">
        <v>1718</v>
      </c>
      <c r="J109" s="253"/>
      <c r="K109" s="265"/>
    </row>
    <row r="110" spans="2:11" s="1" customFormat="1" ht="15" customHeight="1">
      <c r="B110" s="276"/>
      <c r="C110" s="253" t="s">
        <v>1727</v>
      </c>
      <c r="D110" s="253"/>
      <c r="E110" s="253"/>
      <c r="F110" s="274" t="s">
        <v>1714</v>
      </c>
      <c r="G110" s="253"/>
      <c r="H110" s="253" t="s">
        <v>1748</v>
      </c>
      <c r="I110" s="253" t="s">
        <v>1710</v>
      </c>
      <c r="J110" s="253">
        <v>50</v>
      </c>
      <c r="K110" s="265"/>
    </row>
    <row r="111" spans="2:11" s="1" customFormat="1" ht="15" customHeight="1">
      <c r="B111" s="276"/>
      <c r="C111" s="253" t="s">
        <v>1735</v>
      </c>
      <c r="D111" s="253"/>
      <c r="E111" s="253"/>
      <c r="F111" s="274" t="s">
        <v>1714</v>
      </c>
      <c r="G111" s="253"/>
      <c r="H111" s="253" t="s">
        <v>1748</v>
      </c>
      <c r="I111" s="253" t="s">
        <v>1710</v>
      </c>
      <c r="J111" s="253">
        <v>50</v>
      </c>
      <c r="K111" s="265"/>
    </row>
    <row r="112" spans="2:11" s="1" customFormat="1" ht="15" customHeight="1">
      <c r="B112" s="276"/>
      <c r="C112" s="253" t="s">
        <v>1733</v>
      </c>
      <c r="D112" s="253"/>
      <c r="E112" s="253"/>
      <c r="F112" s="274" t="s">
        <v>1714</v>
      </c>
      <c r="G112" s="253"/>
      <c r="H112" s="253" t="s">
        <v>1748</v>
      </c>
      <c r="I112" s="253" t="s">
        <v>1710</v>
      </c>
      <c r="J112" s="253">
        <v>50</v>
      </c>
      <c r="K112" s="265"/>
    </row>
    <row r="113" spans="2:11" s="1" customFormat="1" ht="15" customHeight="1">
      <c r="B113" s="276"/>
      <c r="C113" s="253" t="s">
        <v>63</v>
      </c>
      <c r="D113" s="253"/>
      <c r="E113" s="253"/>
      <c r="F113" s="274" t="s">
        <v>1708</v>
      </c>
      <c r="G113" s="253"/>
      <c r="H113" s="253" t="s">
        <v>1749</v>
      </c>
      <c r="I113" s="253" t="s">
        <v>1710</v>
      </c>
      <c r="J113" s="253">
        <v>20</v>
      </c>
      <c r="K113" s="265"/>
    </row>
    <row r="114" spans="2:11" s="1" customFormat="1" ht="15" customHeight="1">
      <c r="B114" s="276"/>
      <c r="C114" s="253" t="s">
        <v>1750</v>
      </c>
      <c r="D114" s="253"/>
      <c r="E114" s="253"/>
      <c r="F114" s="274" t="s">
        <v>1708</v>
      </c>
      <c r="G114" s="253"/>
      <c r="H114" s="253" t="s">
        <v>1751</v>
      </c>
      <c r="I114" s="253" t="s">
        <v>1710</v>
      </c>
      <c r="J114" s="253">
        <v>120</v>
      </c>
      <c r="K114" s="265"/>
    </row>
    <row r="115" spans="2:11" s="1" customFormat="1" ht="15" customHeight="1">
      <c r="B115" s="276"/>
      <c r="C115" s="253" t="s">
        <v>48</v>
      </c>
      <c r="D115" s="253"/>
      <c r="E115" s="253"/>
      <c r="F115" s="274" t="s">
        <v>1708</v>
      </c>
      <c r="G115" s="253"/>
      <c r="H115" s="253" t="s">
        <v>1752</v>
      </c>
      <c r="I115" s="253" t="s">
        <v>1743</v>
      </c>
      <c r="J115" s="253"/>
      <c r="K115" s="265"/>
    </row>
    <row r="116" spans="2:11" s="1" customFormat="1" ht="15" customHeight="1">
      <c r="B116" s="276"/>
      <c r="C116" s="253" t="s">
        <v>58</v>
      </c>
      <c r="D116" s="253"/>
      <c r="E116" s="253"/>
      <c r="F116" s="274" t="s">
        <v>1708</v>
      </c>
      <c r="G116" s="253"/>
      <c r="H116" s="253" t="s">
        <v>1753</v>
      </c>
      <c r="I116" s="253" t="s">
        <v>1743</v>
      </c>
      <c r="J116" s="253"/>
      <c r="K116" s="265"/>
    </row>
    <row r="117" spans="2:11" s="1" customFormat="1" ht="15" customHeight="1">
      <c r="B117" s="276"/>
      <c r="C117" s="253" t="s">
        <v>67</v>
      </c>
      <c r="D117" s="253"/>
      <c r="E117" s="253"/>
      <c r="F117" s="274" t="s">
        <v>1708</v>
      </c>
      <c r="G117" s="253"/>
      <c r="H117" s="253" t="s">
        <v>1754</v>
      </c>
      <c r="I117" s="253" t="s">
        <v>1755</v>
      </c>
      <c r="J117" s="253"/>
      <c r="K117" s="265"/>
    </row>
    <row r="118" spans="2:11" s="1" customFormat="1" ht="15" customHeight="1">
      <c r="B118" s="279"/>
      <c r="C118" s="285"/>
      <c r="D118" s="285"/>
      <c r="E118" s="285"/>
      <c r="F118" s="285"/>
      <c r="G118" s="285"/>
      <c r="H118" s="285"/>
      <c r="I118" s="285"/>
      <c r="J118" s="285"/>
      <c r="K118" s="281"/>
    </row>
    <row r="119" spans="2:11" s="1" customFormat="1" ht="18.75" customHeight="1">
      <c r="B119" s="286"/>
      <c r="C119" s="287"/>
      <c r="D119" s="287"/>
      <c r="E119" s="287"/>
      <c r="F119" s="288"/>
      <c r="G119" s="287"/>
      <c r="H119" s="287"/>
      <c r="I119" s="287"/>
      <c r="J119" s="287"/>
      <c r="K119" s="286"/>
    </row>
    <row r="120" spans="2:11" s="1" customFormat="1" ht="18.75" customHeight="1">
      <c r="B120" s="260"/>
      <c r="C120" s="260"/>
      <c r="D120" s="260"/>
      <c r="E120" s="260"/>
      <c r="F120" s="260"/>
      <c r="G120" s="260"/>
      <c r="H120" s="260"/>
      <c r="I120" s="260"/>
      <c r="J120" s="260"/>
      <c r="K120" s="260"/>
    </row>
    <row r="121" spans="2:11" s="1" customFormat="1" ht="7.5" customHeight="1">
      <c r="B121" s="289"/>
      <c r="C121" s="290"/>
      <c r="D121" s="290"/>
      <c r="E121" s="290"/>
      <c r="F121" s="290"/>
      <c r="G121" s="290"/>
      <c r="H121" s="290"/>
      <c r="I121" s="290"/>
      <c r="J121" s="290"/>
      <c r="K121" s="291"/>
    </row>
    <row r="122" spans="2:11" s="1" customFormat="1" ht="45" customHeight="1">
      <c r="B122" s="292"/>
      <c r="C122" s="373" t="s">
        <v>1756</v>
      </c>
      <c r="D122" s="373"/>
      <c r="E122" s="373"/>
      <c r="F122" s="373"/>
      <c r="G122" s="373"/>
      <c r="H122" s="373"/>
      <c r="I122" s="373"/>
      <c r="J122" s="373"/>
      <c r="K122" s="293"/>
    </row>
    <row r="123" spans="2:11" s="1" customFormat="1" ht="17.25" customHeight="1">
      <c r="B123" s="294"/>
      <c r="C123" s="266" t="s">
        <v>1702</v>
      </c>
      <c r="D123" s="266"/>
      <c r="E123" s="266"/>
      <c r="F123" s="266" t="s">
        <v>1703</v>
      </c>
      <c r="G123" s="267"/>
      <c r="H123" s="266" t="s">
        <v>64</v>
      </c>
      <c r="I123" s="266" t="s">
        <v>67</v>
      </c>
      <c r="J123" s="266" t="s">
        <v>1704</v>
      </c>
      <c r="K123" s="295"/>
    </row>
    <row r="124" spans="2:11" s="1" customFormat="1" ht="17.25" customHeight="1">
      <c r="B124" s="294"/>
      <c r="C124" s="268" t="s">
        <v>1705</v>
      </c>
      <c r="D124" s="268"/>
      <c r="E124" s="268"/>
      <c r="F124" s="269" t="s">
        <v>1706</v>
      </c>
      <c r="G124" s="270"/>
      <c r="H124" s="268"/>
      <c r="I124" s="268"/>
      <c r="J124" s="268" t="s">
        <v>1707</v>
      </c>
      <c r="K124" s="295"/>
    </row>
    <row r="125" spans="2:11" s="1" customFormat="1" ht="5.25" customHeight="1">
      <c r="B125" s="296"/>
      <c r="C125" s="271"/>
      <c r="D125" s="271"/>
      <c r="E125" s="271"/>
      <c r="F125" s="271"/>
      <c r="G125" s="297"/>
      <c r="H125" s="271"/>
      <c r="I125" s="271"/>
      <c r="J125" s="271"/>
      <c r="K125" s="298"/>
    </row>
    <row r="126" spans="2:11" s="1" customFormat="1" ht="15" customHeight="1">
      <c r="B126" s="296"/>
      <c r="C126" s="253" t="s">
        <v>1711</v>
      </c>
      <c r="D126" s="273"/>
      <c r="E126" s="273"/>
      <c r="F126" s="274" t="s">
        <v>1708</v>
      </c>
      <c r="G126" s="253"/>
      <c r="H126" s="253" t="s">
        <v>1748</v>
      </c>
      <c r="I126" s="253" t="s">
        <v>1710</v>
      </c>
      <c r="J126" s="253">
        <v>120</v>
      </c>
      <c r="K126" s="299"/>
    </row>
    <row r="127" spans="2:11" s="1" customFormat="1" ht="15" customHeight="1">
      <c r="B127" s="296"/>
      <c r="C127" s="253" t="s">
        <v>1757</v>
      </c>
      <c r="D127" s="253"/>
      <c r="E127" s="253"/>
      <c r="F127" s="274" t="s">
        <v>1708</v>
      </c>
      <c r="G127" s="253"/>
      <c r="H127" s="253" t="s">
        <v>1758</v>
      </c>
      <c r="I127" s="253" t="s">
        <v>1710</v>
      </c>
      <c r="J127" s="253" t="s">
        <v>1759</v>
      </c>
      <c r="K127" s="299"/>
    </row>
    <row r="128" spans="2:11" s="1" customFormat="1" ht="15" customHeight="1">
      <c r="B128" s="296"/>
      <c r="C128" s="253" t="s">
        <v>1656</v>
      </c>
      <c r="D128" s="253"/>
      <c r="E128" s="253"/>
      <c r="F128" s="274" t="s">
        <v>1708</v>
      </c>
      <c r="G128" s="253"/>
      <c r="H128" s="253" t="s">
        <v>1760</v>
      </c>
      <c r="I128" s="253" t="s">
        <v>1710</v>
      </c>
      <c r="J128" s="253" t="s">
        <v>1759</v>
      </c>
      <c r="K128" s="299"/>
    </row>
    <row r="129" spans="2:11" s="1" customFormat="1" ht="15" customHeight="1">
      <c r="B129" s="296"/>
      <c r="C129" s="253" t="s">
        <v>1719</v>
      </c>
      <c r="D129" s="253"/>
      <c r="E129" s="253"/>
      <c r="F129" s="274" t="s">
        <v>1714</v>
      </c>
      <c r="G129" s="253"/>
      <c r="H129" s="253" t="s">
        <v>1720</v>
      </c>
      <c r="I129" s="253" t="s">
        <v>1710</v>
      </c>
      <c r="J129" s="253">
        <v>15</v>
      </c>
      <c r="K129" s="299"/>
    </row>
    <row r="130" spans="2:11" s="1" customFormat="1" ht="15" customHeight="1">
      <c r="B130" s="296"/>
      <c r="C130" s="277" t="s">
        <v>1721</v>
      </c>
      <c r="D130" s="277"/>
      <c r="E130" s="277"/>
      <c r="F130" s="278" t="s">
        <v>1714</v>
      </c>
      <c r="G130" s="277"/>
      <c r="H130" s="277" t="s">
        <v>1722</v>
      </c>
      <c r="I130" s="277" t="s">
        <v>1710</v>
      </c>
      <c r="J130" s="277">
        <v>15</v>
      </c>
      <c r="K130" s="299"/>
    </row>
    <row r="131" spans="2:11" s="1" customFormat="1" ht="15" customHeight="1">
      <c r="B131" s="296"/>
      <c r="C131" s="277" t="s">
        <v>1723</v>
      </c>
      <c r="D131" s="277"/>
      <c r="E131" s="277"/>
      <c r="F131" s="278" t="s">
        <v>1714</v>
      </c>
      <c r="G131" s="277"/>
      <c r="H131" s="277" t="s">
        <v>1724</v>
      </c>
      <c r="I131" s="277" t="s">
        <v>1710</v>
      </c>
      <c r="J131" s="277">
        <v>20</v>
      </c>
      <c r="K131" s="299"/>
    </row>
    <row r="132" spans="2:11" s="1" customFormat="1" ht="15" customHeight="1">
      <c r="B132" s="296"/>
      <c r="C132" s="277" t="s">
        <v>1725</v>
      </c>
      <c r="D132" s="277"/>
      <c r="E132" s="277"/>
      <c r="F132" s="278" t="s">
        <v>1714</v>
      </c>
      <c r="G132" s="277"/>
      <c r="H132" s="277" t="s">
        <v>1726</v>
      </c>
      <c r="I132" s="277" t="s">
        <v>1710</v>
      </c>
      <c r="J132" s="277">
        <v>20</v>
      </c>
      <c r="K132" s="299"/>
    </row>
    <row r="133" spans="2:11" s="1" customFormat="1" ht="15" customHeight="1">
      <c r="B133" s="296"/>
      <c r="C133" s="253" t="s">
        <v>1713</v>
      </c>
      <c r="D133" s="253"/>
      <c r="E133" s="253"/>
      <c r="F133" s="274" t="s">
        <v>1714</v>
      </c>
      <c r="G133" s="253"/>
      <c r="H133" s="253" t="s">
        <v>1748</v>
      </c>
      <c r="I133" s="253" t="s">
        <v>1710</v>
      </c>
      <c r="J133" s="253">
        <v>50</v>
      </c>
      <c r="K133" s="299"/>
    </row>
    <row r="134" spans="2:11" s="1" customFormat="1" ht="15" customHeight="1">
      <c r="B134" s="296"/>
      <c r="C134" s="253" t="s">
        <v>1727</v>
      </c>
      <c r="D134" s="253"/>
      <c r="E134" s="253"/>
      <c r="F134" s="274" t="s">
        <v>1714</v>
      </c>
      <c r="G134" s="253"/>
      <c r="H134" s="253" t="s">
        <v>1748</v>
      </c>
      <c r="I134" s="253" t="s">
        <v>1710</v>
      </c>
      <c r="J134" s="253">
        <v>50</v>
      </c>
      <c r="K134" s="299"/>
    </row>
    <row r="135" spans="2:11" s="1" customFormat="1" ht="15" customHeight="1">
      <c r="B135" s="296"/>
      <c r="C135" s="253" t="s">
        <v>1733</v>
      </c>
      <c r="D135" s="253"/>
      <c r="E135" s="253"/>
      <c r="F135" s="274" t="s">
        <v>1714</v>
      </c>
      <c r="G135" s="253"/>
      <c r="H135" s="253" t="s">
        <v>1748</v>
      </c>
      <c r="I135" s="253" t="s">
        <v>1710</v>
      </c>
      <c r="J135" s="253">
        <v>50</v>
      </c>
      <c r="K135" s="299"/>
    </row>
    <row r="136" spans="2:11" s="1" customFormat="1" ht="15" customHeight="1">
      <c r="B136" s="296"/>
      <c r="C136" s="253" t="s">
        <v>1735</v>
      </c>
      <c r="D136" s="253"/>
      <c r="E136" s="253"/>
      <c r="F136" s="274" t="s">
        <v>1714</v>
      </c>
      <c r="G136" s="253"/>
      <c r="H136" s="253" t="s">
        <v>1748</v>
      </c>
      <c r="I136" s="253" t="s">
        <v>1710</v>
      </c>
      <c r="J136" s="253">
        <v>50</v>
      </c>
      <c r="K136" s="299"/>
    </row>
    <row r="137" spans="2:11" s="1" customFormat="1" ht="15" customHeight="1">
      <c r="B137" s="296"/>
      <c r="C137" s="253" t="s">
        <v>1736</v>
      </c>
      <c r="D137" s="253"/>
      <c r="E137" s="253"/>
      <c r="F137" s="274" t="s">
        <v>1714</v>
      </c>
      <c r="G137" s="253"/>
      <c r="H137" s="253" t="s">
        <v>1761</v>
      </c>
      <c r="I137" s="253" t="s">
        <v>1710</v>
      </c>
      <c r="J137" s="253">
        <v>255</v>
      </c>
      <c r="K137" s="299"/>
    </row>
    <row r="138" spans="2:11" s="1" customFormat="1" ht="15" customHeight="1">
      <c r="B138" s="296"/>
      <c r="C138" s="253" t="s">
        <v>1738</v>
      </c>
      <c r="D138" s="253"/>
      <c r="E138" s="253"/>
      <c r="F138" s="274" t="s">
        <v>1708</v>
      </c>
      <c r="G138" s="253"/>
      <c r="H138" s="253" t="s">
        <v>1762</v>
      </c>
      <c r="I138" s="253" t="s">
        <v>1740</v>
      </c>
      <c r="J138" s="253"/>
      <c r="K138" s="299"/>
    </row>
    <row r="139" spans="2:11" s="1" customFormat="1" ht="15" customHeight="1">
      <c r="B139" s="296"/>
      <c r="C139" s="253" t="s">
        <v>1741</v>
      </c>
      <c r="D139" s="253"/>
      <c r="E139" s="253"/>
      <c r="F139" s="274" t="s">
        <v>1708</v>
      </c>
      <c r="G139" s="253"/>
      <c r="H139" s="253" t="s">
        <v>1763</v>
      </c>
      <c r="I139" s="253" t="s">
        <v>1743</v>
      </c>
      <c r="J139" s="253"/>
      <c r="K139" s="299"/>
    </row>
    <row r="140" spans="2:11" s="1" customFormat="1" ht="15" customHeight="1">
      <c r="B140" s="296"/>
      <c r="C140" s="253" t="s">
        <v>1744</v>
      </c>
      <c r="D140" s="253"/>
      <c r="E140" s="253"/>
      <c r="F140" s="274" t="s">
        <v>1708</v>
      </c>
      <c r="G140" s="253"/>
      <c r="H140" s="253" t="s">
        <v>1744</v>
      </c>
      <c r="I140" s="253" t="s">
        <v>1743</v>
      </c>
      <c r="J140" s="253"/>
      <c r="K140" s="299"/>
    </row>
    <row r="141" spans="2:11" s="1" customFormat="1" ht="15" customHeight="1">
      <c r="B141" s="296"/>
      <c r="C141" s="253" t="s">
        <v>48</v>
      </c>
      <c r="D141" s="253"/>
      <c r="E141" s="253"/>
      <c r="F141" s="274" t="s">
        <v>1708</v>
      </c>
      <c r="G141" s="253"/>
      <c r="H141" s="253" t="s">
        <v>1764</v>
      </c>
      <c r="I141" s="253" t="s">
        <v>1743</v>
      </c>
      <c r="J141" s="253"/>
      <c r="K141" s="299"/>
    </row>
    <row r="142" spans="2:11" s="1" customFormat="1" ht="15" customHeight="1">
      <c r="B142" s="296"/>
      <c r="C142" s="253" t="s">
        <v>1765</v>
      </c>
      <c r="D142" s="253"/>
      <c r="E142" s="253"/>
      <c r="F142" s="274" t="s">
        <v>1708</v>
      </c>
      <c r="G142" s="253"/>
      <c r="H142" s="253" t="s">
        <v>1766</v>
      </c>
      <c r="I142" s="253" t="s">
        <v>1743</v>
      </c>
      <c r="J142" s="253"/>
      <c r="K142" s="299"/>
    </row>
    <row r="143" spans="2:11" s="1" customFormat="1" ht="15" customHeight="1">
      <c r="B143" s="300"/>
      <c r="C143" s="301"/>
      <c r="D143" s="301"/>
      <c r="E143" s="301"/>
      <c r="F143" s="301"/>
      <c r="G143" s="301"/>
      <c r="H143" s="301"/>
      <c r="I143" s="301"/>
      <c r="J143" s="301"/>
      <c r="K143" s="302"/>
    </row>
    <row r="144" spans="2:11" s="1" customFormat="1" ht="18.75" customHeight="1">
      <c r="B144" s="287"/>
      <c r="C144" s="287"/>
      <c r="D144" s="287"/>
      <c r="E144" s="287"/>
      <c r="F144" s="288"/>
      <c r="G144" s="287"/>
      <c r="H144" s="287"/>
      <c r="I144" s="287"/>
      <c r="J144" s="287"/>
      <c r="K144" s="287"/>
    </row>
    <row r="145" spans="2:11" s="1" customFormat="1" ht="18.75" customHeight="1">
      <c r="B145" s="260"/>
      <c r="C145" s="260"/>
      <c r="D145" s="260"/>
      <c r="E145" s="260"/>
      <c r="F145" s="260"/>
      <c r="G145" s="260"/>
      <c r="H145" s="260"/>
      <c r="I145" s="260"/>
      <c r="J145" s="260"/>
      <c r="K145" s="260"/>
    </row>
    <row r="146" spans="2:11" s="1" customFormat="1" ht="7.5" customHeight="1">
      <c r="B146" s="261"/>
      <c r="C146" s="262"/>
      <c r="D146" s="262"/>
      <c r="E146" s="262"/>
      <c r="F146" s="262"/>
      <c r="G146" s="262"/>
      <c r="H146" s="262"/>
      <c r="I146" s="262"/>
      <c r="J146" s="262"/>
      <c r="K146" s="263"/>
    </row>
    <row r="147" spans="2:11" s="1" customFormat="1" ht="45" customHeight="1">
      <c r="B147" s="264"/>
      <c r="C147" s="372" t="s">
        <v>1767</v>
      </c>
      <c r="D147" s="372"/>
      <c r="E147" s="372"/>
      <c r="F147" s="372"/>
      <c r="G147" s="372"/>
      <c r="H147" s="372"/>
      <c r="I147" s="372"/>
      <c r="J147" s="372"/>
      <c r="K147" s="265"/>
    </row>
    <row r="148" spans="2:11" s="1" customFormat="1" ht="17.25" customHeight="1">
      <c r="B148" s="264"/>
      <c r="C148" s="266" t="s">
        <v>1702</v>
      </c>
      <c r="D148" s="266"/>
      <c r="E148" s="266"/>
      <c r="F148" s="266" t="s">
        <v>1703</v>
      </c>
      <c r="G148" s="267"/>
      <c r="H148" s="266" t="s">
        <v>64</v>
      </c>
      <c r="I148" s="266" t="s">
        <v>67</v>
      </c>
      <c r="J148" s="266" t="s">
        <v>1704</v>
      </c>
      <c r="K148" s="265"/>
    </row>
    <row r="149" spans="2:11" s="1" customFormat="1" ht="17.25" customHeight="1">
      <c r="B149" s="264"/>
      <c r="C149" s="268" t="s">
        <v>1705</v>
      </c>
      <c r="D149" s="268"/>
      <c r="E149" s="268"/>
      <c r="F149" s="269" t="s">
        <v>1706</v>
      </c>
      <c r="G149" s="270"/>
      <c r="H149" s="268"/>
      <c r="I149" s="268"/>
      <c r="J149" s="268" t="s">
        <v>1707</v>
      </c>
      <c r="K149" s="265"/>
    </row>
    <row r="150" spans="2:11" s="1" customFormat="1" ht="5.25" customHeight="1">
      <c r="B150" s="276"/>
      <c r="C150" s="271"/>
      <c r="D150" s="271"/>
      <c r="E150" s="271"/>
      <c r="F150" s="271"/>
      <c r="G150" s="272"/>
      <c r="H150" s="271"/>
      <c r="I150" s="271"/>
      <c r="J150" s="271"/>
      <c r="K150" s="299"/>
    </row>
    <row r="151" spans="2:11" s="1" customFormat="1" ht="15" customHeight="1">
      <c r="B151" s="276"/>
      <c r="C151" s="303" t="s">
        <v>1711</v>
      </c>
      <c r="D151" s="253"/>
      <c r="E151" s="253"/>
      <c r="F151" s="304" t="s">
        <v>1708</v>
      </c>
      <c r="G151" s="253"/>
      <c r="H151" s="303" t="s">
        <v>1748</v>
      </c>
      <c r="I151" s="303" t="s">
        <v>1710</v>
      </c>
      <c r="J151" s="303">
        <v>120</v>
      </c>
      <c r="K151" s="299"/>
    </row>
    <row r="152" spans="2:11" s="1" customFormat="1" ht="15" customHeight="1">
      <c r="B152" s="276"/>
      <c r="C152" s="303" t="s">
        <v>1757</v>
      </c>
      <c r="D152" s="253"/>
      <c r="E152" s="253"/>
      <c r="F152" s="304" t="s">
        <v>1708</v>
      </c>
      <c r="G152" s="253"/>
      <c r="H152" s="303" t="s">
        <v>1768</v>
      </c>
      <c r="I152" s="303" t="s">
        <v>1710</v>
      </c>
      <c r="J152" s="303" t="s">
        <v>1759</v>
      </c>
      <c r="K152" s="299"/>
    </row>
    <row r="153" spans="2:11" s="1" customFormat="1" ht="15" customHeight="1">
      <c r="B153" s="276"/>
      <c r="C153" s="303" t="s">
        <v>1656</v>
      </c>
      <c r="D153" s="253"/>
      <c r="E153" s="253"/>
      <c r="F153" s="304" t="s">
        <v>1708</v>
      </c>
      <c r="G153" s="253"/>
      <c r="H153" s="303" t="s">
        <v>1769</v>
      </c>
      <c r="I153" s="303" t="s">
        <v>1710</v>
      </c>
      <c r="J153" s="303" t="s">
        <v>1759</v>
      </c>
      <c r="K153" s="299"/>
    </row>
    <row r="154" spans="2:11" s="1" customFormat="1" ht="15" customHeight="1">
      <c r="B154" s="276"/>
      <c r="C154" s="303" t="s">
        <v>1713</v>
      </c>
      <c r="D154" s="253"/>
      <c r="E154" s="253"/>
      <c r="F154" s="304" t="s">
        <v>1714</v>
      </c>
      <c r="G154" s="253"/>
      <c r="H154" s="303" t="s">
        <v>1748</v>
      </c>
      <c r="I154" s="303" t="s">
        <v>1710</v>
      </c>
      <c r="J154" s="303">
        <v>50</v>
      </c>
      <c r="K154" s="299"/>
    </row>
    <row r="155" spans="2:11" s="1" customFormat="1" ht="15" customHeight="1">
      <c r="B155" s="276"/>
      <c r="C155" s="303" t="s">
        <v>1716</v>
      </c>
      <c r="D155" s="253"/>
      <c r="E155" s="253"/>
      <c r="F155" s="304" t="s">
        <v>1708</v>
      </c>
      <c r="G155" s="253"/>
      <c r="H155" s="303" t="s">
        <v>1748</v>
      </c>
      <c r="I155" s="303" t="s">
        <v>1718</v>
      </c>
      <c r="J155" s="303"/>
      <c r="K155" s="299"/>
    </row>
    <row r="156" spans="2:11" s="1" customFormat="1" ht="15" customHeight="1">
      <c r="B156" s="276"/>
      <c r="C156" s="303" t="s">
        <v>1727</v>
      </c>
      <c r="D156" s="253"/>
      <c r="E156" s="253"/>
      <c r="F156" s="304" t="s">
        <v>1714</v>
      </c>
      <c r="G156" s="253"/>
      <c r="H156" s="303" t="s">
        <v>1748</v>
      </c>
      <c r="I156" s="303" t="s">
        <v>1710</v>
      </c>
      <c r="J156" s="303">
        <v>50</v>
      </c>
      <c r="K156" s="299"/>
    </row>
    <row r="157" spans="2:11" s="1" customFormat="1" ht="15" customHeight="1">
      <c r="B157" s="276"/>
      <c r="C157" s="303" t="s">
        <v>1735</v>
      </c>
      <c r="D157" s="253"/>
      <c r="E157" s="253"/>
      <c r="F157" s="304" t="s">
        <v>1714</v>
      </c>
      <c r="G157" s="253"/>
      <c r="H157" s="303" t="s">
        <v>1748</v>
      </c>
      <c r="I157" s="303" t="s">
        <v>1710</v>
      </c>
      <c r="J157" s="303">
        <v>50</v>
      </c>
      <c r="K157" s="299"/>
    </row>
    <row r="158" spans="2:11" s="1" customFormat="1" ht="15" customHeight="1">
      <c r="B158" s="276"/>
      <c r="C158" s="303" t="s">
        <v>1733</v>
      </c>
      <c r="D158" s="253"/>
      <c r="E158" s="253"/>
      <c r="F158" s="304" t="s">
        <v>1714</v>
      </c>
      <c r="G158" s="253"/>
      <c r="H158" s="303" t="s">
        <v>1748</v>
      </c>
      <c r="I158" s="303" t="s">
        <v>1710</v>
      </c>
      <c r="J158" s="303">
        <v>50</v>
      </c>
      <c r="K158" s="299"/>
    </row>
    <row r="159" spans="2:11" s="1" customFormat="1" ht="15" customHeight="1">
      <c r="B159" s="276"/>
      <c r="C159" s="303" t="s">
        <v>98</v>
      </c>
      <c r="D159" s="253"/>
      <c r="E159" s="253"/>
      <c r="F159" s="304" t="s">
        <v>1708</v>
      </c>
      <c r="G159" s="253"/>
      <c r="H159" s="303" t="s">
        <v>1770</v>
      </c>
      <c r="I159" s="303" t="s">
        <v>1710</v>
      </c>
      <c r="J159" s="303" t="s">
        <v>1771</v>
      </c>
      <c r="K159" s="299"/>
    </row>
    <row r="160" spans="2:11" s="1" customFormat="1" ht="15" customHeight="1">
      <c r="B160" s="276"/>
      <c r="C160" s="303" t="s">
        <v>1772</v>
      </c>
      <c r="D160" s="253"/>
      <c r="E160" s="253"/>
      <c r="F160" s="304" t="s">
        <v>1708</v>
      </c>
      <c r="G160" s="253"/>
      <c r="H160" s="303" t="s">
        <v>1773</v>
      </c>
      <c r="I160" s="303" t="s">
        <v>1743</v>
      </c>
      <c r="J160" s="303"/>
      <c r="K160" s="299"/>
    </row>
    <row r="161" spans="2:11" s="1" customFormat="1" ht="15" customHeight="1">
      <c r="B161" s="305"/>
      <c r="C161" s="285"/>
      <c r="D161" s="285"/>
      <c r="E161" s="285"/>
      <c r="F161" s="285"/>
      <c r="G161" s="285"/>
      <c r="H161" s="285"/>
      <c r="I161" s="285"/>
      <c r="J161" s="285"/>
      <c r="K161" s="306"/>
    </row>
    <row r="162" spans="2:11" s="1" customFormat="1" ht="18.75" customHeight="1">
      <c r="B162" s="287"/>
      <c r="C162" s="297"/>
      <c r="D162" s="297"/>
      <c r="E162" s="297"/>
      <c r="F162" s="307"/>
      <c r="G162" s="297"/>
      <c r="H162" s="297"/>
      <c r="I162" s="297"/>
      <c r="J162" s="297"/>
      <c r="K162" s="287"/>
    </row>
    <row r="163" spans="2:11" s="1" customFormat="1" ht="18.75" customHeight="1">
      <c r="B163" s="260"/>
      <c r="C163" s="260"/>
      <c r="D163" s="260"/>
      <c r="E163" s="260"/>
      <c r="F163" s="260"/>
      <c r="G163" s="260"/>
      <c r="H163" s="260"/>
      <c r="I163" s="260"/>
      <c r="J163" s="260"/>
      <c r="K163" s="260"/>
    </row>
    <row r="164" spans="2:11" s="1" customFormat="1" ht="7.5" customHeight="1">
      <c r="B164" s="242"/>
      <c r="C164" s="243"/>
      <c r="D164" s="243"/>
      <c r="E164" s="243"/>
      <c r="F164" s="243"/>
      <c r="G164" s="243"/>
      <c r="H164" s="243"/>
      <c r="I164" s="243"/>
      <c r="J164" s="243"/>
      <c r="K164" s="244"/>
    </row>
    <row r="165" spans="2:11" s="1" customFormat="1" ht="45" customHeight="1">
      <c r="B165" s="245"/>
      <c r="C165" s="373" t="s">
        <v>1774</v>
      </c>
      <c r="D165" s="373"/>
      <c r="E165" s="373"/>
      <c r="F165" s="373"/>
      <c r="G165" s="373"/>
      <c r="H165" s="373"/>
      <c r="I165" s="373"/>
      <c r="J165" s="373"/>
      <c r="K165" s="246"/>
    </row>
    <row r="166" spans="2:11" s="1" customFormat="1" ht="17.25" customHeight="1">
      <c r="B166" s="245"/>
      <c r="C166" s="266" t="s">
        <v>1702</v>
      </c>
      <c r="D166" s="266"/>
      <c r="E166" s="266"/>
      <c r="F166" s="266" t="s">
        <v>1703</v>
      </c>
      <c r="G166" s="308"/>
      <c r="H166" s="309" t="s">
        <v>64</v>
      </c>
      <c r="I166" s="309" t="s">
        <v>67</v>
      </c>
      <c r="J166" s="266" t="s">
        <v>1704</v>
      </c>
      <c r="K166" s="246"/>
    </row>
    <row r="167" spans="2:11" s="1" customFormat="1" ht="17.25" customHeight="1">
      <c r="B167" s="247"/>
      <c r="C167" s="268" t="s">
        <v>1705</v>
      </c>
      <c r="D167" s="268"/>
      <c r="E167" s="268"/>
      <c r="F167" s="269" t="s">
        <v>1706</v>
      </c>
      <c r="G167" s="310"/>
      <c r="H167" s="311"/>
      <c r="I167" s="311"/>
      <c r="J167" s="268" t="s">
        <v>1707</v>
      </c>
      <c r="K167" s="248"/>
    </row>
    <row r="168" spans="2:11" s="1" customFormat="1" ht="5.25" customHeight="1">
      <c r="B168" s="276"/>
      <c r="C168" s="271"/>
      <c r="D168" s="271"/>
      <c r="E168" s="271"/>
      <c r="F168" s="271"/>
      <c r="G168" s="272"/>
      <c r="H168" s="271"/>
      <c r="I168" s="271"/>
      <c r="J168" s="271"/>
      <c r="K168" s="299"/>
    </row>
    <row r="169" spans="2:11" s="1" customFormat="1" ht="15" customHeight="1">
      <c r="B169" s="276"/>
      <c r="C169" s="253" t="s">
        <v>1711</v>
      </c>
      <c r="D169" s="253"/>
      <c r="E169" s="253"/>
      <c r="F169" s="274" t="s">
        <v>1708</v>
      </c>
      <c r="G169" s="253"/>
      <c r="H169" s="253" t="s">
        <v>1748</v>
      </c>
      <c r="I169" s="253" t="s">
        <v>1710</v>
      </c>
      <c r="J169" s="253">
        <v>120</v>
      </c>
      <c r="K169" s="299"/>
    </row>
    <row r="170" spans="2:11" s="1" customFormat="1" ht="15" customHeight="1">
      <c r="B170" s="276"/>
      <c r="C170" s="253" t="s">
        <v>1757</v>
      </c>
      <c r="D170" s="253"/>
      <c r="E170" s="253"/>
      <c r="F170" s="274" t="s">
        <v>1708</v>
      </c>
      <c r="G170" s="253"/>
      <c r="H170" s="253" t="s">
        <v>1758</v>
      </c>
      <c r="I170" s="253" t="s">
        <v>1710</v>
      </c>
      <c r="J170" s="253" t="s">
        <v>1759</v>
      </c>
      <c r="K170" s="299"/>
    </row>
    <row r="171" spans="2:11" s="1" customFormat="1" ht="15" customHeight="1">
      <c r="B171" s="276"/>
      <c r="C171" s="253" t="s">
        <v>1656</v>
      </c>
      <c r="D171" s="253"/>
      <c r="E171" s="253"/>
      <c r="F171" s="274" t="s">
        <v>1708</v>
      </c>
      <c r="G171" s="253"/>
      <c r="H171" s="253" t="s">
        <v>1775</v>
      </c>
      <c r="I171" s="253" t="s">
        <v>1710</v>
      </c>
      <c r="J171" s="253" t="s">
        <v>1759</v>
      </c>
      <c r="K171" s="299"/>
    </row>
    <row r="172" spans="2:11" s="1" customFormat="1" ht="15" customHeight="1">
      <c r="B172" s="276"/>
      <c r="C172" s="253" t="s">
        <v>1713</v>
      </c>
      <c r="D172" s="253"/>
      <c r="E172" s="253"/>
      <c r="F172" s="274" t="s">
        <v>1714</v>
      </c>
      <c r="G172" s="253"/>
      <c r="H172" s="253" t="s">
        <v>1775</v>
      </c>
      <c r="I172" s="253" t="s">
        <v>1710</v>
      </c>
      <c r="J172" s="253">
        <v>50</v>
      </c>
      <c r="K172" s="299"/>
    </row>
    <row r="173" spans="2:11" s="1" customFormat="1" ht="15" customHeight="1">
      <c r="B173" s="276"/>
      <c r="C173" s="253" t="s">
        <v>1716</v>
      </c>
      <c r="D173" s="253"/>
      <c r="E173" s="253"/>
      <c r="F173" s="274" t="s">
        <v>1708</v>
      </c>
      <c r="G173" s="253"/>
      <c r="H173" s="253" t="s">
        <v>1775</v>
      </c>
      <c r="I173" s="253" t="s">
        <v>1718</v>
      </c>
      <c r="J173" s="253"/>
      <c r="K173" s="299"/>
    </row>
    <row r="174" spans="2:11" s="1" customFormat="1" ht="15" customHeight="1">
      <c r="B174" s="276"/>
      <c r="C174" s="253" t="s">
        <v>1727</v>
      </c>
      <c r="D174" s="253"/>
      <c r="E174" s="253"/>
      <c r="F174" s="274" t="s">
        <v>1714</v>
      </c>
      <c r="G174" s="253"/>
      <c r="H174" s="253" t="s">
        <v>1775</v>
      </c>
      <c r="I174" s="253" t="s">
        <v>1710</v>
      </c>
      <c r="J174" s="253">
        <v>50</v>
      </c>
      <c r="K174" s="299"/>
    </row>
    <row r="175" spans="2:11" s="1" customFormat="1" ht="15" customHeight="1">
      <c r="B175" s="276"/>
      <c r="C175" s="253" t="s">
        <v>1735</v>
      </c>
      <c r="D175" s="253"/>
      <c r="E175" s="253"/>
      <c r="F175" s="274" t="s">
        <v>1714</v>
      </c>
      <c r="G175" s="253"/>
      <c r="H175" s="253" t="s">
        <v>1775</v>
      </c>
      <c r="I175" s="253" t="s">
        <v>1710</v>
      </c>
      <c r="J175" s="253">
        <v>50</v>
      </c>
      <c r="K175" s="299"/>
    </row>
    <row r="176" spans="2:11" s="1" customFormat="1" ht="15" customHeight="1">
      <c r="B176" s="276"/>
      <c r="C176" s="253" t="s">
        <v>1733</v>
      </c>
      <c r="D176" s="253"/>
      <c r="E176" s="253"/>
      <c r="F176" s="274" t="s">
        <v>1714</v>
      </c>
      <c r="G176" s="253"/>
      <c r="H176" s="253" t="s">
        <v>1775</v>
      </c>
      <c r="I176" s="253" t="s">
        <v>1710</v>
      </c>
      <c r="J176" s="253">
        <v>50</v>
      </c>
      <c r="K176" s="299"/>
    </row>
    <row r="177" spans="2:11" s="1" customFormat="1" ht="15" customHeight="1">
      <c r="B177" s="276"/>
      <c r="C177" s="253" t="s">
        <v>124</v>
      </c>
      <c r="D177" s="253"/>
      <c r="E177" s="253"/>
      <c r="F177" s="274" t="s">
        <v>1708</v>
      </c>
      <c r="G177" s="253"/>
      <c r="H177" s="253" t="s">
        <v>1776</v>
      </c>
      <c r="I177" s="253" t="s">
        <v>1777</v>
      </c>
      <c r="J177" s="253"/>
      <c r="K177" s="299"/>
    </row>
    <row r="178" spans="2:11" s="1" customFormat="1" ht="15" customHeight="1">
      <c r="B178" s="276"/>
      <c r="C178" s="253" t="s">
        <v>67</v>
      </c>
      <c r="D178" s="253"/>
      <c r="E178" s="253"/>
      <c r="F178" s="274" t="s">
        <v>1708</v>
      </c>
      <c r="G178" s="253"/>
      <c r="H178" s="253" t="s">
        <v>1778</v>
      </c>
      <c r="I178" s="253" t="s">
        <v>1779</v>
      </c>
      <c r="J178" s="253">
        <v>1</v>
      </c>
      <c r="K178" s="299"/>
    </row>
    <row r="179" spans="2:11" s="1" customFormat="1" ht="15" customHeight="1">
      <c r="B179" s="276"/>
      <c r="C179" s="253" t="s">
        <v>63</v>
      </c>
      <c r="D179" s="253"/>
      <c r="E179" s="253"/>
      <c r="F179" s="274" t="s">
        <v>1708</v>
      </c>
      <c r="G179" s="253"/>
      <c r="H179" s="253" t="s">
        <v>1780</v>
      </c>
      <c r="I179" s="253" t="s">
        <v>1710</v>
      </c>
      <c r="J179" s="253">
        <v>20</v>
      </c>
      <c r="K179" s="299"/>
    </row>
    <row r="180" spans="2:11" s="1" customFormat="1" ht="15" customHeight="1">
      <c r="B180" s="276"/>
      <c r="C180" s="253" t="s">
        <v>64</v>
      </c>
      <c r="D180" s="253"/>
      <c r="E180" s="253"/>
      <c r="F180" s="274" t="s">
        <v>1708</v>
      </c>
      <c r="G180" s="253"/>
      <c r="H180" s="253" t="s">
        <v>1781</v>
      </c>
      <c r="I180" s="253" t="s">
        <v>1710</v>
      </c>
      <c r="J180" s="253">
        <v>255</v>
      </c>
      <c r="K180" s="299"/>
    </row>
    <row r="181" spans="2:11" s="1" customFormat="1" ht="15" customHeight="1">
      <c r="B181" s="276"/>
      <c r="C181" s="253" t="s">
        <v>125</v>
      </c>
      <c r="D181" s="253"/>
      <c r="E181" s="253"/>
      <c r="F181" s="274" t="s">
        <v>1708</v>
      </c>
      <c r="G181" s="253"/>
      <c r="H181" s="253" t="s">
        <v>1672</v>
      </c>
      <c r="I181" s="253" t="s">
        <v>1710</v>
      </c>
      <c r="J181" s="253">
        <v>10</v>
      </c>
      <c r="K181" s="299"/>
    </row>
    <row r="182" spans="2:11" s="1" customFormat="1" ht="15" customHeight="1">
      <c r="B182" s="276"/>
      <c r="C182" s="253" t="s">
        <v>126</v>
      </c>
      <c r="D182" s="253"/>
      <c r="E182" s="253"/>
      <c r="F182" s="274" t="s">
        <v>1708</v>
      </c>
      <c r="G182" s="253"/>
      <c r="H182" s="253" t="s">
        <v>1782</v>
      </c>
      <c r="I182" s="253" t="s">
        <v>1743</v>
      </c>
      <c r="J182" s="253"/>
      <c r="K182" s="299"/>
    </row>
    <row r="183" spans="2:11" s="1" customFormat="1" ht="15" customHeight="1">
      <c r="B183" s="276"/>
      <c r="C183" s="253" t="s">
        <v>1783</v>
      </c>
      <c r="D183" s="253"/>
      <c r="E183" s="253"/>
      <c r="F183" s="274" t="s">
        <v>1708</v>
      </c>
      <c r="G183" s="253"/>
      <c r="H183" s="253" t="s">
        <v>1784</v>
      </c>
      <c r="I183" s="253" t="s">
        <v>1743</v>
      </c>
      <c r="J183" s="253"/>
      <c r="K183" s="299"/>
    </row>
    <row r="184" spans="2:11" s="1" customFormat="1" ht="15" customHeight="1">
      <c r="B184" s="276"/>
      <c r="C184" s="253" t="s">
        <v>1772</v>
      </c>
      <c r="D184" s="253"/>
      <c r="E184" s="253"/>
      <c r="F184" s="274" t="s">
        <v>1708</v>
      </c>
      <c r="G184" s="253"/>
      <c r="H184" s="253" t="s">
        <v>1785</v>
      </c>
      <c r="I184" s="253" t="s">
        <v>1743</v>
      </c>
      <c r="J184" s="253"/>
      <c r="K184" s="299"/>
    </row>
    <row r="185" spans="2:11" s="1" customFormat="1" ht="15" customHeight="1">
      <c r="B185" s="276"/>
      <c r="C185" s="253" t="s">
        <v>128</v>
      </c>
      <c r="D185" s="253"/>
      <c r="E185" s="253"/>
      <c r="F185" s="274" t="s">
        <v>1714</v>
      </c>
      <c r="G185" s="253"/>
      <c r="H185" s="253" t="s">
        <v>1786</v>
      </c>
      <c r="I185" s="253" t="s">
        <v>1710</v>
      </c>
      <c r="J185" s="253">
        <v>50</v>
      </c>
      <c r="K185" s="299"/>
    </row>
    <row r="186" spans="2:11" s="1" customFormat="1" ht="15" customHeight="1">
      <c r="B186" s="276"/>
      <c r="C186" s="253" t="s">
        <v>1787</v>
      </c>
      <c r="D186" s="253"/>
      <c r="E186" s="253"/>
      <c r="F186" s="274" t="s">
        <v>1714</v>
      </c>
      <c r="G186" s="253"/>
      <c r="H186" s="253" t="s">
        <v>1788</v>
      </c>
      <c r="I186" s="253" t="s">
        <v>1789</v>
      </c>
      <c r="J186" s="253"/>
      <c r="K186" s="299"/>
    </row>
    <row r="187" spans="2:11" s="1" customFormat="1" ht="15" customHeight="1">
      <c r="B187" s="276"/>
      <c r="C187" s="253" t="s">
        <v>1790</v>
      </c>
      <c r="D187" s="253"/>
      <c r="E187" s="253"/>
      <c r="F187" s="274" t="s">
        <v>1714</v>
      </c>
      <c r="G187" s="253"/>
      <c r="H187" s="253" t="s">
        <v>1791</v>
      </c>
      <c r="I187" s="253" t="s">
        <v>1789</v>
      </c>
      <c r="J187" s="253"/>
      <c r="K187" s="299"/>
    </row>
    <row r="188" spans="2:11" s="1" customFormat="1" ht="15" customHeight="1">
      <c r="B188" s="276"/>
      <c r="C188" s="253" t="s">
        <v>1792</v>
      </c>
      <c r="D188" s="253"/>
      <c r="E188" s="253"/>
      <c r="F188" s="274" t="s">
        <v>1714</v>
      </c>
      <c r="G188" s="253"/>
      <c r="H188" s="253" t="s">
        <v>1793</v>
      </c>
      <c r="I188" s="253" t="s">
        <v>1789</v>
      </c>
      <c r="J188" s="253"/>
      <c r="K188" s="299"/>
    </row>
    <row r="189" spans="2:11" s="1" customFormat="1" ht="15" customHeight="1">
      <c r="B189" s="276"/>
      <c r="C189" s="312" t="s">
        <v>1794</v>
      </c>
      <c r="D189" s="253"/>
      <c r="E189" s="253"/>
      <c r="F189" s="274" t="s">
        <v>1714</v>
      </c>
      <c r="G189" s="253"/>
      <c r="H189" s="253" t="s">
        <v>1795</v>
      </c>
      <c r="I189" s="253" t="s">
        <v>1796</v>
      </c>
      <c r="J189" s="313" t="s">
        <v>1797</v>
      </c>
      <c r="K189" s="299"/>
    </row>
    <row r="190" spans="2:11" s="1" customFormat="1" ht="15" customHeight="1">
      <c r="B190" s="276"/>
      <c r="C190" s="312" t="s">
        <v>52</v>
      </c>
      <c r="D190" s="253"/>
      <c r="E190" s="253"/>
      <c r="F190" s="274" t="s">
        <v>1708</v>
      </c>
      <c r="G190" s="253"/>
      <c r="H190" s="250" t="s">
        <v>1798</v>
      </c>
      <c r="I190" s="253" t="s">
        <v>1799</v>
      </c>
      <c r="J190" s="253"/>
      <c r="K190" s="299"/>
    </row>
    <row r="191" spans="2:11" s="1" customFormat="1" ht="15" customHeight="1">
      <c r="B191" s="276"/>
      <c r="C191" s="312" t="s">
        <v>1800</v>
      </c>
      <c r="D191" s="253"/>
      <c r="E191" s="253"/>
      <c r="F191" s="274" t="s">
        <v>1708</v>
      </c>
      <c r="G191" s="253"/>
      <c r="H191" s="253" t="s">
        <v>1801</v>
      </c>
      <c r="I191" s="253" t="s">
        <v>1743</v>
      </c>
      <c r="J191" s="253"/>
      <c r="K191" s="299"/>
    </row>
    <row r="192" spans="2:11" s="1" customFormat="1" ht="15" customHeight="1">
      <c r="B192" s="276"/>
      <c r="C192" s="312" t="s">
        <v>1802</v>
      </c>
      <c r="D192" s="253"/>
      <c r="E192" s="253"/>
      <c r="F192" s="274" t="s">
        <v>1708</v>
      </c>
      <c r="G192" s="253"/>
      <c r="H192" s="253" t="s">
        <v>1803</v>
      </c>
      <c r="I192" s="253" t="s">
        <v>1743</v>
      </c>
      <c r="J192" s="253"/>
      <c r="K192" s="299"/>
    </row>
    <row r="193" spans="2:11" s="1" customFormat="1" ht="15" customHeight="1">
      <c r="B193" s="276"/>
      <c r="C193" s="312" t="s">
        <v>1804</v>
      </c>
      <c r="D193" s="253"/>
      <c r="E193" s="253"/>
      <c r="F193" s="274" t="s">
        <v>1714</v>
      </c>
      <c r="G193" s="253"/>
      <c r="H193" s="253" t="s">
        <v>1805</v>
      </c>
      <c r="I193" s="253" t="s">
        <v>1743</v>
      </c>
      <c r="J193" s="253"/>
      <c r="K193" s="299"/>
    </row>
    <row r="194" spans="2:11" s="1" customFormat="1" ht="15" customHeight="1">
      <c r="B194" s="305"/>
      <c r="C194" s="314"/>
      <c r="D194" s="285"/>
      <c r="E194" s="285"/>
      <c r="F194" s="285"/>
      <c r="G194" s="285"/>
      <c r="H194" s="285"/>
      <c r="I194" s="285"/>
      <c r="J194" s="285"/>
      <c r="K194" s="306"/>
    </row>
    <row r="195" spans="2:11" s="1" customFormat="1" ht="18.75" customHeight="1">
      <c r="B195" s="287"/>
      <c r="C195" s="297"/>
      <c r="D195" s="297"/>
      <c r="E195" s="297"/>
      <c r="F195" s="307"/>
      <c r="G195" s="297"/>
      <c r="H195" s="297"/>
      <c r="I195" s="297"/>
      <c r="J195" s="297"/>
      <c r="K195" s="287"/>
    </row>
    <row r="196" spans="2:11" s="1" customFormat="1" ht="18.75" customHeight="1">
      <c r="B196" s="287"/>
      <c r="C196" s="297"/>
      <c r="D196" s="297"/>
      <c r="E196" s="297"/>
      <c r="F196" s="307"/>
      <c r="G196" s="297"/>
      <c r="H196" s="297"/>
      <c r="I196" s="297"/>
      <c r="J196" s="297"/>
      <c r="K196" s="287"/>
    </row>
    <row r="197" spans="2:11" s="1" customFormat="1" ht="18.75" customHeight="1">
      <c r="B197" s="260"/>
      <c r="C197" s="260"/>
      <c r="D197" s="260"/>
      <c r="E197" s="260"/>
      <c r="F197" s="260"/>
      <c r="G197" s="260"/>
      <c r="H197" s="260"/>
      <c r="I197" s="260"/>
      <c r="J197" s="260"/>
      <c r="K197" s="260"/>
    </row>
    <row r="198" spans="2:11" s="1" customFormat="1" ht="13.5">
      <c r="B198" s="242"/>
      <c r="C198" s="243"/>
      <c r="D198" s="243"/>
      <c r="E198" s="243"/>
      <c r="F198" s="243"/>
      <c r="G198" s="243"/>
      <c r="H198" s="243"/>
      <c r="I198" s="243"/>
      <c r="J198" s="243"/>
      <c r="K198" s="244"/>
    </row>
    <row r="199" spans="2:11" s="1" customFormat="1" ht="21">
      <c r="B199" s="245"/>
      <c r="C199" s="373" t="s">
        <v>1806</v>
      </c>
      <c r="D199" s="373"/>
      <c r="E199" s="373"/>
      <c r="F199" s="373"/>
      <c r="G199" s="373"/>
      <c r="H199" s="373"/>
      <c r="I199" s="373"/>
      <c r="J199" s="373"/>
      <c r="K199" s="246"/>
    </row>
    <row r="200" spans="2:11" s="1" customFormat="1" ht="25.5" customHeight="1">
      <c r="B200" s="245"/>
      <c r="C200" s="315" t="s">
        <v>1807</v>
      </c>
      <c r="D200" s="315"/>
      <c r="E200" s="315"/>
      <c r="F200" s="315" t="s">
        <v>1808</v>
      </c>
      <c r="G200" s="316"/>
      <c r="H200" s="374" t="s">
        <v>1809</v>
      </c>
      <c r="I200" s="374"/>
      <c r="J200" s="374"/>
      <c r="K200" s="246"/>
    </row>
    <row r="201" spans="2:11" s="1" customFormat="1" ht="5.25" customHeight="1">
      <c r="B201" s="276"/>
      <c r="C201" s="271"/>
      <c r="D201" s="271"/>
      <c r="E201" s="271"/>
      <c r="F201" s="271"/>
      <c r="G201" s="297"/>
      <c r="H201" s="271"/>
      <c r="I201" s="271"/>
      <c r="J201" s="271"/>
      <c r="K201" s="299"/>
    </row>
    <row r="202" spans="2:11" s="1" customFormat="1" ht="15" customHeight="1">
      <c r="B202" s="276"/>
      <c r="C202" s="253" t="s">
        <v>1799</v>
      </c>
      <c r="D202" s="253"/>
      <c r="E202" s="253"/>
      <c r="F202" s="274" t="s">
        <v>53</v>
      </c>
      <c r="G202" s="253"/>
      <c r="H202" s="375" t="s">
        <v>1810</v>
      </c>
      <c r="I202" s="375"/>
      <c r="J202" s="375"/>
      <c r="K202" s="299"/>
    </row>
    <row r="203" spans="2:11" s="1" customFormat="1" ht="15" customHeight="1">
      <c r="B203" s="276"/>
      <c r="C203" s="253"/>
      <c r="D203" s="253"/>
      <c r="E203" s="253"/>
      <c r="F203" s="274" t="s">
        <v>54</v>
      </c>
      <c r="G203" s="253"/>
      <c r="H203" s="375" t="s">
        <v>1811</v>
      </c>
      <c r="I203" s="375"/>
      <c r="J203" s="375"/>
      <c r="K203" s="299"/>
    </row>
    <row r="204" spans="2:11" s="1" customFormat="1" ht="15" customHeight="1">
      <c r="B204" s="276"/>
      <c r="C204" s="253"/>
      <c r="D204" s="253"/>
      <c r="E204" s="253"/>
      <c r="F204" s="274" t="s">
        <v>57</v>
      </c>
      <c r="G204" s="253"/>
      <c r="H204" s="375" t="s">
        <v>1812</v>
      </c>
      <c r="I204" s="375"/>
      <c r="J204" s="375"/>
      <c r="K204" s="299"/>
    </row>
    <row r="205" spans="2:11" s="1" customFormat="1" ht="15" customHeight="1">
      <c r="B205" s="276"/>
      <c r="C205" s="253"/>
      <c r="D205" s="253"/>
      <c r="E205" s="253"/>
      <c r="F205" s="274" t="s">
        <v>55</v>
      </c>
      <c r="G205" s="253"/>
      <c r="H205" s="375" t="s">
        <v>1813</v>
      </c>
      <c r="I205" s="375"/>
      <c r="J205" s="375"/>
      <c r="K205" s="299"/>
    </row>
    <row r="206" spans="2:11" s="1" customFormat="1" ht="15" customHeight="1">
      <c r="B206" s="276"/>
      <c r="C206" s="253"/>
      <c r="D206" s="253"/>
      <c r="E206" s="253"/>
      <c r="F206" s="274" t="s">
        <v>56</v>
      </c>
      <c r="G206" s="253"/>
      <c r="H206" s="375" t="s">
        <v>1814</v>
      </c>
      <c r="I206" s="375"/>
      <c r="J206" s="375"/>
      <c r="K206" s="299"/>
    </row>
    <row r="207" spans="2:11" s="1" customFormat="1" ht="15" customHeight="1">
      <c r="B207" s="276"/>
      <c r="C207" s="253"/>
      <c r="D207" s="253"/>
      <c r="E207" s="253"/>
      <c r="F207" s="274"/>
      <c r="G207" s="253"/>
      <c r="H207" s="253"/>
      <c r="I207" s="253"/>
      <c r="J207" s="253"/>
      <c r="K207" s="299"/>
    </row>
    <row r="208" spans="2:11" s="1" customFormat="1" ht="15" customHeight="1">
      <c r="B208" s="276"/>
      <c r="C208" s="253" t="s">
        <v>1755</v>
      </c>
      <c r="D208" s="253"/>
      <c r="E208" s="253"/>
      <c r="F208" s="274" t="s">
        <v>89</v>
      </c>
      <c r="G208" s="253"/>
      <c r="H208" s="375" t="s">
        <v>1815</v>
      </c>
      <c r="I208" s="375"/>
      <c r="J208" s="375"/>
      <c r="K208" s="299"/>
    </row>
    <row r="209" spans="2:11" s="1" customFormat="1" ht="15" customHeight="1">
      <c r="B209" s="276"/>
      <c r="C209" s="253"/>
      <c r="D209" s="253"/>
      <c r="E209" s="253"/>
      <c r="F209" s="274" t="s">
        <v>1650</v>
      </c>
      <c r="G209" s="253"/>
      <c r="H209" s="375" t="s">
        <v>1651</v>
      </c>
      <c r="I209" s="375"/>
      <c r="J209" s="375"/>
      <c r="K209" s="299"/>
    </row>
    <row r="210" spans="2:11" s="1" customFormat="1" ht="15" customHeight="1">
      <c r="B210" s="276"/>
      <c r="C210" s="253"/>
      <c r="D210" s="253"/>
      <c r="E210" s="253"/>
      <c r="F210" s="274" t="s">
        <v>1648</v>
      </c>
      <c r="G210" s="253"/>
      <c r="H210" s="375" t="s">
        <v>1816</v>
      </c>
      <c r="I210" s="375"/>
      <c r="J210" s="375"/>
      <c r="K210" s="299"/>
    </row>
    <row r="211" spans="2:11" s="1" customFormat="1" ht="15" customHeight="1">
      <c r="B211" s="317"/>
      <c r="C211" s="253"/>
      <c r="D211" s="253"/>
      <c r="E211" s="253"/>
      <c r="F211" s="274" t="s">
        <v>1652</v>
      </c>
      <c r="G211" s="312"/>
      <c r="H211" s="376" t="s">
        <v>1653</v>
      </c>
      <c r="I211" s="376"/>
      <c r="J211" s="376"/>
      <c r="K211" s="318"/>
    </row>
    <row r="212" spans="2:11" s="1" customFormat="1" ht="15" customHeight="1">
      <c r="B212" s="317"/>
      <c r="C212" s="253"/>
      <c r="D212" s="253"/>
      <c r="E212" s="253"/>
      <c r="F212" s="274" t="s">
        <v>1654</v>
      </c>
      <c r="G212" s="312"/>
      <c r="H212" s="376" t="s">
        <v>1817</v>
      </c>
      <c r="I212" s="376"/>
      <c r="J212" s="376"/>
      <c r="K212" s="318"/>
    </row>
    <row r="213" spans="2:11" s="1" customFormat="1" ht="15" customHeight="1">
      <c r="B213" s="317"/>
      <c r="C213" s="253"/>
      <c r="D213" s="253"/>
      <c r="E213" s="253"/>
      <c r="F213" s="274"/>
      <c r="G213" s="312"/>
      <c r="H213" s="303"/>
      <c r="I213" s="303"/>
      <c r="J213" s="303"/>
      <c r="K213" s="318"/>
    </row>
    <row r="214" spans="2:11" s="1" customFormat="1" ht="15" customHeight="1">
      <c r="B214" s="317"/>
      <c r="C214" s="253" t="s">
        <v>1779</v>
      </c>
      <c r="D214" s="253"/>
      <c r="E214" s="253"/>
      <c r="F214" s="274">
        <v>1</v>
      </c>
      <c r="G214" s="312"/>
      <c r="H214" s="376" t="s">
        <v>1818</v>
      </c>
      <c r="I214" s="376"/>
      <c r="J214" s="376"/>
      <c r="K214" s="318"/>
    </row>
    <row r="215" spans="2:11" s="1" customFormat="1" ht="15" customHeight="1">
      <c r="B215" s="317"/>
      <c r="C215" s="253"/>
      <c r="D215" s="253"/>
      <c r="E215" s="253"/>
      <c r="F215" s="274">
        <v>2</v>
      </c>
      <c r="G215" s="312"/>
      <c r="H215" s="376" t="s">
        <v>1819</v>
      </c>
      <c r="I215" s="376"/>
      <c r="J215" s="376"/>
      <c r="K215" s="318"/>
    </row>
    <row r="216" spans="2:11" s="1" customFormat="1" ht="15" customHeight="1">
      <c r="B216" s="317"/>
      <c r="C216" s="253"/>
      <c r="D216" s="253"/>
      <c r="E216" s="253"/>
      <c r="F216" s="274">
        <v>3</v>
      </c>
      <c r="G216" s="312"/>
      <c r="H216" s="376" t="s">
        <v>1820</v>
      </c>
      <c r="I216" s="376"/>
      <c r="J216" s="376"/>
      <c r="K216" s="318"/>
    </row>
    <row r="217" spans="2:11" s="1" customFormat="1" ht="15" customHeight="1">
      <c r="B217" s="317"/>
      <c r="C217" s="253"/>
      <c r="D217" s="253"/>
      <c r="E217" s="253"/>
      <c r="F217" s="274">
        <v>4</v>
      </c>
      <c r="G217" s="312"/>
      <c r="H217" s="376" t="s">
        <v>1821</v>
      </c>
      <c r="I217" s="376"/>
      <c r="J217" s="376"/>
      <c r="K217" s="318"/>
    </row>
    <row r="218" spans="2:11" s="1" customFormat="1" ht="12.75" customHeight="1">
      <c r="B218" s="319"/>
      <c r="C218" s="320"/>
      <c r="D218" s="320"/>
      <c r="E218" s="320"/>
      <c r="F218" s="320"/>
      <c r="G218" s="320"/>
      <c r="H218" s="320"/>
      <c r="I218" s="320"/>
      <c r="J218" s="320"/>
      <c r="K218" s="321"/>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D1.01.100 - Oprava a mode...</vt:lpstr>
      <vt:lpstr>Pokyny pro vyplnění</vt:lpstr>
      <vt:lpstr>'D1.01.100 - Oprava a mode...'!Názvy_tisku</vt:lpstr>
      <vt:lpstr>'Rekapitulace stavby'!Názvy_tisku</vt:lpstr>
      <vt:lpstr>'D1.01.100 - Oprava a mode...'!Oblast_tisku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cp:lastPrinted>2021-11-09T23:24:22Z</cp:lastPrinted>
  <dcterms:created xsi:type="dcterms:W3CDTF">2021-11-09T23:19:06Z</dcterms:created>
  <dcterms:modified xsi:type="dcterms:W3CDTF">2021-11-09T23:24:29Z</dcterms:modified>
</cp:coreProperties>
</file>