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zeleni\ZELEŇ-nová\03_PROJEKTY_probíhající\Měšťanská, Jánošíková, Duk. Hrdinů\Projektová dokumentace_výsadby_Měšťanská_Duk.Hrdinů\final PD\ZDROJOVÉ SOUBORY\"/>
    </mc:Choice>
  </mc:AlternateContent>
  <xr:revisionPtr revIDLastSave="0" documentId="13_ncr:1_{52CD0BC8-A910-45E5-86FF-215608A95F87}" xr6:coauthVersionLast="47" xr6:coauthVersionMax="47" xr10:uidLastSave="{00000000-0000-0000-0000-000000000000}"/>
  <bookViews>
    <workbookView xWindow="-120" yWindow="-120" windowWidth="29040" windowHeight="15840" tabRatio="698" xr2:uid="{00000000-000D-0000-FFFF-FFFF00000000}"/>
  </bookViews>
  <sheets>
    <sheet name="Rozpočet_založení" sheetId="1" r:id="rId1"/>
    <sheet name="Plán péče_1. rok" sheetId="3" r:id="rId2"/>
    <sheet name="Plán péče_2. rok" sheetId="2" r:id="rId3"/>
    <sheet name="Plán péče_3. rok" sheetId="5" r:id="rId4"/>
    <sheet name="Plán péče_4. rok" sheetId="6" r:id="rId5"/>
    <sheet name="Plán péče_5. rok" sheetId="4" r:id="rId6"/>
    <sheet name="Cena celkem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7" i="2" l="1"/>
  <c r="I17" i="2" s="1"/>
  <c r="G16" i="2"/>
  <c r="I16" i="2" s="1"/>
  <c r="G15" i="2"/>
  <c r="G10" i="2"/>
  <c r="I16" i="1"/>
  <c r="G16" i="1"/>
  <c r="I18" i="6"/>
  <c r="I11" i="6"/>
  <c r="G9" i="6"/>
  <c r="I9" i="6" s="1"/>
  <c r="I10" i="6" s="1"/>
  <c r="G30" i="5"/>
  <c r="G50" i="2"/>
  <c r="G45" i="2"/>
  <c r="I45" i="2" s="1"/>
  <c r="G44" i="2"/>
  <c r="G36" i="2"/>
  <c r="G37" i="2"/>
  <c r="G38" i="2"/>
  <c r="G39" i="2"/>
  <c r="G35" i="2"/>
  <c r="G30" i="2"/>
  <c r="G29" i="2"/>
  <c r="I29" i="2" s="1"/>
  <c r="G35" i="3"/>
  <c r="I18" i="3"/>
  <c r="K9" i="1"/>
  <c r="K93" i="1"/>
  <c r="G93" i="1"/>
  <c r="K63" i="1"/>
  <c r="I63" i="1"/>
  <c r="G63" i="1"/>
  <c r="G32" i="1"/>
  <c r="G40" i="1"/>
  <c r="I119" i="1"/>
  <c r="I118" i="1"/>
  <c r="G119" i="1"/>
  <c r="G118" i="1"/>
  <c r="I112" i="1"/>
  <c r="I113" i="1"/>
  <c r="I114" i="1"/>
  <c r="I111" i="1"/>
  <c r="I115" i="1" s="1"/>
  <c r="G114" i="1"/>
  <c r="G112" i="1"/>
  <c r="G113" i="1"/>
  <c r="G111" i="1"/>
  <c r="K104" i="1"/>
  <c r="K105" i="1" s="1"/>
  <c r="G104" i="1"/>
  <c r="G105" i="1" s="1"/>
  <c r="G106" i="1" s="1"/>
  <c r="G107" i="1" s="1"/>
  <c r="K98" i="1"/>
  <c r="K99" i="1"/>
  <c r="K100" i="1"/>
  <c r="K101" i="1"/>
  <c r="G101" i="1"/>
  <c r="G98" i="1"/>
  <c r="G99" i="1"/>
  <c r="G100" i="1"/>
  <c r="K89" i="1"/>
  <c r="K90" i="1"/>
  <c r="K91" i="1"/>
  <c r="K92" i="1"/>
  <c r="K88" i="1"/>
  <c r="G90" i="1"/>
  <c r="G88" i="1"/>
  <c r="G89" i="1"/>
  <c r="G91" i="1"/>
  <c r="G92" i="1"/>
  <c r="I81" i="1"/>
  <c r="I82" i="1" s="1"/>
  <c r="I83" i="1" s="1"/>
  <c r="I84" i="1" s="1"/>
  <c r="G80" i="1"/>
  <c r="G81" i="1"/>
  <c r="G79" i="1"/>
  <c r="K69" i="1"/>
  <c r="K70" i="1"/>
  <c r="K71" i="1"/>
  <c r="K72" i="1"/>
  <c r="K73" i="1"/>
  <c r="K74" i="1"/>
  <c r="K75" i="1"/>
  <c r="K76" i="1"/>
  <c r="I76" i="1"/>
  <c r="I69" i="1"/>
  <c r="I70" i="1"/>
  <c r="I71" i="1"/>
  <c r="I72" i="1"/>
  <c r="I73" i="1"/>
  <c r="I74" i="1"/>
  <c r="I75" i="1"/>
  <c r="G69" i="1"/>
  <c r="G70" i="1"/>
  <c r="G71" i="1"/>
  <c r="G72" i="1"/>
  <c r="G73" i="1"/>
  <c r="G74" i="1"/>
  <c r="G75" i="1"/>
  <c r="G76" i="1"/>
  <c r="K52" i="1"/>
  <c r="K53" i="1"/>
  <c r="K54" i="1"/>
  <c r="K55" i="1"/>
  <c r="K56" i="1"/>
  <c r="K57" i="1"/>
  <c r="K58" i="1"/>
  <c r="K59" i="1"/>
  <c r="K60" i="1"/>
  <c r="K61" i="1"/>
  <c r="K62" i="1"/>
  <c r="K51" i="1"/>
  <c r="I52" i="1"/>
  <c r="I53" i="1"/>
  <c r="I54" i="1"/>
  <c r="I55" i="1"/>
  <c r="I56" i="1"/>
  <c r="I57" i="1"/>
  <c r="I58" i="1"/>
  <c r="I59" i="1"/>
  <c r="I60" i="1"/>
  <c r="I61" i="1"/>
  <c r="I62" i="1"/>
  <c r="I51" i="1"/>
  <c r="G52" i="1"/>
  <c r="G53" i="1"/>
  <c r="G54" i="1"/>
  <c r="G55" i="1"/>
  <c r="G56" i="1"/>
  <c r="G57" i="1"/>
  <c r="G58" i="1"/>
  <c r="G59" i="1"/>
  <c r="G60" i="1"/>
  <c r="G61" i="1"/>
  <c r="G62" i="1"/>
  <c r="G51" i="1"/>
  <c r="I44" i="1"/>
  <c r="I43" i="1"/>
  <c r="G44" i="1"/>
  <c r="G43" i="1"/>
  <c r="I38" i="1"/>
  <c r="I40" i="1" s="1"/>
  <c r="I39" i="1"/>
  <c r="I37" i="1"/>
  <c r="G38" i="1"/>
  <c r="G39" i="1"/>
  <c r="G37" i="1"/>
  <c r="I24" i="1"/>
  <c r="I25" i="1"/>
  <c r="I26" i="1"/>
  <c r="I27" i="1"/>
  <c r="I28" i="1"/>
  <c r="I29" i="1"/>
  <c r="I30" i="1"/>
  <c r="I32" i="1" s="1"/>
  <c r="I31" i="1"/>
  <c r="I23" i="1"/>
  <c r="G24" i="1"/>
  <c r="G25" i="1"/>
  <c r="G26" i="1"/>
  <c r="G27" i="1"/>
  <c r="G28" i="1"/>
  <c r="G29" i="1"/>
  <c r="G30" i="1"/>
  <c r="G31" i="1"/>
  <c r="G23" i="1"/>
  <c r="K14" i="1"/>
  <c r="K13" i="1"/>
  <c r="K15" i="1" s="1"/>
  <c r="I13" i="1"/>
  <c r="I14" i="1"/>
  <c r="I15" i="1" s="1"/>
  <c r="G14" i="1"/>
  <c r="G13" i="1"/>
  <c r="G9" i="1"/>
  <c r="K6" i="1"/>
  <c r="K7" i="1"/>
  <c r="K8" i="1"/>
  <c r="I6" i="1"/>
  <c r="I7" i="1"/>
  <c r="I8" i="1"/>
  <c r="K5" i="1"/>
  <c r="I5" i="1"/>
  <c r="G6" i="1"/>
  <c r="G7" i="1"/>
  <c r="G8" i="1"/>
  <c r="G5" i="1"/>
  <c r="G49" i="3"/>
  <c r="I49" i="3" s="1"/>
  <c r="G42" i="3"/>
  <c r="I42" i="3" s="1"/>
  <c r="G44" i="3"/>
  <c r="G43" i="3"/>
  <c r="I43" i="3"/>
  <c r="I44" i="3"/>
  <c r="I36" i="3"/>
  <c r="I37" i="3"/>
  <c r="I38" i="3"/>
  <c r="I35" i="3"/>
  <c r="G36" i="3"/>
  <c r="G37" i="3"/>
  <c r="G38" i="3"/>
  <c r="G30" i="3"/>
  <c r="I30" i="3"/>
  <c r="G29" i="3"/>
  <c r="I29" i="3" s="1"/>
  <c r="G28" i="3"/>
  <c r="I28" i="3" s="1"/>
  <c r="I31" i="3" s="1"/>
  <c r="I23" i="3"/>
  <c r="I22" i="3"/>
  <c r="G23" i="3"/>
  <c r="G22" i="3"/>
  <c r="I24" i="3"/>
  <c r="G24" i="3"/>
  <c r="G25" i="3"/>
  <c r="I25" i="3" s="1"/>
  <c r="G17" i="3"/>
  <c r="G16" i="3"/>
  <c r="I17" i="3"/>
  <c r="I16" i="3"/>
  <c r="G15" i="3"/>
  <c r="I15" i="3" s="1"/>
  <c r="I7" i="3"/>
  <c r="I9" i="3"/>
  <c r="I11" i="3"/>
  <c r="G7" i="3"/>
  <c r="G8" i="3"/>
  <c r="I8" i="3" s="1"/>
  <c r="G9" i="3"/>
  <c r="G10" i="3"/>
  <c r="I10" i="3" s="1"/>
  <c r="G11" i="3"/>
  <c r="G6" i="3"/>
  <c r="I6" i="3" s="1"/>
  <c r="I44" i="2"/>
  <c r="I50" i="2"/>
  <c r="G43" i="2"/>
  <c r="I43" i="2" s="1"/>
  <c r="I36" i="2"/>
  <c r="I38" i="2"/>
  <c r="I39" i="2"/>
  <c r="I35" i="2"/>
  <c r="I37" i="2"/>
  <c r="I30" i="2"/>
  <c r="G28" i="2"/>
  <c r="I28" i="2" s="1"/>
  <c r="I23" i="2"/>
  <c r="I24" i="2"/>
  <c r="G23" i="2"/>
  <c r="G24" i="2"/>
  <c r="G25" i="2"/>
  <c r="I25" i="2" s="1"/>
  <c r="G22" i="2"/>
  <c r="I22" i="2" s="1"/>
  <c r="I15" i="2"/>
  <c r="I7" i="2"/>
  <c r="I9" i="2"/>
  <c r="I10" i="2"/>
  <c r="I11" i="2"/>
  <c r="G7" i="2"/>
  <c r="G8" i="2"/>
  <c r="I8" i="2" s="1"/>
  <c r="G9" i="2"/>
  <c r="G11" i="2"/>
  <c r="G6" i="2"/>
  <c r="I6" i="2" s="1"/>
  <c r="I12" i="2" s="1"/>
  <c r="G49" i="5"/>
  <c r="I49" i="5" s="1"/>
  <c r="I50" i="5" s="1"/>
  <c r="I51" i="5" s="1"/>
  <c r="I44" i="5"/>
  <c r="G44" i="5"/>
  <c r="G43" i="5"/>
  <c r="I43" i="5" s="1"/>
  <c r="I36" i="5"/>
  <c r="I37" i="5"/>
  <c r="I38" i="5"/>
  <c r="I39" i="5"/>
  <c r="I35" i="5"/>
  <c r="G36" i="5"/>
  <c r="G37" i="5"/>
  <c r="G38" i="5"/>
  <c r="G39" i="5"/>
  <c r="G35" i="5"/>
  <c r="I30" i="5"/>
  <c r="G29" i="5"/>
  <c r="I29" i="5" s="1"/>
  <c r="I24" i="5"/>
  <c r="I25" i="5"/>
  <c r="I26" i="5"/>
  <c r="G22" i="5"/>
  <c r="I22" i="5" s="1"/>
  <c r="G23" i="5"/>
  <c r="I23" i="5" s="1"/>
  <c r="G24" i="5"/>
  <c r="G25" i="5"/>
  <c r="G26" i="5"/>
  <c r="G21" i="5"/>
  <c r="I21" i="5" s="1"/>
  <c r="G16" i="5"/>
  <c r="I16" i="5" s="1"/>
  <c r="G15" i="5"/>
  <c r="I15" i="5" s="1"/>
  <c r="G6" i="5"/>
  <c r="G7" i="5"/>
  <c r="I7" i="5" s="1"/>
  <c r="G8" i="5"/>
  <c r="I8" i="5" s="1"/>
  <c r="G9" i="5"/>
  <c r="I9" i="5" s="1"/>
  <c r="G10" i="5"/>
  <c r="I10" i="5" s="1"/>
  <c r="G11" i="5"/>
  <c r="I11" i="5" s="1"/>
  <c r="I6" i="5"/>
  <c r="G14" i="6"/>
  <c r="I14" i="6" s="1"/>
  <c r="G6" i="6"/>
  <c r="I6" i="6" s="1"/>
  <c r="G5" i="6"/>
  <c r="I5" i="6" s="1"/>
  <c r="G15" i="4"/>
  <c r="I15" i="4" s="1"/>
  <c r="I16" i="4" s="1"/>
  <c r="I17" i="4" s="1"/>
  <c r="G10" i="4"/>
  <c r="I10" i="4" s="1"/>
  <c r="I11" i="4" s="1"/>
  <c r="G6" i="4"/>
  <c r="I6" i="4" s="1"/>
  <c r="G7" i="4"/>
  <c r="I7" i="4" s="1"/>
  <c r="G5" i="4"/>
  <c r="I5" i="4" s="1"/>
  <c r="K79" i="1"/>
  <c r="K80" i="1"/>
  <c r="I85" i="1" l="1"/>
  <c r="G108" i="1"/>
  <c r="I17" i="5"/>
  <c r="G45" i="1"/>
  <c r="I120" i="1"/>
  <c r="I121" i="1" s="1"/>
  <c r="K106" i="1"/>
  <c r="K107" i="1" s="1"/>
  <c r="K108" i="1" s="1"/>
  <c r="G82" i="1"/>
  <c r="K82" i="1"/>
  <c r="I9" i="1"/>
  <c r="K10" i="1"/>
  <c r="K16" i="1" s="1"/>
  <c r="I45" i="3"/>
  <c r="I18" i="2"/>
  <c r="I19" i="2" s="1"/>
  <c r="I46" i="2"/>
  <c r="I31" i="2"/>
  <c r="I45" i="5"/>
  <c r="I31" i="5"/>
  <c r="I15" i="6"/>
  <c r="I16" i="6" s="1"/>
  <c r="I8" i="4"/>
  <c r="I27" i="5"/>
  <c r="I40" i="5"/>
  <c r="I50" i="3"/>
  <c r="I51" i="3" s="1"/>
  <c r="I7" i="6"/>
  <c r="I12" i="5"/>
  <c r="I18" i="5" s="1"/>
  <c r="I26" i="3"/>
  <c r="I32" i="3" s="1"/>
  <c r="I39" i="3"/>
  <c r="I12" i="3"/>
  <c r="K83" i="1" l="1"/>
  <c r="K84" i="1" s="1"/>
  <c r="K85" i="1" s="1"/>
  <c r="K123" i="1" s="1"/>
  <c r="G83" i="1"/>
  <c r="G84" i="1" s="1"/>
  <c r="G85" i="1" s="1"/>
  <c r="G46" i="1"/>
  <c r="G47" i="1"/>
  <c r="G48" i="1" s="1"/>
  <c r="I48" i="1" s="1"/>
  <c r="I26" i="2"/>
  <c r="I32" i="2" s="1"/>
  <c r="I32" i="5"/>
  <c r="I46" i="5"/>
  <c r="G15" i="1"/>
  <c r="I10" i="1"/>
  <c r="I12" i="4"/>
  <c r="I19" i="4" s="1"/>
  <c r="I46" i="3"/>
  <c r="I19" i="3"/>
  <c r="G10" i="1"/>
  <c r="G120" i="1"/>
  <c r="G121" i="1" s="1"/>
  <c r="G115" i="1"/>
  <c r="I51" i="2"/>
  <c r="I52" i="2" s="1"/>
  <c r="I40" i="2"/>
  <c r="G123" i="1" l="1"/>
  <c r="I123" i="1"/>
  <c r="I47" i="2"/>
  <c r="I53" i="5"/>
  <c r="I53" i="3"/>
  <c r="I54" i="2" l="1"/>
  <c r="H4" i="8" s="1"/>
</calcChain>
</file>

<file path=xl/sharedStrings.xml><?xml version="1.0" encoding="utf-8"?>
<sst xmlns="http://schemas.openxmlformats.org/spreadsheetml/2006/main" count="1014" uniqueCount="210">
  <si>
    <t>PŘÍPRAVA STANOVIŠTĚ A VEGETAČNÍ VRSTVY</t>
  </si>
  <si>
    <t>PRACOVNÍ OPERACE</t>
  </si>
  <si>
    <t>Číslo operace</t>
  </si>
  <si>
    <t>Popis</t>
  </si>
  <si>
    <t>Poznámka</t>
  </si>
  <si>
    <t>m.j.</t>
  </si>
  <si>
    <t>počet m.j.</t>
  </si>
  <si>
    <t>cena m.j.</t>
  </si>
  <si>
    <t>cena celkem</t>
  </si>
  <si>
    <r>
      <rPr>
        <sz val="10"/>
        <rFont val="Arial"/>
        <family val="2"/>
        <charset val="238"/>
      </rPr>
      <t>m</t>
    </r>
    <r>
      <rPr>
        <vertAlign val="superscript"/>
        <sz val="10"/>
        <rFont val="Arial"/>
        <family val="2"/>
        <charset val="238"/>
      </rPr>
      <t>2</t>
    </r>
  </si>
  <si>
    <t xml:space="preserve">Obdělání půdy hrabáním v rovině a svahu do 1:5 </t>
  </si>
  <si>
    <r>
      <rPr>
        <sz val="10"/>
        <rFont val="Arial"/>
        <family val="2"/>
        <charset val="238"/>
      </rPr>
      <t>m</t>
    </r>
    <r>
      <rPr>
        <vertAlign val="superscript"/>
        <sz val="10"/>
        <rFont val="Arial"/>
        <family val="2"/>
        <charset val="238"/>
      </rPr>
      <t>3</t>
    </r>
  </si>
  <si>
    <t>SPECIFIKACE A MNOŽSTVÍ POUŽITÝCH MATERIÁLŮ</t>
  </si>
  <si>
    <t>Materiál</t>
  </si>
  <si>
    <t>Specifikace</t>
  </si>
  <si>
    <t>Materiál celkem:</t>
  </si>
  <si>
    <t>PŘÍPRAVA STANOVIŠTĚ A VEGETAČNÍ VRSTVY CELKEM:</t>
  </si>
  <si>
    <t>VÝSADBA TRVALEK (+OKRASNÝCH TRAVIN A CIBULOVIN) = ZÁHONY TRVALEK</t>
  </si>
  <si>
    <t xml:space="preserve">Hloub. jamek bez výměny půdy do 0,01 m3, svah 1:5 </t>
  </si>
  <si>
    <t xml:space="preserve">Výsadba květin hrnkovaných, květináč do 12 cm </t>
  </si>
  <si>
    <t xml:space="preserve">Hnojení půdy umělým hnojivem na široko v rovině a svahu do 1:5 (20g) </t>
  </si>
  <si>
    <t>kg</t>
  </si>
  <si>
    <t xml:space="preserve">Mulčování rostlin kůrou tl. do 0,1 m v rovině a svahu do 1:5 </t>
  </si>
  <si>
    <t xml:space="preserve">mocnost 5 cm </t>
  </si>
  <si>
    <t xml:space="preserve">Zalití rostlin vodou plocha přes 20 m2 </t>
  </si>
  <si>
    <t xml:space="preserve">Dovoz vody pro zálivku rostlin do 6 km </t>
  </si>
  <si>
    <t xml:space="preserve">Přesun hmot pro sadovnické a krajin. úpravy do 5km   </t>
  </si>
  <si>
    <t>t</t>
  </si>
  <si>
    <t>Trvalky</t>
  </si>
  <si>
    <t xml:space="preserve">Mulčovací kůra </t>
  </si>
  <si>
    <t>Voda</t>
  </si>
  <si>
    <t xml:space="preserve">Voda na zalití </t>
  </si>
  <si>
    <t>VÝSADBA ZÁHONŮ TRVALEK CELKEM:</t>
  </si>
  <si>
    <t>Keře</t>
  </si>
  <si>
    <t>ks</t>
  </si>
  <si>
    <t>Osivo</t>
  </si>
  <si>
    <t>Cibuloviny</t>
  </si>
  <si>
    <t>VÝSADBA OKRASNÝCH KEŘŮ</t>
  </si>
  <si>
    <t>hnojivo</t>
  </si>
  <si>
    <t>Mulčovací kůra</t>
  </si>
  <si>
    <t>m3</t>
  </si>
  <si>
    <t>cibuloviny</t>
  </si>
  <si>
    <t>Pracovní operace</t>
  </si>
  <si>
    <t>Zalití rostlin vodou plochy nad 20 m2, opakováno 3x</t>
  </si>
  <si>
    <t>voda</t>
  </si>
  <si>
    <t>20l/m2</t>
  </si>
  <si>
    <t>Materiál celkem</t>
  </si>
  <si>
    <t>VÝSADBA KEŘŮ CELKEM</t>
  </si>
  <si>
    <t>Pracovní operace celkem</t>
  </si>
  <si>
    <t xml:space="preserve">Dovoz vody na zalití rostlin do vzdálenosti 6000 m </t>
  </si>
  <si>
    <t>m2</t>
  </si>
  <si>
    <t>R</t>
  </si>
  <si>
    <t>Pozn. Skutečné množství dodaného substrátu bude ozpůsobeno dle rozsahu výkopových a stavebních prací při rekonstrukci komunikace, dle množství ponechané původní zeminy apod. Přesně množství speficifikovat v půběhu prací dle výše zmíněného</t>
  </si>
  <si>
    <t>trvalky</t>
  </si>
  <si>
    <t>tl. Cca 0,05m</t>
  </si>
  <si>
    <t>mulč</t>
  </si>
  <si>
    <t>Výsadba květin - cibulí nebo hlíz</t>
  </si>
  <si>
    <t>KEŘE</t>
  </si>
  <si>
    <t>TRVALKY</t>
  </si>
  <si>
    <t>typ VP</t>
  </si>
  <si>
    <t>Rostliny celkem (bez DPH)</t>
  </si>
  <si>
    <t>průměrná cena za ks</t>
  </si>
  <si>
    <t>cena celkem (mezisoučet)</t>
  </si>
  <si>
    <t>Pracovní operace výsadeb celkem:</t>
  </si>
  <si>
    <t>Specifikace samostatně v tabulce -  (cena dle soupis Rostlinného materiálu - trvalky)</t>
  </si>
  <si>
    <t>ROSTLINNÝ MATERIÁL - DŘEVINY</t>
  </si>
  <si>
    <t>ROSTLINNÝ MATERIÁL - TRVALKY A CIBULOVINY</t>
  </si>
  <si>
    <t>CENA VEGETAČNÍCH ÚPRAV CELKEM (BEZ DPH)</t>
  </si>
  <si>
    <t>Pracovní operace přípravy celkem:</t>
  </si>
  <si>
    <t>počet opakování/rok</t>
  </si>
  <si>
    <t>cena/rok</t>
  </si>
  <si>
    <t xml:space="preserve">Doplnění uhynulého materiálu </t>
  </si>
  <si>
    <t>Odplevelení záhonu květin v rovině</t>
  </si>
  <si>
    <t>Odplevelení keřových skupin v rovině</t>
  </si>
  <si>
    <t>Odstranění odkvetlých částí trvalek</t>
  </si>
  <si>
    <t>Následná péče celkem</t>
  </si>
  <si>
    <t>Následná péče celkem:</t>
  </si>
  <si>
    <t>rostliny</t>
  </si>
  <si>
    <t>OKRASNÉ KEŘE</t>
  </si>
  <si>
    <t>EXTENZIVNÍ ZÁHON S TRVALKAMI (+OKRASNÉ TRAVINY A CIBULOVINY)</t>
  </si>
  <si>
    <t>Pracovní operace celkem:</t>
  </si>
  <si>
    <t>Zmlazovací řez netrnitých keřů</t>
  </si>
  <si>
    <t>STROMY</t>
  </si>
  <si>
    <t>VÝSADBA STROMŮ</t>
  </si>
  <si>
    <t>Hnojení výpěstků průmyslovými hnojivy do 0,25 kg/ks</t>
  </si>
  <si>
    <t>Ukotvení kmene dřevin třemi kůly do 0,1 m délky do 3 m</t>
  </si>
  <si>
    <t>včetně příček v horní i spodní části kotvení, viz modelový řez TZ</t>
  </si>
  <si>
    <t>včetně zdrsnění dna a stěn jámy</t>
  </si>
  <si>
    <t>složení a aplikace substrátů viz TZ</t>
  </si>
  <si>
    <t>cca 0,5m2/1 strom</t>
  </si>
  <si>
    <t>mocnost 0,1 m (cca 1,7m2/strom)</t>
  </si>
  <si>
    <t>Řez stromu výchovný</t>
  </si>
  <si>
    <t>dle TZ</t>
  </si>
  <si>
    <t>cca 100l/strom</t>
  </si>
  <si>
    <t>stromy</t>
  </si>
  <si>
    <t>ROSTLINNÝ MATERIÁL - STROMY</t>
  </si>
  <si>
    <t>Tabletové kombinované hnojivo</t>
  </si>
  <si>
    <t>cca 7x10g/l strom</t>
  </si>
  <si>
    <t>tabl.</t>
  </si>
  <si>
    <t>hnojení</t>
  </si>
  <si>
    <t>Kůl frézovaný s fazetou a špicí pr. 7-8 cm, délka do 3 m</t>
  </si>
  <si>
    <t>3 ks/strom</t>
  </si>
  <si>
    <t>každý strom 9x příčka (půlená kulatina, pr. 7-8 cm, délka cca 50-60 cm), textilní úvazek, spojovací materiál</t>
  </si>
  <si>
    <t>soubor</t>
  </si>
  <si>
    <t>10 cm mocnost (tj. 0,17 m3/strom)</t>
  </si>
  <si>
    <t>ochrana kmene</t>
  </si>
  <si>
    <t>rákosová rohož</t>
  </si>
  <si>
    <t>délka do 2,2 m</t>
  </si>
  <si>
    <t>VÝSADBA STROMŮ CELKEM</t>
  </si>
  <si>
    <t>Hloubení jamek bez výměny půdy do 1 m3</t>
  </si>
  <si>
    <t>Zhotovení závlahové mísy dřevin D přes 1,0 m  v rovině nebo na svahu do 1:5</t>
  </si>
  <si>
    <t>Obdělání půdy kultivátorováním v rovině</t>
  </si>
  <si>
    <t>kultivace stávající vegetační vrstvy</t>
  </si>
  <si>
    <t xml:space="preserve">cca 50% plochy, okraje kolem obrubníků apod. </t>
  </si>
  <si>
    <t>Obdělání půdy rytím do 20 cm, hor. 1 až 2, v rovině</t>
  </si>
  <si>
    <t>l</t>
  </si>
  <si>
    <t>kameny, rostlinných zbytků</t>
  </si>
  <si>
    <t>Hloubení jamek bez výměny půdy zeminy tř. 1-4 objem do 0,005m3 v rovině a svahu do 1:5</t>
  </si>
  <si>
    <t>Výsadba keře s balem, se zalitím, při průměru balu do 200mm v rovině</t>
  </si>
  <si>
    <t>0,0075 kg/ks</t>
  </si>
  <si>
    <t>Přirážka na pořizovací náklady a doprava 25% (*0,25)</t>
  </si>
  <si>
    <t>Hnojení půdy nebo trávníku v rovině nebo svahu do 1:5 umělým hnojivem s rozdělením k jednotlivým rostlinám</t>
  </si>
  <si>
    <t>Hnojení umělým hnojivem v rovině</t>
  </si>
  <si>
    <t>Založení trávníku parkového výsevem v rovině</t>
  </si>
  <si>
    <t>Směs travní do sucha PROFI</t>
  </si>
  <si>
    <t>ZALOŽENÍ TRÁVNÍKU VÝSEVEM CELKEM</t>
  </si>
  <si>
    <t>Obdělání půdy hrabání</t>
  </si>
  <si>
    <t xml:space="preserve">Obdělání půdy válením, v rovině </t>
  </si>
  <si>
    <t>mělké zahrabání osiva, zasekání</t>
  </si>
  <si>
    <t>Chemické odplevelení před založením postřikem, v rovině</t>
  </si>
  <si>
    <t>cca 15-30l/m2 (tj. 0,025m3*735m2)</t>
  </si>
  <si>
    <t>Ošetření trávníku bez ohledu na způsob založení, tj. pokosení se shrabáním, naložením shrabků na dopravní prostředek s odvezením do 20 km a se složením</t>
  </si>
  <si>
    <t>185 80-3111</t>
  </si>
  <si>
    <t>doplnění uhynulého materiálu 10%</t>
  </si>
  <si>
    <t>odstranění po druhém roce od výsadby, při zálivce kontrola stavu</t>
  </si>
  <si>
    <t>60l/strom (0,06m3*49=2,94m3)</t>
  </si>
  <si>
    <t xml:space="preserve">Ošetřování vysazených dřevin soliterních, v rovině </t>
  </si>
  <si>
    <t>Výsadba dřevin s balem D do 0,6 m jamky se zalitím v rovině a svahu do 1:5 se zalitím</t>
  </si>
  <si>
    <t>Zalití rostlin vodou do 20m2</t>
  </si>
  <si>
    <t>Odstranění rohože</t>
  </si>
  <si>
    <t>Odstranění kotvení</t>
  </si>
  <si>
    <r>
      <t>m</t>
    </r>
    <r>
      <rPr>
        <vertAlign val="superscript"/>
        <sz val="10"/>
        <rFont val="Arial"/>
        <family val="2"/>
        <charset val="238"/>
      </rPr>
      <t>3</t>
    </r>
  </si>
  <si>
    <t xml:space="preserve">Znovu uvázání dřeviny ke stávajícímu kůlu   </t>
  </si>
  <si>
    <t>10%, pouze v prvních dva roky</t>
  </si>
  <si>
    <t>odstranění po zteření materiálu cca po 3. roce</t>
  </si>
  <si>
    <t>cca 2,25 m/strom</t>
  </si>
  <si>
    <t>m</t>
  </si>
  <si>
    <t>textilní úvazek + kotvící komponenty</t>
  </si>
  <si>
    <t>PARKOVÝ TRÁVNÍK</t>
  </si>
  <si>
    <t xml:space="preserve">Sběr nežádoucího materiálu </t>
  </si>
  <si>
    <t>Herbicid totální systémový</t>
  </si>
  <si>
    <t>Voda pro chemický postřik</t>
  </si>
  <si>
    <r>
      <t>cca 0,02kg/m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*735m2</t>
    </r>
  </si>
  <si>
    <t>cca 15-30l/m2 (0,025m3*735m2=18,3m3)</t>
  </si>
  <si>
    <t>Specifikace samostatně v tabulce-(cena dle soupis Rostlinného materiálu - trvalky)</t>
  </si>
  <si>
    <t>mocnost 0,05 m * 735 m2 = 36,7 m3</t>
  </si>
  <si>
    <r>
      <t>cca 0,02kg/m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* 735 m2 = 14,7 kg</t>
    </r>
  </si>
  <si>
    <t>ulice Měštanská</t>
  </si>
  <si>
    <t>cca 15-30l/m2 (tj. 0,025m3*735m2=18,3m3)</t>
  </si>
  <si>
    <t>mocnost 0,05 m * 735 m2 = 36,75m3</t>
  </si>
  <si>
    <t>v prvních dvou letech zálivka častější, odvíjí se od aktuálních klimatický poměrů 1,7m2*49 ks=2,94 m3</t>
  </si>
  <si>
    <t>ulice Měšťanská</t>
  </si>
  <si>
    <t>ulice tř. Dukelských hrdinů</t>
  </si>
  <si>
    <t>25-30 g/m2 * 429 m2</t>
  </si>
  <si>
    <t>0,05 kg*m2= 21,45</t>
  </si>
  <si>
    <t>0,05 kg/m2 = tj. 21,45 kg</t>
  </si>
  <si>
    <t>-</t>
  </si>
  <si>
    <t>do hnízd cca po 10 ks, celkem 6100 ks</t>
  </si>
  <si>
    <t>6-8ks/m2 * 735m2= 5880 ks</t>
  </si>
  <si>
    <t xml:space="preserve">85% z celku </t>
  </si>
  <si>
    <t>ulice Třída Dukelských hrdinů</t>
  </si>
  <si>
    <t>20 l/m2; tj. 0,02*230m2 =4,6</t>
  </si>
  <si>
    <t xml:space="preserve"> 666 ks; </t>
  </si>
  <si>
    <t xml:space="preserve"> 336ks</t>
  </si>
  <si>
    <t>0,05 kg*230m2=11,5kg</t>
  </si>
  <si>
    <t>0,075m*230m2=17,25m3</t>
  </si>
  <si>
    <t>0,05m*230m2</t>
  </si>
  <si>
    <t xml:space="preserve">10 l/m2; tj. 0,01*230m2 </t>
  </si>
  <si>
    <t>20l/m2*3 opakování</t>
  </si>
  <si>
    <t>PLÁN PÉČE 5. ROK PO ZALOŽENÍ</t>
  </si>
  <si>
    <t>PLÁN PÉČE 4. ROK PO ZALOŽENÍ</t>
  </si>
  <si>
    <t>PLÁN PÉČE 3. ROK PO ZALOŽENÍ</t>
  </si>
  <si>
    <t>PLÁN PÉČE 2 ROK PO ZALOŽENÍ</t>
  </si>
  <si>
    <t>PLÁN PÉČE 1. ROK PO ZALOŽENÍ</t>
  </si>
  <si>
    <t xml:space="preserve">hloubení do strukturálního substrátu </t>
  </si>
  <si>
    <t>odebrání vrstev strukturálního substrátu dle původního složení</t>
  </si>
  <si>
    <t>Ukotvení dřeviny podzemním systémem za kořenový bal</t>
  </si>
  <si>
    <t>podzemní kotvení za kari siť/k betonovým základnám</t>
  </si>
  <si>
    <t>nadzemní kotvení</t>
  </si>
  <si>
    <t>podzemní kotvení</t>
  </si>
  <si>
    <t>Kotvení za karisíť/k betonovým základnám</t>
  </si>
  <si>
    <t>např. typu kotvos</t>
  </si>
  <si>
    <t>Zhotovení obalu kmene z rákosové nebo kokosové rohože v rovině a svahu do 1:5</t>
  </si>
  <si>
    <t>15 % z celku</t>
  </si>
  <si>
    <t>cca 5l/ha (tj. 0,1394*5=0,69l)</t>
  </si>
  <si>
    <t>cca 200l/ha (0,1394*200=27,88l)</t>
  </si>
  <si>
    <t>CIBULOVINY</t>
  </si>
  <si>
    <t>Výchovný řez alejových stromů</t>
  </si>
  <si>
    <r>
      <rPr>
        <i/>
        <sz val="10"/>
        <rFont val="Arial"/>
        <family val="2"/>
        <charset val="238"/>
      </rPr>
      <t xml:space="preserve">Sorbus aria </t>
    </r>
    <r>
      <rPr>
        <sz val="10"/>
        <rFont val="Arial"/>
        <family val="2"/>
        <charset val="238"/>
      </rPr>
      <t>´Lutescens´ (vel. 14-16, cena dle soupis rostlinného materiálu)</t>
    </r>
  </si>
  <si>
    <r>
      <t xml:space="preserve">Platanus acerifolia </t>
    </r>
    <r>
      <rPr>
        <sz val="10"/>
        <rFont val="Arial"/>
        <family val="2"/>
        <charset val="238"/>
      </rPr>
      <t>(vel. 14-16, cena dle soupis rostlinného materiálu)</t>
    </r>
  </si>
  <si>
    <r>
      <rPr>
        <i/>
        <sz val="10"/>
        <rFont val="Arial"/>
        <family val="2"/>
        <charset val="238"/>
      </rPr>
      <t xml:space="preserve">Prunus serrulata </t>
    </r>
    <r>
      <rPr>
        <sz val="10"/>
        <rFont val="Arial"/>
        <family val="2"/>
        <charset val="238"/>
      </rPr>
      <t>'Royal Burgundii' (vel. 14-16, cena dle soupis rostlinného materiálu)</t>
    </r>
  </si>
  <si>
    <r>
      <rPr>
        <i/>
        <sz val="10"/>
        <rFont val="Arial"/>
        <family val="2"/>
        <charset val="238"/>
      </rPr>
      <t xml:space="preserve">Sorbus aria </t>
    </r>
    <r>
      <rPr>
        <sz val="10"/>
        <rFont val="Arial"/>
        <family val="2"/>
        <charset val="238"/>
      </rPr>
      <t>´Lutescens´ (vel. 14-16)</t>
    </r>
  </si>
  <si>
    <t>Platanus acerifolia  (vel. 14-16)</t>
  </si>
  <si>
    <r>
      <rPr>
        <i/>
        <sz val="10"/>
        <rFont val="Arial"/>
        <family val="2"/>
        <charset val="238"/>
      </rPr>
      <t xml:space="preserve">Prunus serrulata </t>
    </r>
    <r>
      <rPr>
        <sz val="10"/>
        <rFont val="Arial"/>
        <family val="2"/>
        <charset val="238"/>
      </rPr>
      <t>'Royal Burgundii'  (vel. 14-16)</t>
    </r>
  </si>
  <si>
    <r>
      <rPr>
        <i/>
        <sz val="10"/>
        <rFont val="Arial"/>
        <family val="2"/>
        <charset val="238"/>
      </rPr>
      <t>Spiraea x japonica</t>
    </r>
    <r>
      <rPr>
        <sz val="10"/>
        <rFont val="Arial"/>
        <family val="2"/>
        <charset val="238"/>
      </rPr>
      <t xml:space="preserve"> ´Genpei´ (vel. 20-30, cena dle soupis Rostlinného materiálu)</t>
    </r>
  </si>
  <si>
    <r>
      <rPr>
        <i/>
        <sz val="10"/>
        <rFont val="Arial"/>
        <family val="2"/>
        <charset val="238"/>
      </rPr>
      <t>Spiraea x cinerea</t>
    </r>
    <r>
      <rPr>
        <sz val="10"/>
        <rFont val="Arial"/>
        <family val="2"/>
        <charset val="238"/>
      </rPr>
      <t xml:space="preserve"> ´Grefsheim´  (vel. 20-30,cena dle soupis Rostlinného materiálu)</t>
    </r>
  </si>
  <si>
    <t>10%, pouze v prvních dva roky(10% ze 7 ks, tj. 0,7 ks - zaokrouhleno)</t>
  </si>
  <si>
    <t xml:space="preserve"> odplevelení s nakypřením nebo vypletí, odstranění poškozených částí dřeviny s případným složením odpadu na hromady, naložením na dopravní prostředek, odvozem do 20 km a se složením, vizuální kontrola kontrola kotvení (vychýlení apod.)</t>
  </si>
  <si>
    <t xml:space="preserve"> odplevelení s nakypřením nebo vypletí, odstranění poškozených částí dřeviny s případným složením odpadu na hromady, naložením na dopravní prostředek, odvozem do 20 km a se složením,  vizuální kontrola kontrola kotvení (vychýlení apod.)</t>
  </si>
  <si>
    <t xml:space="preserve">Minerální hnojivo např. typu Cererit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</si>
</sst>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 tint="-0.249977111117893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rgb="FFCCFFCC"/>
      </patternFill>
    </fill>
    <fill>
      <patternFill patternType="solid">
        <fgColor rgb="FF99CC00"/>
        <bgColor indexed="64"/>
      </patternFill>
    </fill>
    <fill>
      <patternFill patternType="solid">
        <fgColor rgb="FF99CC00"/>
        <bgColor rgb="FFCCFFCC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CC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rgb="FFCCFFCC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rgb="FFCC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9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/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7" xfId="0" applyFill="1" applyBorder="1"/>
    <xf numFmtId="0" fontId="0" fillId="0" borderId="17" xfId="0" applyBorder="1"/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6" xfId="0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0" fillId="0" borderId="2" xfId="0" applyFont="1" applyBorder="1" applyAlignment="1">
      <alignment horizontal="left" vertical="center"/>
    </xf>
    <xf numFmtId="0" fontId="0" fillId="0" borderId="9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/>
    <xf numFmtId="0" fontId="1" fillId="0" borderId="8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164" fontId="0" fillId="3" borderId="18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wrapText="1"/>
    </xf>
    <xf numFmtId="0" fontId="0" fillId="0" borderId="9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0" fontId="0" fillId="0" borderId="26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5" fontId="1" fillId="10" borderId="6" xfId="0" applyNumberFormat="1" applyFont="1" applyFill="1" applyBorder="1" applyAlignment="1">
      <alignment horizontal="center" vertical="center"/>
    </xf>
    <xf numFmtId="165" fontId="1" fillId="9" borderId="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164" fontId="0" fillId="0" borderId="3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ill="1" applyBorder="1"/>
    <xf numFmtId="0" fontId="0" fillId="0" borderId="7" xfId="0" applyBorder="1"/>
    <xf numFmtId="164" fontId="1" fillId="0" borderId="2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Border="1"/>
    <xf numFmtId="0" fontId="0" fillId="0" borderId="32" xfId="0" applyBorder="1" applyAlignment="1">
      <alignment horizontal="center"/>
    </xf>
    <xf numFmtId="0" fontId="0" fillId="0" borderId="41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Fill="1" applyBorder="1"/>
    <xf numFmtId="0" fontId="0" fillId="0" borderId="25" xfId="0" applyBorder="1"/>
    <xf numFmtId="164" fontId="0" fillId="0" borderId="1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5" fontId="1" fillId="7" borderId="39" xfId="0" applyNumberFormat="1" applyFont="1" applyFill="1" applyBorder="1" applyAlignment="1">
      <alignment horizontal="center" vertical="center"/>
    </xf>
    <xf numFmtId="165" fontId="1" fillId="5" borderId="6" xfId="0" applyNumberFormat="1" applyFont="1" applyFill="1" applyBorder="1" applyAlignment="1">
      <alignment horizontal="center" vertical="center"/>
    </xf>
    <xf numFmtId="165" fontId="1" fillId="15" borderId="6" xfId="0" applyNumberFormat="1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3" fillId="0" borderId="14" xfId="0" applyFont="1" applyBorder="1"/>
    <xf numFmtId="0" fontId="0" fillId="0" borderId="11" xfId="0" applyBorder="1"/>
    <xf numFmtId="165" fontId="0" fillId="0" borderId="1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5" fontId="1" fillId="0" borderId="6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165" fontId="0" fillId="0" borderId="27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5" fontId="1" fillId="12" borderId="6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65" fontId="0" fillId="0" borderId="14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165" fontId="0" fillId="0" borderId="40" xfId="0" applyNumberForma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top" wrapText="1"/>
    </xf>
    <xf numFmtId="9" fontId="6" fillId="0" borderId="1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left" vertical="center"/>
    </xf>
    <xf numFmtId="3" fontId="0" fillId="0" borderId="32" xfId="0" applyNumberForma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top"/>
    </xf>
    <xf numFmtId="164" fontId="1" fillId="3" borderId="49" xfId="0" applyNumberFormat="1" applyFont="1" applyFill="1" applyBorder="1" applyAlignment="1">
      <alignment horizontal="center" vertical="center" wrapText="1"/>
    </xf>
    <xf numFmtId="165" fontId="0" fillId="0" borderId="37" xfId="0" applyNumberFormat="1" applyFont="1" applyBorder="1" applyAlignment="1">
      <alignment horizontal="center" vertical="center"/>
    </xf>
    <xf numFmtId="165" fontId="1" fillId="0" borderId="37" xfId="0" applyNumberFormat="1" applyFont="1" applyBorder="1" applyAlignment="1">
      <alignment horizontal="center" vertical="center"/>
    </xf>
    <xf numFmtId="165" fontId="1" fillId="7" borderId="16" xfId="0" applyNumberFormat="1" applyFont="1" applyFill="1" applyBorder="1" applyAlignment="1">
      <alignment horizontal="center" vertical="center"/>
    </xf>
    <xf numFmtId="0" fontId="0" fillId="0" borderId="7" xfId="0" applyFont="1" applyBorder="1"/>
    <xf numFmtId="165" fontId="0" fillId="0" borderId="24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Border="1"/>
    <xf numFmtId="0" fontId="0" fillId="0" borderId="13" xfId="0" applyFont="1" applyBorder="1"/>
    <xf numFmtId="0" fontId="0" fillId="0" borderId="13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64" fontId="8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0" fillId="0" borderId="52" xfId="0" applyNumberFormat="1" applyFont="1" applyFill="1" applyBorder="1" applyAlignment="1">
      <alignment horizontal="center" vertical="center"/>
    </xf>
    <xf numFmtId="165" fontId="0" fillId="0" borderId="51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/>
    <xf numFmtId="0" fontId="0" fillId="0" borderId="54" xfId="0" applyFont="1" applyFill="1" applyBorder="1"/>
    <xf numFmtId="0" fontId="0" fillId="0" borderId="21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165" fontId="8" fillId="0" borderId="5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/>
    <xf numFmtId="0" fontId="0" fillId="0" borderId="18" xfId="0" applyFont="1" applyBorder="1"/>
    <xf numFmtId="0" fontId="0" fillId="0" borderId="26" xfId="0" applyFont="1" applyBorder="1"/>
    <xf numFmtId="165" fontId="1" fillId="0" borderId="16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1" fillId="14" borderId="16" xfId="0" applyNumberFormat="1" applyFont="1" applyFill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0" fontId="0" fillId="0" borderId="24" xfId="0" applyFont="1" applyBorder="1"/>
    <xf numFmtId="0" fontId="0" fillId="0" borderId="1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165" fontId="0" fillId="0" borderId="53" xfId="0" applyNumberFormat="1" applyFont="1" applyBorder="1" applyAlignment="1">
      <alignment horizontal="center" vertical="center"/>
    </xf>
    <xf numFmtId="0" fontId="0" fillId="0" borderId="11" xfId="0" applyFont="1" applyFill="1" applyBorder="1"/>
    <xf numFmtId="0" fontId="0" fillId="0" borderId="32" xfId="0" applyFont="1" applyFill="1" applyBorder="1"/>
    <xf numFmtId="0" fontId="0" fillId="0" borderId="21" xfId="0" applyFont="1" applyBorder="1"/>
    <xf numFmtId="165" fontId="1" fillId="0" borderId="23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" xfId="0" applyFont="1" applyBorder="1"/>
    <xf numFmtId="165" fontId="1" fillId="12" borderId="16" xfId="0" applyNumberFormat="1" applyFont="1" applyFill="1" applyBorder="1" applyAlignment="1">
      <alignment horizontal="center" vertical="center"/>
    </xf>
    <xf numFmtId="0" fontId="0" fillId="0" borderId="17" xfId="0" applyFont="1" applyBorder="1"/>
    <xf numFmtId="0" fontId="0" fillId="0" borderId="0" xfId="0" applyFont="1" applyFill="1"/>
    <xf numFmtId="0" fontId="0" fillId="0" borderId="0" xfId="0" applyFill="1"/>
    <xf numFmtId="164" fontId="1" fillId="0" borderId="17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65" fontId="0" fillId="0" borderId="12" xfId="0" applyNumberFormat="1" applyFont="1" applyBorder="1"/>
    <xf numFmtId="0" fontId="0" fillId="0" borderId="13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165" fontId="0" fillId="0" borderId="27" xfId="0" applyNumberFormat="1" applyFont="1" applyBorder="1"/>
    <xf numFmtId="165" fontId="1" fillId="0" borderId="6" xfId="0" applyNumberFormat="1" applyFont="1" applyBorder="1"/>
    <xf numFmtId="164" fontId="1" fillId="0" borderId="1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7" xfId="0" applyNumberFormat="1" applyFont="1" applyBorder="1"/>
    <xf numFmtId="165" fontId="0" fillId="0" borderId="33" xfId="0" applyNumberFormat="1" applyFont="1" applyBorder="1" applyAlignment="1">
      <alignment horizontal="center" vertical="center"/>
    </xf>
    <xf numFmtId="165" fontId="0" fillId="0" borderId="33" xfId="0" applyNumberFormat="1" applyFont="1" applyBorder="1"/>
    <xf numFmtId="0" fontId="0" fillId="0" borderId="32" xfId="0" applyFont="1" applyBorder="1"/>
    <xf numFmtId="165" fontId="1" fillId="0" borderId="23" xfId="0" applyNumberFormat="1" applyFont="1" applyBorder="1"/>
    <xf numFmtId="165" fontId="1" fillId="0" borderId="6" xfId="0" applyNumberFormat="1" applyFont="1" applyFill="1" applyBorder="1"/>
    <xf numFmtId="165" fontId="1" fillId="12" borderId="15" xfId="0" applyNumberFormat="1" applyFont="1" applyFill="1" applyBorder="1" applyAlignment="1">
      <alignment horizontal="center" vertical="center"/>
    </xf>
    <xf numFmtId="165" fontId="1" fillId="12" borderId="6" xfId="0" applyNumberFormat="1" applyFont="1" applyFill="1" applyBorder="1"/>
    <xf numFmtId="165" fontId="1" fillId="16" borderId="6" xfId="0" applyNumberFormat="1" applyFont="1" applyFill="1" applyBorder="1"/>
    <xf numFmtId="165" fontId="1" fillId="15" borderId="42" xfId="0" applyNumberFormat="1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horizontal="center" vertical="center" wrapText="1"/>
    </xf>
    <xf numFmtId="165" fontId="1" fillId="14" borderId="42" xfId="0" applyNumberFormat="1" applyFont="1" applyFill="1" applyBorder="1" applyAlignment="1">
      <alignment horizontal="center" vertical="center"/>
    </xf>
    <xf numFmtId="165" fontId="1" fillId="0" borderId="15" xfId="0" applyNumberFormat="1" applyFont="1" applyBorder="1"/>
    <xf numFmtId="0" fontId="0" fillId="10" borderId="16" xfId="0" applyFont="1" applyFill="1" applyBorder="1" applyAlignment="1">
      <alignment horizontal="center" vertical="center"/>
    </xf>
    <xf numFmtId="0" fontId="0" fillId="10" borderId="16" xfId="0" applyFont="1" applyFill="1" applyBorder="1"/>
    <xf numFmtId="165" fontId="1" fillId="10" borderId="6" xfId="0" applyNumberFormat="1" applyFont="1" applyFill="1" applyBorder="1"/>
    <xf numFmtId="165" fontId="0" fillId="9" borderId="10" xfId="0" applyNumberFormat="1" applyFont="1" applyFill="1" applyBorder="1" applyAlignment="1">
      <alignment horizontal="center" vertical="center"/>
    </xf>
    <xf numFmtId="165" fontId="0" fillId="9" borderId="12" xfId="0" applyNumberFormat="1" applyFont="1" applyFill="1" applyBorder="1" applyAlignment="1">
      <alignment horizontal="center" vertical="center"/>
    </xf>
    <xf numFmtId="165" fontId="0" fillId="9" borderId="27" xfId="0" applyNumberFormat="1" applyFont="1" applyFill="1" applyBorder="1" applyAlignment="1">
      <alignment horizontal="center" vertical="center"/>
    </xf>
    <xf numFmtId="165" fontId="0" fillId="9" borderId="15" xfId="0" applyNumberFormat="1" applyFont="1" applyFill="1" applyBorder="1" applyAlignment="1">
      <alignment horizontal="center" vertical="center"/>
    </xf>
    <xf numFmtId="165" fontId="1" fillId="7" borderId="6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9" fillId="0" borderId="48" xfId="0" applyNumberFormat="1" applyFont="1" applyBorder="1" applyAlignment="1">
      <alignment horizontal="center" vertical="center"/>
    </xf>
    <xf numFmtId="165" fontId="8" fillId="0" borderId="30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4" fontId="8" fillId="0" borderId="39" xfId="0" applyNumberFormat="1" applyFont="1" applyBorder="1" applyAlignment="1">
      <alignment horizontal="center" vertical="center"/>
    </xf>
    <xf numFmtId="9" fontId="6" fillId="0" borderId="14" xfId="0" applyNumberFormat="1" applyFont="1" applyBorder="1" applyAlignment="1">
      <alignment horizontal="center" vertical="top" wrapText="1"/>
    </xf>
    <xf numFmtId="0" fontId="1" fillId="3" borderId="16" xfId="0" applyFont="1" applyFill="1" applyBorder="1" applyAlignment="1">
      <alignment horizontal="left"/>
    </xf>
    <xf numFmtId="165" fontId="0" fillId="0" borderId="14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5" fontId="1" fillId="0" borderId="0" xfId="0" applyNumberFormat="1" applyFont="1" applyFill="1" applyBorder="1"/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/>
    <xf numFmtId="0" fontId="0" fillId="0" borderId="48" xfId="0" applyFont="1" applyBorder="1"/>
    <xf numFmtId="165" fontId="0" fillId="0" borderId="7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5" fontId="0" fillId="9" borderId="33" xfId="0" applyNumberFormat="1" applyFont="1" applyFill="1" applyBorder="1" applyAlignment="1">
      <alignment horizontal="center" vertical="center"/>
    </xf>
    <xf numFmtId="165" fontId="0" fillId="9" borderId="6" xfId="0" applyNumberFormat="1" applyFont="1" applyFill="1" applyBorder="1" applyAlignment="1">
      <alignment horizontal="center" vertical="center"/>
    </xf>
    <xf numFmtId="165" fontId="1" fillId="14" borderId="6" xfId="0" applyNumberFormat="1" applyFont="1" applyFill="1" applyBorder="1"/>
    <xf numFmtId="0" fontId="0" fillId="0" borderId="55" xfId="0" applyFont="1" applyBorder="1" applyAlignment="1">
      <alignment horizontal="center" vertical="center"/>
    </xf>
    <xf numFmtId="165" fontId="1" fillId="0" borderId="30" xfId="0" applyNumberFormat="1" applyFont="1" applyBorder="1"/>
    <xf numFmtId="165" fontId="0" fillId="0" borderId="10" xfId="0" applyNumberFormat="1" applyFont="1" applyBorder="1"/>
    <xf numFmtId="165" fontId="5" fillId="18" borderId="1" xfId="0" applyNumberFormat="1" applyFont="1" applyFill="1" applyBorder="1" applyAlignment="1" applyProtection="1">
      <protection locked="0"/>
    </xf>
    <xf numFmtId="165" fontId="5" fillId="18" borderId="1" xfId="0" applyNumberFormat="1" applyFont="1" applyFill="1" applyBorder="1" applyAlignment="1" applyProtection="1">
      <alignment horizontal="center" vertical="center"/>
      <protection locked="0"/>
    </xf>
    <xf numFmtId="165" fontId="5" fillId="18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18" borderId="14" xfId="0" applyNumberFormat="1" applyFont="1" applyFill="1" applyBorder="1" applyAlignment="1" applyProtection="1">
      <alignment horizontal="center" vertical="center"/>
      <protection locked="0"/>
    </xf>
    <xf numFmtId="164" fontId="5" fillId="18" borderId="1" xfId="0" applyNumberFormat="1" applyFont="1" applyFill="1" applyBorder="1" applyAlignment="1" applyProtection="1">
      <alignment horizontal="center" vertical="center"/>
      <protection locked="0"/>
    </xf>
    <xf numFmtId="164" fontId="5" fillId="18" borderId="14" xfId="0" applyNumberFormat="1" applyFont="1" applyFill="1" applyBorder="1" applyAlignment="1" applyProtection="1">
      <alignment horizontal="center" vertical="center"/>
      <protection locked="0"/>
    </xf>
    <xf numFmtId="165" fontId="5" fillId="18" borderId="9" xfId="0" applyNumberFormat="1" applyFont="1" applyFill="1" applyBorder="1" applyAlignment="1" applyProtection="1">
      <alignment horizontal="center" vertical="center"/>
      <protection locked="0"/>
    </xf>
    <xf numFmtId="165" fontId="5" fillId="18" borderId="2" xfId="0" applyNumberFormat="1" applyFont="1" applyFill="1" applyBorder="1" applyAlignment="1" applyProtection="1">
      <alignment horizontal="center" vertical="center"/>
      <protection locked="0"/>
    </xf>
    <xf numFmtId="165" fontId="5" fillId="18" borderId="7" xfId="0" applyNumberFormat="1" applyFont="1" applyFill="1" applyBorder="1" applyAlignment="1" applyProtection="1">
      <alignment horizontal="center" vertical="center"/>
      <protection locked="0"/>
    </xf>
    <xf numFmtId="164" fontId="5" fillId="18" borderId="2" xfId="0" applyNumberFormat="1" applyFont="1" applyFill="1" applyBorder="1" applyAlignment="1" applyProtection="1">
      <alignment horizontal="center" vertical="center"/>
      <protection locked="0"/>
    </xf>
    <xf numFmtId="165" fontId="5" fillId="18" borderId="3" xfId="0" applyNumberFormat="1" applyFont="1" applyFill="1" applyBorder="1" applyAlignment="1" applyProtection="1">
      <alignment horizontal="center" vertical="center"/>
      <protection locked="0"/>
    </xf>
    <xf numFmtId="165" fontId="5" fillId="18" borderId="4" xfId="0" applyNumberFormat="1" applyFont="1" applyFill="1" applyBorder="1" applyAlignment="1" applyProtection="1">
      <alignment horizontal="center" vertical="center"/>
      <protection locked="0"/>
    </xf>
    <xf numFmtId="165" fontId="5" fillId="18" borderId="43" xfId="0" applyNumberFormat="1" applyFont="1" applyFill="1" applyBorder="1" applyAlignment="1" applyProtection="1">
      <alignment horizontal="center" vertical="center"/>
      <protection locked="0"/>
    </xf>
    <xf numFmtId="0" fontId="1" fillId="13" borderId="16" xfId="0" applyFont="1" applyFill="1" applyBorder="1" applyAlignment="1">
      <alignment horizontal="center" vertical="center"/>
    </xf>
    <xf numFmtId="0" fontId="1" fillId="13" borderId="17" xfId="0" applyFont="1" applyFill="1" applyBorder="1" applyAlignment="1">
      <alignment horizontal="center" vertical="center"/>
    </xf>
    <xf numFmtId="0" fontId="1" fillId="13" borderId="1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2" borderId="7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" fillId="6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wrapText="1"/>
    </xf>
    <xf numFmtId="0" fontId="1" fillId="3" borderId="24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left"/>
    </xf>
    <xf numFmtId="0" fontId="1" fillId="11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59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2" borderId="34" xfId="0" applyFont="1" applyFill="1" applyBorder="1" applyAlignment="1">
      <alignment wrapText="1"/>
    </xf>
    <xf numFmtId="0" fontId="0" fillId="2" borderId="35" xfId="0" applyFont="1" applyFill="1" applyBorder="1" applyAlignment="1">
      <alignment wrapText="1"/>
    </xf>
    <xf numFmtId="0" fontId="0" fillId="2" borderId="36" xfId="0" applyFont="1" applyFill="1" applyBorder="1" applyAlignment="1">
      <alignment wrapText="1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11" borderId="16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wrapText="1"/>
    </xf>
    <xf numFmtId="0" fontId="0" fillId="2" borderId="22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26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27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D4EA6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CC"/>
      <color rgb="FFFF99FF"/>
      <color rgb="FF99CC0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89"/>
  <sheetViews>
    <sheetView tabSelected="1" topLeftCell="A109" zoomScale="91" zoomScaleNormal="91" workbookViewId="0">
      <selection activeCell="Q100" sqref="Q100"/>
    </sheetView>
  </sheetViews>
  <sheetFormatPr defaultColWidth="11.5703125" defaultRowHeight="12.75" x14ac:dyDescent="0.2"/>
  <cols>
    <col min="1" max="1" width="15.7109375" style="17" customWidth="1"/>
    <col min="2" max="2" width="59.5703125" style="1" customWidth="1"/>
    <col min="3" max="3" width="24.7109375" style="1" customWidth="1"/>
    <col min="4" max="4" width="6.85546875" style="1" customWidth="1"/>
    <col min="5" max="5" width="10.5703125" style="1" customWidth="1"/>
    <col min="6" max="6" width="12.140625" style="8" customWidth="1"/>
    <col min="7" max="7" width="14.7109375" style="8" bestFit="1" customWidth="1"/>
    <col min="8" max="8" width="11.5703125" style="1"/>
    <col min="9" max="9" width="18.85546875" style="73" customWidth="1"/>
    <col min="10" max="10" width="11.5703125" style="1"/>
    <col min="11" max="11" width="13.140625" style="1" bestFit="1" customWidth="1"/>
    <col min="12" max="1024" width="11.5703125" style="1"/>
  </cols>
  <sheetData>
    <row r="1" spans="1:11" ht="18.399999999999999" customHeight="1" thickBot="1" x14ac:dyDescent="0.25"/>
    <row r="2" spans="1:11" ht="18.399999999999999" customHeight="1" thickBot="1" x14ac:dyDescent="0.25">
      <c r="A2" s="299" t="s">
        <v>0</v>
      </c>
      <c r="B2" s="300"/>
      <c r="C2" s="300"/>
      <c r="D2" s="300"/>
      <c r="E2" s="300"/>
      <c r="F2" s="300"/>
      <c r="G2" s="300"/>
      <c r="H2" s="300"/>
      <c r="I2" s="300"/>
      <c r="J2" s="300"/>
      <c r="K2" s="301"/>
    </row>
    <row r="3" spans="1:11" ht="18.399999999999999" customHeight="1" thickBot="1" x14ac:dyDescent="0.25">
      <c r="A3" s="334" t="s">
        <v>1</v>
      </c>
      <c r="B3" s="335"/>
      <c r="C3" s="335"/>
      <c r="D3" s="335"/>
      <c r="E3" s="335"/>
      <c r="F3" s="335"/>
      <c r="G3" s="336"/>
      <c r="H3" s="320" t="s">
        <v>161</v>
      </c>
      <c r="I3" s="321"/>
      <c r="J3" s="322" t="s">
        <v>162</v>
      </c>
      <c r="K3" s="323"/>
    </row>
    <row r="4" spans="1:11" ht="18.399999999999999" customHeight="1" thickBot="1" x14ac:dyDescent="0.25">
      <c r="A4" s="21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3" t="s">
        <v>7</v>
      </c>
      <c r="G4" s="81" t="s">
        <v>8</v>
      </c>
      <c r="H4" s="191" t="s">
        <v>6</v>
      </c>
      <c r="I4" s="193" t="s">
        <v>8</v>
      </c>
      <c r="J4" s="252" t="s">
        <v>6</v>
      </c>
      <c r="K4" s="253" t="s">
        <v>8</v>
      </c>
    </row>
    <row r="5" spans="1:11" ht="27" customHeight="1" x14ac:dyDescent="0.2">
      <c r="A5" s="31">
        <v>184802111</v>
      </c>
      <c r="B5" s="107" t="s">
        <v>129</v>
      </c>
      <c r="C5" s="108"/>
      <c r="D5" s="14" t="s">
        <v>50</v>
      </c>
      <c r="E5" s="20">
        <v>1394</v>
      </c>
      <c r="F5" s="286">
        <v>0</v>
      </c>
      <c r="G5" s="75">
        <f>(E5*F5)</f>
        <v>0</v>
      </c>
      <c r="H5" s="57">
        <v>1164</v>
      </c>
      <c r="I5" s="160">
        <f>(F5*H5)</f>
        <v>0</v>
      </c>
      <c r="J5" s="199">
        <v>230</v>
      </c>
      <c r="K5" s="225">
        <f>(F5*J5)</f>
        <v>0</v>
      </c>
    </row>
    <row r="6" spans="1:11" ht="27" customHeight="1" x14ac:dyDescent="0.2">
      <c r="A6" s="31">
        <v>183403114</v>
      </c>
      <c r="B6" s="107" t="s">
        <v>111</v>
      </c>
      <c r="C6" s="113" t="s">
        <v>112</v>
      </c>
      <c r="D6" s="14" t="s">
        <v>50</v>
      </c>
      <c r="E6" s="20">
        <v>1394</v>
      </c>
      <c r="F6" s="286">
        <v>0</v>
      </c>
      <c r="G6" s="75">
        <f t="shared" ref="G6:G8" si="0">(E6*F6)</f>
        <v>0</v>
      </c>
      <c r="H6" s="54">
        <v>1164</v>
      </c>
      <c r="I6" s="160">
        <f t="shared" ref="I6:I8" si="1">(F6*H6)</f>
        <v>0</v>
      </c>
      <c r="J6" s="172">
        <v>230</v>
      </c>
      <c r="K6" s="225">
        <f t="shared" ref="K6:K8" si="2">(F6*J6)</f>
        <v>0</v>
      </c>
    </row>
    <row r="7" spans="1:11" ht="24" x14ac:dyDescent="0.2">
      <c r="A7" s="31">
        <v>183403131</v>
      </c>
      <c r="B7" s="110" t="s">
        <v>114</v>
      </c>
      <c r="C7" s="137" t="s">
        <v>113</v>
      </c>
      <c r="D7" s="20" t="s">
        <v>50</v>
      </c>
      <c r="E7" s="20">
        <v>697</v>
      </c>
      <c r="F7" s="286">
        <v>0</v>
      </c>
      <c r="G7" s="75">
        <f t="shared" si="0"/>
        <v>0</v>
      </c>
      <c r="H7" s="54">
        <v>582</v>
      </c>
      <c r="I7" s="160">
        <f t="shared" si="1"/>
        <v>0</v>
      </c>
      <c r="J7" s="172">
        <v>115</v>
      </c>
      <c r="K7" s="225">
        <f t="shared" si="2"/>
        <v>0</v>
      </c>
    </row>
    <row r="8" spans="1:11" ht="18.399999999999999" customHeight="1" x14ac:dyDescent="0.2">
      <c r="A8" s="32">
        <v>183403153</v>
      </c>
      <c r="B8" s="5" t="s">
        <v>10</v>
      </c>
      <c r="C8" s="108"/>
      <c r="D8" s="14" t="s">
        <v>9</v>
      </c>
      <c r="E8" s="20">
        <v>1394</v>
      </c>
      <c r="F8" s="286">
        <v>0</v>
      </c>
      <c r="G8" s="75">
        <f t="shared" si="0"/>
        <v>0</v>
      </c>
      <c r="H8" s="54">
        <v>1164</v>
      </c>
      <c r="I8" s="160">
        <f t="shared" si="1"/>
        <v>0</v>
      </c>
      <c r="J8" s="172">
        <v>230</v>
      </c>
      <c r="K8" s="225">
        <f t="shared" si="2"/>
        <v>0</v>
      </c>
    </row>
    <row r="9" spans="1:11" ht="18.399999999999999" customHeight="1" thickBot="1" x14ac:dyDescent="0.25">
      <c r="A9" s="32" t="s">
        <v>51</v>
      </c>
      <c r="B9" s="5" t="s">
        <v>149</v>
      </c>
      <c r="C9" s="108" t="s">
        <v>116</v>
      </c>
      <c r="D9" s="14" t="s">
        <v>103</v>
      </c>
      <c r="E9" s="14">
        <v>1</v>
      </c>
      <c r="F9" s="286">
        <v>0</v>
      </c>
      <c r="G9" s="75">
        <f>(E9*F9)</f>
        <v>0</v>
      </c>
      <c r="H9" s="174" t="s">
        <v>169</v>
      </c>
      <c r="I9" s="160">
        <f>(G9/100*85)</f>
        <v>0</v>
      </c>
      <c r="J9" s="173" t="s">
        <v>193</v>
      </c>
      <c r="K9" s="225">
        <f>(G9/100*15)</f>
        <v>0</v>
      </c>
    </row>
    <row r="10" spans="1:11" ht="15" customHeight="1" thickBot="1" x14ac:dyDescent="0.25">
      <c r="A10" s="337" t="s">
        <v>68</v>
      </c>
      <c r="B10" s="338"/>
      <c r="C10" s="338"/>
      <c r="D10" s="338"/>
      <c r="E10" s="338"/>
      <c r="F10" s="339"/>
      <c r="G10" s="140">
        <f>SUM(G5:G9)</f>
        <v>0</v>
      </c>
      <c r="I10" s="140">
        <f>SUM(I5:I9)</f>
        <v>0</v>
      </c>
      <c r="K10" s="226">
        <f>SUM(K5:K9)</f>
        <v>0</v>
      </c>
    </row>
    <row r="11" spans="1:11" ht="18.399999999999999" customHeight="1" thickBot="1" x14ac:dyDescent="0.25">
      <c r="A11" s="340" t="s">
        <v>12</v>
      </c>
      <c r="B11" s="341"/>
      <c r="C11" s="341"/>
      <c r="D11" s="341"/>
      <c r="E11" s="341"/>
      <c r="F11" s="341"/>
      <c r="G11" s="342"/>
      <c r="H11" s="320" t="s">
        <v>161</v>
      </c>
      <c r="I11" s="321"/>
      <c r="J11" s="322" t="s">
        <v>162</v>
      </c>
      <c r="K11" s="323"/>
    </row>
    <row r="12" spans="1:11" ht="18.399999999999999" customHeight="1" thickBot="1" x14ac:dyDescent="0.25">
      <c r="A12" s="21" t="s">
        <v>13</v>
      </c>
      <c r="B12" s="22" t="s">
        <v>14</v>
      </c>
      <c r="C12" s="22" t="s">
        <v>4</v>
      </c>
      <c r="D12" s="22" t="s">
        <v>5</v>
      </c>
      <c r="E12" s="22" t="s">
        <v>6</v>
      </c>
      <c r="F12" s="23" t="s">
        <v>7</v>
      </c>
      <c r="G12" s="81" t="s">
        <v>8</v>
      </c>
      <c r="H12" s="203" t="s">
        <v>6</v>
      </c>
      <c r="I12" s="192" t="s">
        <v>8</v>
      </c>
      <c r="J12" s="252" t="s">
        <v>6</v>
      </c>
      <c r="K12" s="253" t="s">
        <v>8</v>
      </c>
    </row>
    <row r="13" spans="1:11" ht="18.399999999999999" customHeight="1" x14ac:dyDescent="0.2">
      <c r="A13" s="74" t="s">
        <v>51</v>
      </c>
      <c r="B13" s="13" t="s">
        <v>150</v>
      </c>
      <c r="C13" s="239" t="s">
        <v>194</v>
      </c>
      <c r="D13" s="3" t="s">
        <v>115</v>
      </c>
      <c r="E13" s="3">
        <v>0.69</v>
      </c>
      <c r="F13" s="286">
        <v>0</v>
      </c>
      <c r="G13" s="75">
        <f>(E13*F13)</f>
        <v>0</v>
      </c>
      <c r="H13" s="183">
        <v>0.57999999999999996</v>
      </c>
      <c r="I13" s="160">
        <f>(F13*H13)</f>
        <v>0</v>
      </c>
      <c r="J13" s="199">
        <v>0.115</v>
      </c>
      <c r="K13" s="225">
        <f>(F13*J13)</f>
        <v>0</v>
      </c>
    </row>
    <row r="14" spans="1:11" ht="32.450000000000003" customHeight="1" thickBot="1" x14ac:dyDescent="0.25">
      <c r="A14" s="74" t="s">
        <v>51</v>
      </c>
      <c r="B14" s="13" t="s">
        <v>151</v>
      </c>
      <c r="C14" s="240" t="s">
        <v>195</v>
      </c>
      <c r="D14" s="3" t="s">
        <v>115</v>
      </c>
      <c r="E14" s="3">
        <v>27.9</v>
      </c>
      <c r="F14" s="286">
        <v>0</v>
      </c>
      <c r="G14" s="75">
        <f>(E14*F14)</f>
        <v>0</v>
      </c>
      <c r="H14" s="172">
        <v>23</v>
      </c>
      <c r="I14" s="160">
        <f t="shared" ref="I14" si="3">(F14*H14)</f>
        <v>0</v>
      </c>
      <c r="J14" s="172">
        <v>4.5999999999999996</v>
      </c>
      <c r="K14" s="225">
        <f>(F14*J14)</f>
        <v>0</v>
      </c>
    </row>
    <row r="15" spans="1:11" ht="18.399999999999999" customHeight="1" thickBot="1" x14ac:dyDescent="0.25">
      <c r="A15" s="309" t="s">
        <v>15</v>
      </c>
      <c r="B15" s="310"/>
      <c r="C15" s="310"/>
      <c r="D15" s="310"/>
      <c r="E15" s="310"/>
      <c r="F15" s="311"/>
      <c r="G15" s="200">
        <f>SUM(G13:G14)</f>
        <v>0</v>
      </c>
      <c r="H15" s="173"/>
      <c r="I15" s="149">
        <f>SUM(I13:I14)</f>
        <v>0</v>
      </c>
      <c r="J15" s="173"/>
      <c r="K15" s="242">
        <f>SUM(K13:K14)</f>
        <v>0</v>
      </c>
    </row>
    <row r="16" spans="1:11" ht="18.399999999999999" customHeight="1" thickBot="1" x14ac:dyDescent="0.25">
      <c r="A16" s="309" t="s">
        <v>16</v>
      </c>
      <c r="B16" s="310"/>
      <c r="C16" s="310"/>
      <c r="D16" s="310"/>
      <c r="E16" s="310"/>
      <c r="F16" s="311"/>
      <c r="G16" s="202">
        <f>SUM(G10,G15)</f>
        <v>0</v>
      </c>
      <c r="H16" s="204"/>
      <c r="I16" s="241">
        <f>SUM(I15,I10)</f>
        <v>0</v>
      </c>
      <c r="J16" s="197"/>
      <c r="K16" s="282">
        <f>SUM(K15,K10)</f>
        <v>0</v>
      </c>
    </row>
    <row r="17" spans="1:11" ht="18.399999999999999" customHeight="1" x14ac:dyDescent="0.2">
      <c r="A17" s="46"/>
      <c r="B17" s="46"/>
      <c r="C17" s="46"/>
      <c r="D17" s="46"/>
      <c r="E17" s="46"/>
      <c r="F17" s="46"/>
      <c r="G17" s="47"/>
    </row>
    <row r="18" spans="1:11" ht="30.6" customHeight="1" x14ac:dyDescent="0.2">
      <c r="A18" s="317" t="s">
        <v>52</v>
      </c>
      <c r="B18" s="317"/>
      <c r="C18" s="317"/>
      <c r="D18" s="317"/>
      <c r="E18" s="317"/>
      <c r="F18" s="317"/>
      <c r="G18" s="317"/>
    </row>
    <row r="19" spans="1:11" ht="18.399999999999999" customHeight="1" thickBot="1" x14ac:dyDescent="0.25"/>
    <row r="20" spans="1:11" ht="18.399999999999999" customHeight="1" thickBot="1" x14ac:dyDescent="0.25">
      <c r="A20" s="327" t="s">
        <v>17</v>
      </c>
      <c r="B20" s="328"/>
      <c r="C20" s="328"/>
      <c r="D20" s="328"/>
      <c r="E20" s="328"/>
      <c r="F20" s="328"/>
      <c r="G20" s="328"/>
      <c r="H20" s="328"/>
      <c r="I20" s="328"/>
      <c r="J20" s="329"/>
      <c r="K20" s="330"/>
    </row>
    <row r="21" spans="1:11" ht="18.399999999999999" customHeight="1" thickBot="1" x14ac:dyDescent="0.25">
      <c r="A21" s="331" t="s">
        <v>1</v>
      </c>
      <c r="B21" s="332"/>
      <c r="C21" s="332"/>
      <c r="D21" s="332"/>
      <c r="E21" s="332"/>
      <c r="F21" s="332"/>
      <c r="G21" s="333"/>
      <c r="H21" s="320" t="s">
        <v>161</v>
      </c>
      <c r="I21" s="324"/>
      <c r="J21" s="325" t="s">
        <v>162</v>
      </c>
      <c r="K21" s="326"/>
    </row>
    <row r="22" spans="1:11" ht="18.399999999999999" customHeight="1" thickBot="1" x14ac:dyDescent="0.25">
      <c r="A22" s="21" t="s">
        <v>2</v>
      </c>
      <c r="B22" s="22" t="s">
        <v>3</v>
      </c>
      <c r="C22" s="22" t="s">
        <v>4</v>
      </c>
      <c r="D22" s="22" t="s">
        <v>5</v>
      </c>
      <c r="E22" s="22" t="s">
        <v>6</v>
      </c>
      <c r="F22" s="23" t="s">
        <v>7</v>
      </c>
      <c r="G22" s="81" t="s">
        <v>8</v>
      </c>
      <c r="H22" s="191" t="s">
        <v>6</v>
      </c>
      <c r="I22" s="193" t="s">
        <v>8</v>
      </c>
      <c r="J22" s="254" t="s">
        <v>6</v>
      </c>
      <c r="K22" s="254" t="s">
        <v>8</v>
      </c>
    </row>
    <row r="23" spans="1:11" ht="28.9" customHeight="1" x14ac:dyDescent="0.2">
      <c r="A23" s="32">
        <v>185802113</v>
      </c>
      <c r="B23" s="5" t="s">
        <v>20</v>
      </c>
      <c r="C23" s="108" t="s">
        <v>152</v>
      </c>
      <c r="D23" s="14" t="s">
        <v>27</v>
      </c>
      <c r="E23" s="14">
        <v>1.4E-2</v>
      </c>
      <c r="F23" s="287">
        <v>0</v>
      </c>
      <c r="G23" s="75">
        <f t="shared" ref="G23:G31" si="4">(E23*F23)</f>
        <v>0</v>
      </c>
      <c r="H23" s="188">
        <v>1.4E-2</v>
      </c>
      <c r="I23" s="160">
        <f t="shared" ref="I23:I31" si="5">(F23*H23)</f>
        <v>0</v>
      </c>
      <c r="J23" s="57" t="s">
        <v>166</v>
      </c>
      <c r="K23" s="194" t="s">
        <v>166</v>
      </c>
    </row>
    <row r="24" spans="1:11" ht="18.399999999999999" customHeight="1" x14ac:dyDescent="0.2">
      <c r="A24" s="32">
        <v>183101111</v>
      </c>
      <c r="B24" s="5" t="s">
        <v>18</v>
      </c>
      <c r="C24" s="108" t="s">
        <v>53</v>
      </c>
      <c r="D24" s="14" t="s">
        <v>34</v>
      </c>
      <c r="E24" s="14">
        <v>5880</v>
      </c>
      <c r="F24" s="287">
        <v>0</v>
      </c>
      <c r="G24" s="75">
        <f t="shared" si="4"/>
        <v>0</v>
      </c>
      <c r="H24" s="54">
        <v>5880</v>
      </c>
      <c r="I24" s="160">
        <f t="shared" si="5"/>
        <v>0</v>
      </c>
      <c r="J24" s="54" t="s">
        <v>166</v>
      </c>
      <c r="K24" s="189" t="s">
        <v>166</v>
      </c>
    </row>
    <row r="25" spans="1:11" ht="18.399999999999999" customHeight="1" x14ac:dyDescent="0.2">
      <c r="A25" s="32">
        <v>183204115</v>
      </c>
      <c r="B25" s="5" t="s">
        <v>19</v>
      </c>
      <c r="C25" s="108" t="s">
        <v>53</v>
      </c>
      <c r="D25" s="14" t="s">
        <v>34</v>
      </c>
      <c r="E25" s="14">
        <v>5880</v>
      </c>
      <c r="F25" s="287">
        <v>0</v>
      </c>
      <c r="G25" s="75">
        <f t="shared" si="4"/>
        <v>0</v>
      </c>
      <c r="H25" s="54">
        <v>5880</v>
      </c>
      <c r="I25" s="160">
        <f t="shared" si="5"/>
        <v>0</v>
      </c>
      <c r="J25" s="54" t="s">
        <v>166</v>
      </c>
      <c r="K25" s="189" t="s">
        <v>166</v>
      </c>
    </row>
    <row r="26" spans="1:11" ht="18.399999999999999" customHeight="1" x14ac:dyDescent="0.2">
      <c r="A26" s="32">
        <v>183101111</v>
      </c>
      <c r="B26" s="5" t="s">
        <v>18</v>
      </c>
      <c r="C26" s="145" t="s">
        <v>41</v>
      </c>
      <c r="D26" s="14" t="s">
        <v>34</v>
      </c>
      <c r="E26" s="14">
        <v>6100</v>
      </c>
      <c r="F26" s="287">
        <v>0</v>
      </c>
      <c r="G26" s="75">
        <f t="shared" si="4"/>
        <v>0</v>
      </c>
      <c r="H26" s="54">
        <v>6100</v>
      </c>
      <c r="I26" s="160">
        <f t="shared" si="5"/>
        <v>0</v>
      </c>
      <c r="J26" s="54" t="s">
        <v>166</v>
      </c>
      <c r="K26" s="189" t="s">
        <v>166</v>
      </c>
    </row>
    <row r="27" spans="1:11" ht="18.399999999999999" customHeight="1" x14ac:dyDescent="0.2">
      <c r="A27" s="32">
        <v>183204113</v>
      </c>
      <c r="B27" s="5" t="s">
        <v>56</v>
      </c>
      <c r="C27" s="145" t="s">
        <v>41</v>
      </c>
      <c r="D27" s="14" t="s">
        <v>34</v>
      </c>
      <c r="E27" s="14">
        <v>6100</v>
      </c>
      <c r="F27" s="287">
        <v>0</v>
      </c>
      <c r="G27" s="75">
        <f t="shared" si="4"/>
        <v>0</v>
      </c>
      <c r="H27" s="54">
        <v>6100</v>
      </c>
      <c r="I27" s="160">
        <f t="shared" si="5"/>
        <v>0</v>
      </c>
      <c r="J27" s="54" t="s">
        <v>166</v>
      </c>
      <c r="K27" s="189" t="s">
        <v>166</v>
      </c>
    </row>
    <row r="28" spans="1:11" ht="18.399999999999999" customHeight="1" x14ac:dyDescent="0.2">
      <c r="A28" s="32">
        <v>184921093</v>
      </c>
      <c r="B28" s="5" t="s">
        <v>22</v>
      </c>
      <c r="C28" s="113" t="s">
        <v>54</v>
      </c>
      <c r="D28" s="14" t="s">
        <v>9</v>
      </c>
      <c r="E28" s="14">
        <v>735</v>
      </c>
      <c r="F28" s="287">
        <v>0</v>
      </c>
      <c r="G28" s="75">
        <f t="shared" si="4"/>
        <v>0</v>
      </c>
      <c r="H28" s="54">
        <v>735</v>
      </c>
      <c r="I28" s="160">
        <f t="shared" si="5"/>
        <v>0</v>
      </c>
      <c r="J28" s="54" t="s">
        <v>166</v>
      </c>
      <c r="K28" s="189" t="s">
        <v>166</v>
      </c>
    </row>
    <row r="29" spans="1:11" ht="28.9" customHeight="1" x14ac:dyDescent="0.2">
      <c r="A29" s="32">
        <v>185804312</v>
      </c>
      <c r="B29" s="5" t="s">
        <v>24</v>
      </c>
      <c r="C29" s="113" t="s">
        <v>153</v>
      </c>
      <c r="D29" s="14" t="s">
        <v>11</v>
      </c>
      <c r="E29" s="14">
        <v>18.3</v>
      </c>
      <c r="F29" s="287">
        <v>0</v>
      </c>
      <c r="G29" s="75">
        <f t="shared" si="4"/>
        <v>0</v>
      </c>
      <c r="H29" s="54">
        <v>18.3</v>
      </c>
      <c r="I29" s="160">
        <f t="shared" si="5"/>
        <v>0</v>
      </c>
      <c r="J29" s="54" t="s">
        <v>166</v>
      </c>
      <c r="K29" s="189" t="s">
        <v>166</v>
      </c>
    </row>
    <row r="30" spans="1:11" ht="18.399999999999999" customHeight="1" x14ac:dyDescent="0.2">
      <c r="A30" s="32">
        <v>185851111</v>
      </c>
      <c r="B30" s="5" t="s">
        <v>25</v>
      </c>
      <c r="C30" s="108"/>
      <c r="D30" s="14" t="s">
        <v>11</v>
      </c>
      <c r="E30" s="14">
        <v>18.3</v>
      </c>
      <c r="F30" s="288">
        <v>0</v>
      </c>
      <c r="G30" s="75">
        <f t="shared" si="4"/>
        <v>0</v>
      </c>
      <c r="H30" s="54">
        <v>18.3</v>
      </c>
      <c r="I30" s="160">
        <f t="shared" si="5"/>
        <v>0</v>
      </c>
      <c r="J30" s="54" t="s">
        <v>166</v>
      </c>
      <c r="K30" s="189" t="s">
        <v>166</v>
      </c>
    </row>
    <row r="31" spans="1:11" ht="18.399999999999999" customHeight="1" thickBot="1" x14ac:dyDescent="0.25">
      <c r="A31" s="51">
        <v>998231311</v>
      </c>
      <c r="B31" s="39" t="s">
        <v>26</v>
      </c>
      <c r="C31" s="146" t="s">
        <v>55</v>
      </c>
      <c r="D31" s="41" t="s">
        <v>27</v>
      </c>
      <c r="E31" s="41">
        <v>1.94</v>
      </c>
      <c r="F31" s="289">
        <v>0</v>
      </c>
      <c r="G31" s="75">
        <f t="shared" si="4"/>
        <v>0</v>
      </c>
      <c r="H31" s="220">
        <v>1.94</v>
      </c>
      <c r="I31" s="208">
        <f t="shared" si="5"/>
        <v>0</v>
      </c>
      <c r="J31" s="220" t="s">
        <v>166</v>
      </c>
      <c r="K31" s="272" t="s">
        <v>166</v>
      </c>
    </row>
    <row r="32" spans="1:11" ht="18.399999999999999" customHeight="1" thickBot="1" x14ac:dyDescent="0.25">
      <c r="A32" s="309" t="s">
        <v>63</v>
      </c>
      <c r="B32" s="310"/>
      <c r="C32" s="310"/>
      <c r="D32" s="310"/>
      <c r="E32" s="310"/>
      <c r="F32" s="311"/>
      <c r="G32" s="144">
        <f>SUM(G23:G31)</f>
        <v>0</v>
      </c>
      <c r="H32" s="124"/>
      <c r="I32" s="140">
        <f>SUM(I23:I31)</f>
        <v>0</v>
      </c>
      <c r="J32" s="274"/>
      <c r="K32" s="273"/>
    </row>
    <row r="33" spans="1:11" ht="18.399999999999999" customHeight="1" thickBot="1" x14ac:dyDescent="0.25">
      <c r="A33" s="313" t="s">
        <v>12</v>
      </c>
      <c r="B33" s="313"/>
      <c r="C33" s="313"/>
      <c r="D33" s="313"/>
      <c r="E33" s="313"/>
      <c r="F33" s="313"/>
      <c r="G33" s="313"/>
      <c r="H33" s="320" t="s">
        <v>161</v>
      </c>
      <c r="I33" s="321"/>
      <c r="J33" s="325" t="s">
        <v>162</v>
      </c>
      <c r="K33" s="326"/>
    </row>
    <row r="34" spans="1:11" ht="18.399999999999999" customHeight="1" thickBot="1" x14ac:dyDescent="0.25">
      <c r="A34" s="21" t="s">
        <v>13</v>
      </c>
      <c r="B34" s="22" t="s">
        <v>14</v>
      </c>
      <c r="C34" s="22" t="s">
        <v>4</v>
      </c>
      <c r="D34" s="22" t="s">
        <v>5</v>
      </c>
      <c r="E34" s="22" t="s">
        <v>6</v>
      </c>
      <c r="F34" s="23" t="s">
        <v>7</v>
      </c>
      <c r="G34" s="81" t="s">
        <v>8</v>
      </c>
      <c r="H34" s="191" t="s">
        <v>6</v>
      </c>
      <c r="I34" s="193" t="s">
        <v>8</v>
      </c>
      <c r="J34" s="252" t="s">
        <v>6</v>
      </c>
      <c r="K34" s="253" t="s">
        <v>8</v>
      </c>
    </row>
    <row r="35" spans="1:11" ht="31.15" customHeight="1" x14ac:dyDescent="0.2">
      <c r="A35" s="31" t="s">
        <v>28</v>
      </c>
      <c r="B35" s="5" t="s">
        <v>154</v>
      </c>
      <c r="C35" s="10" t="s">
        <v>168</v>
      </c>
      <c r="D35" s="14" t="s">
        <v>34</v>
      </c>
      <c r="E35" s="14"/>
      <c r="F35" s="265"/>
      <c r="G35" s="175"/>
      <c r="H35" s="57"/>
      <c r="I35" s="148"/>
      <c r="J35" s="57" t="s">
        <v>166</v>
      </c>
      <c r="K35" s="194" t="s">
        <v>166</v>
      </c>
    </row>
    <row r="36" spans="1:11" ht="28.9" customHeight="1" x14ac:dyDescent="0.2">
      <c r="A36" s="31" t="s">
        <v>36</v>
      </c>
      <c r="B36" s="5" t="s">
        <v>64</v>
      </c>
      <c r="C36" s="11" t="s">
        <v>167</v>
      </c>
      <c r="D36" s="14" t="s">
        <v>34</v>
      </c>
      <c r="E36" s="14"/>
      <c r="F36" s="265"/>
      <c r="G36" s="175"/>
      <c r="H36" s="54"/>
      <c r="I36" s="136"/>
      <c r="J36" s="54" t="s">
        <v>166</v>
      </c>
      <c r="K36" s="189" t="s">
        <v>166</v>
      </c>
    </row>
    <row r="37" spans="1:11" ht="18.399999999999999" customHeight="1" x14ac:dyDescent="0.2">
      <c r="A37" s="31">
        <v>25191155</v>
      </c>
      <c r="B37" s="5" t="s">
        <v>209</v>
      </c>
      <c r="C37" s="10" t="s">
        <v>156</v>
      </c>
      <c r="D37" s="14" t="s">
        <v>21</v>
      </c>
      <c r="E37" s="14">
        <v>14.7</v>
      </c>
      <c r="F37" s="290">
        <v>0</v>
      </c>
      <c r="G37" s="75">
        <f t="shared" ref="G37:G39" si="6">(E37*F37)</f>
        <v>0</v>
      </c>
      <c r="H37" s="54">
        <v>14.7</v>
      </c>
      <c r="I37" s="160">
        <f t="shared" ref="I37:I39" si="7">(F37*H37)</f>
        <v>0</v>
      </c>
      <c r="J37" s="54" t="s">
        <v>166</v>
      </c>
      <c r="K37" s="189" t="s">
        <v>166</v>
      </c>
    </row>
    <row r="38" spans="1:11" ht="18.399999999999999" customHeight="1" x14ac:dyDescent="0.2">
      <c r="A38" s="31">
        <v>10391100</v>
      </c>
      <c r="B38" s="5" t="s">
        <v>29</v>
      </c>
      <c r="C38" s="11" t="s">
        <v>155</v>
      </c>
      <c r="D38" s="14" t="s">
        <v>40</v>
      </c>
      <c r="E38" s="14">
        <v>36.700000000000003</v>
      </c>
      <c r="F38" s="290">
        <v>0</v>
      </c>
      <c r="G38" s="75">
        <f t="shared" si="6"/>
        <v>0</v>
      </c>
      <c r="H38" s="54">
        <v>36.700000000000003</v>
      </c>
      <c r="I38" s="160">
        <f t="shared" si="7"/>
        <v>0</v>
      </c>
      <c r="J38" s="54" t="s">
        <v>166</v>
      </c>
      <c r="K38" s="189" t="s">
        <v>166</v>
      </c>
    </row>
    <row r="39" spans="1:11" ht="18.399999999999999" customHeight="1" thickBot="1" x14ac:dyDescent="0.25">
      <c r="A39" s="38" t="s">
        <v>30</v>
      </c>
      <c r="B39" s="39" t="s">
        <v>31</v>
      </c>
      <c r="C39" s="40" t="s">
        <v>130</v>
      </c>
      <c r="D39" s="41" t="s">
        <v>40</v>
      </c>
      <c r="E39" s="41">
        <v>18.3</v>
      </c>
      <c r="F39" s="291">
        <v>0</v>
      </c>
      <c r="G39" s="275">
        <f t="shared" si="6"/>
        <v>0</v>
      </c>
      <c r="H39" s="174">
        <v>18.3</v>
      </c>
      <c r="I39" s="160">
        <f t="shared" si="7"/>
        <v>0</v>
      </c>
      <c r="J39" s="174" t="s">
        <v>166</v>
      </c>
      <c r="K39" s="190" t="s">
        <v>166</v>
      </c>
    </row>
    <row r="40" spans="1:11" ht="18.399999999999999" customHeight="1" thickBot="1" x14ac:dyDescent="0.25">
      <c r="A40" s="307" t="s">
        <v>15</v>
      </c>
      <c r="B40" s="307"/>
      <c r="C40" s="307"/>
      <c r="D40" s="307"/>
      <c r="E40" s="307"/>
      <c r="F40" s="308"/>
      <c r="G40" s="276">
        <f>SUM(G35:G39)</f>
        <v>0</v>
      </c>
      <c r="H40" s="124"/>
      <c r="I40" s="140">
        <f>SUM(I37:I39)</f>
        <v>0</v>
      </c>
      <c r="J40" s="186"/>
      <c r="K40" s="187" t="s">
        <v>166</v>
      </c>
    </row>
    <row r="41" spans="1:11" ht="18.399999999999999" customHeight="1" thickBot="1" x14ac:dyDescent="0.25">
      <c r="A41" s="318" t="s">
        <v>66</v>
      </c>
      <c r="B41" s="319"/>
      <c r="C41" s="319"/>
      <c r="D41" s="319"/>
      <c r="E41" s="319"/>
      <c r="F41" s="319"/>
      <c r="G41" s="319"/>
      <c r="H41" s="320" t="s">
        <v>161</v>
      </c>
      <c r="I41" s="321"/>
      <c r="J41" s="322" t="s">
        <v>162</v>
      </c>
      <c r="K41" s="323"/>
    </row>
    <row r="42" spans="1:11" ht="28.9" customHeight="1" thickBot="1" x14ac:dyDescent="0.25">
      <c r="A42" s="60"/>
      <c r="B42" s="63" t="s">
        <v>59</v>
      </c>
      <c r="C42" s="58"/>
      <c r="D42" s="58" t="s">
        <v>5</v>
      </c>
      <c r="E42" s="58" t="s">
        <v>6</v>
      </c>
      <c r="F42" s="59" t="s">
        <v>61</v>
      </c>
      <c r="G42" s="165" t="s">
        <v>8</v>
      </c>
      <c r="H42" s="177" t="s">
        <v>6</v>
      </c>
      <c r="I42" s="178" t="s">
        <v>8</v>
      </c>
      <c r="J42" s="254" t="s">
        <v>6</v>
      </c>
      <c r="K42" s="254" t="s">
        <v>8</v>
      </c>
    </row>
    <row r="43" spans="1:11" ht="18.399999999999999" customHeight="1" x14ac:dyDescent="0.2">
      <c r="A43" s="61"/>
      <c r="B43" s="21" t="s">
        <v>58</v>
      </c>
      <c r="C43" s="22"/>
      <c r="D43" s="22" t="s">
        <v>34</v>
      </c>
      <c r="E43" s="53">
        <v>5880</v>
      </c>
      <c r="F43" s="292">
        <v>0</v>
      </c>
      <c r="G43" s="75">
        <f t="shared" ref="G43:G44" si="8">(E43*F43)</f>
        <v>0</v>
      </c>
      <c r="H43" s="183">
        <v>5880</v>
      </c>
      <c r="I43" s="160">
        <f t="shared" ref="I43:I44" si="9">(F43*H43)</f>
        <v>0</v>
      </c>
      <c r="J43" s="179" t="s">
        <v>166</v>
      </c>
      <c r="K43" s="176" t="s">
        <v>166</v>
      </c>
    </row>
    <row r="44" spans="1:11" ht="18.399999999999999" customHeight="1" thickBot="1" x14ac:dyDescent="0.25">
      <c r="A44" s="61"/>
      <c r="B44" s="38" t="s">
        <v>196</v>
      </c>
      <c r="C44" s="41"/>
      <c r="D44" s="41" t="s">
        <v>34</v>
      </c>
      <c r="E44" s="55">
        <v>6100</v>
      </c>
      <c r="F44" s="289">
        <v>0</v>
      </c>
      <c r="G44" s="75">
        <f t="shared" si="8"/>
        <v>0</v>
      </c>
      <c r="H44" s="172">
        <v>6100</v>
      </c>
      <c r="I44" s="160">
        <f t="shared" si="9"/>
        <v>0</v>
      </c>
      <c r="J44" s="180" t="s">
        <v>166</v>
      </c>
      <c r="K44" s="18" t="s">
        <v>166</v>
      </c>
    </row>
    <row r="45" spans="1:11" ht="18.399999999999999" customHeight="1" x14ac:dyDescent="0.2">
      <c r="A45" s="61"/>
      <c r="B45" s="57" t="s">
        <v>62</v>
      </c>
      <c r="C45" s="3"/>
      <c r="D45" s="3"/>
      <c r="E45" s="3"/>
      <c r="F45" s="87"/>
      <c r="G45" s="160">
        <f>SUM(G43:G44)</f>
        <v>0</v>
      </c>
      <c r="H45" s="54"/>
      <c r="I45" s="136"/>
      <c r="J45" s="181" t="s">
        <v>166</v>
      </c>
      <c r="K45" s="18" t="s">
        <v>166</v>
      </c>
    </row>
    <row r="46" spans="1:11" ht="18.399999999999999" customHeight="1" x14ac:dyDescent="0.2">
      <c r="A46" s="61"/>
      <c r="B46" s="31" t="s">
        <v>120</v>
      </c>
      <c r="C46" s="12"/>
      <c r="D46" s="12"/>
      <c r="E46" s="12"/>
      <c r="F46" s="75"/>
      <c r="G46" s="161">
        <f>(G45*0.25)</f>
        <v>0</v>
      </c>
      <c r="H46" s="54"/>
      <c r="I46" s="136"/>
      <c r="J46" s="181" t="s">
        <v>166</v>
      </c>
      <c r="K46" s="18" t="s">
        <v>166</v>
      </c>
    </row>
    <row r="47" spans="1:11" ht="18.399999999999999" customHeight="1" thickBot="1" x14ac:dyDescent="0.25">
      <c r="A47" s="62"/>
      <c r="B47" s="38" t="s">
        <v>60</v>
      </c>
      <c r="C47" s="55"/>
      <c r="D47" s="55"/>
      <c r="E47" s="55"/>
      <c r="F47" s="116"/>
      <c r="G47" s="167">
        <f>SUM(G45:G46)</f>
        <v>0</v>
      </c>
      <c r="H47" s="174"/>
      <c r="I47" s="149"/>
      <c r="J47" s="181" t="s">
        <v>166</v>
      </c>
      <c r="K47" s="18" t="s">
        <v>166</v>
      </c>
    </row>
    <row r="48" spans="1:11" ht="18.399999999999999" customHeight="1" thickBot="1" x14ac:dyDescent="0.25">
      <c r="A48" s="309" t="s">
        <v>32</v>
      </c>
      <c r="B48" s="310"/>
      <c r="C48" s="310"/>
      <c r="D48" s="310"/>
      <c r="E48" s="310"/>
      <c r="F48" s="311"/>
      <c r="G48" s="168">
        <f>SUM(G47,G40,G32)</f>
        <v>0</v>
      </c>
      <c r="H48" s="124"/>
      <c r="I48" s="250">
        <f>G48</f>
        <v>0</v>
      </c>
      <c r="J48" s="184"/>
      <c r="K48" s="169"/>
    </row>
    <row r="49" spans="1:1024" ht="18.399999999999999" customHeight="1" thickBot="1" x14ac:dyDescent="0.25">
      <c r="A49" s="316" t="s">
        <v>83</v>
      </c>
      <c r="B49" s="316"/>
      <c r="C49" s="316"/>
      <c r="D49" s="316"/>
      <c r="E49" s="316"/>
      <c r="F49" s="316"/>
      <c r="G49" s="316"/>
      <c r="H49" s="343" t="s">
        <v>161</v>
      </c>
      <c r="I49" s="344"/>
      <c r="J49" s="345" t="s">
        <v>162</v>
      </c>
      <c r="K49" s="326"/>
    </row>
    <row r="50" spans="1:1024" ht="18.399999999999999" customHeight="1" thickBot="1" x14ac:dyDescent="0.25">
      <c r="A50" s="21" t="s">
        <v>42</v>
      </c>
      <c r="B50" s="22" t="s">
        <v>14</v>
      </c>
      <c r="C50" s="22" t="s">
        <v>4</v>
      </c>
      <c r="D50" s="22" t="s">
        <v>5</v>
      </c>
      <c r="E50" s="22" t="s">
        <v>6</v>
      </c>
      <c r="F50" s="23" t="s">
        <v>7</v>
      </c>
      <c r="G50" s="81" t="s">
        <v>8</v>
      </c>
      <c r="H50" s="260" t="s">
        <v>6</v>
      </c>
      <c r="I50" s="178" t="s">
        <v>8</v>
      </c>
      <c r="J50" s="254" t="s">
        <v>6</v>
      </c>
      <c r="K50" s="254" t="s">
        <v>8</v>
      </c>
    </row>
    <row r="51" spans="1:1024" ht="22.9" customHeight="1" x14ac:dyDescent="0.2">
      <c r="A51" s="106">
        <v>183105121</v>
      </c>
      <c r="B51" s="91" t="s">
        <v>109</v>
      </c>
      <c r="C51" s="113" t="s">
        <v>87</v>
      </c>
      <c r="D51" s="14" t="s">
        <v>34</v>
      </c>
      <c r="E51" s="14">
        <v>7</v>
      </c>
      <c r="F51" s="287">
        <v>0</v>
      </c>
      <c r="G51" s="75">
        <f t="shared" ref="G51:G62" si="10">(E51*F51)</f>
        <v>0</v>
      </c>
      <c r="H51" s="188">
        <v>5</v>
      </c>
      <c r="I51" s="160">
        <f t="shared" ref="I51:I62" si="11">(F51*H51)</f>
        <v>0</v>
      </c>
      <c r="J51" s="224">
        <v>2</v>
      </c>
      <c r="K51" s="225">
        <f t="shared" ref="K51:K62" si="12">(F51*J51)</f>
        <v>0</v>
      </c>
    </row>
    <row r="52" spans="1:1024" ht="24" x14ac:dyDescent="0.2">
      <c r="A52" s="106" t="s">
        <v>51</v>
      </c>
      <c r="B52" s="91" t="s">
        <v>109</v>
      </c>
      <c r="C52" s="113" t="s">
        <v>184</v>
      </c>
      <c r="D52" s="14" t="s">
        <v>34</v>
      </c>
      <c r="E52" s="14">
        <v>42</v>
      </c>
      <c r="F52" s="287">
        <v>0</v>
      </c>
      <c r="G52" s="75">
        <f t="shared" si="10"/>
        <v>0</v>
      </c>
      <c r="H52" s="54">
        <v>32</v>
      </c>
      <c r="I52" s="160">
        <f t="shared" si="11"/>
        <v>0</v>
      </c>
      <c r="J52" s="221">
        <v>10</v>
      </c>
      <c r="K52" s="225">
        <f t="shared" si="12"/>
        <v>0</v>
      </c>
    </row>
    <row r="53" spans="1:1024" ht="45" customHeight="1" x14ac:dyDescent="0.2">
      <c r="A53" s="106" t="s">
        <v>51</v>
      </c>
      <c r="B53" s="91" t="s">
        <v>26</v>
      </c>
      <c r="C53" s="113" t="s">
        <v>185</v>
      </c>
      <c r="D53" s="14" t="s">
        <v>27</v>
      </c>
      <c r="E53" s="14">
        <v>42</v>
      </c>
      <c r="F53" s="287">
        <v>0</v>
      </c>
      <c r="G53" s="75">
        <f t="shared" si="10"/>
        <v>0</v>
      </c>
      <c r="H53" s="54">
        <v>32</v>
      </c>
      <c r="I53" s="160">
        <f t="shared" si="11"/>
        <v>0</v>
      </c>
      <c r="J53" s="221">
        <v>10</v>
      </c>
      <c r="K53" s="225">
        <f t="shared" si="12"/>
        <v>0</v>
      </c>
    </row>
    <row r="54" spans="1:1024" ht="30.6" customHeight="1" x14ac:dyDescent="0.2">
      <c r="A54" s="31">
        <v>184102115</v>
      </c>
      <c r="B54" s="90" t="s">
        <v>137</v>
      </c>
      <c r="C54" s="113" t="s">
        <v>88</v>
      </c>
      <c r="D54" s="14" t="s">
        <v>34</v>
      </c>
      <c r="E54" s="14">
        <v>49</v>
      </c>
      <c r="F54" s="287">
        <v>0</v>
      </c>
      <c r="G54" s="75">
        <f t="shared" si="10"/>
        <v>0</v>
      </c>
      <c r="H54" s="54">
        <v>37</v>
      </c>
      <c r="I54" s="160">
        <f t="shared" si="11"/>
        <v>0</v>
      </c>
      <c r="J54" s="221">
        <v>12</v>
      </c>
      <c r="K54" s="225">
        <f t="shared" si="12"/>
        <v>0</v>
      </c>
    </row>
    <row r="55" spans="1:1024" ht="18.399999999999999" customHeight="1" x14ac:dyDescent="0.2">
      <c r="A55" s="31">
        <v>184816111</v>
      </c>
      <c r="B55" s="89" t="s">
        <v>84</v>
      </c>
      <c r="C55" s="113"/>
      <c r="D55" s="14" t="s">
        <v>34</v>
      </c>
      <c r="E55" s="14">
        <v>49</v>
      </c>
      <c r="F55" s="287">
        <v>0</v>
      </c>
      <c r="G55" s="75">
        <f t="shared" si="10"/>
        <v>0</v>
      </c>
      <c r="H55" s="54">
        <v>37</v>
      </c>
      <c r="I55" s="160">
        <f t="shared" si="11"/>
        <v>0</v>
      </c>
      <c r="J55" s="221">
        <v>12</v>
      </c>
      <c r="K55" s="225">
        <f t="shared" si="12"/>
        <v>0</v>
      </c>
    </row>
    <row r="56" spans="1:1024" s="218" customFormat="1" ht="37.9" customHeight="1" x14ac:dyDescent="0.2">
      <c r="A56" s="106">
        <v>184202112</v>
      </c>
      <c r="B56" s="91" t="s">
        <v>85</v>
      </c>
      <c r="C56" s="137" t="s">
        <v>86</v>
      </c>
      <c r="D56" s="20" t="s">
        <v>34</v>
      </c>
      <c r="E56" s="20">
        <v>7</v>
      </c>
      <c r="F56" s="287">
        <v>0</v>
      </c>
      <c r="G56" s="75">
        <f t="shared" si="10"/>
        <v>0</v>
      </c>
      <c r="H56" s="201">
        <v>5</v>
      </c>
      <c r="I56" s="160">
        <f t="shared" si="11"/>
        <v>0</v>
      </c>
      <c r="J56" s="221">
        <v>2</v>
      </c>
      <c r="K56" s="225">
        <f t="shared" si="12"/>
        <v>0</v>
      </c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7"/>
      <c r="FH56" s="217"/>
      <c r="FI56" s="217"/>
      <c r="FJ56" s="217"/>
      <c r="FK56" s="217"/>
      <c r="FL56" s="217"/>
      <c r="FM56" s="217"/>
      <c r="FN56" s="217"/>
      <c r="FO56" s="217"/>
      <c r="FP56" s="217"/>
      <c r="FQ56" s="217"/>
      <c r="FR56" s="217"/>
      <c r="FS56" s="217"/>
      <c r="FT56" s="217"/>
      <c r="FU56" s="217"/>
      <c r="FV56" s="217"/>
      <c r="FW56" s="217"/>
      <c r="FX56" s="217"/>
      <c r="FY56" s="217"/>
      <c r="FZ56" s="217"/>
      <c r="GA56" s="217"/>
      <c r="GB56" s="217"/>
      <c r="GC56" s="217"/>
      <c r="GD56" s="217"/>
      <c r="GE56" s="217"/>
      <c r="GF56" s="217"/>
      <c r="GG56" s="217"/>
      <c r="GH56" s="217"/>
      <c r="GI56" s="217"/>
      <c r="GJ56" s="217"/>
      <c r="GK56" s="217"/>
      <c r="GL56" s="217"/>
      <c r="GM56" s="217"/>
      <c r="GN56" s="217"/>
      <c r="GO56" s="217"/>
      <c r="GP56" s="217"/>
      <c r="GQ56" s="217"/>
      <c r="GR56" s="217"/>
      <c r="GS56" s="217"/>
      <c r="GT56" s="217"/>
      <c r="GU56" s="217"/>
      <c r="GV56" s="217"/>
      <c r="GW56" s="217"/>
      <c r="GX56" s="217"/>
      <c r="GY56" s="217"/>
      <c r="GZ56" s="217"/>
      <c r="HA56" s="217"/>
      <c r="HB56" s="217"/>
      <c r="HC56" s="217"/>
      <c r="HD56" s="217"/>
      <c r="HE56" s="217"/>
      <c r="HF56" s="217"/>
      <c r="HG56" s="217"/>
      <c r="HH56" s="217"/>
      <c r="HI56" s="217"/>
      <c r="HJ56" s="217"/>
      <c r="HK56" s="217"/>
      <c r="HL56" s="217"/>
      <c r="HM56" s="217"/>
      <c r="HN56" s="217"/>
      <c r="HO56" s="217"/>
      <c r="HP56" s="217"/>
      <c r="HQ56" s="217"/>
      <c r="HR56" s="217"/>
      <c r="HS56" s="217"/>
      <c r="HT56" s="217"/>
      <c r="HU56" s="217"/>
      <c r="HV56" s="217"/>
      <c r="HW56" s="217"/>
      <c r="HX56" s="217"/>
      <c r="HY56" s="217"/>
      <c r="HZ56" s="217"/>
      <c r="IA56" s="217"/>
      <c r="IB56" s="217"/>
      <c r="IC56" s="217"/>
      <c r="ID56" s="217"/>
      <c r="IE56" s="217"/>
      <c r="IF56" s="217"/>
      <c r="IG56" s="217"/>
      <c r="IH56" s="217"/>
      <c r="II56" s="217"/>
      <c r="IJ56" s="217"/>
      <c r="IK56" s="217"/>
      <c r="IL56" s="217"/>
      <c r="IM56" s="217"/>
      <c r="IN56" s="217"/>
      <c r="IO56" s="217"/>
      <c r="IP56" s="217"/>
      <c r="IQ56" s="217"/>
      <c r="IR56" s="217"/>
      <c r="IS56" s="217"/>
      <c r="IT56" s="217"/>
      <c r="IU56" s="217"/>
      <c r="IV56" s="217"/>
      <c r="IW56" s="217"/>
      <c r="IX56" s="217"/>
      <c r="IY56" s="217"/>
      <c r="IZ56" s="217"/>
      <c r="JA56" s="217"/>
      <c r="JB56" s="217"/>
      <c r="JC56" s="217"/>
      <c r="JD56" s="217"/>
      <c r="JE56" s="217"/>
      <c r="JF56" s="217"/>
      <c r="JG56" s="217"/>
      <c r="JH56" s="217"/>
      <c r="JI56" s="217"/>
      <c r="JJ56" s="217"/>
      <c r="JK56" s="217"/>
      <c r="JL56" s="217"/>
      <c r="JM56" s="217"/>
      <c r="JN56" s="217"/>
      <c r="JO56" s="217"/>
      <c r="JP56" s="217"/>
      <c r="JQ56" s="217"/>
      <c r="JR56" s="217"/>
      <c r="JS56" s="217"/>
      <c r="JT56" s="217"/>
      <c r="JU56" s="217"/>
      <c r="JV56" s="217"/>
      <c r="JW56" s="217"/>
      <c r="JX56" s="217"/>
      <c r="JY56" s="217"/>
      <c r="JZ56" s="217"/>
      <c r="KA56" s="217"/>
      <c r="KB56" s="217"/>
      <c r="KC56" s="217"/>
      <c r="KD56" s="217"/>
      <c r="KE56" s="217"/>
      <c r="KF56" s="217"/>
      <c r="KG56" s="217"/>
      <c r="KH56" s="217"/>
      <c r="KI56" s="217"/>
      <c r="KJ56" s="217"/>
      <c r="KK56" s="217"/>
      <c r="KL56" s="217"/>
      <c r="KM56" s="217"/>
      <c r="KN56" s="217"/>
      <c r="KO56" s="217"/>
      <c r="KP56" s="217"/>
      <c r="KQ56" s="217"/>
      <c r="KR56" s="217"/>
      <c r="KS56" s="217"/>
      <c r="KT56" s="217"/>
      <c r="KU56" s="217"/>
      <c r="KV56" s="217"/>
      <c r="KW56" s="217"/>
      <c r="KX56" s="217"/>
      <c r="KY56" s="217"/>
      <c r="KZ56" s="217"/>
      <c r="LA56" s="217"/>
      <c r="LB56" s="217"/>
      <c r="LC56" s="217"/>
      <c r="LD56" s="217"/>
      <c r="LE56" s="217"/>
      <c r="LF56" s="217"/>
      <c r="LG56" s="217"/>
      <c r="LH56" s="217"/>
      <c r="LI56" s="217"/>
      <c r="LJ56" s="217"/>
      <c r="LK56" s="217"/>
      <c r="LL56" s="217"/>
      <c r="LM56" s="217"/>
      <c r="LN56" s="217"/>
      <c r="LO56" s="217"/>
      <c r="LP56" s="217"/>
      <c r="LQ56" s="217"/>
      <c r="LR56" s="217"/>
      <c r="LS56" s="217"/>
      <c r="LT56" s="217"/>
      <c r="LU56" s="217"/>
      <c r="LV56" s="217"/>
      <c r="LW56" s="217"/>
      <c r="LX56" s="217"/>
      <c r="LY56" s="217"/>
      <c r="LZ56" s="217"/>
      <c r="MA56" s="217"/>
      <c r="MB56" s="217"/>
      <c r="MC56" s="217"/>
      <c r="MD56" s="217"/>
      <c r="ME56" s="217"/>
      <c r="MF56" s="217"/>
      <c r="MG56" s="217"/>
      <c r="MH56" s="217"/>
      <c r="MI56" s="217"/>
      <c r="MJ56" s="217"/>
      <c r="MK56" s="217"/>
      <c r="ML56" s="217"/>
      <c r="MM56" s="217"/>
      <c r="MN56" s="217"/>
      <c r="MO56" s="217"/>
      <c r="MP56" s="217"/>
      <c r="MQ56" s="217"/>
      <c r="MR56" s="217"/>
      <c r="MS56" s="217"/>
      <c r="MT56" s="217"/>
      <c r="MU56" s="217"/>
      <c r="MV56" s="217"/>
      <c r="MW56" s="217"/>
      <c r="MX56" s="217"/>
      <c r="MY56" s="217"/>
      <c r="MZ56" s="217"/>
      <c r="NA56" s="217"/>
      <c r="NB56" s="217"/>
      <c r="NC56" s="217"/>
      <c r="ND56" s="217"/>
      <c r="NE56" s="217"/>
      <c r="NF56" s="217"/>
      <c r="NG56" s="217"/>
      <c r="NH56" s="217"/>
      <c r="NI56" s="217"/>
      <c r="NJ56" s="217"/>
      <c r="NK56" s="217"/>
      <c r="NL56" s="217"/>
      <c r="NM56" s="217"/>
      <c r="NN56" s="217"/>
      <c r="NO56" s="217"/>
      <c r="NP56" s="217"/>
      <c r="NQ56" s="217"/>
      <c r="NR56" s="217"/>
      <c r="NS56" s="217"/>
      <c r="NT56" s="217"/>
      <c r="NU56" s="217"/>
      <c r="NV56" s="217"/>
      <c r="NW56" s="217"/>
      <c r="NX56" s="217"/>
      <c r="NY56" s="217"/>
      <c r="NZ56" s="217"/>
      <c r="OA56" s="217"/>
      <c r="OB56" s="217"/>
      <c r="OC56" s="217"/>
      <c r="OD56" s="217"/>
      <c r="OE56" s="217"/>
      <c r="OF56" s="217"/>
      <c r="OG56" s="217"/>
      <c r="OH56" s="217"/>
      <c r="OI56" s="217"/>
      <c r="OJ56" s="217"/>
      <c r="OK56" s="217"/>
      <c r="OL56" s="217"/>
      <c r="OM56" s="217"/>
      <c r="ON56" s="217"/>
      <c r="OO56" s="217"/>
      <c r="OP56" s="217"/>
      <c r="OQ56" s="217"/>
      <c r="OR56" s="217"/>
      <c r="OS56" s="217"/>
      <c r="OT56" s="217"/>
      <c r="OU56" s="217"/>
      <c r="OV56" s="217"/>
      <c r="OW56" s="217"/>
      <c r="OX56" s="217"/>
      <c r="OY56" s="217"/>
      <c r="OZ56" s="217"/>
      <c r="PA56" s="217"/>
      <c r="PB56" s="217"/>
      <c r="PC56" s="217"/>
      <c r="PD56" s="217"/>
      <c r="PE56" s="217"/>
      <c r="PF56" s="217"/>
      <c r="PG56" s="217"/>
      <c r="PH56" s="217"/>
      <c r="PI56" s="217"/>
      <c r="PJ56" s="217"/>
      <c r="PK56" s="217"/>
      <c r="PL56" s="217"/>
      <c r="PM56" s="217"/>
      <c r="PN56" s="217"/>
      <c r="PO56" s="217"/>
      <c r="PP56" s="217"/>
      <c r="PQ56" s="217"/>
      <c r="PR56" s="217"/>
      <c r="PS56" s="217"/>
      <c r="PT56" s="217"/>
      <c r="PU56" s="217"/>
      <c r="PV56" s="217"/>
      <c r="PW56" s="217"/>
      <c r="PX56" s="217"/>
      <c r="PY56" s="217"/>
      <c r="PZ56" s="217"/>
      <c r="QA56" s="217"/>
      <c r="QB56" s="217"/>
      <c r="QC56" s="217"/>
      <c r="QD56" s="217"/>
      <c r="QE56" s="217"/>
      <c r="QF56" s="217"/>
      <c r="QG56" s="217"/>
      <c r="QH56" s="217"/>
      <c r="QI56" s="217"/>
      <c r="QJ56" s="217"/>
      <c r="QK56" s="217"/>
      <c r="QL56" s="217"/>
      <c r="QM56" s="217"/>
      <c r="QN56" s="217"/>
      <c r="QO56" s="217"/>
      <c r="QP56" s="217"/>
      <c r="QQ56" s="217"/>
      <c r="QR56" s="217"/>
      <c r="QS56" s="217"/>
      <c r="QT56" s="217"/>
      <c r="QU56" s="217"/>
      <c r="QV56" s="217"/>
      <c r="QW56" s="217"/>
      <c r="QX56" s="217"/>
      <c r="QY56" s="217"/>
      <c r="QZ56" s="217"/>
      <c r="RA56" s="217"/>
      <c r="RB56" s="217"/>
      <c r="RC56" s="217"/>
      <c r="RD56" s="217"/>
      <c r="RE56" s="217"/>
      <c r="RF56" s="217"/>
      <c r="RG56" s="217"/>
      <c r="RH56" s="217"/>
      <c r="RI56" s="217"/>
      <c r="RJ56" s="217"/>
      <c r="RK56" s="217"/>
      <c r="RL56" s="217"/>
      <c r="RM56" s="217"/>
      <c r="RN56" s="217"/>
      <c r="RO56" s="217"/>
      <c r="RP56" s="217"/>
      <c r="RQ56" s="217"/>
      <c r="RR56" s="217"/>
      <c r="RS56" s="217"/>
      <c r="RT56" s="217"/>
      <c r="RU56" s="217"/>
      <c r="RV56" s="217"/>
      <c r="RW56" s="217"/>
      <c r="RX56" s="217"/>
      <c r="RY56" s="217"/>
      <c r="RZ56" s="217"/>
      <c r="SA56" s="217"/>
      <c r="SB56" s="217"/>
      <c r="SC56" s="217"/>
      <c r="SD56" s="217"/>
      <c r="SE56" s="217"/>
      <c r="SF56" s="217"/>
      <c r="SG56" s="217"/>
      <c r="SH56" s="217"/>
      <c r="SI56" s="217"/>
      <c r="SJ56" s="217"/>
      <c r="SK56" s="217"/>
      <c r="SL56" s="217"/>
      <c r="SM56" s="217"/>
      <c r="SN56" s="217"/>
      <c r="SO56" s="217"/>
      <c r="SP56" s="217"/>
      <c r="SQ56" s="217"/>
      <c r="SR56" s="217"/>
      <c r="SS56" s="217"/>
      <c r="ST56" s="217"/>
      <c r="SU56" s="217"/>
      <c r="SV56" s="217"/>
      <c r="SW56" s="217"/>
      <c r="SX56" s="217"/>
      <c r="SY56" s="217"/>
      <c r="SZ56" s="217"/>
      <c r="TA56" s="217"/>
      <c r="TB56" s="217"/>
      <c r="TC56" s="217"/>
      <c r="TD56" s="217"/>
      <c r="TE56" s="217"/>
      <c r="TF56" s="217"/>
      <c r="TG56" s="217"/>
      <c r="TH56" s="217"/>
      <c r="TI56" s="217"/>
      <c r="TJ56" s="217"/>
      <c r="TK56" s="217"/>
      <c r="TL56" s="217"/>
      <c r="TM56" s="217"/>
      <c r="TN56" s="217"/>
      <c r="TO56" s="217"/>
      <c r="TP56" s="217"/>
      <c r="TQ56" s="217"/>
      <c r="TR56" s="217"/>
      <c r="TS56" s="217"/>
      <c r="TT56" s="217"/>
      <c r="TU56" s="217"/>
      <c r="TV56" s="217"/>
      <c r="TW56" s="217"/>
      <c r="TX56" s="217"/>
      <c r="TY56" s="217"/>
      <c r="TZ56" s="217"/>
      <c r="UA56" s="217"/>
      <c r="UB56" s="217"/>
      <c r="UC56" s="217"/>
      <c r="UD56" s="217"/>
      <c r="UE56" s="217"/>
      <c r="UF56" s="217"/>
      <c r="UG56" s="217"/>
      <c r="UH56" s="217"/>
      <c r="UI56" s="217"/>
      <c r="UJ56" s="217"/>
      <c r="UK56" s="217"/>
      <c r="UL56" s="217"/>
      <c r="UM56" s="217"/>
      <c r="UN56" s="217"/>
      <c r="UO56" s="217"/>
      <c r="UP56" s="217"/>
      <c r="UQ56" s="217"/>
      <c r="UR56" s="217"/>
      <c r="US56" s="217"/>
      <c r="UT56" s="217"/>
      <c r="UU56" s="217"/>
      <c r="UV56" s="217"/>
      <c r="UW56" s="217"/>
      <c r="UX56" s="217"/>
      <c r="UY56" s="217"/>
      <c r="UZ56" s="217"/>
      <c r="VA56" s="217"/>
      <c r="VB56" s="217"/>
      <c r="VC56" s="217"/>
      <c r="VD56" s="217"/>
      <c r="VE56" s="217"/>
      <c r="VF56" s="217"/>
      <c r="VG56" s="217"/>
      <c r="VH56" s="217"/>
      <c r="VI56" s="217"/>
      <c r="VJ56" s="217"/>
      <c r="VK56" s="217"/>
      <c r="VL56" s="217"/>
      <c r="VM56" s="217"/>
      <c r="VN56" s="217"/>
      <c r="VO56" s="217"/>
      <c r="VP56" s="217"/>
      <c r="VQ56" s="217"/>
      <c r="VR56" s="217"/>
      <c r="VS56" s="217"/>
      <c r="VT56" s="217"/>
      <c r="VU56" s="217"/>
      <c r="VV56" s="217"/>
      <c r="VW56" s="217"/>
      <c r="VX56" s="217"/>
      <c r="VY56" s="217"/>
      <c r="VZ56" s="217"/>
      <c r="WA56" s="217"/>
      <c r="WB56" s="217"/>
      <c r="WC56" s="217"/>
      <c r="WD56" s="217"/>
      <c r="WE56" s="217"/>
      <c r="WF56" s="217"/>
      <c r="WG56" s="217"/>
      <c r="WH56" s="217"/>
      <c r="WI56" s="217"/>
      <c r="WJ56" s="217"/>
      <c r="WK56" s="217"/>
      <c r="WL56" s="217"/>
      <c r="WM56" s="217"/>
      <c r="WN56" s="217"/>
      <c r="WO56" s="217"/>
      <c r="WP56" s="217"/>
      <c r="WQ56" s="217"/>
      <c r="WR56" s="217"/>
      <c r="WS56" s="217"/>
      <c r="WT56" s="217"/>
      <c r="WU56" s="217"/>
      <c r="WV56" s="217"/>
      <c r="WW56" s="217"/>
      <c r="WX56" s="217"/>
      <c r="WY56" s="217"/>
      <c r="WZ56" s="217"/>
      <c r="XA56" s="217"/>
      <c r="XB56" s="217"/>
      <c r="XC56" s="217"/>
      <c r="XD56" s="217"/>
      <c r="XE56" s="217"/>
      <c r="XF56" s="217"/>
      <c r="XG56" s="217"/>
      <c r="XH56" s="217"/>
      <c r="XI56" s="217"/>
      <c r="XJ56" s="217"/>
      <c r="XK56" s="217"/>
      <c r="XL56" s="217"/>
      <c r="XM56" s="217"/>
      <c r="XN56" s="217"/>
      <c r="XO56" s="217"/>
      <c r="XP56" s="217"/>
      <c r="XQ56" s="217"/>
      <c r="XR56" s="217"/>
      <c r="XS56" s="217"/>
      <c r="XT56" s="217"/>
      <c r="XU56" s="217"/>
      <c r="XV56" s="217"/>
      <c r="XW56" s="217"/>
      <c r="XX56" s="217"/>
      <c r="XY56" s="217"/>
      <c r="XZ56" s="217"/>
      <c r="YA56" s="217"/>
      <c r="YB56" s="217"/>
      <c r="YC56" s="217"/>
      <c r="YD56" s="217"/>
      <c r="YE56" s="217"/>
      <c r="YF56" s="217"/>
      <c r="YG56" s="217"/>
      <c r="YH56" s="217"/>
      <c r="YI56" s="217"/>
      <c r="YJ56" s="217"/>
      <c r="YK56" s="217"/>
      <c r="YL56" s="217"/>
      <c r="YM56" s="217"/>
      <c r="YN56" s="217"/>
      <c r="YO56" s="217"/>
      <c r="YP56" s="217"/>
      <c r="YQ56" s="217"/>
      <c r="YR56" s="217"/>
      <c r="YS56" s="217"/>
      <c r="YT56" s="217"/>
      <c r="YU56" s="217"/>
      <c r="YV56" s="217"/>
      <c r="YW56" s="217"/>
      <c r="YX56" s="217"/>
      <c r="YY56" s="217"/>
      <c r="YZ56" s="217"/>
      <c r="ZA56" s="217"/>
      <c r="ZB56" s="217"/>
      <c r="ZC56" s="217"/>
      <c r="ZD56" s="217"/>
      <c r="ZE56" s="217"/>
      <c r="ZF56" s="217"/>
      <c r="ZG56" s="217"/>
      <c r="ZH56" s="217"/>
      <c r="ZI56" s="217"/>
      <c r="ZJ56" s="217"/>
      <c r="ZK56" s="217"/>
      <c r="ZL56" s="217"/>
      <c r="ZM56" s="217"/>
      <c r="ZN56" s="217"/>
      <c r="ZO56" s="217"/>
      <c r="ZP56" s="217"/>
      <c r="ZQ56" s="217"/>
      <c r="ZR56" s="217"/>
      <c r="ZS56" s="217"/>
      <c r="ZT56" s="217"/>
      <c r="ZU56" s="217"/>
      <c r="ZV56" s="217"/>
      <c r="ZW56" s="217"/>
      <c r="ZX56" s="217"/>
      <c r="ZY56" s="217"/>
      <c r="ZZ56" s="217"/>
      <c r="AAA56" s="217"/>
      <c r="AAB56" s="217"/>
      <c r="AAC56" s="217"/>
      <c r="AAD56" s="217"/>
      <c r="AAE56" s="217"/>
      <c r="AAF56" s="217"/>
      <c r="AAG56" s="217"/>
      <c r="AAH56" s="217"/>
      <c r="AAI56" s="217"/>
      <c r="AAJ56" s="217"/>
      <c r="AAK56" s="217"/>
      <c r="AAL56" s="217"/>
      <c r="AAM56" s="217"/>
      <c r="AAN56" s="217"/>
      <c r="AAO56" s="217"/>
      <c r="AAP56" s="217"/>
      <c r="AAQ56" s="217"/>
      <c r="AAR56" s="217"/>
      <c r="AAS56" s="217"/>
      <c r="AAT56" s="217"/>
      <c r="AAU56" s="217"/>
      <c r="AAV56" s="217"/>
      <c r="AAW56" s="217"/>
      <c r="AAX56" s="217"/>
      <c r="AAY56" s="217"/>
      <c r="AAZ56" s="217"/>
      <c r="ABA56" s="217"/>
      <c r="ABB56" s="217"/>
      <c r="ABC56" s="217"/>
      <c r="ABD56" s="217"/>
      <c r="ABE56" s="217"/>
      <c r="ABF56" s="217"/>
      <c r="ABG56" s="217"/>
      <c r="ABH56" s="217"/>
      <c r="ABI56" s="217"/>
      <c r="ABJ56" s="217"/>
      <c r="ABK56" s="217"/>
      <c r="ABL56" s="217"/>
      <c r="ABM56" s="217"/>
      <c r="ABN56" s="217"/>
      <c r="ABO56" s="217"/>
      <c r="ABP56" s="217"/>
      <c r="ABQ56" s="217"/>
      <c r="ABR56" s="217"/>
      <c r="ABS56" s="217"/>
      <c r="ABT56" s="217"/>
      <c r="ABU56" s="217"/>
      <c r="ABV56" s="217"/>
      <c r="ABW56" s="217"/>
      <c r="ABX56" s="217"/>
      <c r="ABY56" s="217"/>
      <c r="ABZ56" s="217"/>
      <c r="ACA56" s="217"/>
      <c r="ACB56" s="217"/>
      <c r="ACC56" s="217"/>
      <c r="ACD56" s="217"/>
      <c r="ACE56" s="217"/>
      <c r="ACF56" s="217"/>
      <c r="ACG56" s="217"/>
      <c r="ACH56" s="217"/>
      <c r="ACI56" s="217"/>
      <c r="ACJ56" s="217"/>
      <c r="ACK56" s="217"/>
      <c r="ACL56" s="217"/>
      <c r="ACM56" s="217"/>
      <c r="ACN56" s="217"/>
      <c r="ACO56" s="217"/>
      <c r="ACP56" s="217"/>
      <c r="ACQ56" s="217"/>
      <c r="ACR56" s="217"/>
      <c r="ACS56" s="217"/>
      <c r="ACT56" s="217"/>
      <c r="ACU56" s="217"/>
      <c r="ACV56" s="217"/>
      <c r="ACW56" s="217"/>
      <c r="ACX56" s="217"/>
      <c r="ACY56" s="217"/>
      <c r="ACZ56" s="217"/>
      <c r="ADA56" s="217"/>
      <c r="ADB56" s="217"/>
      <c r="ADC56" s="217"/>
      <c r="ADD56" s="217"/>
      <c r="ADE56" s="217"/>
      <c r="ADF56" s="217"/>
      <c r="ADG56" s="217"/>
      <c r="ADH56" s="217"/>
      <c r="ADI56" s="217"/>
      <c r="ADJ56" s="217"/>
      <c r="ADK56" s="217"/>
      <c r="ADL56" s="217"/>
      <c r="ADM56" s="217"/>
      <c r="ADN56" s="217"/>
      <c r="ADO56" s="217"/>
      <c r="ADP56" s="217"/>
      <c r="ADQ56" s="217"/>
      <c r="ADR56" s="217"/>
      <c r="ADS56" s="217"/>
      <c r="ADT56" s="217"/>
      <c r="ADU56" s="217"/>
      <c r="ADV56" s="217"/>
      <c r="ADW56" s="217"/>
      <c r="ADX56" s="217"/>
      <c r="ADY56" s="217"/>
      <c r="ADZ56" s="217"/>
      <c r="AEA56" s="217"/>
      <c r="AEB56" s="217"/>
      <c r="AEC56" s="217"/>
      <c r="AED56" s="217"/>
      <c r="AEE56" s="217"/>
      <c r="AEF56" s="217"/>
      <c r="AEG56" s="217"/>
      <c r="AEH56" s="217"/>
      <c r="AEI56" s="217"/>
      <c r="AEJ56" s="217"/>
      <c r="AEK56" s="217"/>
      <c r="AEL56" s="217"/>
      <c r="AEM56" s="217"/>
      <c r="AEN56" s="217"/>
      <c r="AEO56" s="217"/>
      <c r="AEP56" s="217"/>
      <c r="AEQ56" s="217"/>
      <c r="AER56" s="217"/>
      <c r="AES56" s="217"/>
      <c r="AET56" s="217"/>
      <c r="AEU56" s="217"/>
      <c r="AEV56" s="217"/>
      <c r="AEW56" s="217"/>
      <c r="AEX56" s="217"/>
      <c r="AEY56" s="217"/>
      <c r="AEZ56" s="217"/>
      <c r="AFA56" s="217"/>
      <c r="AFB56" s="217"/>
      <c r="AFC56" s="217"/>
      <c r="AFD56" s="217"/>
      <c r="AFE56" s="217"/>
      <c r="AFF56" s="217"/>
      <c r="AFG56" s="217"/>
      <c r="AFH56" s="217"/>
      <c r="AFI56" s="217"/>
      <c r="AFJ56" s="217"/>
      <c r="AFK56" s="217"/>
      <c r="AFL56" s="217"/>
      <c r="AFM56" s="217"/>
      <c r="AFN56" s="217"/>
      <c r="AFO56" s="217"/>
      <c r="AFP56" s="217"/>
      <c r="AFQ56" s="217"/>
      <c r="AFR56" s="217"/>
      <c r="AFS56" s="217"/>
      <c r="AFT56" s="217"/>
      <c r="AFU56" s="217"/>
      <c r="AFV56" s="217"/>
      <c r="AFW56" s="217"/>
      <c r="AFX56" s="217"/>
      <c r="AFY56" s="217"/>
      <c r="AFZ56" s="217"/>
      <c r="AGA56" s="217"/>
      <c r="AGB56" s="217"/>
      <c r="AGC56" s="217"/>
      <c r="AGD56" s="217"/>
      <c r="AGE56" s="217"/>
      <c r="AGF56" s="217"/>
      <c r="AGG56" s="217"/>
      <c r="AGH56" s="217"/>
      <c r="AGI56" s="217"/>
      <c r="AGJ56" s="217"/>
      <c r="AGK56" s="217"/>
      <c r="AGL56" s="217"/>
      <c r="AGM56" s="217"/>
      <c r="AGN56" s="217"/>
      <c r="AGO56" s="217"/>
      <c r="AGP56" s="217"/>
      <c r="AGQ56" s="217"/>
      <c r="AGR56" s="217"/>
      <c r="AGS56" s="217"/>
      <c r="AGT56" s="217"/>
      <c r="AGU56" s="217"/>
      <c r="AGV56" s="217"/>
      <c r="AGW56" s="217"/>
      <c r="AGX56" s="217"/>
      <c r="AGY56" s="217"/>
      <c r="AGZ56" s="217"/>
      <c r="AHA56" s="217"/>
      <c r="AHB56" s="217"/>
      <c r="AHC56" s="217"/>
      <c r="AHD56" s="217"/>
      <c r="AHE56" s="217"/>
      <c r="AHF56" s="217"/>
      <c r="AHG56" s="217"/>
      <c r="AHH56" s="217"/>
      <c r="AHI56" s="217"/>
      <c r="AHJ56" s="217"/>
      <c r="AHK56" s="217"/>
      <c r="AHL56" s="217"/>
      <c r="AHM56" s="217"/>
      <c r="AHN56" s="217"/>
      <c r="AHO56" s="217"/>
      <c r="AHP56" s="217"/>
      <c r="AHQ56" s="217"/>
      <c r="AHR56" s="217"/>
      <c r="AHS56" s="217"/>
      <c r="AHT56" s="217"/>
      <c r="AHU56" s="217"/>
      <c r="AHV56" s="217"/>
      <c r="AHW56" s="217"/>
      <c r="AHX56" s="217"/>
      <c r="AHY56" s="217"/>
      <c r="AHZ56" s="217"/>
      <c r="AIA56" s="217"/>
      <c r="AIB56" s="217"/>
      <c r="AIC56" s="217"/>
      <c r="AID56" s="217"/>
      <c r="AIE56" s="217"/>
      <c r="AIF56" s="217"/>
      <c r="AIG56" s="217"/>
      <c r="AIH56" s="217"/>
      <c r="AII56" s="217"/>
      <c r="AIJ56" s="217"/>
      <c r="AIK56" s="217"/>
      <c r="AIL56" s="217"/>
      <c r="AIM56" s="217"/>
      <c r="AIN56" s="217"/>
      <c r="AIO56" s="217"/>
      <c r="AIP56" s="217"/>
      <c r="AIQ56" s="217"/>
      <c r="AIR56" s="217"/>
      <c r="AIS56" s="217"/>
      <c r="AIT56" s="217"/>
      <c r="AIU56" s="217"/>
      <c r="AIV56" s="217"/>
      <c r="AIW56" s="217"/>
      <c r="AIX56" s="217"/>
      <c r="AIY56" s="217"/>
      <c r="AIZ56" s="217"/>
      <c r="AJA56" s="217"/>
      <c r="AJB56" s="217"/>
      <c r="AJC56" s="217"/>
      <c r="AJD56" s="217"/>
      <c r="AJE56" s="217"/>
      <c r="AJF56" s="217"/>
      <c r="AJG56" s="217"/>
      <c r="AJH56" s="217"/>
      <c r="AJI56" s="217"/>
      <c r="AJJ56" s="217"/>
      <c r="AJK56" s="217"/>
      <c r="AJL56" s="217"/>
      <c r="AJM56" s="217"/>
      <c r="AJN56" s="217"/>
      <c r="AJO56" s="217"/>
      <c r="AJP56" s="217"/>
      <c r="AJQ56" s="217"/>
      <c r="AJR56" s="217"/>
      <c r="AJS56" s="217"/>
      <c r="AJT56" s="217"/>
      <c r="AJU56" s="217"/>
      <c r="AJV56" s="217"/>
      <c r="AJW56" s="217"/>
      <c r="AJX56" s="217"/>
      <c r="AJY56" s="217"/>
      <c r="AJZ56" s="217"/>
      <c r="AKA56" s="217"/>
      <c r="AKB56" s="217"/>
      <c r="AKC56" s="217"/>
      <c r="AKD56" s="217"/>
      <c r="AKE56" s="217"/>
      <c r="AKF56" s="217"/>
      <c r="AKG56" s="217"/>
      <c r="AKH56" s="217"/>
      <c r="AKI56" s="217"/>
      <c r="AKJ56" s="217"/>
      <c r="AKK56" s="217"/>
      <c r="AKL56" s="217"/>
      <c r="AKM56" s="217"/>
      <c r="AKN56" s="217"/>
      <c r="AKO56" s="217"/>
      <c r="AKP56" s="217"/>
      <c r="AKQ56" s="217"/>
      <c r="AKR56" s="217"/>
      <c r="AKS56" s="217"/>
      <c r="AKT56" s="217"/>
      <c r="AKU56" s="217"/>
      <c r="AKV56" s="217"/>
      <c r="AKW56" s="217"/>
      <c r="AKX56" s="217"/>
      <c r="AKY56" s="217"/>
      <c r="AKZ56" s="217"/>
      <c r="ALA56" s="217"/>
      <c r="ALB56" s="217"/>
      <c r="ALC56" s="217"/>
      <c r="ALD56" s="217"/>
      <c r="ALE56" s="217"/>
      <c r="ALF56" s="217"/>
      <c r="ALG56" s="217"/>
      <c r="ALH56" s="217"/>
      <c r="ALI56" s="217"/>
      <c r="ALJ56" s="217"/>
      <c r="ALK56" s="217"/>
      <c r="ALL56" s="217"/>
      <c r="ALM56" s="217"/>
      <c r="ALN56" s="217"/>
      <c r="ALO56" s="217"/>
      <c r="ALP56" s="217"/>
      <c r="ALQ56" s="217"/>
      <c r="ALR56" s="217"/>
      <c r="ALS56" s="217"/>
      <c r="ALT56" s="217"/>
      <c r="ALU56" s="217"/>
      <c r="ALV56" s="217"/>
      <c r="ALW56" s="217"/>
      <c r="ALX56" s="217"/>
      <c r="ALY56" s="217"/>
      <c r="ALZ56" s="217"/>
      <c r="AMA56" s="217"/>
      <c r="AMB56" s="217"/>
      <c r="AMC56" s="217"/>
      <c r="AMD56" s="217"/>
      <c r="AME56" s="217"/>
      <c r="AMF56" s="217"/>
      <c r="AMG56" s="217"/>
      <c r="AMH56" s="217"/>
      <c r="AMI56" s="217"/>
      <c r="AMJ56" s="217"/>
    </row>
    <row r="57" spans="1:1024" s="218" customFormat="1" ht="37.9" customHeight="1" x14ac:dyDescent="0.2">
      <c r="A57" s="106" t="s">
        <v>51</v>
      </c>
      <c r="B57" s="91" t="s">
        <v>186</v>
      </c>
      <c r="C57" s="137" t="s">
        <v>187</v>
      </c>
      <c r="D57" s="20" t="s">
        <v>34</v>
      </c>
      <c r="E57" s="20">
        <v>42</v>
      </c>
      <c r="F57" s="287">
        <v>0</v>
      </c>
      <c r="G57" s="75">
        <f t="shared" si="10"/>
        <v>0</v>
      </c>
      <c r="H57" s="201">
        <v>32</v>
      </c>
      <c r="I57" s="160">
        <f t="shared" si="11"/>
        <v>0</v>
      </c>
      <c r="J57" s="221">
        <v>10</v>
      </c>
      <c r="K57" s="225">
        <f t="shared" si="12"/>
        <v>0</v>
      </c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/>
      <c r="EE57" s="217"/>
      <c r="EF57" s="217"/>
      <c r="EG57" s="217"/>
      <c r="EH57" s="217"/>
      <c r="EI57" s="217"/>
      <c r="EJ57" s="217"/>
      <c r="EK57" s="217"/>
      <c r="EL57" s="217"/>
      <c r="EM57" s="217"/>
      <c r="EN57" s="217"/>
      <c r="EO57" s="217"/>
      <c r="EP57" s="217"/>
      <c r="EQ57" s="217"/>
      <c r="ER57" s="217"/>
      <c r="ES57" s="217"/>
      <c r="ET57" s="217"/>
      <c r="EU57" s="217"/>
      <c r="EV57" s="217"/>
      <c r="EW57" s="217"/>
      <c r="EX57" s="217"/>
      <c r="EY57" s="217"/>
      <c r="EZ57" s="217"/>
      <c r="FA57" s="217"/>
      <c r="FB57" s="217"/>
      <c r="FC57" s="217"/>
      <c r="FD57" s="217"/>
      <c r="FE57" s="217"/>
      <c r="FF57" s="217"/>
      <c r="FG57" s="217"/>
      <c r="FH57" s="217"/>
      <c r="FI57" s="217"/>
      <c r="FJ57" s="217"/>
      <c r="FK57" s="217"/>
      <c r="FL57" s="217"/>
      <c r="FM57" s="217"/>
      <c r="FN57" s="217"/>
      <c r="FO57" s="217"/>
      <c r="FP57" s="217"/>
      <c r="FQ57" s="217"/>
      <c r="FR57" s="217"/>
      <c r="FS57" s="217"/>
      <c r="FT57" s="217"/>
      <c r="FU57" s="217"/>
      <c r="FV57" s="217"/>
      <c r="FW57" s="217"/>
      <c r="FX57" s="217"/>
      <c r="FY57" s="217"/>
      <c r="FZ57" s="217"/>
      <c r="GA57" s="217"/>
      <c r="GB57" s="217"/>
      <c r="GC57" s="217"/>
      <c r="GD57" s="217"/>
      <c r="GE57" s="217"/>
      <c r="GF57" s="217"/>
      <c r="GG57" s="217"/>
      <c r="GH57" s="217"/>
      <c r="GI57" s="217"/>
      <c r="GJ57" s="217"/>
      <c r="GK57" s="217"/>
      <c r="GL57" s="217"/>
      <c r="GM57" s="217"/>
      <c r="GN57" s="217"/>
      <c r="GO57" s="217"/>
      <c r="GP57" s="217"/>
      <c r="GQ57" s="217"/>
      <c r="GR57" s="217"/>
      <c r="GS57" s="217"/>
      <c r="GT57" s="217"/>
      <c r="GU57" s="217"/>
      <c r="GV57" s="217"/>
      <c r="GW57" s="217"/>
      <c r="GX57" s="217"/>
      <c r="GY57" s="217"/>
      <c r="GZ57" s="217"/>
      <c r="HA57" s="217"/>
      <c r="HB57" s="217"/>
      <c r="HC57" s="217"/>
      <c r="HD57" s="217"/>
      <c r="HE57" s="217"/>
      <c r="HF57" s="217"/>
      <c r="HG57" s="217"/>
      <c r="HH57" s="217"/>
      <c r="HI57" s="217"/>
      <c r="HJ57" s="217"/>
      <c r="HK57" s="217"/>
      <c r="HL57" s="217"/>
      <c r="HM57" s="217"/>
      <c r="HN57" s="217"/>
      <c r="HO57" s="217"/>
      <c r="HP57" s="217"/>
      <c r="HQ57" s="217"/>
      <c r="HR57" s="217"/>
      <c r="HS57" s="217"/>
      <c r="HT57" s="217"/>
      <c r="HU57" s="217"/>
      <c r="HV57" s="217"/>
      <c r="HW57" s="217"/>
      <c r="HX57" s="217"/>
      <c r="HY57" s="217"/>
      <c r="HZ57" s="217"/>
      <c r="IA57" s="217"/>
      <c r="IB57" s="217"/>
      <c r="IC57" s="217"/>
      <c r="ID57" s="217"/>
      <c r="IE57" s="217"/>
      <c r="IF57" s="217"/>
      <c r="IG57" s="217"/>
      <c r="IH57" s="217"/>
      <c r="II57" s="217"/>
      <c r="IJ57" s="217"/>
      <c r="IK57" s="217"/>
      <c r="IL57" s="217"/>
      <c r="IM57" s="217"/>
      <c r="IN57" s="217"/>
      <c r="IO57" s="217"/>
      <c r="IP57" s="217"/>
      <c r="IQ57" s="217"/>
      <c r="IR57" s="217"/>
      <c r="IS57" s="217"/>
      <c r="IT57" s="217"/>
      <c r="IU57" s="217"/>
      <c r="IV57" s="217"/>
      <c r="IW57" s="217"/>
      <c r="IX57" s="217"/>
      <c r="IY57" s="217"/>
      <c r="IZ57" s="217"/>
      <c r="JA57" s="217"/>
      <c r="JB57" s="217"/>
      <c r="JC57" s="217"/>
      <c r="JD57" s="217"/>
      <c r="JE57" s="217"/>
      <c r="JF57" s="217"/>
      <c r="JG57" s="217"/>
      <c r="JH57" s="217"/>
      <c r="JI57" s="217"/>
      <c r="JJ57" s="217"/>
      <c r="JK57" s="217"/>
      <c r="JL57" s="217"/>
      <c r="JM57" s="217"/>
      <c r="JN57" s="217"/>
      <c r="JO57" s="217"/>
      <c r="JP57" s="217"/>
      <c r="JQ57" s="217"/>
      <c r="JR57" s="217"/>
      <c r="JS57" s="217"/>
      <c r="JT57" s="217"/>
      <c r="JU57" s="217"/>
      <c r="JV57" s="217"/>
      <c r="JW57" s="217"/>
      <c r="JX57" s="217"/>
      <c r="JY57" s="217"/>
      <c r="JZ57" s="217"/>
      <c r="KA57" s="217"/>
      <c r="KB57" s="217"/>
      <c r="KC57" s="217"/>
      <c r="KD57" s="217"/>
      <c r="KE57" s="217"/>
      <c r="KF57" s="217"/>
      <c r="KG57" s="217"/>
      <c r="KH57" s="217"/>
      <c r="KI57" s="217"/>
      <c r="KJ57" s="217"/>
      <c r="KK57" s="217"/>
      <c r="KL57" s="217"/>
      <c r="KM57" s="217"/>
      <c r="KN57" s="217"/>
      <c r="KO57" s="217"/>
      <c r="KP57" s="217"/>
      <c r="KQ57" s="217"/>
      <c r="KR57" s="217"/>
      <c r="KS57" s="217"/>
      <c r="KT57" s="217"/>
      <c r="KU57" s="217"/>
      <c r="KV57" s="217"/>
      <c r="KW57" s="217"/>
      <c r="KX57" s="217"/>
      <c r="KY57" s="217"/>
      <c r="KZ57" s="217"/>
      <c r="LA57" s="217"/>
      <c r="LB57" s="217"/>
      <c r="LC57" s="217"/>
      <c r="LD57" s="217"/>
      <c r="LE57" s="217"/>
      <c r="LF57" s="217"/>
      <c r="LG57" s="217"/>
      <c r="LH57" s="217"/>
      <c r="LI57" s="217"/>
      <c r="LJ57" s="217"/>
      <c r="LK57" s="217"/>
      <c r="LL57" s="217"/>
      <c r="LM57" s="217"/>
      <c r="LN57" s="217"/>
      <c r="LO57" s="217"/>
      <c r="LP57" s="217"/>
      <c r="LQ57" s="217"/>
      <c r="LR57" s="217"/>
      <c r="LS57" s="217"/>
      <c r="LT57" s="217"/>
      <c r="LU57" s="217"/>
      <c r="LV57" s="217"/>
      <c r="LW57" s="217"/>
      <c r="LX57" s="217"/>
      <c r="LY57" s="217"/>
      <c r="LZ57" s="217"/>
      <c r="MA57" s="217"/>
      <c r="MB57" s="217"/>
      <c r="MC57" s="217"/>
      <c r="MD57" s="217"/>
      <c r="ME57" s="217"/>
      <c r="MF57" s="217"/>
      <c r="MG57" s="217"/>
      <c r="MH57" s="217"/>
      <c r="MI57" s="217"/>
      <c r="MJ57" s="217"/>
      <c r="MK57" s="217"/>
      <c r="ML57" s="217"/>
      <c r="MM57" s="217"/>
      <c r="MN57" s="217"/>
      <c r="MO57" s="217"/>
      <c r="MP57" s="217"/>
      <c r="MQ57" s="217"/>
      <c r="MR57" s="217"/>
      <c r="MS57" s="217"/>
      <c r="MT57" s="217"/>
      <c r="MU57" s="217"/>
      <c r="MV57" s="217"/>
      <c r="MW57" s="217"/>
      <c r="MX57" s="217"/>
      <c r="MY57" s="217"/>
      <c r="MZ57" s="217"/>
      <c r="NA57" s="217"/>
      <c r="NB57" s="217"/>
      <c r="NC57" s="217"/>
      <c r="ND57" s="217"/>
      <c r="NE57" s="217"/>
      <c r="NF57" s="217"/>
      <c r="NG57" s="217"/>
      <c r="NH57" s="217"/>
      <c r="NI57" s="217"/>
      <c r="NJ57" s="217"/>
      <c r="NK57" s="217"/>
      <c r="NL57" s="217"/>
      <c r="NM57" s="217"/>
      <c r="NN57" s="217"/>
      <c r="NO57" s="217"/>
      <c r="NP57" s="217"/>
      <c r="NQ57" s="217"/>
      <c r="NR57" s="217"/>
      <c r="NS57" s="217"/>
      <c r="NT57" s="217"/>
      <c r="NU57" s="217"/>
      <c r="NV57" s="217"/>
      <c r="NW57" s="217"/>
      <c r="NX57" s="217"/>
      <c r="NY57" s="217"/>
      <c r="NZ57" s="217"/>
      <c r="OA57" s="217"/>
      <c r="OB57" s="217"/>
      <c r="OC57" s="217"/>
      <c r="OD57" s="217"/>
      <c r="OE57" s="217"/>
      <c r="OF57" s="217"/>
      <c r="OG57" s="217"/>
      <c r="OH57" s="217"/>
      <c r="OI57" s="217"/>
      <c r="OJ57" s="217"/>
      <c r="OK57" s="217"/>
      <c r="OL57" s="217"/>
      <c r="OM57" s="217"/>
      <c r="ON57" s="217"/>
      <c r="OO57" s="217"/>
      <c r="OP57" s="217"/>
      <c r="OQ57" s="217"/>
      <c r="OR57" s="217"/>
      <c r="OS57" s="217"/>
      <c r="OT57" s="217"/>
      <c r="OU57" s="217"/>
      <c r="OV57" s="217"/>
      <c r="OW57" s="217"/>
      <c r="OX57" s="217"/>
      <c r="OY57" s="217"/>
      <c r="OZ57" s="217"/>
      <c r="PA57" s="217"/>
      <c r="PB57" s="217"/>
      <c r="PC57" s="217"/>
      <c r="PD57" s="217"/>
      <c r="PE57" s="217"/>
      <c r="PF57" s="217"/>
      <c r="PG57" s="217"/>
      <c r="PH57" s="217"/>
      <c r="PI57" s="217"/>
      <c r="PJ57" s="217"/>
      <c r="PK57" s="217"/>
      <c r="PL57" s="217"/>
      <c r="PM57" s="217"/>
      <c r="PN57" s="217"/>
      <c r="PO57" s="217"/>
      <c r="PP57" s="217"/>
      <c r="PQ57" s="217"/>
      <c r="PR57" s="217"/>
      <c r="PS57" s="217"/>
      <c r="PT57" s="217"/>
      <c r="PU57" s="217"/>
      <c r="PV57" s="217"/>
      <c r="PW57" s="217"/>
      <c r="PX57" s="217"/>
      <c r="PY57" s="217"/>
      <c r="PZ57" s="217"/>
      <c r="QA57" s="217"/>
      <c r="QB57" s="217"/>
      <c r="QC57" s="217"/>
      <c r="QD57" s="217"/>
      <c r="QE57" s="217"/>
      <c r="QF57" s="217"/>
      <c r="QG57" s="217"/>
      <c r="QH57" s="217"/>
      <c r="QI57" s="217"/>
      <c r="QJ57" s="217"/>
      <c r="QK57" s="217"/>
      <c r="QL57" s="217"/>
      <c r="QM57" s="217"/>
      <c r="QN57" s="217"/>
      <c r="QO57" s="217"/>
      <c r="QP57" s="217"/>
      <c r="QQ57" s="217"/>
      <c r="QR57" s="217"/>
      <c r="QS57" s="217"/>
      <c r="QT57" s="217"/>
      <c r="QU57" s="217"/>
      <c r="QV57" s="217"/>
      <c r="QW57" s="217"/>
      <c r="QX57" s="217"/>
      <c r="QY57" s="217"/>
      <c r="QZ57" s="217"/>
      <c r="RA57" s="217"/>
      <c r="RB57" s="217"/>
      <c r="RC57" s="217"/>
      <c r="RD57" s="217"/>
      <c r="RE57" s="217"/>
      <c r="RF57" s="217"/>
      <c r="RG57" s="217"/>
      <c r="RH57" s="217"/>
      <c r="RI57" s="217"/>
      <c r="RJ57" s="217"/>
      <c r="RK57" s="217"/>
      <c r="RL57" s="217"/>
      <c r="RM57" s="217"/>
      <c r="RN57" s="217"/>
      <c r="RO57" s="217"/>
      <c r="RP57" s="217"/>
      <c r="RQ57" s="217"/>
      <c r="RR57" s="217"/>
      <c r="RS57" s="217"/>
      <c r="RT57" s="217"/>
      <c r="RU57" s="217"/>
      <c r="RV57" s="217"/>
      <c r="RW57" s="217"/>
      <c r="RX57" s="217"/>
      <c r="RY57" s="217"/>
      <c r="RZ57" s="217"/>
      <c r="SA57" s="217"/>
      <c r="SB57" s="217"/>
      <c r="SC57" s="217"/>
      <c r="SD57" s="217"/>
      <c r="SE57" s="217"/>
      <c r="SF57" s="217"/>
      <c r="SG57" s="217"/>
      <c r="SH57" s="217"/>
      <c r="SI57" s="217"/>
      <c r="SJ57" s="217"/>
      <c r="SK57" s="217"/>
      <c r="SL57" s="217"/>
      <c r="SM57" s="217"/>
      <c r="SN57" s="217"/>
      <c r="SO57" s="217"/>
      <c r="SP57" s="217"/>
      <c r="SQ57" s="217"/>
      <c r="SR57" s="217"/>
      <c r="SS57" s="217"/>
      <c r="ST57" s="217"/>
      <c r="SU57" s="217"/>
      <c r="SV57" s="217"/>
      <c r="SW57" s="217"/>
      <c r="SX57" s="217"/>
      <c r="SY57" s="217"/>
      <c r="SZ57" s="217"/>
      <c r="TA57" s="217"/>
      <c r="TB57" s="217"/>
      <c r="TC57" s="217"/>
      <c r="TD57" s="217"/>
      <c r="TE57" s="217"/>
      <c r="TF57" s="217"/>
      <c r="TG57" s="217"/>
      <c r="TH57" s="217"/>
      <c r="TI57" s="217"/>
      <c r="TJ57" s="217"/>
      <c r="TK57" s="217"/>
      <c r="TL57" s="217"/>
      <c r="TM57" s="217"/>
      <c r="TN57" s="217"/>
      <c r="TO57" s="217"/>
      <c r="TP57" s="217"/>
      <c r="TQ57" s="217"/>
      <c r="TR57" s="217"/>
      <c r="TS57" s="217"/>
      <c r="TT57" s="217"/>
      <c r="TU57" s="217"/>
      <c r="TV57" s="217"/>
      <c r="TW57" s="217"/>
      <c r="TX57" s="217"/>
      <c r="TY57" s="217"/>
      <c r="TZ57" s="217"/>
      <c r="UA57" s="217"/>
      <c r="UB57" s="217"/>
      <c r="UC57" s="217"/>
      <c r="UD57" s="217"/>
      <c r="UE57" s="217"/>
      <c r="UF57" s="217"/>
      <c r="UG57" s="217"/>
      <c r="UH57" s="217"/>
      <c r="UI57" s="217"/>
      <c r="UJ57" s="217"/>
      <c r="UK57" s="217"/>
      <c r="UL57" s="217"/>
      <c r="UM57" s="217"/>
      <c r="UN57" s="217"/>
      <c r="UO57" s="217"/>
      <c r="UP57" s="217"/>
      <c r="UQ57" s="217"/>
      <c r="UR57" s="217"/>
      <c r="US57" s="217"/>
      <c r="UT57" s="217"/>
      <c r="UU57" s="217"/>
      <c r="UV57" s="217"/>
      <c r="UW57" s="217"/>
      <c r="UX57" s="217"/>
      <c r="UY57" s="217"/>
      <c r="UZ57" s="217"/>
      <c r="VA57" s="217"/>
      <c r="VB57" s="217"/>
      <c r="VC57" s="217"/>
      <c r="VD57" s="217"/>
      <c r="VE57" s="217"/>
      <c r="VF57" s="217"/>
      <c r="VG57" s="217"/>
      <c r="VH57" s="217"/>
      <c r="VI57" s="217"/>
      <c r="VJ57" s="217"/>
      <c r="VK57" s="217"/>
      <c r="VL57" s="217"/>
      <c r="VM57" s="217"/>
      <c r="VN57" s="217"/>
      <c r="VO57" s="217"/>
      <c r="VP57" s="217"/>
      <c r="VQ57" s="217"/>
      <c r="VR57" s="217"/>
      <c r="VS57" s="217"/>
      <c r="VT57" s="217"/>
      <c r="VU57" s="217"/>
      <c r="VV57" s="217"/>
      <c r="VW57" s="217"/>
      <c r="VX57" s="217"/>
      <c r="VY57" s="217"/>
      <c r="VZ57" s="217"/>
      <c r="WA57" s="217"/>
      <c r="WB57" s="217"/>
      <c r="WC57" s="217"/>
      <c r="WD57" s="217"/>
      <c r="WE57" s="217"/>
      <c r="WF57" s="217"/>
      <c r="WG57" s="217"/>
      <c r="WH57" s="217"/>
      <c r="WI57" s="217"/>
      <c r="WJ57" s="217"/>
      <c r="WK57" s="217"/>
      <c r="WL57" s="217"/>
      <c r="WM57" s="217"/>
      <c r="WN57" s="217"/>
      <c r="WO57" s="217"/>
      <c r="WP57" s="217"/>
      <c r="WQ57" s="217"/>
      <c r="WR57" s="217"/>
      <c r="WS57" s="217"/>
      <c r="WT57" s="217"/>
      <c r="WU57" s="217"/>
      <c r="WV57" s="217"/>
      <c r="WW57" s="217"/>
      <c r="WX57" s="217"/>
      <c r="WY57" s="217"/>
      <c r="WZ57" s="217"/>
      <c r="XA57" s="217"/>
      <c r="XB57" s="217"/>
      <c r="XC57" s="217"/>
      <c r="XD57" s="217"/>
      <c r="XE57" s="217"/>
      <c r="XF57" s="217"/>
      <c r="XG57" s="217"/>
      <c r="XH57" s="217"/>
      <c r="XI57" s="217"/>
      <c r="XJ57" s="217"/>
      <c r="XK57" s="217"/>
      <c r="XL57" s="217"/>
      <c r="XM57" s="217"/>
      <c r="XN57" s="217"/>
      <c r="XO57" s="217"/>
      <c r="XP57" s="217"/>
      <c r="XQ57" s="217"/>
      <c r="XR57" s="217"/>
      <c r="XS57" s="217"/>
      <c r="XT57" s="217"/>
      <c r="XU57" s="217"/>
      <c r="XV57" s="217"/>
      <c r="XW57" s="217"/>
      <c r="XX57" s="217"/>
      <c r="XY57" s="217"/>
      <c r="XZ57" s="217"/>
      <c r="YA57" s="217"/>
      <c r="YB57" s="217"/>
      <c r="YC57" s="217"/>
      <c r="YD57" s="217"/>
      <c r="YE57" s="217"/>
      <c r="YF57" s="217"/>
      <c r="YG57" s="217"/>
      <c r="YH57" s="217"/>
      <c r="YI57" s="217"/>
      <c r="YJ57" s="217"/>
      <c r="YK57" s="217"/>
      <c r="YL57" s="217"/>
      <c r="YM57" s="217"/>
      <c r="YN57" s="217"/>
      <c r="YO57" s="217"/>
      <c r="YP57" s="217"/>
      <c r="YQ57" s="217"/>
      <c r="YR57" s="217"/>
      <c r="YS57" s="217"/>
      <c r="YT57" s="217"/>
      <c r="YU57" s="217"/>
      <c r="YV57" s="217"/>
      <c r="YW57" s="217"/>
      <c r="YX57" s="217"/>
      <c r="YY57" s="217"/>
      <c r="YZ57" s="217"/>
      <c r="ZA57" s="217"/>
      <c r="ZB57" s="217"/>
      <c r="ZC57" s="217"/>
      <c r="ZD57" s="217"/>
      <c r="ZE57" s="217"/>
      <c r="ZF57" s="217"/>
      <c r="ZG57" s="217"/>
      <c r="ZH57" s="217"/>
      <c r="ZI57" s="217"/>
      <c r="ZJ57" s="217"/>
      <c r="ZK57" s="217"/>
      <c r="ZL57" s="217"/>
      <c r="ZM57" s="217"/>
      <c r="ZN57" s="217"/>
      <c r="ZO57" s="217"/>
      <c r="ZP57" s="217"/>
      <c r="ZQ57" s="217"/>
      <c r="ZR57" s="217"/>
      <c r="ZS57" s="217"/>
      <c r="ZT57" s="217"/>
      <c r="ZU57" s="217"/>
      <c r="ZV57" s="217"/>
      <c r="ZW57" s="217"/>
      <c r="ZX57" s="217"/>
      <c r="ZY57" s="217"/>
      <c r="ZZ57" s="217"/>
      <c r="AAA57" s="217"/>
      <c r="AAB57" s="217"/>
      <c r="AAC57" s="217"/>
      <c r="AAD57" s="217"/>
      <c r="AAE57" s="217"/>
      <c r="AAF57" s="217"/>
      <c r="AAG57" s="217"/>
      <c r="AAH57" s="217"/>
      <c r="AAI57" s="217"/>
      <c r="AAJ57" s="217"/>
      <c r="AAK57" s="217"/>
      <c r="AAL57" s="217"/>
      <c r="AAM57" s="217"/>
      <c r="AAN57" s="217"/>
      <c r="AAO57" s="217"/>
      <c r="AAP57" s="217"/>
      <c r="AAQ57" s="217"/>
      <c r="AAR57" s="217"/>
      <c r="AAS57" s="217"/>
      <c r="AAT57" s="217"/>
      <c r="AAU57" s="217"/>
      <c r="AAV57" s="217"/>
      <c r="AAW57" s="217"/>
      <c r="AAX57" s="217"/>
      <c r="AAY57" s="217"/>
      <c r="AAZ57" s="217"/>
      <c r="ABA57" s="217"/>
      <c r="ABB57" s="217"/>
      <c r="ABC57" s="217"/>
      <c r="ABD57" s="217"/>
      <c r="ABE57" s="217"/>
      <c r="ABF57" s="217"/>
      <c r="ABG57" s="217"/>
      <c r="ABH57" s="217"/>
      <c r="ABI57" s="217"/>
      <c r="ABJ57" s="217"/>
      <c r="ABK57" s="217"/>
      <c r="ABL57" s="217"/>
      <c r="ABM57" s="217"/>
      <c r="ABN57" s="217"/>
      <c r="ABO57" s="217"/>
      <c r="ABP57" s="217"/>
      <c r="ABQ57" s="217"/>
      <c r="ABR57" s="217"/>
      <c r="ABS57" s="217"/>
      <c r="ABT57" s="217"/>
      <c r="ABU57" s="217"/>
      <c r="ABV57" s="217"/>
      <c r="ABW57" s="217"/>
      <c r="ABX57" s="217"/>
      <c r="ABY57" s="217"/>
      <c r="ABZ57" s="217"/>
      <c r="ACA57" s="217"/>
      <c r="ACB57" s="217"/>
      <c r="ACC57" s="217"/>
      <c r="ACD57" s="217"/>
      <c r="ACE57" s="217"/>
      <c r="ACF57" s="217"/>
      <c r="ACG57" s="217"/>
      <c r="ACH57" s="217"/>
      <c r="ACI57" s="217"/>
      <c r="ACJ57" s="217"/>
      <c r="ACK57" s="217"/>
      <c r="ACL57" s="217"/>
      <c r="ACM57" s="217"/>
      <c r="ACN57" s="217"/>
      <c r="ACO57" s="217"/>
      <c r="ACP57" s="217"/>
      <c r="ACQ57" s="217"/>
      <c r="ACR57" s="217"/>
      <c r="ACS57" s="217"/>
      <c r="ACT57" s="217"/>
      <c r="ACU57" s="217"/>
      <c r="ACV57" s="217"/>
      <c r="ACW57" s="217"/>
      <c r="ACX57" s="217"/>
      <c r="ACY57" s="217"/>
      <c r="ACZ57" s="217"/>
      <c r="ADA57" s="217"/>
      <c r="ADB57" s="217"/>
      <c r="ADC57" s="217"/>
      <c r="ADD57" s="217"/>
      <c r="ADE57" s="217"/>
      <c r="ADF57" s="217"/>
      <c r="ADG57" s="217"/>
      <c r="ADH57" s="217"/>
      <c r="ADI57" s="217"/>
      <c r="ADJ57" s="217"/>
      <c r="ADK57" s="217"/>
      <c r="ADL57" s="217"/>
      <c r="ADM57" s="217"/>
      <c r="ADN57" s="217"/>
      <c r="ADO57" s="217"/>
      <c r="ADP57" s="217"/>
      <c r="ADQ57" s="217"/>
      <c r="ADR57" s="217"/>
      <c r="ADS57" s="217"/>
      <c r="ADT57" s="217"/>
      <c r="ADU57" s="217"/>
      <c r="ADV57" s="217"/>
      <c r="ADW57" s="217"/>
      <c r="ADX57" s="217"/>
      <c r="ADY57" s="217"/>
      <c r="ADZ57" s="217"/>
      <c r="AEA57" s="217"/>
      <c r="AEB57" s="217"/>
      <c r="AEC57" s="217"/>
      <c r="AED57" s="217"/>
      <c r="AEE57" s="217"/>
      <c r="AEF57" s="217"/>
      <c r="AEG57" s="217"/>
      <c r="AEH57" s="217"/>
      <c r="AEI57" s="217"/>
      <c r="AEJ57" s="217"/>
      <c r="AEK57" s="217"/>
      <c r="AEL57" s="217"/>
      <c r="AEM57" s="217"/>
      <c r="AEN57" s="217"/>
      <c r="AEO57" s="217"/>
      <c r="AEP57" s="217"/>
      <c r="AEQ57" s="217"/>
      <c r="AER57" s="217"/>
      <c r="AES57" s="217"/>
      <c r="AET57" s="217"/>
      <c r="AEU57" s="217"/>
      <c r="AEV57" s="217"/>
      <c r="AEW57" s="217"/>
      <c r="AEX57" s="217"/>
      <c r="AEY57" s="217"/>
      <c r="AEZ57" s="217"/>
      <c r="AFA57" s="217"/>
      <c r="AFB57" s="217"/>
      <c r="AFC57" s="217"/>
      <c r="AFD57" s="217"/>
      <c r="AFE57" s="217"/>
      <c r="AFF57" s="217"/>
      <c r="AFG57" s="217"/>
      <c r="AFH57" s="217"/>
      <c r="AFI57" s="217"/>
      <c r="AFJ57" s="217"/>
      <c r="AFK57" s="217"/>
      <c r="AFL57" s="217"/>
      <c r="AFM57" s="217"/>
      <c r="AFN57" s="217"/>
      <c r="AFO57" s="217"/>
      <c r="AFP57" s="217"/>
      <c r="AFQ57" s="217"/>
      <c r="AFR57" s="217"/>
      <c r="AFS57" s="217"/>
      <c r="AFT57" s="217"/>
      <c r="AFU57" s="217"/>
      <c r="AFV57" s="217"/>
      <c r="AFW57" s="217"/>
      <c r="AFX57" s="217"/>
      <c r="AFY57" s="217"/>
      <c r="AFZ57" s="217"/>
      <c r="AGA57" s="217"/>
      <c r="AGB57" s="217"/>
      <c r="AGC57" s="217"/>
      <c r="AGD57" s="217"/>
      <c r="AGE57" s="217"/>
      <c r="AGF57" s="217"/>
      <c r="AGG57" s="217"/>
      <c r="AGH57" s="217"/>
      <c r="AGI57" s="217"/>
      <c r="AGJ57" s="217"/>
      <c r="AGK57" s="217"/>
      <c r="AGL57" s="217"/>
      <c r="AGM57" s="217"/>
      <c r="AGN57" s="217"/>
      <c r="AGO57" s="217"/>
      <c r="AGP57" s="217"/>
      <c r="AGQ57" s="217"/>
      <c r="AGR57" s="217"/>
      <c r="AGS57" s="217"/>
      <c r="AGT57" s="217"/>
      <c r="AGU57" s="217"/>
      <c r="AGV57" s="217"/>
      <c r="AGW57" s="217"/>
      <c r="AGX57" s="217"/>
      <c r="AGY57" s="217"/>
      <c r="AGZ57" s="217"/>
      <c r="AHA57" s="217"/>
      <c r="AHB57" s="217"/>
      <c r="AHC57" s="217"/>
      <c r="AHD57" s="217"/>
      <c r="AHE57" s="217"/>
      <c r="AHF57" s="217"/>
      <c r="AHG57" s="217"/>
      <c r="AHH57" s="217"/>
      <c r="AHI57" s="217"/>
      <c r="AHJ57" s="217"/>
      <c r="AHK57" s="217"/>
      <c r="AHL57" s="217"/>
      <c r="AHM57" s="217"/>
      <c r="AHN57" s="217"/>
      <c r="AHO57" s="217"/>
      <c r="AHP57" s="217"/>
      <c r="AHQ57" s="217"/>
      <c r="AHR57" s="217"/>
      <c r="AHS57" s="217"/>
      <c r="AHT57" s="217"/>
      <c r="AHU57" s="217"/>
      <c r="AHV57" s="217"/>
      <c r="AHW57" s="217"/>
      <c r="AHX57" s="217"/>
      <c r="AHY57" s="217"/>
      <c r="AHZ57" s="217"/>
      <c r="AIA57" s="217"/>
      <c r="AIB57" s="217"/>
      <c r="AIC57" s="217"/>
      <c r="AID57" s="217"/>
      <c r="AIE57" s="217"/>
      <c r="AIF57" s="217"/>
      <c r="AIG57" s="217"/>
      <c r="AIH57" s="217"/>
      <c r="AII57" s="217"/>
      <c r="AIJ57" s="217"/>
      <c r="AIK57" s="217"/>
      <c r="AIL57" s="217"/>
      <c r="AIM57" s="217"/>
      <c r="AIN57" s="217"/>
      <c r="AIO57" s="217"/>
      <c r="AIP57" s="217"/>
      <c r="AIQ57" s="217"/>
      <c r="AIR57" s="217"/>
      <c r="AIS57" s="217"/>
      <c r="AIT57" s="217"/>
      <c r="AIU57" s="217"/>
      <c r="AIV57" s="217"/>
      <c r="AIW57" s="217"/>
      <c r="AIX57" s="217"/>
      <c r="AIY57" s="217"/>
      <c r="AIZ57" s="217"/>
      <c r="AJA57" s="217"/>
      <c r="AJB57" s="217"/>
      <c r="AJC57" s="217"/>
      <c r="AJD57" s="217"/>
      <c r="AJE57" s="217"/>
      <c r="AJF57" s="217"/>
      <c r="AJG57" s="217"/>
      <c r="AJH57" s="217"/>
      <c r="AJI57" s="217"/>
      <c r="AJJ57" s="217"/>
      <c r="AJK57" s="217"/>
      <c r="AJL57" s="217"/>
      <c r="AJM57" s="217"/>
      <c r="AJN57" s="217"/>
      <c r="AJO57" s="217"/>
      <c r="AJP57" s="217"/>
      <c r="AJQ57" s="217"/>
      <c r="AJR57" s="217"/>
      <c r="AJS57" s="217"/>
      <c r="AJT57" s="217"/>
      <c r="AJU57" s="217"/>
      <c r="AJV57" s="217"/>
      <c r="AJW57" s="217"/>
      <c r="AJX57" s="217"/>
      <c r="AJY57" s="217"/>
      <c r="AJZ57" s="217"/>
      <c r="AKA57" s="217"/>
      <c r="AKB57" s="217"/>
      <c r="AKC57" s="217"/>
      <c r="AKD57" s="217"/>
      <c r="AKE57" s="217"/>
      <c r="AKF57" s="217"/>
      <c r="AKG57" s="217"/>
      <c r="AKH57" s="217"/>
      <c r="AKI57" s="217"/>
      <c r="AKJ57" s="217"/>
      <c r="AKK57" s="217"/>
      <c r="AKL57" s="217"/>
      <c r="AKM57" s="217"/>
      <c r="AKN57" s="217"/>
      <c r="AKO57" s="217"/>
      <c r="AKP57" s="217"/>
      <c r="AKQ57" s="217"/>
      <c r="AKR57" s="217"/>
      <c r="AKS57" s="217"/>
      <c r="AKT57" s="217"/>
      <c r="AKU57" s="217"/>
      <c r="AKV57" s="217"/>
      <c r="AKW57" s="217"/>
      <c r="AKX57" s="217"/>
      <c r="AKY57" s="217"/>
      <c r="AKZ57" s="217"/>
      <c r="ALA57" s="217"/>
      <c r="ALB57" s="217"/>
      <c r="ALC57" s="217"/>
      <c r="ALD57" s="217"/>
      <c r="ALE57" s="217"/>
      <c r="ALF57" s="217"/>
      <c r="ALG57" s="217"/>
      <c r="ALH57" s="217"/>
      <c r="ALI57" s="217"/>
      <c r="ALJ57" s="217"/>
      <c r="ALK57" s="217"/>
      <c r="ALL57" s="217"/>
      <c r="ALM57" s="217"/>
      <c r="ALN57" s="217"/>
      <c r="ALO57" s="217"/>
      <c r="ALP57" s="217"/>
      <c r="ALQ57" s="217"/>
      <c r="ALR57" s="217"/>
      <c r="ALS57" s="217"/>
      <c r="ALT57" s="217"/>
      <c r="ALU57" s="217"/>
      <c r="ALV57" s="217"/>
      <c r="ALW57" s="217"/>
      <c r="ALX57" s="217"/>
      <c r="ALY57" s="217"/>
      <c r="ALZ57" s="217"/>
      <c r="AMA57" s="217"/>
      <c r="AMB57" s="217"/>
      <c r="AMC57" s="217"/>
      <c r="AMD57" s="217"/>
      <c r="AME57" s="217"/>
      <c r="AMF57" s="217"/>
      <c r="AMG57" s="217"/>
      <c r="AMH57" s="217"/>
      <c r="AMI57" s="217"/>
      <c r="AMJ57" s="217"/>
    </row>
    <row r="58" spans="1:1024" ht="28.15" customHeight="1" x14ac:dyDescent="0.2">
      <c r="A58" s="106" t="s">
        <v>51</v>
      </c>
      <c r="B58" s="96" t="s">
        <v>192</v>
      </c>
      <c r="C58" s="113" t="s">
        <v>89</v>
      </c>
      <c r="D58" s="14" t="s">
        <v>34</v>
      </c>
      <c r="E58" s="14">
        <v>24.5</v>
      </c>
      <c r="F58" s="287">
        <v>0</v>
      </c>
      <c r="G58" s="75">
        <f t="shared" si="10"/>
        <v>0</v>
      </c>
      <c r="H58" s="54">
        <v>18.5</v>
      </c>
      <c r="I58" s="160">
        <f t="shared" si="11"/>
        <v>0</v>
      </c>
      <c r="J58" s="221">
        <v>6</v>
      </c>
      <c r="K58" s="225">
        <f t="shared" si="12"/>
        <v>0</v>
      </c>
    </row>
    <row r="59" spans="1:1024" ht="27.6" customHeight="1" x14ac:dyDescent="0.2">
      <c r="A59" s="106" t="s">
        <v>51</v>
      </c>
      <c r="B59" s="96" t="s">
        <v>110</v>
      </c>
      <c r="C59" s="113"/>
      <c r="D59" s="14" t="s">
        <v>34</v>
      </c>
      <c r="E59" s="14">
        <v>49</v>
      </c>
      <c r="F59" s="287">
        <v>0</v>
      </c>
      <c r="G59" s="75">
        <f t="shared" si="10"/>
        <v>0</v>
      </c>
      <c r="H59" s="54">
        <v>37</v>
      </c>
      <c r="I59" s="160">
        <f t="shared" si="11"/>
        <v>0</v>
      </c>
      <c r="J59" s="221">
        <v>12</v>
      </c>
      <c r="K59" s="225">
        <f t="shared" si="12"/>
        <v>0</v>
      </c>
    </row>
    <row r="60" spans="1:1024" ht="24" customHeight="1" x14ac:dyDescent="0.2">
      <c r="A60" s="106">
        <v>184911421</v>
      </c>
      <c r="B60" s="91" t="s">
        <v>22</v>
      </c>
      <c r="C60" s="113" t="s">
        <v>90</v>
      </c>
      <c r="D60" s="14" t="s">
        <v>50</v>
      </c>
      <c r="E60" s="14">
        <v>83</v>
      </c>
      <c r="F60" s="287">
        <v>0</v>
      </c>
      <c r="G60" s="75">
        <f t="shared" si="10"/>
        <v>0</v>
      </c>
      <c r="H60" s="54">
        <v>62.9</v>
      </c>
      <c r="I60" s="160">
        <f t="shared" si="11"/>
        <v>0</v>
      </c>
      <c r="J60" s="221">
        <v>20.399999999999999</v>
      </c>
      <c r="K60" s="225">
        <f t="shared" si="12"/>
        <v>0</v>
      </c>
    </row>
    <row r="61" spans="1:1024" ht="18.399999999999999" customHeight="1" x14ac:dyDescent="0.2">
      <c r="A61" s="31" t="s">
        <v>51</v>
      </c>
      <c r="B61" s="89" t="s">
        <v>91</v>
      </c>
      <c r="C61" s="113" t="s">
        <v>92</v>
      </c>
      <c r="D61" s="14" t="s">
        <v>34</v>
      </c>
      <c r="E61" s="14">
        <v>49</v>
      </c>
      <c r="F61" s="287">
        <v>0</v>
      </c>
      <c r="G61" s="75">
        <f t="shared" si="10"/>
        <v>0</v>
      </c>
      <c r="H61" s="54">
        <v>37</v>
      </c>
      <c r="I61" s="160">
        <f t="shared" si="11"/>
        <v>0</v>
      </c>
      <c r="J61" s="221">
        <v>12</v>
      </c>
      <c r="K61" s="225">
        <f t="shared" si="12"/>
        <v>0</v>
      </c>
    </row>
    <row r="62" spans="1:1024" ht="18.399999999999999" customHeight="1" thickBot="1" x14ac:dyDescent="0.25">
      <c r="A62" s="31">
        <v>185851111</v>
      </c>
      <c r="B62" s="89" t="s">
        <v>25</v>
      </c>
      <c r="C62" s="113" t="s">
        <v>93</v>
      </c>
      <c r="D62" s="14" t="s">
        <v>40</v>
      </c>
      <c r="E62" s="14">
        <v>4.9000000000000004</v>
      </c>
      <c r="F62" s="287">
        <v>0</v>
      </c>
      <c r="G62" s="75">
        <f t="shared" si="10"/>
        <v>0</v>
      </c>
      <c r="H62" s="54">
        <v>3.7</v>
      </c>
      <c r="I62" s="160">
        <f t="shared" si="11"/>
        <v>0</v>
      </c>
      <c r="J62" s="221">
        <v>1.2</v>
      </c>
      <c r="K62" s="225">
        <f t="shared" si="12"/>
        <v>0</v>
      </c>
    </row>
    <row r="63" spans="1:1024" ht="18.399999999999999" customHeight="1" thickBot="1" x14ac:dyDescent="0.25">
      <c r="A63" s="33" t="s">
        <v>63</v>
      </c>
      <c r="B63" s="30"/>
      <c r="C63" s="30"/>
      <c r="D63" s="30"/>
      <c r="E63" s="30"/>
      <c r="F63" s="37"/>
      <c r="G63" s="227">
        <f>SUM(G51:G62)</f>
        <v>0</v>
      </c>
      <c r="H63" s="228"/>
      <c r="I63" s="140">
        <f>SUM(I51:I62)</f>
        <v>0</v>
      </c>
      <c r="J63" s="229"/>
      <c r="K63" s="226">
        <f>SUM(K51:K62)</f>
        <v>0</v>
      </c>
    </row>
    <row r="64" spans="1:1024" ht="18.399999999999999" customHeight="1" thickBot="1" x14ac:dyDescent="0.25">
      <c r="A64" s="313" t="s">
        <v>12</v>
      </c>
      <c r="B64" s="313"/>
      <c r="C64" s="313"/>
      <c r="D64" s="313"/>
      <c r="E64" s="313"/>
      <c r="F64" s="313"/>
      <c r="G64" s="313"/>
      <c r="H64" s="346" t="s">
        <v>161</v>
      </c>
      <c r="I64" s="347"/>
      <c r="J64" s="348" t="s">
        <v>162</v>
      </c>
      <c r="K64" s="349"/>
    </row>
    <row r="65" spans="1:11" ht="18.399999999999999" customHeight="1" thickBot="1" x14ac:dyDescent="0.25">
      <c r="A65" s="18" t="s">
        <v>13</v>
      </c>
      <c r="B65" s="14" t="s">
        <v>14</v>
      </c>
      <c r="C65" s="14" t="s">
        <v>4</v>
      </c>
      <c r="D65" s="14" t="s">
        <v>5</v>
      </c>
      <c r="E65" s="14" t="s">
        <v>6</v>
      </c>
      <c r="F65" s="7" t="s">
        <v>7</v>
      </c>
      <c r="G65" s="175" t="s">
        <v>8</v>
      </c>
      <c r="H65" s="191" t="s">
        <v>6</v>
      </c>
      <c r="I65" s="193" t="s">
        <v>8</v>
      </c>
      <c r="J65" s="252" t="s">
        <v>6</v>
      </c>
      <c r="K65" s="253" t="s">
        <v>8</v>
      </c>
    </row>
    <row r="66" spans="1:11" ht="18.399999999999999" customHeight="1" x14ac:dyDescent="0.2">
      <c r="A66" s="92" t="s">
        <v>94</v>
      </c>
      <c r="B66" s="91" t="s">
        <v>198</v>
      </c>
      <c r="C66" s="145" t="s">
        <v>170</v>
      </c>
      <c r="D66" s="88" t="s">
        <v>34</v>
      </c>
      <c r="E66" s="20">
        <v>10</v>
      </c>
      <c r="F66" s="398"/>
      <c r="G66" s="75"/>
      <c r="H66" s="57" t="s">
        <v>166</v>
      </c>
      <c r="I66" s="160"/>
      <c r="J66" s="224">
        <v>10</v>
      </c>
      <c r="K66" s="225"/>
    </row>
    <row r="67" spans="1:11" ht="18.399999999999999" customHeight="1" x14ac:dyDescent="0.2">
      <c r="A67" s="92"/>
      <c r="B67" s="93" t="s">
        <v>199</v>
      </c>
      <c r="C67" s="145" t="s">
        <v>170</v>
      </c>
      <c r="D67" s="88" t="s">
        <v>34</v>
      </c>
      <c r="E67" s="20">
        <v>2</v>
      </c>
      <c r="F67" s="398"/>
      <c r="G67" s="75"/>
      <c r="H67" s="54" t="s">
        <v>166</v>
      </c>
      <c r="I67" s="160"/>
      <c r="J67" s="221">
        <v>2</v>
      </c>
      <c r="K67" s="225"/>
    </row>
    <row r="68" spans="1:11" ht="25.5" x14ac:dyDescent="0.2">
      <c r="A68" s="92"/>
      <c r="B68" s="96" t="s">
        <v>200</v>
      </c>
      <c r="C68" s="145" t="s">
        <v>157</v>
      </c>
      <c r="D68" s="88" t="s">
        <v>34</v>
      </c>
      <c r="E68" s="20">
        <v>37</v>
      </c>
      <c r="F68" s="398"/>
      <c r="G68" s="75"/>
      <c r="H68" s="54">
        <v>37</v>
      </c>
      <c r="I68" s="160"/>
      <c r="J68" s="277" t="s">
        <v>166</v>
      </c>
      <c r="K68" s="225"/>
    </row>
    <row r="69" spans="1:11" ht="18.399999999999999" customHeight="1" x14ac:dyDescent="0.2">
      <c r="A69" s="92" t="s">
        <v>99</v>
      </c>
      <c r="B69" s="91" t="s">
        <v>96</v>
      </c>
      <c r="C69" s="145" t="s">
        <v>97</v>
      </c>
      <c r="D69" s="88" t="s">
        <v>98</v>
      </c>
      <c r="E69" s="20">
        <v>343</v>
      </c>
      <c r="F69" s="287">
        <v>0</v>
      </c>
      <c r="G69" s="75">
        <f t="shared" ref="G66:G75" si="13">(E69*F69)</f>
        <v>0</v>
      </c>
      <c r="H69" s="54">
        <v>259</v>
      </c>
      <c r="I69" s="160">
        <f t="shared" ref="I68:I75" si="14">(F69*H69)</f>
        <v>0</v>
      </c>
      <c r="J69" s="221">
        <v>84</v>
      </c>
      <c r="K69" s="225">
        <f t="shared" ref="K66:K75" si="15">(F69*J69)</f>
        <v>0</v>
      </c>
    </row>
    <row r="70" spans="1:11" ht="18.399999999999999" customHeight="1" x14ac:dyDescent="0.2">
      <c r="A70" s="92" t="s">
        <v>188</v>
      </c>
      <c r="B70" s="91" t="s">
        <v>100</v>
      </c>
      <c r="C70" s="145" t="s">
        <v>101</v>
      </c>
      <c r="D70" s="88" t="s">
        <v>34</v>
      </c>
      <c r="E70" s="20">
        <v>21</v>
      </c>
      <c r="F70" s="287">
        <v>0</v>
      </c>
      <c r="G70" s="75">
        <f t="shared" si="13"/>
        <v>0</v>
      </c>
      <c r="H70" s="54">
        <v>15</v>
      </c>
      <c r="I70" s="160">
        <f t="shared" si="14"/>
        <v>0</v>
      </c>
      <c r="J70" s="221">
        <v>6</v>
      </c>
      <c r="K70" s="225">
        <f t="shared" si="15"/>
        <v>0</v>
      </c>
    </row>
    <row r="71" spans="1:11" ht="25.15" customHeight="1" x14ac:dyDescent="0.2">
      <c r="A71" s="92" t="s">
        <v>188</v>
      </c>
      <c r="B71" s="96" t="s">
        <v>102</v>
      </c>
      <c r="C71" s="145" t="s">
        <v>103</v>
      </c>
      <c r="D71" s="88" t="s">
        <v>34</v>
      </c>
      <c r="E71" s="20">
        <v>7</v>
      </c>
      <c r="F71" s="287">
        <v>0</v>
      </c>
      <c r="G71" s="75">
        <f t="shared" si="13"/>
        <v>0</v>
      </c>
      <c r="H71" s="54">
        <v>5</v>
      </c>
      <c r="I71" s="160">
        <f t="shared" si="14"/>
        <v>0</v>
      </c>
      <c r="J71" s="221">
        <v>2</v>
      </c>
      <c r="K71" s="225">
        <f t="shared" si="15"/>
        <v>0</v>
      </c>
    </row>
    <row r="72" spans="1:11" ht="25.15" customHeight="1" x14ac:dyDescent="0.2">
      <c r="A72" s="92" t="s">
        <v>189</v>
      </c>
      <c r="B72" s="96" t="s">
        <v>190</v>
      </c>
      <c r="C72" s="145" t="s">
        <v>191</v>
      </c>
      <c r="D72" s="88" t="s">
        <v>34</v>
      </c>
      <c r="E72" s="20">
        <v>42</v>
      </c>
      <c r="F72" s="287">
        <v>0</v>
      </c>
      <c r="G72" s="75">
        <f t="shared" si="13"/>
        <v>0</v>
      </c>
      <c r="H72" s="54">
        <v>32</v>
      </c>
      <c r="I72" s="160">
        <f t="shared" si="14"/>
        <v>0</v>
      </c>
      <c r="J72" s="221">
        <v>10</v>
      </c>
      <c r="K72" s="225">
        <f t="shared" si="15"/>
        <v>0</v>
      </c>
    </row>
    <row r="73" spans="1:11" ht="25.15" customHeight="1" x14ac:dyDescent="0.2">
      <c r="A73" s="92" t="s">
        <v>105</v>
      </c>
      <c r="B73" s="96" t="s">
        <v>106</v>
      </c>
      <c r="C73" s="145" t="s">
        <v>107</v>
      </c>
      <c r="D73" s="88" t="s">
        <v>34</v>
      </c>
      <c r="E73" s="20">
        <v>49</v>
      </c>
      <c r="F73" s="287">
        <v>0</v>
      </c>
      <c r="G73" s="75">
        <f t="shared" si="13"/>
        <v>0</v>
      </c>
      <c r="H73" s="54">
        <v>37</v>
      </c>
      <c r="I73" s="160">
        <f t="shared" si="14"/>
        <v>0</v>
      </c>
      <c r="J73" s="221">
        <v>12</v>
      </c>
      <c r="K73" s="225">
        <f t="shared" si="15"/>
        <v>0</v>
      </c>
    </row>
    <row r="74" spans="1:11" ht="24.6" customHeight="1" x14ac:dyDescent="0.2">
      <c r="A74" s="31">
        <v>10391100</v>
      </c>
      <c r="B74" s="19" t="s">
        <v>39</v>
      </c>
      <c r="C74" s="147" t="s">
        <v>104</v>
      </c>
      <c r="D74" s="15" t="s">
        <v>40</v>
      </c>
      <c r="E74" s="104">
        <v>8.33</v>
      </c>
      <c r="F74" s="287">
        <v>0</v>
      </c>
      <c r="G74" s="75">
        <f t="shared" si="13"/>
        <v>0</v>
      </c>
      <c r="H74" s="54">
        <v>6.29</v>
      </c>
      <c r="I74" s="160">
        <f t="shared" si="14"/>
        <v>0</v>
      </c>
      <c r="J74" s="221">
        <v>2.04</v>
      </c>
      <c r="K74" s="225">
        <f t="shared" si="15"/>
        <v>0</v>
      </c>
    </row>
    <row r="75" spans="1:11" ht="18.399999999999999" customHeight="1" thickBot="1" x14ac:dyDescent="0.25">
      <c r="A75" s="82" t="s">
        <v>44</v>
      </c>
      <c r="B75" s="83" t="s">
        <v>31</v>
      </c>
      <c r="C75" s="142" t="s">
        <v>93</v>
      </c>
      <c r="D75" s="83" t="s">
        <v>40</v>
      </c>
      <c r="E75" s="105">
        <v>4.9000000000000004</v>
      </c>
      <c r="F75" s="287">
        <v>0</v>
      </c>
      <c r="G75" s="75">
        <f t="shared" si="13"/>
        <v>0</v>
      </c>
      <c r="H75" s="220">
        <v>3.7</v>
      </c>
      <c r="I75" s="160">
        <f t="shared" si="14"/>
        <v>0</v>
      </c>
      <c r="J75" s="223">
        <v>1.2</v>
      </c>
      <c r="K75" s="225">
        <f t="shared" si="15"/>
        <v>0</v>
      </c>
    </row>
    <row r="76" spans="1:11" ht="18.399999999999999" customHeight="1" thickBot="1" x14ac:dyDescent="0.25">
      <c r="A76" s="28" t="s">
        <v>46</v>
      </c>
      <c r="B76" s="29"/>
      <c r="C76" s="30"/>
      <c r="D76" s="29"/>
      <c r="E76" s="29"/>
      <c r="F76" s="103"/>
      <c r="G76" s="219">
        <f>SUM(G66:G75)</f>
        <v>0</v>
      </c>
      <c r="H76" s="124"/>
      <c r="I76" s="140">
        <f>SUM(I68:I75)</f>
        <v>0</v>
      </c>
      <c r="J76" s="216"/>
      <c r="K76" s="226">
        <f>SUM(K66:K75)</f>
        <v>0</v>
      </c>
    </row>
    <row r="77" spans="1:11" ht="18.399999999999999" customHeight="1" thickBot="1" x14ac:dyDescent="0.25">
      <c r="A77" s="314" t="s">
        <v>95</v>
      </c>
      <c r="B77" s="315"/>
      <c r="C77" s="315"/>
      <c r="D77" s="315"/>
      <c r="E77" s="315"/>
      <c r="F77" s="315"/>
      <c r="G77" s="315"/>
      <c r="H77" s="350" t="s">
        <v>161</v>
      </c>
      <c r="I77" s="351"/>
      <c r="J77" s="352" t="s">
        <v>162</v>
      </c>
      <c r="K77" s="353"/>
    </row>
    <row r="78" spans="1:11" ht="28.15" customHeight="1" thickBot="1" x14ac:dyDescent="0.25">
      <c r="A78" s="60"/>
      <c r="B78" s="63" t="s">
        <v>59</v>
      </c>
      <c r="C78" s="58"/>
      <c r="D78" s="58" t="s">
        <v>5</v>
      </c>
      <c r="E78" s="58" t="s">
        <v>6</v>
      </c>
      <c r="F78" s="59" t="s">
        <v>61</v>
      </c>
      <c r="G78" s="165" t="s">
        <v>8</v>
      </c>
      <c r="H78" s="259" t="s">
        <v>6</v>
      </c>
      <c r="I78" s="258" t="s">
        <v>8</v>
      </c>
      <c r="J78" s="255" t="s">
        <v>6</v>
      </c>
      <c r="K78" s="256" t="s">
        <v>8</v>
      </c>
    </row>
    <row r="79" spans="1:11" ht="18" customHeight="1" x14ac:dyDescent="0.2">
      <c r="A79" s="61"/>
      <c r="B79" s="95" t="s">
        <v>201</v>
      </c>
      <c r="C79" s="22"/>
      <c r="D79" s="22" t="s">
        <v>34</v>
      </c>
      <c r="E79" s="22">
        <v>10</v>
      </c>
      <c r="F79" s="287">
        <v>0</v>
      </c>
      <c r="G79" s="75">
        <f t="shared" ref="G79:G81" si="16">(E79*F79)</f>
        <v>0</v>
      </c>
      <c r="H79" s="57" t="s">
        <v>166</v>
      </c>
      <c r="I79" s="148"/>
      <c r="J79" s="199">
        <v>10</v>
      </c>
      <c r="K79" s="225">
        <f>PRODUCT(J79,F79)</f>
        <v>0</v>
      </c>
    </row>
    <row r="80" spans="1:11" ht="18" customHeight="1" x14ac:dyDescent="0.2">
      <c r="A80" s="61"/>
      <c r="B80" s="94" t="s">
        <v>202</v>
      </c>
      <c r="C80" s="3"/>
      <c r="D80" s="3" t="s">
        <v>34</v>
      </c>
      <c r="E80" s="3">
        <v>2</v>
      </c>
      <c r="F80" s="287">
        <v>0</v>
      </c>
      <c r="G80" s="75">
        <f t="shared" si="16"/>
        <v>0</v>
      </c>
      <c r="H80" s="54" t="s">
        <v>166</v>
      </c>
      <c r="I80" s="136"/>
      <c r="J80" s="172">
        <v>2</v>
      </c>
      <c r="K80" s="225">
        <f>PRODUCT(J80,F80)</f>
        <v>0</v>
      </c>
    </row>
    <row r="81" spans="1:11" ht="18" customHeight="1" x14ac:dyDescent="0.2">
      <c r="A81" s="61"/>
      <c r="B81" s="88" t="s">
        <v>203</v>
      </c>
      <c r="C81" s="3"/>
      <c r="D81" s="3" t="s">
        <v>34</v>
      </c>
      <c r="E81" s="3">
        <v>37</v>
      </c>
      <c r="F81" s="287">
        <v>0</v>
      </c>
      <c r="G81" s="75">
        <f t="shared" si="16"/>
        <v>0</v>
      </c>
      <c r="H81" s="54">
        <v>37</v>
      </c>
      <c r="I81" s="160">
        <f t="shared" ref="I81" si="17">(F81*H81)</f>
        <v>0</v>
      </c>
      <c r="J81" s="172"/>
      <c r="K81" s="222"/>
    </row>
    <row r="82" spans="1:11" ht="18.399999999999999" customHeight="1" x14ac:dyDescent="0.2">
      <c r="A82" s="61"/>
      <c r="B82" s="57" t="s">
        <v>62</v>
      </c>
      <c r="C82" s="3"/>
      <c r="D82" s="3"/>
      <c r="E82" s="3"/>
      <c r="F82" s="87"/>
      <c r="G82" s="160">
        <f>SUM(G79:G81)</f>
        <v>0</v>
      </c>
      <c r="H82" s="54"/>
      <c r="I82" s="136">
        <f>I81</f>
        <v>0</v>
      </c>
      <c r="J82" s="172"/>
      <c r="K82" s="222">
        <f>SUM(K80,K79)</f>
        <v>0</v>
      </c>
    </row>
    <row r="83" spans="1:11" ht="18.399999999999999" customHeight="1" thickBot="1" x14ac:dyDescent="0.25">
      <c r="A83" s="61"/>
      <c r="B83" s="31" t="s">
        <v>120</v>
      </c>
      <c r="C83" s="12"/>
      <c r="D83" s="12"/>
      <c r="E83" s="14"/>
      <c r="F83" s="75"/>
      <c r="G83" s="161">
        <f>(G82*0.25)</f>
        <v>0</v>
      </c>
      <c r="H83" s="220"/>
      <c r="I83" s="230">
        <f>I82*(0.25)</f>
        <v>0</v>
      </c>
      <c r="J83" s="232"/>
      <c r="K83" s="231">
        <f>K82*(0.25)</f>
        <v>0</v>
      </c>
    </row>
    <row r="84" spans="1:11" ht="18.399999999999999" customHeight="1" thickBot="1" x14ac:dyDescent="0.25">
      <c r="A84" s="62"/>
      <c r="B84" s="38" t="s">
        <v>60</v>
      </c>
      <c r="C84" s="55"/>
      <c r="D84" s="55"/>
      <c r="E84" s="41"/>
      <c r="F84" s="116"/>
      <c r="G84" s="167">
        <f>SUM(G82:G83)</f>
        <v>0</v>
      </c>
      <c r="H84" s="185"/>
      <c r="I84" s="195">
        <f>SUM(I82:I83)</f>
        <v>0</v>
      </c>
      <c r="J84" s="211"/>
      <c r="K84" s="233">
        <f>SUM(K82:K83)</f>
        <v>0</v>
      </c>
    </row>
    <row r="85" spans="1:11" ht="18.399999999999999" customHeight="1" thickBot="1" x14ac:dyDescent="0.25">
      <c r="A85" s="43" t="s">
        <v>108</v>
      </c>
      <c r="B85" s="44"/>
      <c r="C85" s="44"/>
      <c r="D85" s="44"/>
      <c r="E85" s="44"/>
      <c r="F85" s="150"/>
      <c r="G85" s="215">
        <f>SUM(G84,G76,G63)</f>
        <v>0</v>
      </c>
      <c r="H85" s="124"/>
      <c r="I85" s="235">
        <f>SUM(I84,I76,I63)</f>
        <v>0</v>
      </c>
      <c r="J85" s="216"/>
      <c r="K85" s="236">
        <f>SUM(K84,K76,K63)</f>
        <v>0</v>
      </c>
    </row>
    <row r="86" spans="1:11" ht="18.399999999999999" customHeight="1" thickBot="1" x14ac:dyDescent="0.25">
      <c r="A86" s="312" t="s">
        <v>37</v>
      </c>
      <c r="B86" s="312"/>
      <c r="C86" s="312"/>
      <c r="D86" s="312"/>
      <c r="E86" s="312"/>
      <c r="F86" s="312"/>
      <c r="G86" s="312"/>
      <c r="H86" s="346" t="s">
        <v>161</v>
      </c>
      <c r="I86" s="347"/>
      <c r="J86" s="348" t="s">
        <v>162</v>
      </c>
      <c r="K86" s="349"/>
    </row>
    <row r="87" spans="1:11" ht="18.399999999999999" customHeight="1" thickBot="1" x14ac:dyDescent="0.25">
      <c r="A87" s="21" t="s">
        <v>42</v>
      </c>
      <c r="B87" s="22" t="s">
        <v>14</v>
      </c>
      <c r="C87" s="22" t="s">
        <v>4</v>
      </c>
      <c r="D87" s="22" t="s">
        <v>5</v>
      </c>
      <c r="E87" s="22" t="s">
        <v>6</v>
      </c>
      <c r="F87" s="23" t="s">
        <v>7</v>
      </c>
      <c r="G87" s="81" t="s">
        <v>8</v>
      </c>
      <c r="H87" s="191" t="s">
        <v>6</v>
      </c>
      <c r="I87" s="193" t="s">
        <v>8</v>
      </c>
      <c r="J87" s="252" t="s">
        <v>6</v>
      </c>
      <c r="K87" s="253" t="s">
        <v>8</v>
      </c>
    </row>
    <row r="88" spans="1:11" ht="28.15" customHeight="1" x14ac:dyDescent="0.2">
      <c r="A88" s="74" t="s">
        <v>51</v>
      </c>
      <c r="B88" s="111" t="s">
        <v>117</v>
      </c>
      <c r="C88" s="152"/>
      <c r="D88" s="3" t="s">
        <v>34</v>
      </c>
      <c r="E88" s="207">
        <v>1002</v>
      </c>
      <c r="F88" s="293">
        <v>0</v>
      </c>
      <c r="G88" s="75">
        <f>(E88*F88)</f>
        <v>0</v>
      </c>
      <c r="H88" s="57" t="s">
        <v>166</v>
      </c>
      <c r="I88" s="160" t="s">
        <v>166</v>
      </c>
      <c r="J88" s="199">
        <v>1002</v>
      </c>
      <c r="K88" s="225">
        <f t="shared" ref="K88:K92" si="18">(F88*J88)</f>
        <v>0</v>
      </c>
    </row>
    <row r="89" spans="1:11" ht="18.399999999999999" customHeight="1" x14ac:dyDescent="0.2">
      <c r="A89" s="31">
        <v>184102111</v>
      </c>
      <c r="B89" s="13" t="s">
        <v>118</v>
      </c>
      <c r="C89" s="139"/>
      <c r="D89" s="14" t="s">
        <v>34</v>
      </c>
      <c r="E89" s="20">
        <v>1002</v>
      </c>
      <c r="F89" s="287">
        <v>0</v>
      </c>
      <c r="G89" s="75">
        <f t="shared" ref="G89:G92" si="19">(E89*F89)</f>
        <v>0</v>
      </c>
      <c r="H89" s="54" t="s">
        <v>166</v>
      </c>
      <c r="I89" s="161" t="s">
        <v>166</v>
      </c>
      <c r="J89" s="172">
        <v>1002</v>
      </c>
      <c r="K89" s="225">
        <f t="shared" si="18"/>
        <v>0</v>
      </c>
    </row>
    <row r="90" spans="1:11" ht="28.9" customHeight="1" x14ac:dyDescent="0.2">
      <c r="A90" s="32">
        <v>185802114</v>
      </c>
      <c r="B90" s="5" t="s">
        <v>121</v>
      </c>
      <c r="C90" s="147" t="s">
        <v>119</v>
      </c>
      <c r="D90" s="14" t="s">
        <v>27</v>
      </c>
      <c r="E90" s="14">
        <v>6.3E-3</v>
      </c>
      <c r="F90" s="287">
        <v>0</v>
      </c>
      <c r="G90" s="75">
        <f>(E90*F90)</f>
        <v>0</v>
      </c>
      <c r="H90" s="54" t="s">
        <v>166</v>
      </c>
      <c r="I90" s="161" t="s">
        <v>166</v>
      </c>
      <c r="J90" s="172">
        <v>6.3E-3</v>
      </c>
      <c r="K90" s="225">
        <f t="shared" si="18"/>
        <v>0</v>
      </c>
    </row>
    <row r="91" spans="1:11" ht="18.399999999999999" customHeight="1" x14ac:dyDescent="0.2">
      <c r="A91" s="32">
        <v>184921093</v>
      </c>
      <c r="B91" s="5" t="s">
        <v>22</v>
      </c>
      <c r="C91" s="147" t="s">
        <v>23</v>
      </c>
      <c r="D91" s="14" t="s">
        <v>9</v>
      </c>
      <c r="E91" s="14">
        <v>230</v>
      </c>
      <c r="F91" s="287">
        <v>0</v>
      </c>
      <c r="G91" s="75">
        <f t="shared" si="19"/>
        <v>0</v>
      </c>
      <c r="H91" s="54" t="s">
        <v>166</v>
      </c>
      <c r="I91" s="161" t="s">
        <v>166</v>
      </c>
      <c r="J91" s="209">
        <v>230</v>
      </c>
      <c r="K91" s="225">
        <f t="shared" si="18"/>
        <v>0</v>
      </c>
    </row>
    <row r="92" spans="1:11" ht="18.399999999999999" customHeight="1" thickBot="1" x14ac:dyDescent="0.25">
      <c r="A92" s="31">
        <v>185851111</v>
      </c>
      <c r="B92" s="5" t="s">
        <v>49</v>
      </c>
      <c r="C92" s="206" t="s">
        <v>171</v>
      </c>
      <c r="D92" s="14" t="s">
        <v>40</v>
      </c>
      <c r="E92" s="14">
        <v>4.5999999999999996</v>
      </c>
      <c r="F92" s="287">
        <v>0</v>
      </c>
      <c r="G92" s="75">
        <f t="shared" si="19"/>
        <v>0</v>
      </c>
      <c r="H92" s="174" t="s">
        <v>166</v>
      </c>
      <c r="I92" s="166" t="s">
        <v>166</v>
      </c>
      <c r="J92" s="210">
        <v>4.5999999999999996</v>
      </c>
      <c r="K92" s="225">
        <f t="shared" si="18"/>
        <v>0</v>
      </c>
    </row>
    <row r="93" spans="1:11" ht="18.399999999999999" customHeight="1" thickBot="1" x14ac:dyDescent="0.25">
      <c r="A93" s="33" t="s">
        <v>63</v>
      </c>
      <c r="B93" s="30"/>
      <c r="C93" s="30"/>
      <c r="D93" s="30"/>
      <c r="E93" s="30"/>
      <c r="F93" s="37"/>
      <c r="G93" s="200">
        <f>SUM(G88:G92)</f>
        <v>0</v>
      </c>
      <c r="H93" s="182"/>
      <c r="I93" s="208"/>
      <c r="J93" s="211"/>
      <c r="K93" s="212">
        <f>SUM(K88:K92)</f>
        <v>0</v>
      </c>
    </row>
    <row r="94" spans="1:11" ht="18.399999999999999" customHeight="1" thickBot="1" x14ac:dyDescent="0.25">
      <c r="A94" s="313" t="s">
        <v>12</v>
      </c>
      <c r="B94" s="313"/>
      <c r="C94" s="313"/>
      <c r="D94" s="313"/>
      <c r="E94" s="313"/>
      <c r="F94" s="313"/>
      <c r="G94" s="313"/>
      <c r="H94" s="320" t="s">
        <v>161</v>
      </c>
      <c r="I94" s="321"/>
      <c r="J94" s="348" t="s">
        <v>162</v>
      </c>
      <c r="K94" s="349"/>
    </row>
    <row r="95" spans="1:11" ht="18.399999999999999" customHeight="1" thickBot="1" x14ac:dyDescent="0.25">
      <c r="A95" s="21" t="s">
        <v>13</v>
      </c>
      <c r="B95" s="22" t="s">
        <v>14</v>
      </c>
      <c r="C95" s="22" t="s">
        <v>4</v>
      </c>
      <c r="D95" s="22" t="s">
        <v>5</v>
      </c>
      <c r="E95" s="22" t="s">
        <v>6</v>
      </c>
      <c r="F95" s="23" t="s">
        <v>7</v>
      </c>
      <c r="G95" s="81" t="s">
        <v>8</v>
      </c>
      <c r="H95" s="191" t="s">
        <v>6</v>
      </c>
      <c r="I95" s="192" t="s">
        <v>8</v>
      </c>
      <c r="J95" s="257" t="s">
        <v>6</v>
      </c>
      <c r="K95" s="253" t="s">
        <v>8</v>
      </c>
    </row>
    <row r="96" spans="1:11" ht="35.450000000000003" customHeight="1" x14ac:dyDescent="0.2">
      <c r="A96" s="302" t="s">
        <v>33</v>
      </c>
      <c r="B96" s="5" t="s">
        <v>204</v>
      </c>
      <c r="C96" s="113" t="s">
        <v>172</v>
      </c>
      <c r="D96" s="14" t="s">
        <v>34</v>
      </c>
      <c r="E96" s="14">
        <v>666</v>
      </c>
      <c r="F96" s="398"/>
      <c r="G96" s="75"/>
      <c r="H96" s="57" t="s">
        <v>166</v>
      </c>
      <c r="I96" s="160" t="s">
        <v>166</v>
      </c>
      <c r="J96" s="199">
        <v>666</v>
      </c>
      <c r="K96" s="225"/>
    </row>
    <row r="97" spans="1:11" ht="31.15" customHeight="1" x14ac:dyDescent="0.2">
      <c r="A97" s="302"/>
      <c r="B97" s="16" t="s">
        <v>205</v>
      </c>
      <c r="C97" s="113" t="s">
        <v>173</v>
      </c>
      <c r="D97" s="104" t="s">
        <v>34</v>
      </c>
      <c r="E97" s="104">
        <v>336</v>
      </c>
      <c r="F97" s="398"/>
      <c r="G97" s="75"/>
      <c r="H97" s="54" t="s">
        <v>166</v>
      </c>
      <c r="I97" s="161" t="s">
        <v>166</v>
      </c>
      <c r="J97" s="172">
        <v>336</v>
      </c>
      <c r="K97" s="225"/>
    </row>
    <row r="98" spans="1:11" ht="27.2" customHeight="1" x14ac:dyDescent="0.2">
      <c r="A98" s="24" t="s">
        <v>38</v>
      </c>
      <c r="B98" s="5" t="s">
        <v>209</v>
      </c>
      <c r="C98" s="145" t="s">
        <v>174</v>
      </c>
      <c r="D98" s="104" t="s">
        <v>21</v>
      </c>
      <c r="E98" s="104">
        <v>11.5</v>
      </c>
      <c r="F98" s="287">
        <v>0</v>
      </c>
      <c r="G98" s="75">
        <f t="shared" ref="G98:G100" si="20">(E98*F98)</f>
        <v>0</v>
      </c>
      <c r="H98" s="54" t="s">
        <v>166</v>
      </c>
      <c r="I98" s="161" t="s">
        <v>166</v>
      </c>
      <c r="J98" s="172">
        <v>11.5</v>
      </c>
      <c r="K98" s="225">
        <f t="shared" ref="K96:K100" si="21">(F98*J98)</f>
        <v>0</v>
      </c>
    </row>
    <row r="99" spans="1:11" ht="18.399999999999999" customHeight="1" x14ac:dyDescent="0.2">
      <c r="A99" s="31">
        <v>10391100</v>
      </c>
      <c r="B99" s="19" t="s">
        <v>39</v>
      </c>
      <c r="C99" s="145" t="s">
        <v>175</v>
      </c>
      <c r="D99" s="104" t="s">
        <v>40</v>
      </c>
      <c r="E99" s="104">
        <v>17.25</v>
      </c>
      <c r="F99" s="287">
        <v>0</v>
      </c>
      <c r="G99" s="75">
        <f t="shared" si="20"/>
        <v>0</v>
      </c>
      <c r="H99" s="54" t="s">
        <v>166</v>
      </c>
      <c r="I99" s="161" t="s">
        <v>166</v>
      </c>
      <c r="J99" s="172">
        <v>17.25</v>
      </c>
      <c r="K99" s="225">
        <f t="shared" si="21"/>
        <v>0</v>
      </c>
    </row>
    <row r="100" spans="1:11" ht="18.399999999999999" customHeight="1" thickBot="1" x14ac:dyDescent="0.25">
      <c r="A100" s="25" t="s">
        <v>44</v>
      </c>
      <c r="B100" s="26" t="s">
        <v>31</v>
      </c>
      <c r="C100" s="146" t="s">
        <v>45</v>
      </c>
      <c r="D100" s="112" t="s">
        <v>40</v>
      </c>
      <c r="E100" s="112">
        <v>3.94</v>
      </c>
      <c r="F100" s="289">
        <v>0</v>
      </c>
      <c r="G100" s="75">
        <f t="shared" si="20"/>
        <v>0</v>
      </c>
      <c r="H100" s="174" t="s">
        <v>166</v>
      </c>
      <c r="I100" s="166" t="s">
        <v>166</v>
      </c>
      <c r="J100" s="173">
        <v>3.94</v>
      </c>
      <c r="K100" s="225">
        <f t="shared" si="21"/>
        <v>0</v>
      </c>
    </row>
    <row r="101" spans="1:11" ht="18.399999999999999" customHeight="1" thickBot="1" x14ac:dyDescent="0.25">
      <c r="A101" s="28" t="s">
        <v>46</v>
      </c>
      <c r="B101" s="29"/>
      <c r="C101" s="30"/>
      <c r="D101" s="29"/>
      <c r="E101" s="29"/>
      <c r="F101" s="37"/>
      <c r="G101" s="200">
        <f>SUM(G96:G100)</f>
        <v>0</v>
      </c>
      <c r="H101" s="182"/>
      <c r="I101" s="208"/>
      <c r="J101" s="214"/>
      <c r="K101" s="234">
        <f>SUM(K96:K100)</f>
        <v>0</v>
      </c>
    </row>
    <row r="102" spans="1:11" ht="18.399999999999999" customHeight="1" thickBot="1" x14ac:dyDescent="0.25">
      <c r="A102" s="68" t="s">
        <v>65</v>
      </c>
      <c r="B102" s="65"/>
      <c r="C102" s="65"/>
      <c r="D102" s="65"/>
      <c r="E102" s="65"/>
      <c r="F102" s="66"/>
      <c r="G102" s="67"/>
      <c r="H102" s="320" t="s">
        <v>161</v>
      </c>
      <c r="I102" s="321"/>
      <c r="J102" s="322" t="s">
        <v>162</v>
      </c>
      <c r="K102" s="323"/>
    </row>
    <row r="103" spans="1:11" s="48" customFormat="1" ht="42" customHeight="1" thickBot="1" x14ac:dyDescent="0.25">
      <c r="B103" s="63" t="s">
        <v>59</v>
      </c>
      <c r="C103" s="58"/>
      <c r="D103" s="58" t="s">
        <v>5</v>
      </c>
      <c r="E103" s="58" t="s">
        <v>6</v>
      </c>
      <c r="F103" s="59" t="s">
        <v>61</v>
      </c>
      <c r="G103" s="165" t="s">
        <v>8</v>
      </c>
      <c r="H103" s="191" t="s">
        <v>6</v>
      </c>
      <c r="I103" s="193" t="s">
        <v>8</v>
      </c>
      <c r="J103" s="252" t="s">
        <v>6</v>
      </c>
      <c r="K103" s="253" t="s">
        <v>8</v>
      </c>
    </row>
    <row r="104" spans="1:11" ht="18.399999999999999" customHeight="1" x14ac:dyDescent="0.2">
      <c r="B104" s="56" t="s">
        <v>57</v>
      </c>
      <c r="C104" s="22"/>
      <c r="D104" s="22" t="s">
        <v>34</v>
      </c>
      <c r="E104" s="22">
        <v>1002</v>
      </c>
      <c r="F104" s="292">
        <v>0</v>
      </c>
      <c r="G104" s="75">
        <f t="shared" ref="G104" si="22">(E104*F104)</f>
        <v>0</v>
      </c>
      <c r="H104" s="57" t="s">
        <v>166</v>
      </c>
      <c r="I104" s="160" t="s">
        <v>166</v>
      </c>
      <c r="J104" s="183">
        <v>1002</v>
      </c>
      <c r="K104" s="285">
        <f t="shared" ref="K104" si="23">(F104*J104)</f>
        <v>0</v>
      </c>
    </row>
    <row r="105" spans="1:11" ht="18.399999999999999" customHeight="1" x14ac:dyDescent="0.2">
      <c r="B105" s="54" t="s">
        <v>62</v>
      </c>
      <c r="C105" s="14"/>
      <c r="D105" s="14"/>
      <c r="E105" s="14"/>
      <c r="F105" s="266"/>
      <c r="G105" s="75">
        <f>G104</f>
        <v>0</v>
      </c>
      <c r="H105" s="54" t="s">
        <v>166</v>
      </c>
      <c r="I105" s="161" t="s">
        <v>166</v>
      </c>
      <c r="J105" s="172"/>
      <c r="K105" s="222">
        <f>K104</f>
        <v>0</v>
      </c>
    </row>
    <row r="106" spans="1:11" ht="18.399999999999999" customHeight="1" x14ac:dyDescent="0.2">
      <c r="B106" s="31" t="s">
        <v>120</v>
      </c>
      <c r="C106" s="12"/>
      <c r="D106" s="12"/>
      <c r="E106" s="14"/>
      <c r="F106" s="75"/>
      <c r="G106" s="161">
        <f>(G105*0.25)</f>
        <v>0</v>
      </c>
      <c r="H106" s="201" t="s">
        <v>166</v>
      </c>
      <c r="I106" s="161" t="s">
        <v>166</v>
      </c>
      <c r="J106" s="172"/>
      <c r="K106" s="222">
        <f>K105*(0.25)</f>
        <v>0</v>
      </c>
    </row>
    <row r="107" spans="1:11" ht="18.399999999999999" customHeight="1" thickBot="1" x14ac:dyDescent="0.25">
      <c r="B107" s="38" t="s">
        <v>60</v>
      </c>
      <c r="C107" s="55"/>
      <c r="D107" s="55"/>
      <c r="E107" s="41"/>
      <c r="F107" s="116"/>
      <c r="G107" s="167">
        <f>SUM(G105:G106)</f>
        <v>0</v>
      </c>
      <c r="H107" s="171" t="s">
        <v>166</v>
      </c>
      <c r="I107" s="166" t="s">
        <v>166</v>
      </c>
      <c r="J107" s="173"/>
      <c r="K107" s="284">
        <f>SUM(K105:K106)</f>
        <v>0</v>
      </c>
    </row>
    <row r="108" spans="1:11" ht="18.399999999999999" customHeight="1" thickBot="1" x14ac:dyDescent="0.25">
      <c r="A108" s="43" t="s">
        <v>47</v>
      </c>
      <c r="B108" s="44"/>
      <c r="C108" s="44"/>
      <c r="D108" s="44"/>
      <c r="E108" s="44"/>
      <c r="F108" s="150"/>
      <c r="G108" s="126">
        <f>SUM(G107,G101,G93)</f>
        <v>0</v>
      </c>
      <c r="H108" s="283"/>
      <c r="I108" s="208"/>
      <c r="J108" s="197"/>
      <c r="K108" s="237">
        <f>(K107+K101+K93)</f>
        <v>0</v>
      </c>
    </row>
    <row r="109" spans="1:11" ht="18.399999999999999" customHeight="1" thickBot="1" x14ac:dyDescent="0.25">
      <c r="A109" s="304" t="s">
        <v>148</v>
      </c>
      <c r="B109" s="305"/>
      <c r="C109" s="305"/>
      <c r="D109" s="305"/>
      <c r="E109" s="305"/>
      <c r="F109" s="305"/>
      <c r="G109" s="306"/>
      <c r="H109" s="343" t="s">
        <v>161</v>
      </c>
      <c r="I109" s="344"/>
      <c r="J109" s="348" t="s">
        <v>162</v>
      </c>
      <c r="K109" s="349"/>
    </row>
    <row r="110" spans="1:11" ht="18.399999999999999" customHeight="1" thickBot="1" x14ac:dyDescent="0.25">
      <c r="A110" s="21" t="s">
        <v>42</v>
      </c>
      <c r="B110" s="22" t="s">
        <v>14</v>
      </c>
      <c r="C110" s="22" t="s">
        <v>4</v>
      </c>
      <c r="D110" s="22" t="s">
        <v>5</v>
      </c>
      <c r="E110" s="22" t="s">
        <v>6</v>
      </c>
      <c r="F110" s="23" t="s">
        <v>7</v>
      </c>
      <c r="G110" s="81" t="s">
        <v>8</v>
      </c>
      <c r="H110" s="191" t="s">
        <v>6</v>
      </c>
      <c r="I110" s="192" t="s">
        <v>8</v>
      </c>
      <c r="J110" s="252" t="s">
        <v>6</v>
      </c>
      <c r="K110" s="253" t="s">
        <v>8</v>
      </c>
    </row>
    <row r="111" spans="1:11" ht="28.9" customHeight="1" x14ac:dyDescent="0.2">
      <c r="A111" s="6">
        <v>185802113</v>
      </c>
      <c r="B111" s="5" t="s">
        <v>122</v>
      </c>
      <c r="C111" s="113" t="s">
        <v>165</v>
      </c>
      <c r="D111" s="14" t="s">
        <v>27</v>
      </c>
      <c r="E111" s="20">
        <v>2.1000000000000001E-2</v>
      </c>
      <c r="F111" s="287">
        <v>0</v>
      </c>
      <c r="G111" s="75">
        <f>(E111*F111)</f>
        <v>0</v>
      </c>
      <c r="H111" s="57">
        <v>2.1000000000000001E-2</v>
      </c>
      <c r="I111" s="160">
        <f t="shared" ref="I111:I114" si="24">(F111*H111)</f>
        <v>0</v>
      </c>
      <c r="J111" s="57" t="s">
        <v>166</v>
      </c>
      <c r="K111" s="194" t="s">
        <v>166</v>
      </c>
    </row>
    <row r="112" spans="1:11" ht="18.399999999999999" customHeight="1" x14ac:dyDescent="0.2">
      <c r="A112" s="35">
        <v>180402111</v>
      </c>
      <c r="B112" s="12" t="s">
        <v>123</v>
      </c>
      <c r="C112" s="137"/>
      <c r="D112" s="35" t="s">
        <v>50</v>
      </c>
      <c r="E112" s="35">
        <v>429</v>
      </c>
      <c r="F112" s="288">
        <v>0</v>
      </c>
      <c r="G112" s="75">
        <f t="shared" ref="G112:G113" si="25">(E112*F112)</f>
        <v>0</v>
      </c>
      <c r="H112" s="54">
        <v>429</v>
      </c>
      <c r="I112" s="160">
        <f t="shared" si="24"/>
        <v>0</v>
      </c>
      <c r="J112" s="54" t="s">
        <v>166</v>
      </c>
      <c r="K112" s="189" t="s">
        <v>166</v>
      </c>
    </row>
    <row r="113" spans="1:11" ht="28.9" customHeight="1" x14ac:dyDescent="0.2">
      <c r="A113" s="6">
        <v>183403153</v>
      </c>
      <c r="B113" s="5" t="s">
        <v>126</v>
      </c>
      <c r="C113" s="113" t="s">
        <v>128</v>
      </c>
      <c r="D113" s="14" t="s">
        <v>50</v>
      </c>
      <c r="E113" s="20">
        <v>429</v>
      </c>
      <c r="F113" s="287">
        <v>0</v>
      </c>
      <c r="G113" s="75">
        <f t="shared" si="25"/>
        <v>0</v>
      </c>
      <c r="H113" s="54">
        <v>429</v>
      </c>
      <c r="I113" s="160">
        <f t="shared" si="24"/>
        <v>0</v>
      </c>
      <c r="J113" s="54" t="s">
        <v>166</v>
      </c>
      <c r="K113" s="189" t="s">
        <v>166</v>
      </c>
    </row>
    <row r="114" spans="1:11" ht="13.5" thickBot="1" x14ac:dyDescent="0.25">
      <c r="A114" s="18">
        <v>183403161</v>
      </c>
      <c r="B114" s="12" t="s">
        <v>127</v>
      </c>
      <c r="C114" s="97"/>
      <c r="D114" s="20" t="s">
        <v>50</v>
      </c>
      <c r="E114" s="20">
        <v>429</v>
      </c>
      <c r="F114" s="287">
        <v>0</v>
      </c>
      <c r="G114" s="75">
        <f>(E114*F114)</f>
        <v>0</v>
      </c>
      <c r="H114" s="171">
        <v>429</v>
      </c>
      <c r="I114" s="208">
        <f t="shared" si="24"/>
        <v>0</v>
      </c>
      <c r="J114" s="174" t="s">
        <v>166</v>
      </c>
      <c r="K114" s="190" t="s">
        <v>166</v>
      </c>
    </row>
    <row r="115" spans="1:11" ht="18.399999999999999" customHeight="1" thickBot="1" x14ac:dyDescent="0.25">
      <c r="A115" s="33" t="s">
        <v>48</v>
      </c>
      <c r="B115" s="30"/>
      <c r="C115" s="30"/>
      <c r="D115" s="30"/>
      <c r="E115" s="30"/>
      <c r="F115" s="37"/>
      <c r="G115" s="140">
        <f>SUM(G111:G114)</f>
        <v>0</v>
      </c>
      <c r="H115" s="2"/>
      <c r="I115" s="278">
        <f>SUM(I111:I114)</f>
        <v>0</v>
      </c>
      <c r="J115" s="124"/>
      <c r="K115" s="213"/>
    </row>
    <row r="116" spans="1:11" ht="18.399999999999999" customHeight="1" thickBot="1" x14ac:dyDescent="0.25">
      <c r="A116" s="303" t="s">
        <v>12</v>
      </c>
      <c r="B116" s="303"/>
      <c r="C116" s="303"/>
      <c r="D116" s="303"/>
      <c r="E116" s="303"/>
      <c r="F116" s="303"/>
      <c r="G116" s="303"/>
      <c r="H116" s="320" t="s">
        <v>161</v>
      </c>
      <c r="I116" s="321"/>
      <c r="J116" s="354" t="s">
        <v>162</v>
      </c>
      <c r="K116" s="323"/>
    </row>
    <row r="117" spans="1:11" ht="18.399999999999999" customHeight="1" thickBot="1" x14ac:dyDescent="0.25">
      <c r="A117" s="21" t="s">
        <v>13</v>
      </c>
      <c r="B117" s="22" t="s">
        <v>14</v>
      </c>
      <c r="C117" s="22" t="s">
        <v>4</v>
      </c>
      <c r="D117" s="22" t="s">
        <v>5</v>
      </c>
      <c r="E117" s="22" t="s">
        <v>6</v>
      </c>
      <c r="F117" s="23" t="s">
        <v>7</v>
      </c>
      <c r="G117" s="81" t="s">
        <v>8</v>
      </c>
      <c r="H117" s="191" t="s">
        <v>6</v>
      </c>
      <c r="I117" s="193" t="s">
        <v>8</v>
      </c>
      <c r="J117" s="252" t="s">
        <v>6</v>
      </c>
      <c r="K117" s="253" t="s">
        <v>8</v>
      </c>
    </row>
    <row r="118" spans="1:11" ht="27" customHeight="1" x14ac:dyDescent="0.2">
      <c r="A118" s="31" t="s">
        <v>35</v>
      </c>
      <c r="B118" s="5" t="s">
        <v>124</v>
      </c>
      <c r="C118" s="113" t="s">
        <v>163</v>
      </c>
      <c r="D118" s="18" t="s">
        <v>21</v>
      </c>
      <c r="E118" s="14">
        <v>12</v>
      </c>
      <c r="F118" s="287">
        <v>0</v>
      </c>
      <c r="G118" s="75">
        <f>(E118*F118)</f>
        <v>0</v>
      </c>
      <c r="H118" s="57">
        <v>12</v>
      </c>
      <c r="I118" s="160">
        <f t="shared" ref="I118:I119" si="26">(F118*H118)</f>
        <v>0</v>
      </c>
      <c r="J118" s="57" t="s">
        <v>166</v>
      </c>
      <c r="K118" s="194" t="s">
        <v>166</v>
      </c>
    </row>
    <row r="119" spans="1:11" ht="27.2" customHeight="1" thickBot="1" x14ac:dyDescent="0.25">
      <c r="A119" s="25" t="s">
        <v>38</v>
      </c>
      <c r="B119" s="39" t="s">
        <v>209</v>
      </c>
      <c r="C119" s="146" t="s">
        <v>164</v>
      </c>
      <c r="D119" s="114" t="s">
        <v>21</v>
      </c>
      <c r="E119" s="115">
        <v>21.45</v>
      </c>
      <c r="F119" s="289">
        <v>0</v>
      </c>
      <c r="G119" s="75">
        <f>(E119*F119)</f>
        <v>0</v>
      </c>
      <c r="H119" s="54">
        <v>21.45</v>
      </c>
      <c r="I119" s="160">
        <f t="shared" si="26"/>
        <v>0</v>
      </c>
      <c r="J119" s="54" t="s">
        <v>166</v>
      </c>
      <c r="K119" s="189" t="s">
        <v>166</v>
      </c>
    </row>
    <row r="120" spans="1:11" ht="18.399999999999999" customHeight="1" thickBot="1" x14ac:dyDescent="0.25">
      <c r="A120" s="100" t="s">
        <v>46</v>
      </c>
      <c r="B120" s="101"/>
      <c r="C120" s="102"/>
      <c r="D120" s="101"/>
      <c r="E120" s="101"/>
      <c r="F120" s="155"/>
      <c r="G120" s="170">
        <f>SUM(G118:G119)</f>
        <v>0</v>
      </c>
      <c r="H120" s="174"/>
      <c r="I120" s="141">
        <f>SUM(I118:I119)</f>
        <v>0</v>
      </c>
      <c r="J120" s="174" t="s">
        <v>166</v>
      </c>
      <c r="K120" s="190" t="s">
        <v>166</v>
      </c>
    </row>
    <row r="121" spans="1:11" ht="18.399999999999999" customHeight="1" thickBot="1" x14ac:dyDescent="0.25">
      <c r="A121" s="43" t="s">
        <v>125</v>
      </c>
      <c r="B121" s="44"/>
      <c r="C121" s="44"/>
      <c r="D121" s="44"/>
      <c r="E121" s="44"/>
      <c r="F121" s="156"/>
      <c r="G121" s="127">
        <f>SUM(G120,G115)</f>
        <v>0</v>
      </c>
      <c r="H121" s="196"/>
      <c r="I121" s="238">
        <f>SUM(I115+I120)</f>
        <v>0</v>
      </c>
      <c r="J121" s="197"/>
      <c r="K121" s="198"/>
    </row>
    <row r="122" spans="1:11" ht="18.399999999999999" customHeight="1" thickBot="1" x14ac:dyDescent="0.25">
      <c r="B122" s="2"/>
      <c r="C122" s="2"/>
      <c r="D122" s="2"/>
      <c r="E122" s="2"/>
      <c r="H122" s="2"/>
    </row>
    <row r="123" spans="1:11" ht="18.399999999999999" customHeight="1" thickBot="1" x14ac:dyDescent="0.25">
      <c r="A123" s="64" t="s">
        <v>67</v>
      </c>
      <c r="B123" s="69"/>
      <c r="C123" s="69"/>
      <c r="D123" s="69"/>
      <c r="E123" s="69"/>
      <c r="F123" s="70"/>
      <c r="G123" s="157">
        <f>SUM(G121,G108,G85,G48,G16)</f>
        <v>0</v>
      </c>
      <c r="H123" s="243"/>
      <c r="I123" s="77">
        <f>SUM(I121,I85,I48,I16)</f>
        <v>0</v>
      </c>
      <c r="J123" s="244"/>
      <c r="K123" s="245">
        <f>SUM(K108,K85,K16)</f>
        <v>0</v>
      </c>
    </row>
    <row r="124" spans="1:11" ht="18.399999999999999" customHeight="1" x14ac:dyDescent="0.2">
      <c r="B124" s="2"/>
      <c r="C124" s="2"/>
      <c r="D124" s="2"/>
      <c r="E124" s="2"/>
      <c r="H124" s="2"/>
    </row>
    <row r="135" ht="18.399999999999999" customHeight="1" x14ac:dyDescent="0.2"/>
    <row r="136" ht="18.399999999999999" customHeight="1" x14ac:dyDescent="0.2"/>
    <row r="137" ht="18.399999999999999" customHeight="1" x14ac:dyDescent="0.2"/>
    <row r="138" ht="18.399999999999999" customHeight="1" x14ac:dyDescent="0.2"/>
    <row r="139" ht="18.399999999999999" customHeight="1" x14ac:dyDescent="0.2"/>
    <row r="140" ht="18.399999999999999" customHeight="1" x14ac:dyDescent="0.2"/>
    <row r="141" ht="18.399999999999999" customHeight="1" x14ac:dyDescent="0.2"/>
    <row r="142" ht="18.399999999999999" customHeight="1" x14ac:dyDescent="0.2"/>
    <row r="143" ht="18.399999999999999" customHeight="1" x14ac:dyDescent="0.2"/>
    <row r="144" ht="18.399999999999999" customHeight="1" x14ac:dyDescent="0.2"/>
    <row r="145" ht="18.399999999999999" customHeight="1" x14ac:dyDescent="0.2"/>
    <row r="146" ht="18.399999999999999" customHeight="1" x14ac:dyDescent="0.2"/>
    <row r="147" ht="18.399999999999999" customHeight="1" x14ac:dyDescent="0.2"/>
    <row r="148" ht="18.399999999999999" customHeight="1" x14ac:dyDescent="0.2"/>
    <row r="149" ht="18.399999999999999" customHeight="1" x14ac:dyDescent="0.2"/>
    <row r="150" ht="18.399999999999999" customHeight="1" x14ac:dyDescent="0.2"/>
    <row r="151" ht="18.399999999999999" customHeight="1" x14ac:dyDescent="0.2"/>
    <row r="152" ht="18.399999999999999" customHeight="1" x14ac:dyDescent="0.2"/>
    <row r="153" ht="18.399999999999999" customHeight="1" x14ac:dyDescent="0.2"/>
    <row r="154" ht="18.399999999999999" customHeight="1" x14ac:dyDescent="0.2"/>
    <row r="155" ht="18.399999999999999" customHeight="1" x14ac:dyDescent="0.2"/>
    <row r="156" ht="18.399999999999999" customHeight="1" x14ac:dyDescent="0.2"/>
    <row r="157" ht="18.399999999999999" customHeight="1" x14ac:dyDescent="0.2"/>
    <row r="158" ht="18.399999999999999" customHeight="1" x14ac:dyDescent="0.2"/>
    <row r="159" ht="18.399999999999999" customHeight="1" x14ac:dyDescent="0.2"/>
    <row r="160" ht="18.399999999999999" customHeight="1" x14ac:dyDescent="0.2"/>
    <row r="161" ht="18.399999999999999" customHeight="1" x14ac:dyDescent="0.2"/>
    <row r="162" ht="18.399999999999999" customHeight="1" x14ac:dyDescent="0.2"/>
    <row r="163" ht="18.399999999999999" customHeight="1" x14ac:dyDescent="0.2"/>
    <row r="164" ht="18.399999999999999" customHeight="1" x14ac:dyDescent="0.2"/>
    <row r="165" ht="18.399999999999999" customHeight="1" x14ac:dyDescent="0.2"/>
    <row r="166" ht="18.399999999999999" customHeight="1" x14ac:dyDescent="0.2"/>
    <row r="167" ht="18.399999999999999" customHeight="1" x14ac:dyDescent="0.2"/>
    <row r="168" ht="18.399999999999999" customHeight="1" x14ac:dyDescent="0.2"/>
    <row r="169" ht="18.399999999999999" customHeight="1" x14ac:dyDescent="0.2"/>
    <row r="170" ht="18.399999999999999" customHeight="1" x14ac:dyDescent="0.2"/>
    <row r="171" ht="18.399999999999999" customHeight="1" x14ac:dyDescent="0.2"/>
    <row r="172" ht="18.399999999999999" customHeight="1" x14ac:dyDescent="0.2"/>
    <row r="173" ht="18.399999999999999" customHeight="1" x14ac:dyDescent="0.2"/>
    <row r="174" ht="18.399999999999999" customHeight="1" x14ac:dyDescent="0.2"/>
    <row r="175" ht="18.399999999999999" customHeight="1" x14ac:dyDescent="0.2"/>
    <row r="176" ht="18.399999999999999" customHeight="1" x14ac:dyDescent="0.2"/>
    <row r="177" ht="18.399999999999999" customHeight="1" x14ac:dyDescent="0.2"/>
    <row r="178" ht="18.399999999999999" customHeight="1" x14ac:dyDescent="0.2"/>
    <row r="179" ht="18.399999999999999" customHeight="1" x14ac:dyDescent="0.2"/>
    <row r="180" ht="18.399999999999999" customHeight="1" x14ac:dyDescent="0.2"/>
    <row r="181" ht="18.399999999999999" customHeight="1" x14ac:dyDescent="0.2"/>
    <row r="182" ht="18.399999999999999" customHeight="1" x14ac:dyDescent="0.2"/>
    <row r="183" ht="18.399999999999999" customHeight="1" x14ac:dyDescent="0.2"/>
    <row r="184" ht="18.399999999999999" customHeight="1" x14ac:dyDescent="0.2"/>
    <row r="185" ht="18.399999999999999" customHeight="1" x14ac:dyDescent="0.2"/>
    <row r="186" ht="18.399999999999999" customHeight="1" x14ac:dyDescent="0.2"/>
    <row r="187" ht="18.399999999999999" customHeight="1" x14ac:dyDescent="0.2"/>
    <row r="188" ht="18.399999999999999" customHeight="1" x14ac:dyDescent="0.2"/>
    <row r="189" ht="18.399999999999999" customHeight="1" x14ac:dyDescent="0.2"/>
  </sheetData>
  <sheetProtection algorithmName="SHA-512" hashValue="+I1rb/VxFj9JH+fOVy1zB47J5WMqdcnaXc+uKpUluJCnxj70PPAkQ6dw3vkt8QObo6gEU5i3O8GXUgBfbTEiZA==" saltValue="aeP22VZTAlQ1Sgvwvi14Ug==" spinCount="100000" sheet="1" objects="1" scenarios="1"/>
  <mergeCells count="48">
    <mergeCell ref="H116:I116"/>
    <mergeCell ref="J116:K116"/>
    <mergeCell ref="H94:I94"/>
    <mergeCell ref="J94:K94"/>
    <mergeCell ref="H102:I102"/>
    <mergeCell ref="J102:K102"/>
    <mergeCell ref="H109:I109"/>
    <mergeCell ref="J109:K109"/>
    <mergeCell ref="H64:I64"/>
    <mergeCell ref="J64:K64"/>
    <mergeCell ref="H77:I77"/>
    <mergeCell ref="J77:K77"/>
    <mergeCell ref="H86:I86"/>
    <mergeCell ref="J86:K86"/>
    <mergeCell ref="H33:I33"/>
    <mergeCell ref="J33:K33"/>
    <mergeCell ref="H41:I41"/>
    <mergeCell ref="J41:K41"/>
    <mergeCell ref="H49:I49"/>
    <mergeCell ref="J49:K49"/>
    <mergeCell ref="J3:K3"/>
    <mergeCell ref="H11:I11"/>
    <mergeCell ref="J11:K11"/>
    <mergeCell ref="H21:I21"/>
    <mergeCell ref="J21:K21"/>
    <mergeCell ref="A20:K20"/>
    <mergeCell ref="A16:F16"/>
    <mergeCell ref="A21:G21"/>
    <mergeCell ref="A3:G3"/>
    <mergeCell ref="A10:F10"/>
    <mergeCell ref="A11:G11"/>
    <mergeCell ref="A15:F15"/>
    <mergeCell ref="A2:K2"/>
    <mergeCell ref="A96:A97"/>
    <mergeCell ref="A116:G116"/>
    <mergeCell ref="A109:G109"/>
    <mergeCell ref="A40:F40"/>
    <mergeCell ref="A48:F48"/>
    <mergeCell ref="A86:G86"/>
    <mergeCell ref="A94:G94"/>
    <mergeCell ref="A64:G64"/>
    <mergeCell ref="A77:G77"/>
    <mergeCell ref="A32:F32"/>
    <mergeCell ref="A49:G49"/>
    <mergeCell ref="A33:G33"/>
    <mergeCell ref="A18:G18"/>
    <mergeCell ref="A41:G41"/>
    <mergeCell ref="H3:I3"/>
  </mergeCells>
  <pageMargins left="0.78749999999999998" right="0.78749999999999998" top="1.0249999999999999" bottom="1.0249999999999999" header="0.78749999999999998" footer="0.78749999999999998"/>
  <pageSetup paperSize="9" scale="66" fitToHeight="0" orientation="landscape" useFirstPageNumber="1" horizontalDpi="300" verticalDpi="300" r:id="rId1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1BDB1-35DD-4483-AE7A-C73B8CC4AA4A}">
  <sheetPr>
    <pageSetUpPr fitToPage="1"/>
  </sheetPr>
  <dimension ref="A1:AMI119"/>
  <sheetViews>
    <sheetView topLeftCell="A31" zoomScale="87" zoomScaleNormal="87" workbookViewId="0">
      <selection activeCell="B50" sqref="B50"/>
    </sheetView>
  </sheetViews>
  <sheetFormatPr defaultColWidth="11.5703125" defaultRowHeight="12.75" x14ac:dyDescent="0.2"/>
  <cols>
    <col min="1" max="1" width="16.7109375" style="17" customWidth="1"/>
    <col min="2" max="2" width="59.5703125" style="1" customWidth="1"/>
    <col min="3" max="3" width="24.7109375" style="1" customWidth="1"/>
    <col min="4" max="4" width="6.85546875" style="1" customWidth="1"/>
    <col min="5" max="5" width="10.5703125" style="1" customWidth="1"/>
    <col min="6" max="6" width="10.140625" style="8" customWidth="1"/>
    <col min="7" max="7" width="15.5703125" style="8" customWidth="1"/>
    <col min="8" max="8" width="12.42578125" style="2" customWidth="1"/>
    <col min="9" max="9" width="20" style="73" customWidth="1"/>
    <col min="10" max="1023" width="11.5703125" style="1"/>
  </cols>
  <sheetData>
    <row r="1" spans="1:9" ht="18.399999999999999" customHeight="1" x14ac:dyDescent="0.2"/>
    <row r="2" spans="1:9" ht="18.399999999999999" customHeight="1" thickBot="1" x14ac:dyDescent="0.25">
      <c r="A2" s="375" t="s">
        <v>183</v>
      </c>
      <c r="B2" s="375"/>
      <c r="C2" s="375"/>
      <c r="D2" s="375"/>
      <c r="E2" s="375"/>
      <c r="F2" s="375"/>
      <c r="G2" s="375"/>
      <c r="H2" s="375"/>
      <c r="I2" s="375"/>
    </row>
    <row r="3" spans="1:9" ht="18.399999999999999" customHeight="1" thickBot="1" x14ac:dyDescent="0.25">
      <c r="A3" s="327" t="s">
        <v>79</v>
      </c>
      <c r="B3" s="328"/>
      <c r="C3" s="328"/>
      <c r="D3" s="328"/>
      <c r="E3" s="328"/>
      <c r="F3" s="328"/>
      <c r="G3" s="328"/>
      <c r="H3" s="328"/>
      <c r="I3" s="376"/>
    </row>
    <row r="4" spans="1:9" ht="18.399999999999999" customHeight="1" thickBot="1" x14ac:dyDescent="0.25">
      <c r="A4" s="377" t="s">
        <v>1</v>
      </c>
      <c r="B4" s="378"/>
      <c r="C4" s="378"/>
      <c r="D4" s="378"/>
      <c r="E4" s="378"/>
      <c r="F4" s="378"/>
      <c r="G4" s="378"/>
      <c r="H4" s="378"/>
      <c r="I4" s="379"/>
    </row>
    <row r="5" spans="1:9" ht="46.9" customHeight="1" x14ac:dyDescent="0.2">
      <c r="A5" s="21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3" t="s">
        <v>7</v>
      </c>
      <c r="G5" s="23" t="s">
        <v>8</v>
      </c>
      <c r="H5" s="72" t="s">
        <v>69</v>
      </c>
      <c r="I5" s="246" t="s">
        <v>70</v>
      </c>
    </row>
    <row r="6" spans="1:9" ht="18.399999999999999" customHeight="1" x14ac:dyDescent="0.2">
      <c r="A6" s="32">
        <v>184921093</v>
      </c>
      <c r="B6" s="5" t="s">
        <v>22</v>
      </c>
      <c r="C6" s="113" t="s">
        <v>54</v>
      </c>
      <c r="D6" s="14" t="s">
        <v>9</v>
      </c>
      <c r="E6" s="14">
        <v>735</v>
      </c>
      <c r="F6" s="287">
        <v>0</v>
      </c>
      <c r="G6" s="75">
        <f>(E6*F6)</f>
        <v>0</v>
      </c>
      <c r="H6" s="14">
        <v>1</v>
      </c>
      <c r="I6" s="247">
        <f>(G6*H6)</f>
        <v>0</v>
      </c>
    </row>
    <row r="7" spans="1:9" ht="18.399999999999999" customHeight="1" x14ac:dyDescent="0.2">
      <c r="A7" s="32">
        <v>185804511</v>
      </c>
      <c r="B7" s="5" t="s">
        <v>72</v>
      </c>
      <c r="C7" s="113"/>
      <c r="D7" s="14" t="s">
        <v>9</v>
      </c>
      <c r="E7" s="14">
        <v>735</v>
      </c>
      <c r="F7" s="287">
        <v>0</v>
      </c>
      <c r="G7" s="75">
        <f t="shared" ref="G7:G11" si="0">(E7*F7)</f>
        <v>0</v>
      </c>
      <c r="H7" s="14">
        <v>4</v>
      </c>
      <c r="I7" s="247">
        <f t="shared" ref="I7:I11" si="1">(G7*H7)</f>
        <v>0</v>
      </c>
    </row>
    <row r="8" spans="1:9" ht="18.399999999999999" customHeight="1" x14ac:dyDescent="0.2">
      <c r="A8" s="32">
        <v>185804252</v>
      </c>
      <c r="B8" s="12" t="s">
        <v>74</v>
      </c>
      <c r="C8" s="113"/>
      <c r="D8" s="14" t="s">
        <v>50</v>
      </c>
      <c r="E8" s="14">
        <v>735</v>
      </c>
      <c r="F8" s="287">
        <v>0</v>
      </c>
      <c r="G8" s="75">
        <f t="shared" si="0"/>
        <v>0</v>
      </c>
      <c r="H8" s="14">
        <v>2</v>
      </c>
      <c r="I8" s="247">
        <f t="shared" si="1"/>
        <v>0</v>
      </c>
    </row>
    <row r="9" spans="1:9" ht="28.9" customHeight="1" x14ac:dyDescent="0.2">
      <c r="A9" s="32">
        <v>185804312</v>
      </c>
      <c r="B9" s="5" t="s">
        <v>24</v>
      </c>
      <c r="C9" s="113" t="s">
        <v>153</v>
      </c>
      <c r="D9" s="14" t="s">
        <v>11</v>
      </c>
      <c r="E9" s="14">
        <v>18.3</v>
      </c>
      <c r="F9" s="287">
        <v>0</v>
      </c>
      <c r="G9" s="75">
        <f t="shared" si="0"/>
        <v>0</v>
      </c>
      <c r="H9" s="14">
        <v>10</v>
      </c>
      <c r="I9" s="247">
        <f t="shared" si="1"/>
        <v>0</v>
      </c>
    </row>
    <row r="10" spans="1:9" ht="18.399999999999999" customHeight="1" x14ac:dyDescent="0.2">
      <c r="A10" s="32">
        <v>185851111</v>
      </c>
      <c r="B10" s="5" t="s">
        <v>25</v>
      </c>
      <c r="C10" s="108"/>
      <c r="D10" s="14" t="s">
        <v>11</v>
      </c>
      <c r="E10" s="14">
        <v>18.3</v>
      </c>
      <c r="F10" s="288">
        <v>0</v>
      </c>
      <c r="G10" s="75">
        <f t="shared" si="0"/>
        <v>0</v>
      </c>
      <c r="H10" s="14">
        <v>10</v>
      </c>
      <c r="I10" s="247">
        <f t="shared" si="1"/>
        <v>0</v>
      </c>
    </row>
    <row r="11" spans="1:9" ht="18.399999999999999" customHeight="1" thickBot="1" x14ac:dyDescent="0.25">
      <c r="A11" s="71">
        <v>998231311</v>
      </c>
      <c r="B11" s="49" t="s">
        <v>26</v>
      </c>
      <c r="C11" s="143" t="s">
        <v>55</v>
      </c>
      <c r="D11" s="50" t="s">
        <v>27</v>
      </c>
      <c r="E11" s="50">
        <v>36.700000000000003</v>
      </c>
      <c r="F11" s="294">
        <v>0</v>
      </c>
      <c r="G11" s="75">
        <f t="shared" si="0"/>
        <v>0</v>
      </c>
      <c r="H11" s="50">
        <v>1</v>
      </c>
      <c r="I11" s="247">
        <f t="shared" si="1"/>
        <v>0</v>
      </c>
    </row>
    <row r="12" spans="1:9" ht="18.399999999999999" customHeight="1" thickBot="1" x14ac:dyDescent="0.25">
      <c r="A12" s="337" t="s">
        <v>80</v>
      </c>
      <c r="B12" s="338"/>
      <c r="C12" s="338"/>
      <c r="D12" s="338"/>
      <c r="E12" s="338"/>
      <c r="F12" s="338"/>
      <c r="G12" s="45"/>
      <c r="H12" s="44"/>
      <c r="I12" s="78">
        <f>SUM(I6:I11)</f>
        <v>0</v>
      </c>
    </row>
    <row r="13" spans="1:9" ht="18" customHeight="1" thickBot="1" x14ac:dyDescent="0.25">
      <c r="A13" s="380" t="s">
        <v>12</v>
      </c>
      <c r="B13" s="381"/>
      <c r="C13" s="381"/>
      <c r="D13" s="381"/>
      <c r="E13" s="381"/>
      <c r="F13" s="381"/>
      <c r="G13" s="381"/>
      <c r="H13" s="381"/>
      <c r="I13" s="382"/>
    </row>
    <row r="14" spans="1:9" ht="40.9" customHeight="1" x14ac:dyDescent="0.2">
      <c r="A14" s="74" t="s">
        <v>13</v>
      </c>
      <c r="B14" s="3" t="s">
        <v>14</v>
      </c>
      <c r="C14" s="3" t="s">
        <v>4</v>
      </c>
      <c r="D14" s="3" t="s">
        <v>5</v>
      </c>
      <c r="E14" s="3" t="s">
        <v>6</v>
      </c>
      <c r="F14" s="9" t="s">
        <v>7</v>
      </c>
      <c r="G14" s="9" t="s">
        <v>8</v>
      </c>
      <c r="H14" s="76" t="s">
        <v>69</v>
      </c>
      <c r="I14" s="248" t="s">
        <v>70</v>
      </c>
    </row>
    <row r="15" spans="1:9" ht="18.399999999999999" customHeight="1" x14ac:dyDescent="0.2">
      <c r="A15" s="205" t="s">
        <v>77</v>
      </c>
      <c r="B15" s="13" t="s">
        <v>71</v>
      </c>
      <c r="C15" s="117">
        <v>0.1</v>
      </c>
      <c r="D15" s="14"/>
      <c r="E15" s="14"/>
      <c r="F15" s="290">
        <v>0</v>
      </c>
      <c r="G15" s="7">
        <f>F15</f>
        <v>0</v>
      </c>
      <c r="H15" s="14">
        <v>1</v>
      </c>
      <c r="I15" s="247">
        <f t="shared" ref="I15:I17" si="2">(G15*H15)</f>
        <v>0</v>
      </c>
    </row>
    <row r="16" spans="1:9" ht="29.45" customHeight="1" x14ac:dyDescent="0.2">
      <c r="A16" s="205">
        <v>10391100</v>
      </c>
      <c r="B16" s="5" t="s">
        <v>29</v>
      </c>
      <c r="C16" s="11" t="s">
        <v>159</v>
      </c>
      <c r="D16" s="14" t="s">
        <v>40</v>
      </c>
      <c r="E16" s="14">
        <v>36.75</v>
      </c>
      <c r="F16" s="287">
        <v>0</v>
      </c>
      <c r="G16" s="75">
        <f>(E16*F16)</f>
        <v>0</v>
      </c>
      <c r="H16" s="14">
        <v>1</v>
      </c>
      <c r="I16" s="247">
        <f t="shared" si="2"/>
        <v>0</v>
      </c>
    </row>
    <row r="17" spans="1:9" ht="31.9" customHeight="1" thickBot="1" x14ac:dyDescent="0.25">
      <c r="A17" s="205" t="s">
        <v>30</v>
      </c>
      <c r="B17" s="5" t="s">
        <v>31</v>
      </c>
      <c r="C17" s="11" t="s">
        <v>158</v>
      </c>
      <c r="D17" s="14" t="s">
        <v>40</v>
      </c>
      <c r="E17" s="14">
        <v>18.3</v>
      </c>
      <c r="F17" s="287">
        <v>0</v>
      </c>
      <c r="G17" s="75">
        <f>(E17*F17)</f>
        <v>0</v>
      </c>
      <c r="H17" s="14">
        <v>10</v>
      </c>
      <c r="I17" s="247">
        <f t="shared" si="2"/>
        <v>0</v>
      </c>
    </row>
    <row r="18" spans="1:9" ht="18.399999999999999" customHeight="1" thickBot="1" x14ac:dyDescent="0.25">
      <c r="A18" s="373" t="s">
        <v>15</v>
      </c>
      <c r="B18" s="374"/>
      <c r="C18" s="374"/>
      <c r="D18" s="374"/>
      <c r="E18" s="374"/>
      <c r="F18" s="374"/>
      <c r="G18" s="128"/>
      <c r="H18" s="41"/>
      <c r="I18" s="78">
        <f>SUM(I15:I17)</f>
        <v>0</v>
      </c>
    </row>
    <row r="19" spans="1:9" ht="18.399999999999999" customHeight="1" thickBot="1" x14ac:dyDescent="0.25">
      <c r="A19" s="337" t="s">
        <v>76</v>
      </c>
      <c r="B19" s="338"/>
      <c r="C19" s="338"/>
      <c r="D19" s="338"/>
      <c r="E19" s="338"/>
      <c r="F19" s="338"/>
      <c r="G19" s="79"/>
      <c r="H19" s="44"/>
      <c r="I19" s="250">
        <f>SUM(I18,I12)</f>
        <v>0</v>
      </c>
    </row>
    <row r="20" spans="1:9" ht="18" customHeight="1" thickBot="1" x14ac:dyDescent="0.25">
      <c r="A20" s="364" t="s">
        <v>82</v>
      </c>
      <c r="B20" s="365"/>
      <c r="C20" s="365"/>
      <c r="D20" s="365"/>
      <c r="E20" s="365"/>
      <c r="F20" s="365"/>
      <c r="G20" s="365"/>
      <c r="H20" s="365"/>
      <c r="I20" s="366"/>
    </row>
    <row r="21" spans="1:9" ht="40.9" customHeight="1" x14ac:dyDescent="0.2">
      <c r="A21" s="21" t="s">
        <v>13</v>
      </c>
      <c r="B21" s="22" t="s">
        <v>14</v>
      </c>
      <c r="C21" s="22" t="s">
        <v>4</v>
      </c>
      <c r="D21" s="22" t="s">
        <v>5</v>
      </c>
      <c r="E21" s="22" t="s">
        <v>6</v>
      </c>
      <c r="F21" s="23" t="s">
        <v>7</v>
      </c>
      <c r="G21" s="23" t="s">
        <v>8</v>
      </c>
      <c r="H21" s="72" t="s">
        <v>69</v>
      </c>
      <c r="I21" s="246" t="s">
        <v>70</v>
      </c>
    </row>
    <row r="22" spans="1:9" ht="120" x14ac:dyDescent="0.2">
      <c r="A22" s="129">
        <v>184801121</v>
      </c>
      <c r="B22" s="15" t="s">
        <v>136</v>
      </c>
      <c r="C22" s="158" t="s">
        <v>207</v>
      </c>
      <c r="D22" s="14" t="s">
        <v>34</v>
      </c>
      <c r="E22" s="14">
        <v>49</v>
      </c>
      <c r="F22" s="287">
        <v>0</v>
      </c>
      <c r="G22" s="75">
        <f>(E22*F22)</f>
        <v>0</v>
      </c>
      <c r="H22" s="14">
        <v>2</v>
      </c>
      <c r="I22" s="247">
        <f>(G22*H22)</f>
        <v>0</v>
      </c>
    </row>
    <row r="23" spans="1:9" ht="48" customHeight="1" x14ac:dyDescent="0.2">
      <c r="A23" s="129">
        <v>185804311</v>
      </c>
      <c r="B23" s="13" t="s">
        <v>138</v>
      </c>
      <c r="C23" s="120" t="s">
        <v>160</v>
      </c>
      <c r="D23" s="14" t="s">
        <v>40</v>
      </c>
      <c r="E23" s="14">
        <v>2.94</v>
      </c>
      <c r="F23" s="287">
        <v>0</v>
      </c>
      <c r="G23" s="75">
        <f>(E23*F23)</f>
        <v>0</v>
      </c>
      <c r="H23" s="14">
        <v>5</v>
      </c>
      <c r="I23" s="247">
        <f>(G23*H23)</f>
        <v>0</v>
      </c>
    </row>
    <row r="24" spans="1:9" ht="18.399999999999999" customHeight="1" x14ac:dyDescent="0.2">
      <c r="A24" s="130">
        <v>185851111</v>
      </c>
      <c r="B24" s="5" t="s">
        <v>25</v>
      </c>
      <c r="C24" s="108" t="s">
        <v>135</v>
      </c>
      <c r="D24" s="14" t="s">
        <v>141</v>
      </c>
      <c r="E24" s="14">
        <v>2.94</v>
      </c>
      <c r="F24" s="288">
        <v>0</v>
      </c>
      <c r="G24" s="75">
        <f t="shared" ref="G24:G25" si="3">(E24*F24)</f>
        <v>0</v>
      </c>
      <c r="H24" s="14">
        <v>5</v>
      </c>
      <c r="I24" s="247">
        <f t="shared" ref="I24:I25" si="4">(G24*H24)</f>
        <v>0</v>
      </c>
    </row>
    <row r="25" spans="1:9" ht="39.6" customHeight="1" thickBot="1" x14ac:dyDescent="0.25">
      <c r="A25" s="251">
        <v>184911111</v>
      </c>
      <c r="B25" s="27" t="s">
        <v>142</v>
      </c>
      <c r="C25" s="261" t="s">
        <v>206</v>
      </c>
      <c r="D25" s="41" t="s">
        <v>34</v>
      </c>
      <c r="E25" s="41">
        <v>1</v>
      </c>
      <c r="F25" s="289">
        <v>0</v>
      </c>
      <c r="G25" s="75">
        <f t="shared" si="3"/>
        <v>0</v>
      </c>
      <c r="H25" s="41">
        <v>1</v>
      </c>
      <c r="I25" s="247">
        <f t="shared" si="4"/>
        <v>0</v>
      </c>
    </row>
    <row r="26" spans="1:9" ht="18.399999999999999" customHeight="1" thickBot="1" x14ac:dyDescent="0.25">
      <c r="A26" s="337" t="s">
        <v>80</v>
      </c>
      <c r="B26" s="338"/>
      <c r="C26" s="338"/>
      <c r="D26" s="338"/>
      <c r="E26" s="338"/>
      <c r="F26" s="338"/>
      <c r="G26" s="45"/>
      <c r="H26" s="44"/>
      <c r="I26" s="78">
        <f>SUM(I22:I25)</f>
        <v>0</v>
      </c>
    </row>
    <row r="27" spans="1:9" ht="18.399999999999999" customHeight="1" x14ac:dyDescent="0.2">
      <c r="A27" s="367" t="s">
        <v>12</v>
      </c>
      <c r="B27" s="368"/>
      <c r="C27" s="368"/>
      <c r="D27" s="368"/>
      <c r="E27" s="368"/>
      <c r="F27" s="368"/>
      <c r="G27" s="368"/>
      <c r="H27" s="368"/>
      <c r="I27" s="369"/>
    </row>
    <row r="28" spans="1:9" ht="18.399999999999999" customHeight="1" x14ac:dyDescent="0.2">
      <c r="A28" s="99"/>
      <c r="B28" s="52" t="s">
        <v>133</v>
      </c>
      <c r="C28" s="162">
        <v>0.1</v>
      </c>
      <c r="D28" s="3"/>
      <c r="E28" s="3"/>
      <c r="F28" s="295">
        <v>0</v>
      </c>
      <c r="G28" s="7">
        <f>F28</f>
        <v>0</v>
      </c>
      <c r="H28" s="3">
        <v>1</v>
      </c>
      <c r="I28" s="247">
        <f>(G28*H28)</f>
        <v>0</v>
      </c>
    </row>
    <row r="29" spans="1:9" ht="18.399999999999999" customHeight="1" x14ac:dyDescent="0.2">
      <c r="A29" s="132"/>
      <c r="B29" s="19" t="s">
        <v>147</v>
      </c>
      <c r="C29" s="119" t="s">
        <v>145</v>
      </c>
      <c r="D29" s="14" t="s">
        <v>146</v>
      </c>
      <c r="E29" s="14">
        <v>15.7</v>
      </c>
      <c r="F29" s="287">
        <v>0</v>
      </c>
      <c r="G29" s="75">
        <f>(E29*F29)</f>
        <v>0</v>
      </c>
      <c r="H29" s="14">
        <v>1</v>
      </c>
      <c r="I29" s="247">
        <f t="shared" ref="I29:I30" si="5">(G29*H29)</f>
        <v>0</v>
      </c>
    </row>
    <row r="30" spans="1:9" ht="16.149999999999999" customHeight="1" x14ac:dyDescent="0.2">
      <c r="A30" s="131" t="s">
        <v>44</v>
      </c>
      <c r="B30" s="19" t="s">
        <v>31</v>
      </c>
      <c r="C30" s="120" t="s">
        <v>135</v>
      </c>
      <c r="D30" s="118" t="s">
        <v>40</v>
      </c>
      <c r="E30" s="118">
        <v>2.94</v>
      </c>
      <c r="F30" s="287">
        <v>0</v>
      </c>
      <c r="G30" s="75">
        <f>(E30*F30)</f>
        <v>0</v>
      </c>
      <c r="H30" s="14">
        <v>5</v>
      </c>
      <c r="I30" s="247">
        <f t="shared" si="5"/>
        <v>0</v>
      </c>
    </row>
    <row r="31" spans="1:9" ht="18.399999999999999" customHeight="1" thickBot="1" x14ac:dyDescent="0.25">
      <c r="A31" s="133" t="s">
        <v>46</v>
      </c>
      <c r="B31" s="26"/>
      <c r="C31" s="134"/>
      <c r="D31" s="112"/>
      <c r="E31" s="112"/>
      <c r="F31" s="36"/>
      <c r="G31" s="42"/>
      <c r="H31" s="41"/>
      <c r="I31" s="249">
        <f>(I28+I29+I30)</f>
        <v>0</v>
      </c>
    </row>
    <row r="32" spans="1:9" ht="18.399999999999999" customHeight="1" thickBot="1" x14ac:dyDescent="0.25">
      <c r="A32" s="43" t="s">
        <v>75</v>
      </c>
      <c r="B32" s="44"/>
      <c r="C32" s="44"/>
      <c r="D32" s="44"/>
      <c r="E32" s="44"/>
      <c r="F32" s="45"/>
      <c r="G32" s="121"/>
      <c r="H32" s="122"/>
      <c r="I32" s="151">
        <f>SUM(I31,I26)</f>
        <v>0</v>
      </c>
    </row>
    <row r="33" spans="1:1023" ht="18" customHeight="1" thickBot="1" x14ac:dyDescent="0.25">
      <c r="A33" s="370" t="s">
        <v>78</v>
      </c>
      <c r="B33" s="371"/>
      <c r="C33" s="371"/>
      <c r="D33" s="371"/>
      <c r="E33" s="371"/>
      <c r="F33" s="371"/>
      <c r="G33" s="371"/>
      <c r="H33" s="371"/>
      <c r="I33" s="372"/>
    </row>
    <row r="34" spans="1:1023" ht="48.6" customHeight="1" x14ac:dyDescent="0.2">
      <c r="A34" s="21" t="s">
        <v>42</v>
      </c>
      <c r="B34" s="22" t="s">
        <v>14</v>
      </c>
      <c r="C34" s="22" t="s">
        <v>4</v>
      </c>
      <c r="D34" s="22" t="s">
        <v>5</v>
      </c>
      <c r="E34" s="22" t="s">
        <v>6</v>
      </c>
      <c r="F34" s="81" t="s">
        <v>7</v>
      </c>
      <c r="G34" s="23" t="s">
        <v>8</v>
      </c>
      <c r="H34" s="72" t="s">
        <v>69</v>
      </c>
      <c r="I34" s="246" t="s">
        <v>70</v>
      </c>
    </row>
    <row r="35" spans="1:1023" s="1" customFormat="1" ht="18.399999999999999" customHeight="1" x14ac:dyDescent="0.2">
      <c r="A35" s="74">
        <v>185804514</v>
      </c>
      <c r="B35" s="52" t="s">
        <v>73</v>
      </c>
      <c r="C35" s="138"/>
      <c r="D35" s="3" t="s">
        <v>50</v>
      </c>
      <c r="E35" s="3">
        <v>230</v>
      </c>
      <c r="F35" s="296">
        <v>0</v>
      </c>
      <c r="G35" s="75">
        <f>(E35*F35)</f>
        <v>0</v>
      </c>
      <c r="H35" s="14">
        <v>2</v>
      </c>
      <c r="I35" s="247">
        <f t="shared" ref="I35:I38" si="6">(G35*H35)</f>
        <v>0</v>
      </c>
    </row>
    <row r="36" spans="1:1023" ht="18.399999999999999" customHeight="1" x14ac:dyDescent="0.2">
      <c r="A36" s="32">
        <v>184921093</v>
      </c>
      <c r="B36" s="5" t="s">
        <v>22</v>
      </c>
      <c r="C36" s="113" t="s">
        <v>23</v>
      </c>
      <c r="D36" s="14" t="s">
        <v>9</v>
      </c>
      <c r="E36" s="14">
        <v>230</v>
      </c>
      <c r="F36" s="297">
        <v>0</v>
      </c>
      <c r="G36" s="75">
        <f t="shared" ref="G36:G38" si="7">(E36*F36)</f>
        <v>0</v>
      </c>
      <c r="H36" s="14">
        <v>1</v>
      </c>
      <c r="I36" s="247">
        <f t="shared" si="6"/>
        <v>0</v>
      </c>
      <c r="AMI36"/>
    </row>
    <row r="37" spans="1:1023" s="1" customFormat="1" ht="18.399999999999999" customHeight="1" x14ac:dyDescent="0.2">
      <c r="A37" s="32"/>
      <c r="B37" s="5" t="s">
        <v>49</v>
      </c>
      <c r="C37" s="97" t="s">
        <v>177</v>
      </c>
      <c r="D37" s="14" t="s">
        <v>40</v>
      </c>
      <c r="E37" s="14">
        <v>2.2999999999999998</v>
      </c>
      <c r="F37" s="297">
        <v>0</v>
      </c>
      <c r="G37" s="75">
        <f t="shared" si="7"/>
        <v>0</v>
      </c>
      <c r="H37" s="14">
        <v>8</v>
      </c>
      <c r="I37" s="247">
        <f t="shared" si="6"/>
        <v>0</v>
      </c>
    </row>
    <row r="38" spans="1:1023" s="1" customFormat="1" ht="18.399999999999999" customHeight="1" thickBot="1" x14ac:dyDescent="0.25">
      <c r="A38" s="98">
        <v>185804312</v>
      </c>
      <c r="B38" s="84" t="s">
        <v>43</v>
      </c>
      <c r="C38" s="109" t="s">
        <v>177</v>
      </c>
      <c r="D38" s="123" t="s">
        <v>40</v>
      </c>
      <c r="E38" s="123">
        <v>2.2999999999999998</v>
      </c>
      <c r="F38" s="298">
        <v>0</v>
      </c>
      <c r="G38" s="75">
        <f t="shared" si="7"/>
        <v>0</v>
      </c>
      <c r="H38" s="50">
        <v>8</v>
      </c>
      <c r="I38" s="247">
        <f t="shared" si="6"/>
        <v>0</v>
      </c>
    </row>
    <row r="39" spans="1:1023" s="1" customFormat="1" ht="18.399999999999999" customHeight="1" thickBot="1" x14ac:dyDescent="0.25">
      <c r="A39" s="337" t="s">
        <v>80</v>
      </c>
      <c r="B39" s="338"/>
      <c r="C39" s="338"/>
      <c r="D39" s="338"/>
      <c r="E39" s="338"/>
      <c r="F39" s="338"/>
      <c r="G39" s="45"/>
      <c r="H39" s="44"/>
      <c r="I39" s="78">
        <f>SUM(I35:I38)</f>
        <v>0</v>
      </c>
    </row>
    <row r="40" spans="1:1023" s="1" customFormat="1" ht="18.399999999999999" customHeight="1" thickBot="1" x14ac:dyDescent="0.25">
      <c r="A40" s="355" t="s">
        <v>12</v>
      </c>
      <c r="B40" s="356"/>
      <c r="C40" s="356"/>
      <c r="D40" s="356"/>
      <c r="E40" s="356"/>
      <c r="F40" s="356"/>
      <c r="G40" s="356"/>
      <c r="H40" s="356"/>
      <c r="I40" s="357"/>
    </row>
    <row r="41" spans="1:1023" s="1" customFormat="1" ht="44.45" customHeight="1" x14ac:dyDescent="0.2">
      <c r="A41" s="21" t="s">
        <v>13</v>
      </c>
      <c r="B41" s="22" t="s">
        <v>14</v>
      </c>
      <c r="C41" s="22" t="s">
        <v>4</v>
      </c>
      <c r="D41" s="22" t="s">
        <v>5</v>
      </c>
      <c r="E41" s="22" t="s">
        <v>6</v>
      </c>
      <c r="F41" s="23" t="s">
        <v>7</v>
      </c>
      <c r="G41" s="23" t="s">
        <v>8</v>
      </c>
      <c r="H41" s="72" t="s">
        <v>69</v>
      </c>
      <c r="I41" s="246" t="s">
        <v>70</v>
      </c>
    </row>
    <row r="42" spans="1:1023" s="1" customFormat="1" ht="18.399999999999999" customHeight="1" x14ac:dyDescent="0.2">
      <c r="A42" s="205" t="s">
        <v>77</v>
      </c>
      <c r="B42" s="13" t="s">
        <v>71</v>
      </c>
      <c r="C42" s="117">
        <v>0.1</v>
      </c>
      <c r="D42" s="14"/>
      <c r="E42" s="14"/>
      <c r="F42" s="290">
        <v>0</v>
      </c>
      <c r="G42" s="7">
        <f>F42</f>
        <v>0</v>
      </c>
      <c r="H42" s="14">
        <v>1</v>
      </c>
      <c r="I42" s="247">
        <f t="shared" ref="I42:I44" si="8">(G42*H42)</f>
        <v>0</v>
      </c>
    </row>
    <row r="43" spans="1:1023" ht="18.399999999999999" customHeight="1" x14ac:dyDescent="0.2">
      <c r="A43" s="205">
        <v>10391100</v>
      </c>
      <c r="B43" s="19" t="s">
        <v>39</v>
      </c>
      <c r="C43" s="108" t="s">
        <v>176</v>
      </c>
      <c r="D43" s="104" t="s">
        <v>40</v>
      </c>
      <c r="E43" s="104">
        <v>11.5</v>
      </c>
      <c r="F43" s="287">
        <v>0</v>
      </c>
      <c r="G43" s="75">
        <f>(E43*F43)</f>
        <v>0</v>
      </c>
      <c r="H43" s="14">
        <v>1</v>
      </c>
      <c r="I43" s="247">
        <f t="shared" si="8"/>
        <v>0</v>
      </c>
      <c r="AMI43"/>
    </row>
    <row r="44" spans="1:1023" s="1" customFormat="1" ht="18.399999999999999" customHeight="1" thickBot="1" x14ac:dyDescent="0.25">
      <c r="A44" s="24" t="s">
        <v>44</v>
      </c>
      <c r="B44" s="19" t="s">
        <v>31</v>
      </c>
      <c r="C44" s="108" t="s">
        <v>178</v>
      </c>
      <c r="D44" s="118" t="s">
        <v>40</v>
      </c>
      <c r="E44" s="118">
        <v>2.2999999999999998</v>
      </c>
      <c r="F44" s="287">
        <v>0</v>
      </c>
      <c r="G44" s="75">
        <f>(E44*F44)</f>
        <v>0</v>
      </c>
      <c r="H44" s="14">
        <v>8</v>
      </c>
      <c r="I44" s="280">
        <f t="shared" si="8"/>
        <v>0</v>
      </c>
    </row>
    <row r="45" spans="1:1023" s="1" customFormat="1" ht="18.399999999999999" customHeight="1" thickBot="1" x14ac:dyDescent="0.25">
      <c r="A45" s="25" t="s">
        <v>46</v>
      </c>
      <c r="B45" s="26"/>
      <c r="C45" s="154"/>
      <c r="D45" s="112"/>
      <c r="E45" s="112"/>
      <c r="F45" s="153"/>
      <c r="G45" s="116"/>
      <c r="H45" s="279"/>
      <c r="I45" s="281">
        <f>(I42+I43+I44)</f>
        <v>0</v>
      </c>
    </row>
    <row r="46" spans="1:1023" s="1" customFormat="1" ht="18.399999999999999" customHeight="1" thickBot="1" x14ac:dyDescent="0.25">
      <c r="A46" s="43" t="s">
        <v>75</v>
      </c>
      <c r="B46" s="124"/>
      <c r="C46" s="44"/>
      <c r="D46" s="44"/>
      <c r="E46" s="44"/>
      <c r="F46" s="45"/>
      <c r="G46" s="121"/>
      <c r="H46" s="122"/>
      <c r="I46" s="126">
        <f>SUM(I45,I39)</f>
        <v>0</v>
      </c>
    </row>
    <row r="47" spans="1:1023" s="1" customFormat="1" ht="18.399999999999999" customHeight="1" thickBot="1" x14ac:dyDescent="0.25">
      <c r="A47" s="358" t="s">
        <v>148</v>
      </c>
      <c r="B47" s="359"/>
      <c r="C47" s="359"/>
      <c r="D47" s="359"/>
      <c r="E47" s="359"/>
      <c r="F47" s="359"/>
      <c r="G47" s="359"/>
      <c r="H47" s="359"/>
      <c r="I47" s="360"/>
    </row>
    <row r="48" spans="1:1023" s="1" customFormat="1" ht="39" customHeight="1" x14ac:dyDescent="0.2">
      <c r="A48" s="21" t="s">
        <v>42</v>
      </c>
      <c r="B48" s="22" t="s">
        <v>14</v>
      </c>
      <c r="C48" s="22" t="s">
        <v>4</v>
      </c>
      <c r="D48" s="22" t="s">
        <v>5</v>
      </c>
      <c r="E48" s="22" t="s">
        <v>6</v>
      </c>
      <c r="F48" s="23" t="s">
        <v>7</v>
      </c>
      <c r="G48" s="23" t="s">
        <v>8</v>
      </c>
      <c r="H48" s="72" t="s">
        <v>69</v>
      </c>
      <c r="I48" s="246" t="s">
        <v>70</v>
      </c>
    </row>
    <row r="49" spans="1:9" s="1" customFormat="1" ht="46.9" customHeight="1" x14ac:dyDescent="0.2">
      <c r="A49" s="135" t="s">
        <v>132</v>
      </c>
      <c r="B49" s="16" t="s">
        <v>131</v>
      </c>
      <c r="C49" s="34"/>
      <c r="D49" s="35" t="s">
        <v>50</v>
      </c>
      <c r="E49" s="35">
        <v>421.8</v>
      </c>
      <c r="F49" s="287">
        <v>0</v>
      </c>
      <c r="G49" s="75">
        <f>(E49*F49)</f>
        <v>0</v>
      </c>
      <c r="H49" s="14">
        <v>8</v>
      </c>
      <c r="I49" s="247">
        <f>(G49*H49)</f>
        <v>0</v>
      </c>
    </row>
    <row r="50" spans="1:9" s="1" customFormat="1" ht="18.399999999999999" customHeight="1" thickBot="1" x14ac:dyDescent="0.25">
      <c r="A50" s="80" t="s">
        <v>48</v>
      </c>
      <c r="B50" s="27"/>
      <c r="C50" s="27"/>
      <c r="D50" s="27"/>
      <c r="E50" s="27"/>
      <c r="F50" s="36"/>
      <c r="G50" s="36"/>
      <c r="H50" s="41"/>
      <c r="I50" s="249">
        <f>SUM(I49:I49)</f>
        <v>0</v>
      </c>
    </row>
    <row r="51" spans="1:9" s="1" customFormat="1" ht="18.399999999999999" customHeight="1" thickBot="1" x14ac:dyDescent="0.25">
      <c r="A51" s="43" t="s">
        <v>75</v>
      </c>
      <c r="B51" s="44"/>
      <c r="C51" s="44"/>
      <c r="D51" s="44"/>
      <c r="E51" s="44"/>
      <c r="F51" s="45"/>
      <c r="G51" s="79"/>
      <c r="H51" s="44"/>
      <c r="I51" s="127">
        <f>SUM(I50:I50)</f>
        <v>0</v>
      </c>
    </row>
    <row r="52" spans="1:9" s="1" customFormat="1" ht="18.399999999999999" customHeight="1" thickBot="1" x14ac:dyDescent="0.25">
      <c r="A52" s="17"/>
      <c r="B52" s="2"/>
      <c r="C52" s="2"/>
      <c r="D52" s="2"/>
      <c r="E52" s="2"/>
      <c r="F52" s="8"/>
      <c r="G52" s="8"/>
      <c r="H52" s="2"/>
      <c r="I52" s="73"/>
    </row>
    <row r="53" spans="1:9" s="1" customFormat="1" ht="18.399999999999999" customHeight="1" thickBot="1" x14ac:dyDescent="0.25">
      <c r="A53" s="361" t="s">
        <v>67</v>
      </c>
      <c r="B53" s="362"/>
      <c r="C53" s="362"/>
      <c r="D53" s="362"/>
      <c r="E53" s="362"/>
      <c r="F53" s="362"/>
      <c r="G53" s="362"/>
      <c r="H53" s="363"/>
      <c r="I53" s="78">
        <f>SUM(I51,I46,I32,I19)</f>
        <v>0</v>
      </c>
    </row>
    <row r="54" spans="1:9" s="1" customFormat="1" ht="18.399999999999999" customHeight="1" x14ac:dyDescent="0.2">
      <c r="A54" s="17"/>
      <c r="B54" s="2"/>
      <c r="C54" s="2"/>
      <c r="D54" s="2"/>
      <c r="E54" s="2"/>
      <c r="F54" s="8"/>
      <c r="G54" s="8"/>
      <c r="H54" s="2"/>
      <c r="I54" s="73"/>
    </row>
    <row r="65" spans="2:1023" s="17" customFormat="1" ht="18.399999999999999" customHeight="1" x14ac:dyDescent="0.2">
      <c r="B65" s="1"/>
      <c r="C65" s="1"/>
      <c r="D65" s="1"/>
      <c r="E65" s="1"/>
      <c r="F65" s="8"/>
      <c r="G65" s="8"/>
      <c r="H65" s="2"/>
      <c r="I65" s="7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</row>
    <row r="66" spans="2:1023" s="17" customFormat="1" ht="18.399999999999999" customHeight="1" x14ac:dyDescent="0.2">
      <c r="B66" s="1"/>
      <c r="C66" s="1"/>
      <c r="D66" s="1"/>
      <c r="E66" s="1"/>
      <c r="F66" s="8"/>
      <c r="G66" s="8"/>
      <c r="H66" s="2"/>
      <c r="I66" s="7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</row>
    <row r="67" spans="2:1023" s="17" customFormat="1" ht="18.399999999999999" customHeight="1" x14ac:dyDescent="0.2">
      <c r="B67" s="1"/>
      <c r="C67" s="1"/>
      <c r="D67" s="1"/>
      <c r="E67" s="1"/>
      <c r="F67" s="8"/>
      <c r="G67" s="8"/>
      <c r="H67" s="2"/>
      <c r="I67" s="7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</row>
    <row r="68" spans="2:1023" s="17" customFormat="1" ht="18.399999999999999" customHeight="1" x14ac:dyDescent="0.2">
      <c r="B68" s="1"/>
      <c r="C68" s="1"/>
      <c r="D68" s="1"/>
      <c r="E68" s="1"/>
      <c r="F68" s="8"/>
      <c r="G68" s="8"/>
      <c r="H68" s="2"/>
      <c r="I68" s="7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</row>
    <row r="69" spans="2:1023" s="17" customFormat="1" ht="18.399999999999999" customHeight="1" x14ac:dyDescent="0.2">
      <c r="B69" s="1"/>
      <c r="C69" s="1"/>
      <c r="D69" s="1"/>
      <c r="E69" s="1"/>
      <c r="F69" s="8"/>
      <c r="G69" s="8"/>
      <c r="H69" s="2"/>
      <c r="I69" s="7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</row>
    <row r="70" spans="2:1023" s="17" customFormat="1" ht="18.399999999999999" customHeight="1" x14ac:dyDescent="0.2">
      <c r="B70" s="1"/>
      <c r="C70" s="1"/>
      <c r="D70" s="1"/>
      <c r="E70" s="1"/>
      <c r="F70" s="8"/>
      <c r="G70" s="8"/>
      <c r="H70" s="2"/>
      <c r="I70" s="7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</row>
    <row r="71" spans="2:1023" s="17" customFormat="1" ht="18.399999999999999" customHeight="1" x14ac:dyDescent="0.2">
      <c r="B71" s="1"/>
      <c r="C71" s="1"/>
      <c r="D71" s="1"/>
      <c r="E71" s="1"/>
      <c r="F71" s="8"/>
      <c r="G71" s="8"/>
      <c r="H71" s="2"/>
      <c r="I71" s="7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</row>
    <row r="72" spans="2:1023" s="17" customFormat="1" ht="18.399999999999999" customHeight="1" x14ac:dyDescent="0.2">
      <c r="B72" s="1"/>
      <c r="C72" s="1"/>
      <c r="D72" s="1"/>
      <c r="E72" s="1"/>
      <c r="F72" s="8"/>
      <c r="G72" s="8"/>
      <c r="H72" s="2"/>
      <c r="I72" s="7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</row>
    <row r="73" spans="2:1023" s="17" customFormat="1" ht="18.399999999999999" customHeight="1" x14ac:dyDescent="0.2">
      <c r="B73" s="1"/>
      <c r="C73" s="1"/>
      <c r="D73" s="1"/>
      <c r="E73" s="1"/>
      <c r="F73" s="8"/>
      <c r="G73" s="8"/>
      <c r="H73" s="2"/>
      <c r="I73" s="7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</row>
    <row r="74" spans="2:1023" s="17" customFormat="1" ht="18.399999999999999" customHeight="1" x14ac:dyDescent="0.2">
      <c r="B74" s="1"/>
      <c r="C74" s="1"/>
      <c r="D74" s="1"/>
      <c r="E74" s="1"/>
      <c r="F74" s="8"/>
      <c r="G74" s="8"/>
      <c r="H74" s="2"/>
      <c r="I74" s="7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</row>
    <row r="75" spans="2:1023" s="17" customFormat="1" ht="18.399999999999999" customHeight="1" x14ac:dyDescent="0.2">
      <c r="B75" s="1"/>
      <c r="C75" s="1"/>
      <c r="D75" s="1"/>
      <c r="E75" s="1"/>
      <c r="F75" s="8"/>
      <c r="G75" s="8"/>
      <c r="H75" s="2"/>
      <c r="I75" s="7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</row>
    <row r="76" spans="2:1023" s="17" customFormat="1" ht="18.399999999999999" customHeight="1" x14ac:dyDescent="0.2">
      <c r="B76" s="1"/>
      <c r="C76" s="1"/>
      <c r="D76" s="1"/>
      <c r="E76" s="1"/>
      <c r="F76" s="8"/>
      <c r="G76" s="8"/>
      <c r="H76" s="2"/>
      <c r="I76" s="7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</row>
    <row r="77" spans="2:1023" s="17" customFormat="1" ht="18.399999999999999" customHeight="1" x14ac:dyDescent="0.2">
      <c r="B77" s="1"/>
      <c r="C77" s="1"/>
      <c r="D77" s="1"/>
      <c r="E77" s="1"/>
      <c r="F77" s="8"/>
      <c r="G77" s="8"/>
      <c r="H77" s="2"/>
      <c r="I77" s="7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</row>
    <row r="78" spans="2:1023" s="17" customFormat="1" ht="18.399999999999999" customHeight="1" x14ac:dyDescent="0.2">
      <c r="B78" s="1"/>
      <c r="C78" s="1"/>
      <c r="D78" s="1"/>
      <c r="E78" s="1"/>
      <c r="F78" s="8"/>
      <c r="G78" s="8"/>
      <c r="H78" s="2"/>
      <c r="I78" s="7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</row>
    <row r="79" spans="2:1023" s="17" customFormat="1" ht="18.399999999999999" customHeight="1" x14ac:dyDescent="0.2">
      <c r="B79" s="1"/>
      <c r="C79" s="1"/>
      <c r="D79" s="1"/>
      <c r="E79" s="1"/>
      <c r="F79" s="8"/>
      <c r="G79" s="8"/>
      <c r="H79" s="2"/>
      <c r="I79" s="7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</row>
    <row r="80" spans="2:1023" s="17" customFormat="1" ht="18.399999999999999" customHeight="1" x14ac:dyDescent="0.2">
      <c r="B80" s="1"/>
      <c r="C80" s="1"/>
      <c r="D80" s="1"/>
      <c r="E80" s="1"/>
      <c r="F80" s="8"/>
      <c r="G80" s="8"/>
      <c r="H80" s="2"/>
      <c r="I80" s="7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</row>
    <row r="81" spans="2:1023" s="17" customFormat="1" ht="18.399999999999999" customHeight="1" x14ac:dyDescent="0.2">
      <c r="B81" s="1"/>
      <c r="C81" s="1"/>
      <c r="D81" s="1"/>
      <c r="E81" s="1"/>
      <c r="F81" s="8"/>
      <c r="G81" s="8"/>
      <c r="H81" s="2"/>
      <c r="I81" s="7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</row>
    <row r="82" spans="2:1023" s="17" customFormat="1" ht="18.399999999999999" customHeight="1" x14ac:dyDescent="0.2">
      <c r="B82" s="1"/>
      <c r="C82" s="1"/>
      <c r="D82" s="1"/>
      <c r="E82" s="1"/>
      <c r="F82" s="8"/>
      <c r="G82" s="8"/>
      <c r="H82" s="2"/>
      <c r="I82" s="7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</row>
    <row r="83" spans="2:1023" s="17" customFormat="1" ht="18.399999999999999" customHeight="1" x14ac:dyDescent="0.2">
      <c r="B83" s="1"/>
      <c r="C83" s="1"/>
      <c r="D83" s="1"/>
      <c r="E83" s="1"/>
      <c r="F83" s="8"/>
      <c r="G83" s="8"/>
      <c r="H83" s="2"/>
      <c r="I83" s="7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</row>
    <row r="84" spans="2:1023" s="17" customFormat="1" ht="18.399999999999999" customHeight="1" x14ac:dyDescent="0.2">
      <c r="B84" s="1"/>
      <c r="C84" s="1"/>
      <c r="D84" s="1"/>
      <c r="E84" s="1"/>
      <c r="F84" s="8"/>
      <c r="G84" s="8"/>
      <c r="H84" s="2"/>
      <c r="I84" s="7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</row>
    <row r="85" spans="2:1023" s="17" customFormat="1" ht="18.399999999999999" customHeight="1" x14ac:dyDescent="0.2">
      <c r="B85" s="1"/>
      <c r="C85" s="1"/>
      <c r="D85" s="1"/>
      <c r="E85" s="1"/>
      <c r="F85" s="8"/>
      <c r="G85" s="8"/>
      <c r="H85" s="2"/>
      <c r="I85" s="7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</row>
    <row r="86" spans="2:1023" s="17" customFormat="1" ht="18.399999999999999" customHeight="1" x14ac:dyDescent="0.2">
      <c r="B86" s="1"/>
      <c r="C86" s="1"/>
      <c r="D86" s="1"/>
      <c r="E86" s="1"/>
      <c r="F86" s="8"/>
      <c r="G86" s="8"/>
      <c r="H86" s="2"/>
      <c r="I86" s="7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</row>
    <row r="87" spans="2:1023" s="17" customFormat="1" ht="18.399999999999999" customHeight="1" x14ac:dyDescent="0.2">
      <c r="B87" s="1"/>
      <c r="C87" s="1"/>
      <c r="D87" s="1"/>
      <c r="E87" s="1"/>
      <c r="F87" s="8"/>
      <c r="G87" s="8"/>
      <c r="H87" s="2"/>
      <c r="I87" s="7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</row>
    <row r="88" spans="2:1023" s="17" customFormat="1" ht="18.399999999999999" customHeight="1" x14ac:dyDescent="0.2">
      <c r="B88" s="1"/>
      <c r="C88" s="1"/>
      <c r="D88" s="1"/>
      <c r="E88" s="1"/>
      <c r="F88" s="8"/>
      <c r="G88" s="8"/>
      <c r="H88" s="2"/>
      <c r="I88" s="7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</row>
    <row r="89" spans="2:1023" s="17" customFormat="1" ht="18.399999999999999" customHeight="1" x14ac:dyDescent="0.2">
      <c r="B89" s="1"/>
      <c r="C89" s="1"/>
      <c r="D89" s="1"/>
      <c r="E89" s="1"/>
      <c r="F89" s="8"/>
      <c r="G89" s="8"/>
      <c r="H89" s="2"/>
      <c r="I89" s="7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</row>
    <row r="90" spans="2:1023" s="17" customFormat="1" ht="18.399999999999999" customHeight="1" x14ac:dyDescent="0.2">
      <c r="B90" s="1"/>
      <c r="C90" s="1"/>
      <c r="D90" s="1"/>
      <c r="E90" s="1"/>
      <c r="F90" s="8"/>
      <c r="G90" s="8"/>
      <c r="H90" s="2"/>
      <c r="I90" s="7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</row>
    <row r="91" spans="2:1023" s="17" customFormat="1" ht="18.399999999999999" customHeight="1" x14ac:dyDescent="0.2">
      <c r="B91" s="1"/>
      <c r="C91" s="1"/>
      <c r="D91" s="1"/>
      <c r="E91" s="1"/>
      <c r="F91" s="8"/>
      <c r="G91" s="8"/>
      <c r="H91" s="2"/>
      <c r="I91" s="7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</row>
    <row r="92" spans="2:1023" s="17" customFormat="1" ht="18.399999999999999" customHeight="1" x14ac:dyDescent="0.2">
      <c r="B92" s="1"/>
      <c r="C92" s="1"/>
      <c r="D92" s="1"/>
      <c r="E92" s="1"/>
      <c r="F92" s="8"/>
      <c r="G92" s="8"/>
      <c r="H92" s="2"/>
      <c r="I92" s="7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</row>
    <row r="93" spans="2:1023" s="17" customFormat="1" ht="18.399999999999999" customHeight="1" x14ac:dyDescent="0.2">
      <c r="B93" s="1"/>
      <c r="C93" s="1"/>
      <c r="D93" s="1"/>
      <c r="E93" s="1"/>
      <c r="F93" s="8"/>
      <c r="G93" s="8"/>
      <c r="H93" s="2"/>
      <c r="I93" s="7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</row>
    <row r="94" spans="2:1023" s="17" customFormat="1" ht="18.399999999999999" customHeight="1" x14ac:dyDescent="0.2">
      <c r="B94" s="1"/>
      <c r="C94" s="1"/>
      <c r="D94" s="1"/>
      <c r="E94" s="1"/>
      <c r="F94" s="8"/>
      <c r="G94" s="8"/>
      <c r="H94" s="2"/>
      <c r="I94" s="7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</row>
    <row r="95" spans="2:1023" s="17" customFormat="1" ht="18.399999999999999" customHeight="1" x14ac:dyDescent="0.2">
      <c r="B95" s="1"/>
      <c r="C95" s="1"/>
      <c r="D95" s="1"/>
      <c r="E95" s="1"/>
      <c r="F95" s="8"/>
      <c r="G95" s="8"/>
      <c r="H95" s="2"/>
      <c r="I95" s="7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</row>
    <row r="96" spans="2:1023" s="17" customFormat="1" ht="18.399999999999999" customHeight="1" x14ac:dyDescent="0.2">
      <c r="B96" s="1"/>
      <c r="C96" s="1"/>
      <c r="D96" s="1"/>
      <c r="E96" s="1"/>
      <c r="F96" s="8"/>
      <c r="G96" s="8"/>
      <c r="H96" s="2"/>
      <c r="I96" s="7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</row>
    <row r="97" spans="2:1023" s="17" customFormat="1" ht="18.399999999999999" customHeight="1" x14ac:dyDescent="0.2">
      <c r="B97" s="1"/>
      <c r="C97" s="1"/>
      <c r="D97" s="1"/>
      <c r="E97" s="1"/>
      <c r="F97" s="8"/>
      <c r="G97" s="8"/>
      <c r="H97" s="2"/>
      <c r="I97" s="7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</row>
    <row r="98" spans="2:1023" s="17" customFormat="1" ht="18.399999999999999" customHeight="1" x14ac:dyDescent="0.2">
      <c r="B98" s="1"/>
      <c r="C98" s="1"/>
      <c r="D98" s="1"/>
      <c r="E98" s="1"/>
      <c r="F98" s="8"/>
      <c r="G98" s="8"/>
      <c r="H98" s="2"/>
      <c r="I98" s="7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</row>
    <row r="99" spans="2:1023" s="17" customFormat="1" ht="18.399999999999999" customHeight="1" x14ac:dyDescent="0.2">
      <c r="B99" s="1"/>
      <c r="C99" s="1"/>
      <c r="D99" s="1"/>
      <c r="E99" s="1"/>
      <c r="F99" s="8"/>
      <c r="G99" s="8"/>
      <c r="H99" s="2"/>
      <c r="I99" s="7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</row>
    <row r="100" spans="2:1023" s="17" customFormat="1" ht="18.399999999999999" customHeight="1" x14ac:dyDescent="0.2">
      <c r="B100" s="1"/>
      <c r="C100" s="1"/>
      <c r="D100" s="1"/>
      <c r="E100" s="1"/>
      <c r="F100" s="8"/>
      <c r="G100" s="8"/>
      <c r="H100" s="2"/>
      <c r="I100" s="7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</row>
    <row r="101" spans="2:1023" s="17" customFormat="1" ht="18.399999999999999" customHeight="1" x14ac:dyDescent="0.2">
      <c r="B101" s="1"/>
      <c r="C101" s="1"/>
      <c r="D101" s="1"/>
      <c r="E101" s="1"/>
      <c r="F101" s="8"/>
      <c r="G101" s="8"/>
      <c r="H101" s="2"/>
      <c r="I101" s="7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  <c r="AKO101" s="1"/>
      <c r="AKP101" s="1"/>
      <c r="AKQ101" s="1"/>
      <c r="AKR101" s="1"/>
      <c r="AKS101" s="1"/>
      <c r="AKT101" s="1"/>
      <c r="AKU101" s="1"/>
      <c r="AKV101" s="1"/>
      <c r="AKW101" s="1"/>
      <c r="AKX101" s="1"/>
      <c r="AKY101" s="1"/>
      <c r="AKZ101" s="1"/>
      <c r="ALA101" s="1"/>
      <c r="ALB101" s="1"/>
      <c r="ALC101" s="1"/>
      <c r="ALD101" s="1"/>
      <c r="ALE101" s="1"/>
      <c r="ALF101" s="1"/>
      <c r="ALG101" s="1"/>
      <c r="ALH101" s="1"/>
      <c r="ALI101" s="1"/>
      <c r="ALJ101" s="1"/>
      <c r="ALK101" s="1"/>
      <c r="ALL101" s="1"/>
      <c r="ALM101" s="1"/>
      <c r="ALN101" s="1"/>
      <c r="ALO101" s="1"/>
      <c r="ALP101" s="1"/>
      <c r="ALQ101" s="1"/>
      <c r="ALR101" s="1"/>
      <c r="ALS101" s="1"/>
      <c r="ALT101" s="1"/>
      <c r="ALU101" s="1"/>
      <c r="ALV101" s="1"/>
      <c r="ALW101" s="1"/>
      <c r="ALX101" s="1"/>
      <c r="ALY101" s="1"/>
      <c r="ALZ101" s="1"/>
      <c r="AMA101" s="1"/>
      <c r="AMB101" s="1"/>
      <c r="AMC101" s="1"/>
      <c r="AMD101" s="1"/>
      <c r="AME101" s="1"/>
      <c r="AMF101" s="1"/>
      <c r="AMG101" s="1"/>
      <c r="AMH101" s="1"/>
      <c r="AMI101" s="1"/>
    </row>
    <row r="102" spans="2:1023" s="17" customFormat="1" ht="18.399999999999999" customHeight="1" x14ac:dyDescent="0.2">
      <c r="B102" s="1"/>
      <c r="C102" s="1"/>
      <c r="D102" s="1"/>
      <c r="E102" s="1"/>
      <c r="F102" s="8"/>
      <c r="G102" s="8"/>
      <c r="H102" s="2"/>
      <c r="I102" s="7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  <c r="AKO102" s="1"/>
      <c r="AKP102" s="1"/>
      <c r="AKQ102" s="1"/>
      <c r="AKR102" s="1"/>
      <c r="AKS102" s="1"/>
      <c r="AKT102" s="1"/>
      <c r="AKU102" s="1"/>
      <c r="AKV102" s="1"/>
      <c r="AKW102" s="1"/>
      <c r="AKX102" s="1"/>
      <c r="AKY102" s="1"/>
      <c r="AKZ102" s="1"/>
      <c r="ALA102" s="1"/>
      <c r="ALB102" s="1"/>
      <c r="ALC102" s="1"/>
      <c r="ALD102" s="1"/>
      <c r="ALE102" s="1"/>
      <c r="ALF102" s="1"/>
      <c r="ALG102" s="1"/>
      <c r="ALH102" s="1"/>
      <c r="ALI102" s="1"/>
      <c r="ALJ102" s="1"/>
      <c r="ALK102" s="1"/>
      <c r="ALL102" s="1"/>
      <c r="ALM102" s="1"/>
      <c r="ALN102" s="1"/>
      <c r="ALO102" s="1"/>
      <c r="ALP102" s="1"/>
      <c r="ALQ102" s="1"/>
      <c r="ALR102" s="1"/>
      <c r="ALS102" s="1"/>
      <c r="ALT102" s="1"/>
      <c r="ALU102" s="1"/>
      <c r="ALV102" s="1"/>
      <c r="ALW102" s="1"/>
      <c r="ALX102" s="1"/>
      <c r="ALY102" s="1"/>
      <c r="ALZ102" s="1"/>
      <c r="AMA102" s="1"/>
      <c r="AMB102" s="1"/>
      <c r="AMC102" s="1"/>
      <c r="AMD102" s="1"/>
      <c r="AME102" s="1"/>
      <c r="AMF102" s="1"/>
      <c r="AMG102" s="1"/>
      <c r="AMH102" s="1"/>
      <c r="AMI102" s="1"/>
    </row>
    <row r="103" spans="2:1023" s="17" customFormat="1" ht="18.399999999999999" customHeight="1" x14ac:dyDescent="0.2">
      <c r="B103" s="1"/>
      <c r="C103" s="1"/>
      <c r="D103" s="1"/>
      <c r="E103" s="1"/>
      <c r="F103" s="8"/>
      <c r="G103" s="8"/>
      <c r="H103" s="2"/>
      <c r="I103" s="7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  <c r="AGJ103" s="1"/>
      <c r="AGK103" s="1"/>
      <c r="AGL103" s="1"/>
      <c r="AGM103" s="1"/>
      <c r="AGN103" s="1"/>
      <c r="AGO103" s="1"/>
      <c r="AGP103" s="1"/>
      <c r="AGQ103" s="1"/>
      <c r="AGR103" s="1"/>
      <c r="AGS103" s="1"/>
      <c r="AGT103" s="1"/>
      <c r="AGU103" s="1"/>
      <c r="AGV103" s="1"/>
      <c r="AGW103" s="1"/>
      <c r="AGX103" s="1"/>
      <c r="AGY103" s="1"/>
      <c r="AGZ103" s="1"/>
      <c r="AHA103" s="1"/>
      <c r="AHB103" s="1"/>
      <c r="AHC103" s="1"/>
      <c r="AHD103" s="1"/>
      <c r="AHE103" s="1"/>
      <c r="AHF103" s="1"/>
      <c r="AHG103" s="1"/>
      <c r="AHH103" s="1"/>
      <c r="AHI103" s="1"/>
      <c r="AHJ103" s="1"/>
      <c r="AHK103" s="1"/>
      <c r="AHL103" s="1"/>
      <c r="AHM103" s="1"/>
      <c r="AHN103" s="1"/>
      <c r="AHO103" s="1"/>
      <c r="AHP103" s="1"/>
      <c r="AHQ103" s="1"/>
      <c r="AHR103" s="1"/>
      <c r="AHS103" s="1"/>
      <c r="AHT103" s="1"/>
      <c r="AHU103" s="1"/>
      <c r="AHV103" s="1"/>
      <c r="AHW103" s="1"/>
      <c r="AHX103" s="1"/>
      <c r="AHY103" s="1"/>
      <c r="AHZ103" s="1"/>
      <c r="AIA103" s="1"/>
      <c r="AIB103" s="1"/>
      <c r="AIC103" s="1"/>
      <c r="AID103" s="1"/>
      <c r="AIE103" s="1"/>
      <c r="AIF103" s="1"/>
      <c r="AIG103" s="1"/>
      <c r="AIH103" s="1"/>
      <c r="AII103" s="1"/>
      <c r="AIJ103" s="1"/>
      <c r="AIK103" s="1"/>
      <c r="AIL103" s="1"/>
      <c r="AIM103" s="1"/>
      <c r="AIN103" s="1"/>
      <c r="AIO103" s="1"/>
      <c r="AIP103" s="1"/>
      <c r="AIQ103" s="1"/>
      <c r="AIR103" s="1"/>
      <c r="AIS103" s="1"/>
      <c r="AIT103" s="1"/>
      <c r="AIU103" s="1"/>
      <c r="AIV103" s="1"/>
      <c r="AIW103" s="1"/>
      <c r="AIX103" s="1"/>
      <c r="AIY103" s="1"/>
      <c r="AIZ103" s="1"/>
      <c r="AJA103" s="1"/>
      <c r="AJB103" s="1"/>
      <c r="AJC103" s="1"/>
      <c r="AJD103" s="1"/>
      <c r="AJE103" s="1"/>
      <c r="AJF103" s="1"/>
      <c r="AJG103" s="1"/>
      <c r="AJH103" s="1"/>
      <c r="AJI103" s="1"/>
      <c r="AJJ103" s="1"/>
      <c r="AJK103" s="1"/>
      <c r="AJL103" s="1"/>
      <c r="AJM103" s="1"/>
      <c r="AJN103" s="1"/>
      <c r="AJO103" s="1"/>
      <c r="AJP103" s="1"/>
      <c r="AJQ103" s="1"/>
      <c r="AJR103" s="1"/>
      <c r="AJS103" s="1"/>
      <c r="AJT103" s="1"/>
      <c r="AJU103" s="1"/>
      <c r="AJV103" s="1"/>
      <c r="AJW103" s="1"/>
      <c r="AJX103" s="1"/>
      <c r="AJY103" s="1"/>
      <c r="AJZ103" s="1"/>
      <c r="AKA103" s="1"/>
      <c r="AKB103" s="1"/>
      <c r="AKC103" s="1"/>
      <c r="AKD103" s="1"/>
      <c r="AKE103" s="1"/>
      <c r="AKF103" s="1"/>
      <c r="AKG103" s="1"/>
      <c r="AKH103" s="1"/>
      <c r="AKI103" s="1"/>
      <c r="AKJ103" s="1"/>
      <c r="AKK103" s="1"/>
      <c r="AKL103" s="1"/>
      <c r="AKM103" s="1"/>
      <c r="AKN103" s="1"/>
      <c r="AKO103" s="1"/>
      <c r="AKP103" s="1"/>
      <c r="AKQ103" s="1"/>
      <c r="AKR103" s="1"/>
      <c r="AKS103" s="1"/>
      <c r="AKT103" s="1"/>
      <c r="AKU103" s="1"/>
      <c r="AKV103" s="1"/>
      <c r="AKW103" s="1"/>
      <c r="AKX103" s="1"/>
      <c r="AKY103" s="1"/>
      <c r="AKZ103" s="1"/>
      <c r="ALA103" s="1"/>
      <c r="ALB103" s="1"/>
      <c r="ALC103" s="1"/>
      <c r="ALD103" s="1"/>
      <c r="ALE103" s="1"/>
      <c r="ALF103" s="1"/>
      <c r="ALG103" s="1"/>
      <c r="ALH103" s="1"/>
      <c r="ALI103" s="1"/>
      <c r="ALJ103" s="1"/>
      <c r="ALK103" s="1"/>
      <c r="ALL103" s="1"/>
      <c r="ALM103" s="1"/>
      <c r="ALN103" s="1"/>
      <c r="ALO103" s="1"/>
      <c r="ALP103" s="1"/>
      <c r="ALQ103" s="1"/>
      <c r="ALR103" s="1"/>
      <c r="ALS103" s="1"/>
      <c r="ALT103" s="1"/>
      <c r="ALU103" s="1"/>
      <c r="ALV103" s="1"/>
      <c r="ALW103" s="1"/>
      <c r="ALX103" s="1"/>
      <c r="ALY103" s="1"/>
      <c r="ALZ103" s="1"/>
      <c r="AMA103" s="1"/>
      <c r="AMB103" s="1"/>
      <c r="AMC103" s="1"/>
      <c r="AMD103" s="1"/>
      <c r="AME103" s="1"/>
      <c r="AMF103" s="1"/>
      <c r="AMG103" s="1"/>
      <c r="AMH103" s="1"/>
      <c r="AMI103" s="1"/>
    </row>
    <row r="104" spans="2:1023" s="17" customFormat="1" ht="18.399999999999999" customHeight="1" x14ac:dyDescent="0.2">
      <c r="B104" s="1"/>
      <c r="C104" s="1"/>
      <c r="D104" s="1"/>
      <c r="E104" s="1"/>
      <c r="F104" s="8"/>
      <c r="G104" s="8"/>
      <c r="H104" s="2"/>
      <c r="I104" s="7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/>
      <c r="WB104" s="1"/>
      <c r="WC104" s="1"/>
      <c r="WD104" s="1"/>
      <c r="WE104" s="1"/>
      <c r="WF104" s="1"/>
      <c r="WG104" s="1"/>
      <c r="WH104" s="1"/>
      <c r="WI104" s="1"/>
      <c r="WJ104" s="1"/>
      <c r="WK104" s="1"/>
      <c r="WL104" s="1"/>
      <c r="WM104" s="1"/>
      <c r="WN104" s="1"/>
      <c r="WO104" s="1"/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/>
      <c r="YS104" s="1"/>
      <c r="YT104" s="1"/>
      <c r="YU104" s="1"/>
      <c r="YV104" s="1"/>
      <c r="YW104" s="1"/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/>
      <c r="ZQ104" s="1"/>
      <c r="ZR104" s="1"/>
      <c r="ZS104" s="1"/>
      <c r="ZT104" s="1"/>
      <c r="ZU104" s="1"/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  <c r="AAK104" s="1"/>
      <c r="AAL104" s="1"/>
      <c r="AAM104" s="1"/>
      <c r="AAN104" s="1"/>
      <c r="AAO104" s="1"/>
      <c r="AAP104" s="1"/>
      <c r="AAQ104" s="1"/>
      <c r="AAR104" s="1"/>
      <c r="AAS104" s="1"/>
      <c r="AAT104" s="1"/>
      <c r="AAU104" s="1"/>
      <c r="AAV104" s="1"/>
      <c r="AAW104" s="1"/>
      <c r="AAX104" s="1"/>
      <c r="AAY104" s="1"/>
      <c r="AAZ104" s="1"/>
      <c r="ABA104" s="1"/>
      <c r="ABB104" s="1"/>
      <c r="ABC104" s="1"/>
      <c r="ABD104" s="1"/>
      <c r="ABE104" s="1"/>
      <c r="ABF104" s="1"/>
      <c r="ABG104" s="1"/>
      <c r="ABH104" s="1"/>
      <c r="ABI104" s="1"/>
      <c r="ABJ104" s="1"/>
      <c r="ABK104" s="1"/>
      <c r="ABL104" s="1"/>
      <c r="ABM104" s="1"/>
      <c r="ABN104" s="1"/>
      <c r="ABO104" s="1"/>
      <c r="ABP104" s="1"/>
      <c r="ABQ104" s="1"/>
      <c r="ABR104" s="1"/>
      <c r="ABS104" s="1"/>
      <c r="ABT104" s="1"/>
      <c r="ABU104" s="1"/>
      <c r="ABV104" s="1"/>
      <c r="ABW104" s="1"/>
      <c r="ABX104" s="1"/>
      <c r="ABY104" s="1"/>
      <c r="ABZ104" s="1"/>
      <c r="ACA104" s="1"/>
      <c r="ACB104" s="1"/>
      <c r="ACC104" s="1"/>
      <c r="ACD104" s="1"/>
      <c r="ACE104" s="1"/>
      <c r="ACF104" s="1"/>
      <c r="ACG104" s="1"/>
      <c r="ACH104" s="1"/>
      <c r="ACI104" s="1"/>
      <c r="ACJ104" s="1"/>
      <c r="ACK104" s="1"/>
      <c r="ACL104" s="1"/>
      <c r="ACM104" s="1"/>
      <c r="ACN104" s="1"/>
      <c r="ACO104" s="1"/>
      <c r="ACP104" s="1"/>
      <c r="ACQ104" s="1"/>
      <c r="ACR104" s="1"/>
      <c r="ACS104" s="1"/>
      <c r="ACT104" s="1"/>
      <c r="ACU104" s="1"/>
      <c r="ACV104" s="1"/>
      <c r="ACW104" s="1"/>
      <c r="ACX104" s="1"/>
      <c r="ACY104" s="1"/>
      <c r="ACZ104" s="1"/>
      <c r="ADA104" s="1"/>
      <c r="ADB104" s="1"/>
      <c r="ADC104" s="1"/>
      <c r="ADD104" s="1"/>
      <c r="ADE104" s="1"/>
      <c r="ADF104" s="1"/>
      <c r="ADG104" s="1"/>
      <c r="ADH104" s="1"/>
      <c r="ADI104" s="1"/>
      <c r="ADJ104" s="1"/>
      <c r="ADK104" s="1"/>
      <c r="ADL104" s="1"/>
      <c r="ADM104" s="1"/>
      <c r="ADN104" s="1"/>
      <c r="ADO104" s="1"/>
      <c r="ADP104" s="1"/>
      <c r="ADQ104" s="1"/>
      <c r="ADR104" s="1"/>
      <c r="ADS104" s="1"/>
      <c r="ADT104" s="1"/>
      <c r="ADU104" s="1"/>
      <c r="ADV104" s="1"/>
      <c r="ADW104" s="1"/>
      <c r="ADX104" s="1"/>
      <c r="ADY104" s="1"/>
      <c r="ADZ104" s="1"/>
      <c r="AEA104" s="1"/>
      <c r="AEB104" s="1"/>
      <c r="AEC104" s="1"/>
      <c r="AED104" s="1"/>
      <c r="AEE104" s="1"/>
      <c r="AEF104" s="1"/>
      <c r="AEG104" s="1"/>
      <c r="AEH104" s="1"/>
      <c r="AEI104" s="1"/>
      <c r="AEJ104" s="1"/>
      <c r="AEK104" s="1"/>
      <c r="AEL104" s="1"/>
      <c r="AEM104" s="1"/>
      <c r="AEN104" s="1"/>
      <c r="AEO104" s="1"/>
      <c r="AEP104" s="1"/>
      <c r="AEQ104" s="1"/>
      <c r="AER104" s="1"/>
      <c r="AES104" s="1"/>
      <c r="AET104" s="1"/>
      <c r="AEU104" s="1"/>
      <c r="AEV104" s="1"/>
      <c r="AEW104" s="1"/>
      <c r="AEX104" s="1"/>
      <c r="AEY104" s="1"/>
      <c r="AEZ104" s="1"/>
      <c r="AFA104" s="1"/>
      <c r="AFB104" s="1"/>
      <c r="AFC104" s="1"/>
      <c r="AFD104" s="1"/>
      <c r="AFE104" s="1"/>
      <c r="AFF104" s="1"/>
      <c r="AFG104" s="1"/>
      <c r="AFH104" s="1"/>
      <c r="AFI104" s="1"/>
      <c r="AFJ104" s="1"/>
      <c r="AFK104" s="1"/>
      <c r="AFL104" s="1"/>
      <c r="AFM104" s="1"/>
      <c r="AFN104" s="1"/>
      <c r="AFO104" s="1"/>
      <c r="AFP104" s="1"/>
      <c r="AFQ104" s="1"/>
      <c r="AFR104" s="1"/>
      <c r="AFS104" s="1"/>
      <c r="AFT104" s="1"/>
      <c r="AFU104" s="1"/>
      <c r="AFV104" s="1"/>
      <c r="AFW104" s="1"/>
      <c r="AFX104" s="1"/>
      <c r="AFY104" s="1"/>
      <c r="AFZ104" s="1"/>
      <c r="AGA104" s="1"/>
      <c r="AGB104" s="1"/>
      <c r="AGC104" s="1"/>
      <c r="AGD104" s="1"/>
      <c r="AGE104" s="1"/>
      <c r="AGF104" s="1"/>
      <c r="AGG104" s="1"/>
      <c r="AGH104" s="1"/>
      <c r="AGI104" s="1"/>
      <c r="AGJ104" s="1"/>
      <c r="AGK104" s="1"/>
      <c r="AGL104" s="1"/>
      <c r="AGM104" s="1"/>
      <c r="AGN104" s="1"/>
      <c r="AGO104" s="1"/>
      <c r="AGP104" s="1"/>
      <c r="AGQ104" s="1"/>
      <c r="AGR104" s="1"/>
      <c r="AGS104" s="1"/>
      <c r="AGT104" s="1"/>
      <c r="AGU104" s="1"/>
      <c r="AGV104" s="1"/>
      <c r="AGW104" s="1"/>
      <c r="AGX104" s="1"/>
      <c r="AGY104" s="1"/>
      <c r="AGZ104" s="1"/>
      <c r="AHA104" s="1"/>
      <c r="AHB104" s="1"/>
      <c r="AHC104" s="1"/>
      <c r="AHD104" s="1"/>
      <c r="AHE104" s="1"/>
      <c r="AHF104" s="1"/>
      <c r="AHG104" s="1"/>
      <c r="AHH104" s="1"/>
      <c r="AHI104" s="1"/>
      <c r="AHJ104" s="1"/>
      <c r="AHK104" s="1"/>
      <c r="AHL104" s="1"/>
      <c r="AHM104" s="1"/>
      <c r="AHN104" s="1"/>
      <c r="AHO104" s="1"/>
      <c r="AHP104" s="1"/>
      <c r="AHQ104" s="1"/>
      <c r="AHR104" s="1"/>
      <c r="AHS104" s="1"/>
      <c r="AHT104" s="1"/>
      <c r="AHU104" s="1"/>
      <c r="AHV104" s="1"/>
      <c r="AHW104" s="1"/>
      <c r="AHX104" s="1"/>
      <c r="AHY104" s="1"/>
      <c r="AHZ104" s="1"/>
      <c r="AIA104" s="1"/>
      <c r="AIB104" s="1"/>
      <c r="AIC104" s="1"/>
      <c r="AID104" s="1"/>
      <c r="AIE104" s="1"/>
      <c r="AIF104" s="1"/>
      <c r="AIG104" s="1"/>
      <c r="AIH104" s="1"/>
      <c r="AII104" s="1"/>
      <c r="AIJ104" s="1"/>
      <c r="AIK104" s="1"/>
      <c r="AIL104" s="1"/>
      <c r="AIM104" s="1"/>
      <c r="AIN104" s="1"/>
      <c r="AIO104" s="1"/>
      <c r="AIP104" s="1"/>
      <c r="AIQ104" s="1"/>
      <c r="AIR104" s="1"/>
      <c r="AIS104" s="1"/>
      <c r="AIT104" s="1"/>
      <c r="AIU104" s="1"/>
      <c r="AIV104" s="1"/>
      <c r="AIW104" s="1"/>
      <c r="AIX104" s="1"/>
      <c r="AIY104" s="1"/>
      <c r="AIZ104" s="1"/>
      <c r="AJA104" s="1"/>
      <c r="AJB104" s="1"/>
      <c r="AJC104" s="1"/>
      <c r="AJD104" s="1"/>
      <c r="AJE104" s="1"/>
      <c r="AJF104" s="1"/>
      <c r="AJG104" s="1"/>
      <c r="AJH104" s="1"/>
      <c r="AJI104" s="1"/>
      <c r="AJJ104" s="1"/>
      <c r="AJK104" s="1"/>
      <c r="AJL104" s="1"/>
      <c r="AJM104" s="1"/>
      <c r="AJN104" s="1"/>
      <c r="AJO104" s="1"/>
      <c r="AJP104" s="1"/>
      <c r="AJQ104" s="1"/>
      <c r="AJR104" s="1"/>
      <c r="AJS104" s="1"/>
      <c r="AJT104" s="1"/>
      <c r="AJU104" s="1"/>
      <c r="AJV104" s="1"/>
      <c r="AJW104" s="1"/>
      <c r="AJX104" s="1"/>
      <c r="AJY104" s="1"/>
      <c r="AJZ104" s="1"/>
      <c r="AKA104" s="1"/>
      <c r="AKB104" s="1"/>
      <c r="AKC104" s="1"/>
      <c r="AKD104" s="1"/>
      <c r="AKE104" s="1"/>
      <c r="AKF104" s="1"/>
      <c r="AKG104" s="1"/>
      <c r="AKH104" s="1"/>
      <c r="AKI104" s="1"/>
      <c r="AKJ104" s="1"/>
      <c r="AKK104" s="1"/>
      <c r="AKL104" s="1"/>
      <c r="AKM104" s="1"/>
      <c r="AKN104" s="1"/>
      <c r="AKO104" s="1"/>
      <c r="AKP104" s="1"/>
      <c r="AKQ104" s="1"/>
      <c r="AKR104" s="1"/>
      <c r="AKS104" s="1"/>
      <c r="AKT104" s="1"/>
      <c r="AKU104" s="1"/>
      <c r="AKV104" s="1"/>
      <c r="AKW104" s="1"/>
      <c r="AKX104" s="1"/>
      <c r="AKY104" s="1"/>
      <c r="AKZ104" s="1"/>
      <c r="ALA104" s="1"/>
      <c r="ALB104" s="1"/>
      <c r="ALC104" s="1"/>
      <c r="ALD104" s="1"/>
      <c r="ALE104" s="1"/>
      <c r="ALF104" s="1"/>
      <c r="ALG104" s="1"/>
      <c r="ALH104" s="1"/>
      <c r="ALI104" s="1"/>
      <c r="ALJ104" s="1"/>
      <c r="ALK104" s="1"/>
      <c r="ALL104" s="1"/>
      <c r="ALM104" s="1"/>
      <c r="ALN104" s="1"/>
      <c r="ALO104" s="1"/>
      <c r="ALP104" s="1"/>
      <c r="ALQ104" s="1"/>
      <c r="ALR104" s="1"/>
      <c r="ALS104" s="1"/>
      <c r="ALT104" s="1"/>
      <c r="ALU104" s="1"/>
      <c r="ALV104" s="1"/>
      <c r="ALW104" s="1"/>
      <c r="ALX104" s="1"/>
      <c r="ALY104" s="1"/>
      <c r="ALZ104" s="1"/>
      <c r="AMA104" s="1"/>
      <c r="AMB104" s="1"/>
      <c r="AMC104" s="1"/>
      <c r="AMD104" s="1"/>
      <c r="AME104" s="1"/>
      <c r="AMF104" s="1"/>
      <c r="AMG104" s="1"/>
      <c r="AMH104" s="1"/>
      <c r="AMI104" s="1"/>
    </row>
    <row r="105" spans="2:1023" s="17" customFormat="1" ht="18.399999999999999" customHeight="1" x14ac:dyDescent="0.2">
      <c r="B105" s="1"/>
      <c r="C105" s="1"/>
      <c r="D105" s="1"/>
      <c r="E105" s="1"/>
      <c r="F105" s="8"/>
      <c r="G105" s="8"/>
      <c r="H105" s="2"/>
      <c r="I105" s="7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  <c r="AJH105" s="1"/>
      <c r="AJI105" s="1"/>
      <c r="AJJ105" s="1"/>
      <c r="AJK105" s="1"/>
      <c r="AJL105" s="1"/>
      <c r="AJM105" s="1"/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AJX105" s="1"/>
      <c r="AJY105" s="1"/>
      <c r="AJZ105" s="1"/>
      <c r="AKA105" s="1"/>
      <c r="AKB105" s="1"/>
      <c r="AKC105" s="1"/>
      <c r="AKD105" s="1"/>
      <c r="AKE105" s="1"/>
      <c r="AKF105" s="1"/>
      <c r="AKG105" s="1"/>
      <c r="AKH105" s="1"/>
      <c r="AKI105" s="1"/>
      <c r="AKJ105" s="1"/>
      <c r="AKK105" s="1"/>
      <c r="AKL105" s="1"/>
      <c r="AKM105" s="1"/>
      <c r="AKN105" s="1"/>
      <c r="AKO105" s="1"/>
      <c r="AKP105" s="1"/>
      <c r="AKQ105" s="1"/>
      <c r="AKR105" s="1"/>
      <c r="AKS105" s="1"/>
      <c r="AKT105" s="1"/>
      <c r="AKU105" s="1"/>
      <c r="AKV105" s="1"/>
      <c r="AKW105" s="1"/>
      <c r="AKX105" s="1"/>
      <c r="AKY105" s="1"/>
      <c r="AKZ105" s="1"/>
      <c r="ALA105" s="1"/>
      <c r="ALB105" s="1"/>
      <c r="ALC105" s="1"/>
      <c r="ALD105" s="1"/>
      <c r="ALE105" s="1"/>
      <c r="ALF105" s="1"/>
      <c r="ALG105" s="1"/>
      <c r="ALH105" s="1"/>
      <c r="ALI105" s="1"/>
      <c r="ALJ105" s="1"/>
      <c r="ALK105" s="1"/>
      <c r="ALL105" s="1"/>
      <c r="ALM105" s="1"/>
      <c r="ALN105" s="1"/>
      <c r="ALO105" s="1"/>
      <c r="ALP105" s="1"/>
      <c r="ALQ105" s="1"/>
      <c r="ALR105" s="1"/>
      <c r="ALS105" s="1"/>
      <c r="ALT105" s="1"/>
      <c r="ALU105" s="1"/>
      <c r="ALV105" s="1"/>
      <c r="ALW105" s="1"/>
      <c r="ALX105" s="1"/>
      <c r="ALY105" s="1"/>
      <c r="ALZ105" s="1"/>
      <c r="AMA105" s="1"/>
      <c r="AMB105" s="1"/>
      <c r="AMC105" s="1"/>
      <c r="AMD105" s="1"/>
      <c r="AME105" s="1"/>
      <c r="AMF105" s="1"/>
      <c r="AMG105" s="1"/>
      <c r="AMH105" s="1"/>
      <c r="AMI105" s="1"/>
    </row>
    <row r="106" spans="2:1023" s="17" customFormat="1" ht="18.399999999999999" customHeight="1" x14ac:dyDescent="0.2">
      <c r="B106" s="1"/>
      <c r="C106" s="1"/>
      <c r="D106" s="1"/>
      <c r="E106" s="1"/>
      <c r="F106" s="8"/>
      <c r="G106" s="8"/>
      <c r="H106" s="2"/>
      <c r="I106" s="7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/>
      <c r="UU106" s="1"/>
      <c r="UV106" s="1"/>
      <c r="UW106" s="1"/>
      <c r="UX106" s="1"/>
      <c r="UY106" s="1"/>
      <c r="UZ106" s="1"/>
      <c r="VA106" s="1"/>
      <c r="VB106" s="1"/>
      <c r="VC106" s="1"/>
      <c r="VD106" s="1"/>
      <c r="VE106" s="1"/>
      <c r="VF106" s="1"/>
      <c r="VG106" s="1"/>
      <c r="VH106" s="1"/>
      <c r="VI106" s="1"/>
      <c r="VJ106" s="1"/>
      <c r="VK106" s="1"/>
      <c r="VL106" s="1"/>
      <c r="VM106" s="1"/>
      <c r="VN106" s="1"/>
      <c r="VO106" s="1"/>
      <c r="VP106" s="1"/>
      <c r="VQ106" s="1"/>
      <c r="VR106" s="1"/>
      <c r="VS106" s="1"/>
      <c r="VT106" s="1"/>
      <c r="VU106" s="1"/>
      <c r="VV106" s="1"/>
      <c r="VW106" s="1"/>
      <c r="VX106" s="1"/>
      <c r="VY106" s="1"/>
      <c r="VZ106" s="1"/>
      <c r="WA106" s="1"/>
      <c r="WB106" s="1"/>
      <c r="WC106" s="1"/>
      <c r="WD106" s="1"/>
      <c r="WE106" s="1"/>
      <c r="WF106" s="1"/>
      <c r="WG106" s="1"/>
      <c r="WH106" s="1"/>
      <c r="WI106" s="1"/>
      <c r="WJ106" s="1"/>
      <c r="WK106" s="1"/>
      <c r="WL106" s="1"/>
      <c r="WM106" s="1"/>
      <c r="WN106" s="1"/>
      <c r="WO106" s="1"/>
      <c r="WP106" s="1"/>
      <c r="WQ106" s="1"/>
      <c r="WR106" s="1"/>
      <c r="WS106" s="1"/>
      <c r="WT106" s="1"/>
      <c r="WU106" s="1"/>
      <c r="WV106" s="1"/>
      <c r="WW106" s="1"/>
      <c r="WX106" s="1"/>
      <c r="WY106" s="1"/>
      <c r="WZ106" s="1"/>
      <c r="XA106" s="1"/>
      <c r="XB106" s="1"/>
      <c r="XC106" s="1"/>
      <c r="XD106" s="1"/>
      <c r="XE106" s="1"/>
      <c r="XF106" s="1"/>
      <c r="XG106" s="1"/>
      <c r="XH106" s="1"/>
      <c r="XI106" s="1"/>
      <c r="XJ106" s="1"/>
      <c r="XK106" s="1"/>
      <c r="XL106" s="1"/>
      <c r="XM106" s="1"/>
      <c r="XN106" s="1"/>
      <c r="XO106" s="1"/>
      <c r="XP106" s="1"/>
      <c r="XQ106" s="1"/>
      <c r="XR106" s="1"/>
      <c r="XS106" s="1"/>
      <c r="XT106" s="1"/>
      <c r="XU106" s="1"/>
      <c r="XV106" s="1"/>
      <c r="XW106" s="1"/>
      <c r="XX106" s="1"/>
      <c r="XY106" s="1"/>
      <c r="XZ106" s="1"/>
      <c r="YA106" s="1"/>
      <c r="YB106" s="1"/>
      <c r="YC106" s="1"/>
      <c r="YD106" s="1"/>
      <c r="YE106" s="1"/>
      <c r="YF106" s="1"/>
      <c r="YG106" s="1"/>
      <c r="YH106" s="1"/>
      <c r="YI106" s="1"/>
      <c r="YJ106" s="1"/>
      <c r="YK106" s="1"/>
      <c r="YL106" s="1"/>
      <c r="YM106" s="1"/>
      <c r="YN106" s="1"/>
      <c r="YO106" s="1"/>
      <c r="YP106" s="1"/>
      <c r="YQ106" s="1"/>
      <c r="YR106" s="1"/>
      <c r="YS106" s="1"/>
      <c r="YT106" s="1"/>
      <c r="YU106" s="1"/>
      <c r="YV106" s="1"/>
      <c r="YW106" s="1"/>
      <c r="YX106" s="1"/>
      <c r="YY106" s="1"/>
      <c r="YZ106" s="1"/>
      <c r="ZA106" s="1"/>
      <c r="ZB106" s="1"/>
      <c r="ZC106" s="1"/>
      <c r="ZD106" s="1"/>
      <c r="ZE106" s="1"/>
      <c r="ZF106" s="1"/>
      <c r="ZG106" s="1"/>
      <c r="ZH106" s="1"/>
      <c r="ZI106" s="1"/>
      <c r="ZJ106" s="1"/>
      <c r="ZK106" s="1"/>
      <c r="ZL106" s="1"/>
      <c r="ZM106" s="1"/>
      <c r="ZN106" s="1"/>
      <c r="ZO106" s="1"/>
      <c r="ZP106" s="1"/>
      <c r="ZQ106" s="1"/>
      <c r="ZR106" s="1"/>
      <c r="ZS106" s="1"/>
      <c r="ZT106" s="1"/>
      <c r="ZU106" s="1"/>
      <c r="ZV106" s="1"/>
      <c r="ZW106" s="1"/>
      <c r="ZX106" s="1"/>
      <c r="ZY106" s="1"/>
      <c r="ZZ106" s="1"/>
      <c r="AAA106" s="1"/>
      <c r="AAB106" s="1"/>
      <c r="AAC106" s="1"/>
      <c r="AAD106" s="1"/>
      <c r="AAE106" s="1"/>
      <c r="AAF106" s="1"/>
      <c r="AAG106" s="1"/>
      <c r="AAH106" s="1"/>
      <c r="AAI106" s="1"/>
      <c r="AAJ106" s="1"/>
      <c r="AAK106" s="1"/>
      <c r="AAL106" s="1"/>
      <c r="AAM106" s="1"/>
      <c r="AAN106" s="1"/>
      <c r="AAO106" s="1"/>
      <c r="AAP106" s="1"/>
      <c r="AAQ106" s="1"/>
      <c r="AAR106" s="1"/>
      <c r="AAS106" s="1"/>
      <c r="AAT106" s="1"/>
      <c r="AAU106" s="1"/>
      <c r="AAV106" s="1"/>
      <c r="AAW106" s="1"/>
      <c r="AAX106" s="1"/>
      <c r="AAY106" s="1"/>
      <c r="AAZ106" s="1"/>
      <c r="ABA106" s="1"/>
      <c r="ABB106" s="1"/>
      <c r="ABC106" s="1"/>
      <c r="ABD106" s="1"/>
      <c r="ABE106" s="1"/>
      <c r="ABF106" s="1"/>
      <c r="ABG106" s="1"/>
      <c r="ABH106" s="1"/>
      <c r="ABI106" s="1"/>
      <c r="ABJ106" s="1"/>
      <c r="ABK106" s="1"/>
      <c r="ABL106" s="1"/>
      <c r="ABM106" s="1"/>
      <c r="ABN106" s="1"/>
      <c r="ABO106" s="1"/>
      <c r="ABP106" s="1"/>
      <c r="ABQ106" s="1"/>
      <c r="ABR106" s="1"/>
      <c r="ABS106" s="1"/>
      <c r="ABT106" s="1"/>
      <c r="ABU106" s="1"/>
      <c r="ABV106" s="1"/>
      <c r="ABW106" s="1"/>
      <c r="ABX106" s="1"/>
      <c r="ABY106" s="1"/>
      <c r="ABZ106" s="1"/>
      <c r="ACA106" s="1"/>
      <c r="ACB106" s="1"/>
      <c r="ACC106" s="1"/>
      <c r="ACD106" s="1"/>
      <c r="ACE106" s="1"/>
      <c r="ACF106" s="1"/>
      <c r="ACG106" s="1"/>
      <c r="ACH106" s="1"/>
      <c r="ACI106" s="1"/>
      <c r="ACJ106" s="1"/>
      <c r="ACK106" s="1"/>
      <c r="ACL106" s="1"/>
      <c r="ACM106" s="1"/>
      <c r="ACN106" s="1"/>
      <c r="ACO106" s="1"/>
      <c r="ACP106" s="1"/>
      <c r="ACQ106" s="1"/>
      <c r="ACR106" s="1"/>
      <c r="ACS106" s="1"/>
      <c r="ACT106" s="1"/>
      <c r="ACU106" s="1"/>
      <c r="ACV106" s="1"/>
      <c r="ACW106" s="1"/>
      <c r="ACX106" s="1"/>
      <c r="ACY106" s="1"/>
      <c r="ACZ106" s="1"/>
      <c r="ADA106" s="1"/>
      <c r="ADB106" s="1"/>
      <c r="ADC106" s="1"/>
      <c r="ADD106" s="1"/>
      <c r="ADE106" s="1"/>
      <c r="ADF106" s="1"/>
      <c r="ADG106" s="1"/>
      <c r="ADH106" s="1"/>
      <c r="ADI106" s="1"/>
      <c r="ADJ106" s="1"/>
      <c r="ADK106" s="1"/>
      <c r="ADL106" s="1"/>
      <c r="ADM106" s="1"/>
      <c r="ADN106" s="1"/>
      <c r="ADO106" s="1"/>
      <c r="ADP106" s="1"/>
      <c r="ADQ106" s="1"/>
      <c r="ADR106" s="1"/>
      <c r="ADS106" s="1"/>
      <c r="ADT106" s="1"/>
      <c r="ADU106" s="1"/>
      <c r="ADV106" s="1"/>
      <c r="ADW106" s="1"/>
      <c r="ADX106" s="1"/>
      <c r="ADY106" s="1"/>
      <c r="ADZ106" s="1"/>
      <c r="AEA106" s="1"/>
      <c r="AEB106" s="1"/>
      <c r="AEC106" s="1"/>
      <c r="AED106" s="1"/>
      <c r="AEE106" s="1"/>
      <c r="AEF106" s="1"/>
      <c r="AEG106" s="1"/>
      <c r="AEH106" s="1"/>
      <c r="AEI106" s="1"/>
      <c r="AEJ106" s="1"/>
      <c r="AEK106" s="1"/>
      <c r="AEL106" s="1"/>
      <c r="AEM106" s="1"/>
      <c r="AEN106" s="1"/>
      <c r="AEO106" s="1"/>
      <c r="AEP106" s="1"/>
      <c r="AEQ106" s="1"/>
      <c r="AER106" s="1"/>
      <c r="AES106" s="1"/>
      <c r="AET106" s="1"/>
      <c r="AEU106" s="1"/>
      <c r="AEV106" s="1"/>
      <c r="AEW106" s="1"/>
      <c r="AEX106" s="1"/>
      <c r="AEY106" s="1"/>
      <c r="AEZ106" s="1"/>
      <c r="AFA106" s="1"/>
      <c r="AFB106" s="1"/>
      <c r="AFC106" s="1"/>
      <c r="AFD106" s="1"/>
      <c r="AFE106" s="1"/>
      <c r="AFF106" s="1"/>
      <c r="AFG106" s="1"/>
      <c r="AFH106" s="1"/>
      <c r="AFI106" s="1"/>
      <c r="AFJ106" s="1"/>
      <c r="AFK106" s="1"/>
      <c r="AFL106" s="1"/>
      <c r="AFM106" s="1"/>
      <c r="AFN106" s="1"/>
      <c r="AFO106" s="1"/>
      <c r="AFP106" s="1"/>
      <c r="AFQ106" s="1"/>
      <c r="AFR106" s="1"/>
      <c r="AFS106" s="1"/>
      <c r="AFT106" s="1"/>
      <c r="AFU106" s="1"/>
      <c r="AFV106" s="1"/>
      <c r="AFW106" s="1"/>
      <c r="AFX106" s="1"/>
      <c r="AFY106" s="1"/>
      <c r="AFZ106" s="1"/>
      <c r="AGA106" s="1"/>
      <c r="AGB106" s="1"/>
      <c r="AGC106" s="1"/>
      <c r="AGD106" s="1"/>
      <c r="AGE106" s="1"/>
      <c r="AGF106" s="1"/>
      <c r="AGG106" s="1"/>
      <c r="AGH106" s="1"/>
      <c r="AGI106" s="1"/>
      <c r="AGJ106" s="1"/>
      <c r="AGK106" s="1"/>
      <c r="AGL106" s="1"/>
      <c r="AGM106" s="1"/>
      <c r="AGN106" s="1"/>
      <c r="AGO106" s="1"/>
      <c r="AGP106" s="1"/>
      <c r="AGQ106" s="1"/>
      <c r="AGR106" s="1"/>
      <c r="AGS106" s="1"/>
      <c r="AGT106" s="1"/>
      <c r="AGU106" s="1"/>
      <c r="AGV106" s="1"/>
      <c r="AGW106" s="1"/>
      <c r="AGX106" s="1"/>
      <c r="AGY106" s="1"/>
      <c r="AGZ106" s="1"/>
      <c r="AHA106" s="1"/>
      <c r="AHB106" s="1"/>
      <c r="AHC106" s="1"/>
      <c r="AHD106" s="1"/>
      <c r="AHE106" s="1"/>
      <c r="AHF106" s="1"/>
      <c r="AHG106" s="1"/>
      <c r="AHH106" s="1"/>
      <c r="AHI106" s="1"/>
      <c r="AHJ106" s="1"/>
      <c r="AHK106" s="1"/>
      <c r="AHL106" s="1"/>
      <c r="AHM106" s="1"/>
      <c r="AHN106" s="1"/>
      <c r="AHO106" s="1"/>
      <c r="AHP106" s="1"/>
      <c r="AHQ106" s="1"/>
      <c r="AHR106" s="1"/>
      <c r="AHS106" s="1"/>
      <c r="AHT106" s="1"/>
      <c r="AHU106" s="1"/>
      <c r="AHV106" s="1"/>
      <c r="AHW106" s="1"/>
      <c r="AHX106" s="1"/>
      <c r="AHY106" s="1"/>
      <c r="AHZ106" s="1"/>
      <c r="AIA106" s="1"/>
      <c r="AIB106" s="1"/>
      <c r="AIC106" s="1"/>
      <c r="AID106" s="1"/>
      <c r="AIE106" s="1"/>
      <c r="AIF106" s="1"/>
      <c r="AIG106" s="1"/>
      <c r="AIH106" s="1"/>
      <c r="AII106" s="1"/>
      <c r="AIJ106" s="1"/>
      <c r="AIK106" s="1"/>
      <c r="AIL106" s="1"/>
      <c r="AIM106" s="1"/>
      <c r="AIN106" s="1"/>
      <c r="AIO106" s="1"/>
      <c r="AIP106" s="1"/>
      <c r="AIQ106" s="1"/>
      <c r="AIR106" s="1"/>
      <c r="AIS106" s="1"/>
      <c r="AIT106" s="1"/>
      <c r="AIU106" s="1"/>
      <c r="AIV106" s="1"/>
      <c r="AIW106" s="1"/>
      <c r="AIX106" s="1"/>
      <c r="AIY106" s="1"/>
      <c r="AIZ106" s="1"/>
      <c r="AJA106" s="1"/>
      <c r="AJB106" s="1"/>
      <c r="AJC106" s="1"/>
      <c r="AJD106" s="1"/>
      <c r="AJE106" s="1"/>
      <c r="AJF106" s="1"/>
      <c r="AJG106" s="1"/>
      <c r="AJH106" s="1"/>
      <c r="AJI106" s="1"/>
      <c r="AJJ106" s="1"/>
      <c r="AJK106" s="1"/>
      <c r="AJL106" s="1"/>
      <c r="AJM106" s="1"/>
      <c r="AJN106" s="1"/>
      <c r="AJO106" s="1"/>
      <c r="AJP106" s="1"/>
      <c r="AJQ106" s="1"/>
      <c r="AJR106" s="1"/>
      <c r="AJS106" s="1"/>
      <c r="AJT106" s="1"/>
      <c r="AJU106" s="1"/>
      <c r="AJV106" s="1"/>
      <c r="AJW106" s="1"/>
      <c r="AJX106" s="1"/>
      <c r="AJY106" s="1"/>
      <c r="AJZ106" s="1"/>
      <c r="AKA106" s="1"/>
      <c r="AKB106" s="1"/>
      <c r="AKC106" s="1"/>
      <c r="AKD106" s="1"/>
      <c r="AKE106" s="1"/>
      <c r="AKF106" s="1"/>
      <c r="AKG106" s="1"/>
      <c r="AKH106" s="1"/>
      <c r="AKI106" s="1"/>
      <c r="AKJ106" s="1"/>
      <c r="AKK106" s="1"/>
      <c r="AKL106" s="1"/>
      <c r="AKM106" s="1"/>
      <c r="AKN106" s="1"/>
      <c r="AKO106" s="1"/>
      <c r="AKP106" s="1"/>
      <c r="AKQ106" s="1"/>
      <c r="AKR106" s="1"/>
      <c r="AKS106" s="1"/>
      <c r="AKT106" s="1"/>
      <c r="AKU106" s="1"/>
      <c r="AKV106" s="1"/>
      <c r="AKW106" s="1"/>
      <c r="AKX106" s="1"/>
      <c r="AKY106" s="1"/>
      <c r="AKZ106" s="1"/>
      <c r="ALA106" s="1"/>
      <c r="ALB106" s="1"/>
      <c r="ALC106" s="1"/>
      <c r="ALD106" s="1"/>
      <c r="ALE106" s="1"/>
      <c r="ALF106" s="1"/>
      <c r="ALG106" s="1"/>
      <c r="ALH106" s="1"/>
      <c r="ALI106" s="1"/>
      <c r="ALJ106" s="1"/>
      <c r="ALK106" s="1"/>
      <c r="ALL106" s="1"/>
      <c r="ALM106" s="1"/>
      <c r="ALN106" s="1"/>
      <c r="ALO106" s="1"/>
      <c r="ALP106" s="1"/>
      <c r="ALQ106" s="1"/>
      <c r="ALR106" s="1"/>
      <c r="ALS106" s="1"/>
      <c r="ALT106" s="1"/>
      <c r="ALU106" s="1"/>
      <c r="ALV106" s="1"/>
      <c r="ALW106" s="1"/>
      <c r="ALX106" s="1"/>
      <c r="ALY106" s="1"/>
      <c r="ALZ106" s="1"/>
      <c r="AMA106" s="1"/>
      <c r="AMB106" s="1"/>
      <c r="AMC106" s="1"/>
      <c r="AMD106" s="1"/>
      <c r="AME106" s="1"/>
      <c r="AMF106" s="1"/>
      <c r="AMG106" s="1"/>
      <c r="AMH106" s="1"/>
      <c r="AMI106" s="1"/>
    </row>
    <row r="107" spans="2:1023" s="17" customFormat="1" ht="18.399999999999999" customHeight="1" x14ac:dyDescent="0.2">
      <c r="B107" s="1"/>
      <c r="C107" s="1"/>
      <c r="D107" s="1"/>
      <c r="E107" s="1"/>
      <c r="F107" s="8"/>
      <c r="G107" s="8"/>
      <c r="H107" s="2"/>
      <c r="I107" s="7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  <c r="ABZ107" s="1"/>
      <c r="ACA107" s="1"/>
      <c r="ACB107" s="1"/>
      <c r="ACC107" s="1"/>
      <c r="ACD107" s="1"/>
      <c r="ACE107" s="1"/>
      <c r="ACF107" s="1"/>
      <c r="ACG107" s="1"/>
      <c r="ACH107" s="1"/>
      <c r="ACI107" s="1"/>
      <c r="ACJ107" s="1"/>
      <c r="ACK107" s="1"/>
      <c r="ACL107" s="1"/>
      <c r="ACM107" s="1"/>
      <c r="ACN107" s="1"/>
      <c r="ACO107" s="1"/>
      <c r="ACP107" s="1"/>
      <c r="ACQ107" s="1"/>
      <c r="ACR107" s="1"/>
      <c r="ACS107" s="1"/>
      <c r="ACT107" s="1"/>
      <c r="ACU107" s="1"/>
      <c r="ACV107" s="1"/>
      <c r="ACW107" s="1"/>
      <c r="ACX107" s="1"/>
      <c r="ACY107" s="1"/>
      <c r="ACZ107" s="1"/>
      <c r="ADA107" s="1"/>
      <c r="ADB107" s="1"/>
      <c r="ADC107" s="1"/>
      <c r="ADD107" s="1"/>
      <c r="ADE107" s="1"/>
      <c r="ADF107" s="1"/>
      <c r="ADG107" s="1"/>
      <c r="ADH107" s="1"/>
      <c r="ADI107" s="1"/>
      <c r="ADJ107" s="1"/>
      <c r="ADK107" s="1"/>
      <c r="ADL107" s="1"/>
      <c r="ADM107" s="1"/>
      <c r="ADN107" s="1"/>
      <c r="ADO107" s="1"/>
      <c r="ADP107" s="1"/>
      <c r="ADQ107" s="1"/>
      <c r="ADR107" s="1"/>
      <c r="ADS107" s="1"/>
      <c r="ADT107" s="1"/>
      <c r="ADU107" s="1"/>
      <c r="ADV107" s="1"/>
      <c r="ADW107" s="1"/>
      <c r="ADX107" s="1"/>
      <c r="ADY107" s="1"/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/>
      <c r="AEM107" s="1"/>
      <c r="AEN107" s="1"/>
      <c r="AEO107" s="1"/>
      <c r="AEP107" s="1"/>
      <c r="AEQ107" s="1"/>
      <c r="AER107" s="1"/>
      <c r="AES107" s="1"/>
      <c r="AET107" s="1"/>
      <c r="AEU107" s="1"/>
      <c r="AEV107" s="1"/>
      <c r="AEW107" s="1"/>
      <c r="AEX107" s="1"/>
      <c r="AEY107" s="1"/>
      <c r="AEZ107" s="1"/>
      <c r="AFA107" s="1"/>
      <c r="AFB107" s="1"/>
      <c r="AFC107" s="1"/>
      <c r="AFD107" s="1"/>
      <c r="AFE107" s="1"/>
      <c r="AFF107" s="1"/>
      <c r="AFG107" s="1"/>
      <c r="AFH107" s="1"/>
      <c r="AFI107" s="1"/>
      <c r="AFJ107" s="1"/>
      <c r="AFK107" s="1"/>
      <c r="AFL107" s="1"/>
      <c r="AFM107" s="1"/>
      <c r="AFN107" s="1"/>
      <c r="AFO107" s="1"/>
      <c r="AFP107" s="1"/>
      <c r="AFQ107" s="1"/>
      <c r="AFR107" s="1"/>
      <c r="AFS107" s="1"/>
      <c r="AFT107" s="1"/>
      <c r="AFU107" s="1"/>
      <c r="AFV107" s="1"/>
      <c r="AFW107" s="1"/>
      <c r="AFX107" s="1"/>
      <c r="AFY107" s="1"/>
      <c r="AFZ107" s="1"/>
      <c r="AGA107" s="1"/>
      <c r="AGB107" s="1"/>
      <c r="AGC107" s="1"/>
      <c r="AGD107" s="1"/>
      <c r="AGE107" s="1"/>
      <c r="AGF107" s="1"/>
      <c r="AGG107" s="1"/>
      <c r="AGH107" s="1"/>
      <c r="AGI107" s="1"/>
      <c r="AGJ107" s="1"/>
      <c r="AGK107" s="1"/>
      <c r="AGL107" s="1"/>
      <c r="AGM107" s="1"/>
      <c r="AGN107" s="1"/>
      <c r="AGO107" s="1"/>
      <c r="AGP107" s="1"/>
      <c r="AGQ107" s="1"/>
      <c r="AGR107" s="1"/>
      <c r="AGS107" s="1"/>
      <c r="AGT107" s="1"/>
      <c r="AGU107" s="1"/>
      <c r="AGV107" s="1"/>
      <c r="AGW107" s="1"/>
      <c r="AGX107" s="1"/>
      <c r="AGY107" s="1"/>
      <c r="AGZ107" s="1"/>
      <c r="AHA107" s="1"/>
      <c r="AHB107" s="1"/>
      <c r="AHC107" s="1"/>
      <c r="AHD107" s="1"/>
      <c r="AHE107" s="1"/>
      <c r="AHF107" s="1"/>
      <c r="AHG107" s="1"/>
      <c r="AHH107" s="1"/>
      <c r="AHI107" s="1"/>
      <c r="AHJ107" s="1"/>
      <c r="AHK107" s="1"/>
      <c r="AHL107" s="1"/>
      <c r="AHM107" s="1"/>
      <c r="AHN107" s="1"/>
      <c r="AHO107" s="1"/>
      <c r="AHP107" s="1"/>
      <c r="AHQ107" s="1"/>
      <c r="AHR107" s="1"/>
      <c r="AHS107" s="1"/>
      <c r="AHT107" s="1"/>
      <c r="AHU107" s="1"/>
      <c r="AHV107" s="1"/>
      <c r="AHW107" s="1"/>
      <c r="AHX107" s="1"/>
      <c r="AHY107" s="1"/>
      <c r="AHZ107" s="1"/>
      <c r="AIA107" s="1"/>
      <c r="AIB107" s="1"/>
      <c r="AIC107" s="1"/>
      <c r="AID107" s="1"/>
      <c r="AIE107" s="1"/>
      <c r="AIF107" s="1"/>
      <c r="AIG107" s="1"/>
      <c r="AIH107" s="1"/>
      <c r="AII107" s="1"/>
      <c r="AIJ107" s="1"/>
      <c r="AIK107" s="1"/>
      <c r="AIL107" s="1"/>
      <c r="AIM107" s="1"/>
      <c r="AIN107" s="1"/>
      <c r="AIO107" s="1"/>
      <c r="AIP107" s="1"/>
      <c r="AIQ107" s="1"/>
      <c r="AIR107" s="1"/>
      <c r="AIS107" s="1"/>
      <c r="AIT107" s="1"/>
      <c r="AIU107" s="1"/>
      <c r="AIV107" s="1"/>
      <c r="AIW107" s="1"/>
      <c r="AIX107" s="1"/>
      <c r="AIY107" s="1"/>
      <c r="AIZ107" s="1"/>
      <c r="AJA107" s="1"/>
      <c r="AJB107" s="1"/>
      <c r="AJC107" s="1"/>
      <c r="AJD107" s="1"/>
      <c r="AJE107" s="1"/>
      <c r="AJF107" s="1"/>
      <c r="AJG107" s="1"/>
      <c r="AJH107" s="1"/>
      <c r="AJI107" s="1"/>
      <c r="AJJ107" s="1"/>
      <c r="AJK107" s="1"/>
      <c r="AJL107" s="1"/>
      <c r="AJM107" s="1"/>
      <c r="AJN107" s="1"/>
      <c r="AJO107" s="1"/>
      <c r="AJP107" s="1"/>
      <c r="AJQ107" s="1"/>
      <c r="AJR107" s="1"/>
      <c r="AJS107" s="1"/>
      <c r="AJT107" s="1"/>
      <c r="AJU107" s="1"/>
      <c r="AJV107" s="1"/>
      <c r="AJW107" s="1"/>
      <c r="AJX107" s="1"/>
      <c r="AJY107" s="1"/>
      <c r="AJZ107" s="1"/>
      <c r="AKA107" s="1"/>
      <c r="AKB107" s="1"/>
      <c r="AKC107" s="1"/>
      <c r="AKD107" s="1"/>
      <c r="AKE107" s="1"/>
      <c r="AKF107" s="1"/>
      <c r="AKG107" s="1"/>
      <c r="AKH107" s="1"/>
      <c r="AKI107" s="1"/>
      <c r="AKJ107" s="1"/>
      <c r="AKK107" s="1"/>
      <c r="AKL107" s="1"/>
      <c r="AKM107" s="1"/>
      <c r="AKN107" s="1"/>
      <c r="AKO107" s="1"/>
      <c r="AKP107" s="1"/>
      <c r="AKQ107" s="1"/>
      <c r="AKR107" s="1"/>
      <c r="AKS107" s="1"/>
      <c r="AKT107" s="1"/>
      <c r="AKU107" s="1"/>
      <c r="AKV107" s="1"/>
      <c r="AKW107" s="1"/>
      <c r="AKX107" s="1"/>
      <c r="AKY107" s="1"/>
      <c r="AKZ107" s="1"/>
      <c r="ALA107" s="1"/>
      <c r="ALB107" s="1"/>
      <c r="ALC107" s="1"/>
      <c r="ALD107" s="1"/>
      <c r="ALE107" s="1"/>
      <c r="ALF107" s="1"/>
      <c r="ALG107" s="1"/>
      <c r="ALH107" s="1"/>
      <c r="ALI107" s="1"/>
      <c r="ALJ107" s="1"/>
      <c r="ALK107" s="1"/>
      <c r="ALL107" s="1"/>
      <c r="ALM107" s="1"/>
      <c r="ALN107" s="1"/>
      <c r="ALO107" s="1"/>
      <c r="ALP107" s="1"/>
      <c r="ALQ107" s="1"/>
      <c r="ALR107" s="1"/>
      <c r="ALS107" s="1"/>
      <c r="ALT107" s="1"/>
      <c r="ALU107" s="1"/>
      <c r="ALV107" s="1"/>
      <c r="ALW107" s="1"/>
      <c r="ALX107" s="1"/>
      <c r="ALY107" s="1"/>
      <c r="ALZ107" s="1"/>
      <c r="AMA107" s="1"/>
      <c r="AMB107" s="1"/>
      <c r="AMC107" s="1"/>
      <c r="AMD107" s="1"/>
      <c r="AME107" s="1"/>
      <c r="AMF107" s="1"/>
      <c r="AMG107" s="1"/>
      <c r="AMH107" s="1"/>
      <c r="AMI107" s="1"/>
    </row>
    <row r="108" spans="2:1023" s="17" customFormat="1" ht="18.399999999999999" customHeight="1" x14ac:dyDescent="0.2">
      <c r="B108" s="1"/>
      <c r="C108" s="1"/>
      <c r="D108" s="1"/>
      <c r="E108" s="1"/>
      <c r="F108" s="8"/>
      <c r="G108" s="8"/>
      <c r="H108" s="2"/>
      <c r="I108" s="7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/>
      <c r="AFK108" s="1"/>
      <c r="AFL108" s="1"/>
      <c r="AFM108" s="1"/>
      <c r="AFN108" s="1"/>
      <c r="AFO108" s="1"/>
      <c r="AFP108" s="1"/>
      <c r="AFQ108" s="1"/>
      <c r="AFR108" s="1"/>
      <c r="AFS108" s="1"/>
      <c r="AFT108" s="1"/>
      <c r="AFU108" s="1"/>
      <c r="AFV108" s="1"/>
      <c r="AFW108" s="1"/>
      <c r="AFX108" s="1"/>
      <c r="AFY108" s="1"/>
      <c r="AFZ108" s="1"/>
      <c r="AGA108" s="1"/>
      <c r="AGB108" s="1"/>
      <c r="AGC108" s="1"/>
      <c r="AGD108" s="1"/>
      <c r="AGE108" s="1"/>
      <c r="AGF108" s="1"/>
      <c r="AGG108" s="1"/>
      <c r="AGH108" s="1"/>
      <c r="AGI108" s="1"/>
      <c r="AGJ108" s="1"/>
      <c r="AGK108" s="1"/>
      <c r="AGL108" s="1"/>
      <c r="AGM108" s="1"/>
      <c r="AGN108" s="1"/>
      <c r="AGO108" s="1"/>
      <c r="AGP108" s="1"/>
      <c r="AGQ108" s="1"/>
      <c r="AGR108" s="1"/>
      <c r="AGS108" s="1"/>
      <c r="AGT108" s="1"/>
      <c r="AGU108" s="1"/>
      <c r="AGV108" s="1"/>
      <c r="AGW108" s="1"/>
      <c r="AGX108" s="1"/>
      <c r="AGY108" s="1"/>
      <c r="AGZ108" s="1"/>
      <c r="AHA108" s="1"/>
      <c r="AHB108" s="1"/>
      <c r="AHC108" s="1"/>
      <c r="AHD108" s="1"/>
      <c r="AHE108" s="1"/>
      <c r="AHF108" s="1"/>
      <c r="AHG108" s="1"/>
      <c r="AHH108" s="1"/>
      <c r="AHI108" s="1"/>
      <c r="AHJ108" s="1"/>
      <c r="AHK108" s="1"/>
      <c r="AHL108" s="1"/>
      <c r="AHM108" s="1"/>
      <c r="AHN108" s="1"/>
      <c r="AHO108" s="1"/>
      <c r="AHP108" s="1"/>
      <c r="AHQ108" s="1"/>
      <c r="AHR108" s="1"/>
      <c r="AHS108" s="1"/>
      <c r="AHT108" s="1"/>
      <c r="AHU108" s="1"/>
      <c r="AHV108" s="1"/>
      <c r="AHW108" s="1"/>
      <c r="AHX108" s="1"/>
      <c r="AHY108" s="1"/>
      <c r="AHZ108" s="1"/>
      <c r="AIA108" s="1"/>
      <c r="AIB108" s="1"/>
      <c r="AIC108" s="1"/>
      <c r="AID108" s="1"/>
      <c r="AIE108" s="1"/>
      <c r="AIF108" s="1"/>
      <c r="AIG108" s="1"/>
      <c r="AIH108" s="1"/>
      <c r="AII108" s="1"/>
      <c r="AIJ108" s="1"/>
      <c r="AIK108" s="1"/>
      <c r="AIL108" s="1"/>
      <c r="AIM108" s="1"/>
      <c r="AIN108" s="1"/>
      <c r="AIO108" s="1"/>
      <c r="AIP108" s="1"/>
      <c r="AIQ108" s="1"/>
      <c r="AIR108" s="1"/>
      <c r="AIS108" s="1"/>
      <c r="AIT108" s="1"/>
      <c r="AIU108" s="1"/>
      <c r="AIV108" s="1"/>
      <c r="AIW108" s="1"/>
      <c r="AIX108" s="1"/>
      <c r="AIY108" s="1"/>
      <c r="AIZ108" s="1"/>
      <c r="AJA108" s="1"/>
      <c r="AJB108" s="1"/>
      <c r="AJC108" s="1"/>
      <c r="AJD108" s="1"/>
      <c r="AJE108" s="1"/>
      <c r="AJF108" s="1"/>
      <c r="AJG108" s="1"/>
      <c r="AJH108" s="1"/>
      <c r="AJI108" s="1"/>
      <c r="AJJ108" s="1"/>
      <c r="AJK108" s="1"/>
      <c r="AJL108" s="1"/>
      <c r="AJM108" s="1"/>
      <c r="AJN108" s="1"/>
      <c r="AJO108" s="1"/>
      <c r="AJP108" s="1"/>
      <c r="AJQ108" s="1"/>
      <c r="AJR108" s="1"/>
      <c r="AJS108" s="1"/>
      <c r="AJT108" s="1"/>
      <c r="AJU108" s="1"/>
      <c r="AJV108" s="1"/>
      <c r="AJW108" s="1"/>
      <c r="AJX108" s="1"/>
      <c r="AJY108" s="1"/>
      <c r="AJZ108" s="1"/>
      <c r="AKA108" s="1"/>
      <c r="AKB108" s="1"/>
      <c r="AKC108" s="1"/>
      <c r="AKD108" s="1"/>
      <c r="AKE108" s="1"/>
      <c r="AKF108" s="1"/>
      <c r="AKG108" s="1"/>
      <c r="AKH108" s="1"/>
      <c r="AKI108" s="1"/>
      <c r="AKJ108" s="1"/>
      <c r="AKK108" s="1"/>
      <c r="AKL108" s="1"/>
      <c r="AKM108" s="1"/>
      <c r="AKN108" s="1"/>
      <c r="AKO108" s="1"/>
      <c r="AKP108" s="1"/>
      <c r="AKQ108" s="1"/>
      <c r="AKR108" s="1"/>
      <c r="AKS108" s="1"/>
      <c r="AKT108" s="1"/>
      <c r="AKU108" s="1"/>
      <c r="AKV108" s="1"/>
      <c r="AKW108" s="1"/>
      <c r="AKX108" s="1"/>
      <c r="AKY108" s="1"/>
      <c r="AKZ108" s="1"/>
      <c r="ALA108" s="1"/>
      <c r="ALB108" s="1"/>
      <c r="ALC108" s="1"/>
      <c r="ALD108" s="1"/>
      <c r="ALE108" s="1"/>
      <c r="ALF108" s="1"/>
      <c r="ALG108" s="1"/>
      <c r="ALH108" s="1"/>
      <c r="ALI108" s="1"/>
      <c r="ALJ108" s="1"/>
      <c r="ALK108" s="1"/>
      <c r="ALL108" s="1"/>
      <c r="ALM108" s="1"/>
      <c r="ALN108" s="1"/>
      <c r="ALO108" s="1"/>
      <c r="ALP108" s="1"/>
      <c r="ALQ108" s="1"/>
      <c r="ALR108" s="1"/>
      <c r="ALS108" s="1"/>
      <c r="ALT108" s="1"/>
      <c r="ALU108" s="1"/>
      <c r="ALV108" s="1"/>
      <c r="ALW108" s="1"/>
      <c r="ALX108" s="1"/>
      <c r="ALY108" s="1"/>
      <c r="ALZ108" s="1"/>
      <c r="AMA108" s="1"/>
      <c r="AMB108" s="1"/>
      <c r="AMC108" s="1"/>
      <c r="AMD108" s="1"/>
      <c r="AME108" s="1"/>
      <c r="AMF108" s="1"/>
      <c r="AMG108" s="1"/>
      <c r="AMH108" s="1"/>
      <c r="AMI108" s="1"/>
    </row>
    <row r="109" spans="2:1023" s="17" customFormat="1" ht="18.399999999999999" customHeight="1" x14ac:dyDescent="0.2">
      <c r="B109" s="1"/>
      <c r="C109" s="1"/>
      <c r="D109" s="1"/>
      <c r="E109" s="1"/>
      <c r="F109" s="8"/>
      <c r="G109" s="8"/>
      <c r="H109" s="2"/>
      <c r="I109" s="7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/>
      <c r="AFK109" s="1"/>
      <c r="AFL109" s="1"/>
      <c r="AFM109" s="1"/>
      <c r="AFN109" s="1"/>
      <c r="AFO109" s="1"/>
      <c r="AFP109" s="1"/>
      <c r="AFQ109" s="1"/>
      <c r="AFR109" s="1"/>
      <c r="AFS109" s="1"/>
      <c r="AFT109" s="1"/>
      <c r="AFU109" s="1"/>
      <c r="AFV109" s="1"/>
      <c r="AFW109" s="1"/>
      <c r="AFX109" s="1"/>
      <c r="AFY109" s="1"/>
      <c r="AFZ109" s="1"/>
      <c r="AGA109" s="1"/>
      <c r="AGB109" s="1"/>
      <c r="AGC109" s="1"/>
      <c r="AGD109" s="1"/>
      <c r="AGE109" s="1"/>
      <c r="AGF109" s="1"/>
      <c r="AGG109" s="1"/>
      <c r="AGH109" s="1"/>
      <c r="AGI109" s="1"/>
      <c r="AGJ109" s="1"/>
      <c r="AGK109" s="1"/>
      <c r="AGL109" s="1"/>
      <c r="AGM109" s="1"/>
      <c r="AGN109" s="1"/>
      <c r="AGO109" s="1"/>
      <c r="AGP109" s="1"/>
      <c r="AGQ109" s="1"/>
      <c r="AGR109" s="1"/>
      <c r="AGS109" s="1"/>
      <c r="AGT109" s="1"/>
      <c r="AGU109" s="1"/>
      <c r="AGV109" s="1"/>
      <c r="AGW109" s="1"/>
      <c r="AGX109" s="1"/>
      <c r="AGY109" s="1"/>
      <c r="AGZ109" s="1"/>
      <c r="AHA109" s="1"/>
      <c r="AHB109" s="1"/>
      <c r="AHC109" s="1"/>
      <c r="AHD109" s="1"/>
      <c r="AHE109" s="1"/>
      <c r="AHF109" s="1"/>
      <c r="AHG109" s="1"/>
      <c r="AHH109" s="1"/>
      <c r="AHI109" s="1"/>
      <c r="AHJ109" s="1"/>
      <c r="AHK109" s="1"/>
      <c r="AHL109" s="1"/>
      <c r="AHM109" s="1"/>
      <c r="AHN109" s="1"/>
      <c r="AHO109" s="1"/>
      <c r="AHP109" s="1"/>
      <c r="AHQ109" s="1"/>
      <c r="AHR109" s="1"/>
      <c r="AHS109" s="1"/>
      <c r="AHT109" s="1"/>
      <c r="AHU109" s="1"/>
      <c r="AHV109" s="1"/>
      <c r="AHW109" s="1"/>
      <c r="AHX109" s="1"/>
      <c r="AHY109" s="1"/>
      <c r="AHZ109" s="1"/>
      <c r="AIA109" s="1"/>
      <c r="AIB109" s="1"/>
      <c r="AIC109" s="1"/>
      <c r="AID109" s="1"/>
      <c r="AIE109" s="1"/>
      <c r="AIF109" s="1"/>
      <c r="AIG109" s="1"/>
      <c r="AIH109" s="1"/>
      <c r="AII109" s="1"/>
      <c r="AIJ109" s="1"/>
      <c r="AIK109" s="1"/>
      <c r="AIL109" s="1"/>
      <c r="AIM109" s="1"/>
      <c r="AIN109" s="1"/>
      <c r="AIO109" s="1"/>
      <c r="AIP109" s="1"/>
      <c r="AIQ109" s="1"/>
      <c r="AIR109" s="1"/>
      <c r="AIS109" s="1"/>
      <c r="AIT109" s="1"/>
      <c r="AIU109" s="1"/>
      <c r="AIV109" s="1"/>
      <c r="AIW109" s="1"/>
      <c r="AIX109" s="1"/>
      <c r="AIY109" s="1"/>
      <c r="AIZ109" s="1"/>
      <c r="AJA109" s="1"/>
      <c r="AJB109" s="1"/>
      <c r="AJC109" s="1"/>
      <c r="AJD109" s="1"/>
      <c r="AJE109" s="1"/>
      <c r="AJF109" s="1"/>
      <c r="AJG109" s="1"/>
      <c r="AJH109" s="1"/>
      <c r="AJI109" s="1"/>
      <c r="AJJ109" s="1"/>
      <c r="AJK109" s="1"/>
      <c r="AJL109" s="1"/>
      <c r="AJM109" s="1"/>
      <c r="AJN109" s="1"/>
      <c r="AJO109" s="1"/>
      <c r="AJP109" s="1"/>
      <c r="AJQ109" s="1"/>
      <c r="AJR109" s="1"/>
      <c r="AJS109" s="1"/>
      <c r="AJT109" s="1"/>
      <c r="AJU109" s="1"/>
      <c r="AJV109" s="1"/>
      <c r="AJW109" s="1"/>
      <c r="AJX109" s="1"/>
      <c r="AJY109" s="1"/>
      <c r="AJZ109" s="1"/>
      <c r="AKA109" s="1"/>
      <c r="AKB109" s="1"/>
      <c r="AKC109" s="1"/>
      <c r="AKD109" s="1"/>
      <c r="AKE109" s="1"/>
      <c r="AKF109" s="1"/>
      <c r="AKG109" s="1"/>
      <c r="AKH109" s="1"/>
      <c r="AKI109" s="1"/>
      <c r="AKJ109" s="1"/>
      <c r="AKK109" s="1"/>
      <c r="AKL109" s="1"/>
      <c r="AKM109" s="1"/>
      <c r="AKN109" s="1"/>
      <c r="AKO109" s="1"/>
      <c r="AKP109" s="1"/>
      <c r="AKQ109" s="1"/>
      <c r="AKR109" s="1"/>
      <c r="AKS109" s="1"/>
      <c r="AKT109" s="1"/>
      <c r="AKU109" s="1"/>
      <c r="AKV109" s="1"/>
      <c r="AKW109" s="1"/>
      <c r="AKX109" s="1"/>
      <c r="AKY109" s="1"/>
      <c r="AKZ109" s="1"/>
      <c r="ALA109" s="1"/>
      <c r="ALB109" s="1"/>
      <c r="ALC109" s="1"/>
      <c r="ALD109" s="1"/>
      <c r="ALE109" s="1"/>
      <c r="ALF109" s="1"/>
      <c r="ALG109" s="1"/>
      <c r="ALH109" s="1"/>
      <c r="ALI109" s="1"/>
      <c r="ALJ109" s="1"/>
      <c r="ALK109" s="1"/>
      <c r="ALL109" s="1"/>
      <c r="ALM109" s="1"/>
      <c r="ALN109" s="1"/>
      <c r="ALO109" s="1"/>
      <c r="ALP109" s="1"/>
      <c r="ALQ109" s="1"/>
      <c r="ALR109" s="1"/>
      <c r="ALS109" s="1"/>
      <c r="ALT109" s="1"/>
      <c r="ALU109" s="1"/>
      <c r="ALV109" s="1"/>
      <c r="ALW109" s="1"/>
      <c r="ALX109" s="1"/>
      <c r="ALY109" s="1"/>
      <c r="ALZ109" s="1"/>
      <c r="AMA109" s="1"/>
      <c r="AMB109" s="1"/>
      <c r="AMC109" s="1"/>
      <c r="AMD109" s="1"/>
      <c r="AME109" s="1"/>
      <c r="AMF109" s="1"/>
      <c r="AMG109" s="1"/>
      <c r="AMH109" s="1"/>
      <c r="AMI109" s="1"/>
    </row>
    <row r="110" spans="2:1023" s="17" customFormat="1" ht="18.399999999999999" customHeight="1" x14ac:dyDescent="0.2">
      <c r="B110" s="1"/>
      <c r="C110" s="1"/>
      <c r="D110" s="1"/>
      <c r="E110" s="1"/>
      <c r="F110" s="8"/>
      <c r="G110" s="8"/>
      <c r="H110" s="2"/>
      <c r="I110" s="7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  <c r="AKO110" s="1"/>
      <c r="AKP110" s="1"/>
      <c r="AKQ110" s="1"/>
      <c r="AKR110" s="1"/>
      <c r="AKS110" s="1"/>
      <c r="AKT110" s="1"/>
      <c r="AKU110" s="1"/>
      <c r="AKV110" s="1"/>
      <c r="AKW110" s="1"/>
      <c r="AKX110" s="1"/>
      <c r="AKY110" s="1"/>
      <c r="AKZ110" s="1"/>
      <c r="ALA110" s="1"/>
      <c r="ALB110" s="1"/>
      <c r="ALC110" s="1"/>
      <c r="ALD110" s="1"/>
      <c r="ALE110" s="1"/>
      <c r="ALF110" s="1"/>
      <c r="ALG110" s="1"/>
      <c r="ALH110" s="1"/>
      <c r="ALI110" s="1"/>
      <c r="ALJ110" s="1"/>
      <c r="ALK110" s="1"/>
      <c r="ALL110" s="1"/>
      <c r="ALM110" s="1"/>
      <c r="ALN110" s="1"/>
      <c r="ALO110" s="1"/>
      <c r="ALP110" s="1"/>
      <c r="ALQ110" s="1"/>
      <c r="ALR110" s="1"/>
      <c r="ALS110" s="1"/>
      <c r="ALT110" s="1"/>
      <c r="ALU110" s="1"/>
      <c r="ALV110" s="1"/>
      <c r="ALW110" s="1"/>
      <c r="ALX110" s="1"/>
      <c r="ALY110" s="1"/>
      <c r="ALZ110" s="1"/>
      <c r="AMA110" s="1"/>
      <c r="AMB110" s="1"/>
      <c r="AMC110" s="1"/>
      <c r="AMD110" s="1"/>
      <c r="AME110" s="1"/>
      <c r="AMF110" s="1"/>
      <c r="AMG110" s="1"/>
      <c r="AMH110" s="1"/>
      <c r="AMI110" s="1"/>
    </row>
    <row r="111" spans="2:1023" s="17" customFormat="1" ht="18.399999999999999" customHeight="1" x14ac:dyDescent="0.2">
      <c r="B111" s="1"/>
      <c r="C111" s="1"/>
      <c r="D111" s="1"/>
      <c r="E111" s="1"/>
      <c r="F111" s="8"/>
      <c r="G111" s="8"/>
      <c r="H111" s="2"/>
      <c r="I111" s="7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  <c r="AFN111" s="1"/>
      <c r="AFO111" s="1"/>
      <c r="AFP111" s="1"/>
      <c r="AFQ111" s="1"/>
      <c r="AFR111" s="1"/>
      <c r="AFS111" s="1"/>
      <c r="AFT111" s="1"/>
      <c r="AFU111" s="1"/>
      <c r="AFV111" s="1"/>
      <c r="AFW111" s="1"/>
      <c r="AFX111" s="1"/>
      <c r="AFY111" s="1"/>
      <c r="AFZ111" s="1"/>
      <c r="AGA111" s="1"/>
      <c r="AGB111" s="1"/>
      <c r="AGC111" s="1"/>
      <c r="AGD111" s="1"/>
      <c r="AGE111" s="1"/>
      <c r="AGF111" s="1"/>
      <c r="AGG111" s="1"/>
      <c r="AGH111" s="1"/>
      <c r="AGI111" s="1"/>
      <c r="AGJ111" s="1"/>
      <c r="AGK111" s="1"/>
      <c r="AGL111" s="1"/>
      <c r="AGM111" s="1"/>
      <c r="AGN111" s="1"/>
      <c r="AGO111" s="1"/>
      <c r="AGP111" s="1"/>
      <c r="AGQ111" s="1"/>
      <c r="AGR111" s="1"/>
      <c r="AGS111" s="1"/>
      <c r="AGT111" s="1"/>
      <c r="AGU111" s="1"/>
      <c r="AGV111" s="1"/>
      <c r="AGW111" s="1"/>
      <c r="AGX111" s="1"/>
      <c r="AGY111" s="1"/>
      <c r="AGZ111" s="1"/>
      <c r="AHA111" s="1"/>
      <c r="AHB111" s="1"/>
      <c r="AHC111" s="1"/>
      <c r="AHD111" s="1"/>
      <c r="AHE111" s="1"/>
      <c r="AHF111" s="1"/>
      <c r="AHG111" s="1"/>
      <c r="AHH111" s="1"/>
      <c r="AHI111" s="1"/>
      <c r="AHJ111" s="1"/>
      <c r="AHK111" s="1"/>
      <c r="AHL111" s="1"/>
      <c r="AHM111" s="1"/>
      <c r="AHN111" s="1"/>
      <c r="AHO111" s="1"/>
      <c r="AHP111" s="1"/>
      <c r="AHQ111" s="1"/>
      <c r="AHR111" s="1"/>
      <c r="AHS111" s="1"/>
      <c r="AHT111" s="1"/>
      <c r="AHU111" s="1"/>
      <c r="AHV111" s="1"/>
      <c r="AHW111" s="1"/>
      <c r="AHX111" s="1"/>
      <c r="AHY111" s="1"/>
      <c r="AHZ111" s="1"/>
      <c r="AIA111" s="1"/>
      <c r="AIB111" s="1"/>
      <c r="AIC111" s="1"/>
      <c r="AID111" s="1"/>
      <c r="AIE111" s="1"/>
      <c r="AIF111" s="1"/>
      <c r="AIG111" s="1"/>
      <c r="AIH111" s="1"/>
      <c r="AII111" s="1"/>
      <c r="AIJ111" s="1"/>
      <c r="AIK111" s="1"/>
      <c r="AIL111" s="1"/>
      <c r="AIM111" s="1"/>
      <c r="AIN111" s="1"/>
      <c r="AIO111" s="1"/>
      <c r="AIP111" s="1"/>
      <c r="AIQ111" s="1"/>
      <c r="AIR111" s="1"/>
      <c r="AIS111" s="1"/>
      <c r="AIT111" s="1"/>
      <c r="AIU111" s="1"/>
      <c r="AIV111" s="1"/>
      <c r="AIW111" s="1"/>
      <c r="AIX111" s="1"/>
      <c r="AIY111" s="1"/>
      <c r="AIZ111" s="1"/>
      <c r="AJA111" s="1"/>
      <c r="AJB111" s="1"/>
      <c r="AJC111" s="1"/>
      <c r="AJD111" s="1"/>
      <c r="AJE111" s="1"/>
      <c r="AJF111" s="1"/>
      <c r="AJG111" s="1"/>
      <c r="AJH111" s="1"/>
      <c r="AJI111" s="1"/>
      <c r="AJJ111" s="1"/>
      <c r="AJK111" s="1"/>
      <c r="AJL111" s="1"/>
      <c r="AJM111" s="1"/>
      <c r="AJN111" s="1"/>
      <c r="AJO111" s="1"/>
      <c r="AJP111" s="1"/>
      <c r="AJQ111" s="1"/>
      <c r="AJR111" s="1"/>
      <c r="AJS111" s="1"/>
      <c r="AJT111" s="1"/>
      <c r="AJU111" s="1"/>
      <c r="AJV111" s="1"/>
      <c r="AJW111" s="1"/>
      <c r="AJX111" s="1"/>
      <c r="AJY111" s="1"/>
      <c r="AJZ111" s="1"/>
      <c r="AKA111" s="1"/>
      <c r="AKB111" s="1"/>
      <c r="AKC111" s="1"/>
      <c r="AKD111" s="1"/>
      <c r="AKE111" s="1"/>
      <c r="AKF111" s="1"/>
      <c r="AKG111" s="1"/>
      <c r="AKH111" s="1"/>
      <c r="AKI111" s="1"/>
      <c r="AKJ111" s="1"/>
      <c r="AKK111" s="1"/>
      <c r="AKL111" s="1"/>
      <c r="AKM111" s="1"/>
      <c r="AKN111" s="1"/>
      <c r="AKO111" s="1"/>
      <c r="AKP111" s="1"/>
      <c r="AKQ111" s="1"/>
      <c r="AKR111" s="1"/>
      <c r="AKS111" s="1"/>
      <c r="AKT111" s="1"/>
      <c r="AKU111" s="1"/>
      <c r="AKV111" s="1"/>
      <c r="AKW111" s="1"/>
      <c r="AKX111" s="1"/>
      <c r="AKY111" s="1"/>
      <c r="AKZ111" s="1"/>
      <c r="ALA111" s="1"/>
      <c r="ALB111" s="1"/>
      <c r="ALC111" s="1"/>
      <c r="ALD111" s="1"/>
      <c r="ALE111" s="1"/>
      <c r="ALF111" s="1"/>
      <c r="ALG111" s="1"/>
      <c r="ALH111" s="1"/>
      <c r="ALI111" s="1"/>
      <c r="ALJ111" s="1"/>
      <c r="ALK111" s="1"/>
      <c r="ALL111" s="1"/>
      <c r="ALM111" s="1"/>
      <c r="ALN111" s="1"/>
      <c r="ALO111" s="1"/>
      <c r="ALP111" s="1"/>
      <c r="ALQ111" s="1"/>
      <c r="ALR111" s="1"/>
      <c r="ALS111" s="1"/>
      <c r="ALT111" s="1"/>
      <c r="ALU111" s="1"/>
      <c r="ALV111" s="1"/>
      <c r="ALW111" s="1"/>
      <c r="ALX111" s="1"/>
      <c r="ALY111" s="1"/>
      <c r="ALZ111" s="1"/>
      <c r="AMA111" s="1"/>
      <c r="AMB111" s="1"/>
      <c r="AMC111" s="1"/>
      <c r="AMD111" s="1"/>
      <c r="AME111" s="1"/>
      <c r="AMF111" s="1"/>
      <c r="AMG111" s="1"/>
      <c r="AMH111" s="1"/>
      <c r="AMI111" s="1"/>
    </row>
    <row r="112" spans="2:1023" s="17" customFormat="1" ht="18.399999999999999" customHeight="1" x14ac:dyDescent="0.2">
      <c r="B112" s="1"/>
      <c r="C112" s="1"/>
      <c r="D112" s="1"/>
      <c r="E112" s="1"/>
      <c r="F112" s="8"/>
      <c r="G112" s="8"/>
      <c r="H112" s="2"/>
      <c r="I112" s="7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/>
      <c r="AFK112" s="1"/>
      <c r="AFL112" s="1"/>
      <c r="AFM112" s="1"/>
      <c r="AFN112" s="1"/>
      <c r="AFO112" s="1"/>
      <c r="AFP112" s="1"/>
      <c r="AFQ112" s="1"/>
      <c r="AFR112" s="1"/>
      <c r="AFS112" s="1"/>
      <c r="AFT112" s="1"/>
      <c r="AFU112" s="1"/>
      <c r="AFV112" s="1"/>
      <c r="AFW112" s="1"/>
      <c r="AFX112" s="1"/>
      <c r="AFY112" s="1"/>
      <c r="AFZ112" s="1"/>
      <c r="AGA112" s="1"/>
      <c r="AGB112" s="1"/>
      <c r="AGC112" s="1"/>
      <c r="AGD112" s="1"/>
      <c r="AGE112" s="1"/>
      <c r="AGF112" s="1"/>
      <c r="AGG112" s="1"/>
      <c r="AGH112" s="1"/>
      <c r="AGI112" s="1"/>
      <c r="AGJ112" s="1"/>
      <c r="AGK112" s="1"/>
      <c r="AGL112" s="1"/>
      <c r="AGM112" s="1"/>
      <c r="AGN112" s="1"/>
      <c r="AGO112" s="1"/>
      <c r="AGP112" s="1"/>
      <c r="AGQ112" s="1"/>
      <c r="AGR112" s="1"/>
      <c r="AGS112" s="1"/>
      <c r="AGT112" s="1"/>
      <c r="AGU112" s="1"/>
      <c r="AGV112" s="1"/>
      <c r="AGW112" s="1"/>
      <c r="AGX112" s="1"/>
      <c r="AGY112" s="1"/>
      <c r="AGZ112" s="1"/>
      <c r="AHA112" s="1"/>
      <c r="AHB112" s="1"/>
      <c r="AHC112" s="1"/>
      <c r="AHD112" s="1"/>
      <c r="AHE112" s="1"/>
      <c r="AHF112" s="1"/>
      <c r="AHG112" s="1"/>
      <c r="AHH112" s="1"/>
      <c r="AHI112" s="1"/>
      <c r="AHJ112" s="1"/>
      <c r="AHK112" s="1"/>
      <c r="AHL112" s="1"/>
      <c r="AHM112" s="1"/>
      <c r="AHN112" s="1"/>
      <c r="AHO112" s="1"/>
      <c r="AHP112" s="1"/>
      <c r="AHQ112" s="1"/>
      <c r="AHR112" s="1"/>
      <c r="AHS112" s="1"/>
      <c r="AHT112" s="1"/>
      <c r="AHU112" s="1"/>
      <c r="AHV112" s="1"/>
      <c r="AHW112" s="1"/>
      <c r="AHX112" s="1"/>
      <c r="AHY112" s="1"/>
      <c r="AHZ112" s="1"/>
      <c r="AIA112" s="1"/>
      <c r="AIB112" s="1"/>
      <c r="AIC112" s="1"/>
      <c r="AID112" s="1"/>
      <c r="AIE112" s="1"/>
      <c r="AIF112" s="1"/>
      <c r="AIG112" s="1"/>
      <c r="AIH112" s="1"/>
      <c r="AII112" s="1"/>
      <c r="AIJ112" s="1"/>
      <c r="AIK112" s="1"/>
      <c r="AIL112" s="1"/>
      <c r="AIM112" s="1"/>
      <c r="AIN112" s="1"/>
      <c r="AIO112" s="1"/>
      <c r="AIP112" s="1"/>
      <c r="AIQ112" s="1"/>
      <c r="AIR112" s="1"/>
      <c r="AIS112" s="1"/>
      <c r="AIT112" s="1"/>
      <c r="AIU112" s="1"/>
      <c r="AIV112" s="1"/>
      <c r="AIW112" s="1"/>
      <c r="AIX112" s="1"/>
      <c r="AIY112" s="1"/>
      <c r="AIZ112" s="1"/>
      <c r="AJA112" s="1"/>
      <c r="AJB112" s="1"/>
      <c r="AJC112" s="1"/>
      <c r="AJD112" s="1"/>
      <c r="AJE112" s="1"/>
      <c r="AJF112" s="1"/>
      <c r="AJG112" s="1"/>
      <c r="AJH112" s="1"/>
      <c r="AJI112" s="1"/>
      <c r="AJJ112" s="1"/>
      <c r="AJK112" s="1"/>
      <c r="AJL112" s="1"/>
      <c r="AJM112" s="1"/>
      <c r="AJN112" s="1"/>
      <c r="AJO112" s="1"/>
      <c r="AJP112" s="1"/>
      <c r="AJQ112" s="1"/>
      <c r="AJR112" s="1"/>
      <c r="AJS112" s="1"/>
      <c r="AJT112" s="1"/>
      <c r="AJU112" s="1"/>
      <c r="AJV112" s="1"/>
      <c r="AJW112" s="1"/>
      <c r="AJX112" s="1"/>
      <c r="AJY112" s="1"/>
      <c r="AJZ112" s="1"/>
      <c r="AKA112" s="1"/>
      <c r="AKB112" s="1"/>
      <c r="AKC112" s="1"/>
      <c r="AKD112" s="1"/>
      <c r="AKE112" s="1"/>
      <c r="AKF112" s="1"/>
      <c r="AKG112" s="1"/>
      <c r="AKH112" s="1"/>
      <c r="AKI112" s="1"/>
      <c r="AKJ112" s="1"/>
      <c r="AKK112" s="1"/>
      <c r="AKL112" s="1"/>
      <c r="AKM112" s="1"/>
      <c r="AKN112" s="1"/>
      <c r="AKO112" s="1"/>
      <c r="AKP112" s="1"/>
      <c r="AKQ112" s="1"/>
      <c r="AKR112" s="1"/>
      <c r="AKS112" s="1"/>
      <c r="AKT112" s="1"/>
      <c r="AKU112" s="1"/>
      <c r="AKV112" s="1"/>
      <c r="AKW112" s="1"/>
      <c r="AKX112" s="1"/>
      <c r="AKY112" s="1"/>
      <c r="AKZ112" s="1"/>
      <c r="ALA112" s="1"/>
      <c r="ALB112" s="1"/>
      <c r="ALC112" s="1"/>
      <c r="ALD112" s="1"/>
      <c r="ALE112" s="1"/>
      <c r="ALF112" s="1"/>
      <c r="ALG112" s="1"/>
      <c r="ALH112" s="1"/>
      <c r="ALI112" s="1"/>
      <c r="ALJ112" s="1"/>
      <c r="ALK112" s="1"/>
      <c r="ALL112" s="1"/>
      <c r="ALM112" s="1"/>
      <c r="ALN112" s="1"/>
      <c r="ALO112" s="1"/>
      <c r="ALP112" s="1"/>
      <c r="ALQ112" s="1"/>
      <c r="ALR112" s="1"/>
      <c r="ALS112" s="1"/>
      <c r="ALT112" s="1"/>
      <c r="ALU112" s="1"/>
      <c r="ALV112" s="1"/>
      <c r="ALW112" s="1"/>
      <c r="ALX112" s="1"/>
      <c r="ALY112" s="1"/>
      <c r="ALZ112" s="1"/>
      <c r="AMA112" s="1"/>
      <c r="AMB112" s="1"/>
      <c r="AMC112" s="1"/>
      <c r="AMD112" s="1"/>
      <c r="AME112" s="1"/>
      <c r="AMF112" s="1"/>
      <c r="AMG112" s="1"/>
      <c r="AMH112" s="1"/>
      <c r="AMI112" s="1"/>
    </row>
    <row r="113" spans="2:1023" s="17" customFormat="1" ht="18.399999999999999" customHeight="1" x14ac:dyDescent="0.2">
      <c r="B113" s="1"/>
      <c r="C113" s="1"/>
      <c r="D113" s="1"/>
      <c r="E113" s="1"/>
      <c r="F113" s="8"/>
      <c r="G113" s="8"/>
      <c r="H113" s="2"/>
      <c r="I113" s="7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  <c r="AKO113" s="1"/>
      <c r="AKP113" s="1"/>
      <c r="AKQ113" s="1"/>
      <c r="AKR113" s="1"/>
      <c r="AKS113" s="1"/>
      <c r="AKT113" s="1"/>
      <c r="AKU113" s="1"/>
      <c r="AKV113" s="1"/>
      <c r="AKW113" s="1"/>
      <c r="AKX113" s="1"/>
      <c r="AKY113" s="1"/>
      <c r="AKZ113" s="1"/>
      <c r="ALA113" s="1"/>
      <c r="ALB113" s="1"/>
      <c r="ALC113" s="1"/>
      <c r="ALD113" s="1"/>
      <c r="ALE113" s="1"/>
      <c r="ALF113" s="1"/>
      <c r="ALG113" s="1"/>
      <c r="ALH113" s="1"/>
      <c r="ALI113" s="1"/>
      <c r="ALJ113" s="1"/>
      <c r="ALK113" s="1"/>
      <c r="ALL113" s="1"/>
      <c r="ALM113" s="1"/>
      <c r="ALN113" s="1"/>
      <c r="ALO113" s="1"/>
      <c r="ALP113" s="1"/>
      <c r="ALQ113" s="1"/>
      <c r="ALR113" s="1"/>
      <c r="ALS113" s="1"/>
      <c r="ALT113" s="1"/>
      <c r="ALU113" s="1"/>
      <c r="ALV113" s="1"/>
      <c r="ALW113" s="1"/>
      <c r="ALX113" s="1"/>
      <c r="ALY113" s="1"/>
      <c r="ALZ113" s="1"/>
      <c r="AMA113" s="1"/>
      <c r="AMB113" s="1"/>
      <c r="AMC113" s="1"/>
      <c r="AMD113" s="1"/>
      <c r="AME113" s="1"/>
      <c r="AMF113" s="1"/>
      <c r="AMG113" s="1"/>
      <c r="AMH113" s="1"/>
      <c r="AMI113" s="1"/>
    </row>
    <row r="114" spans="2:1023" s="17" customFormat="1" ht="18.399999999999999" customHeight="1" x14ac:dyDescent="0.2">
      <c r="B114" s="1"/>
      <c r="C114" s="1"/>
      <c r="D114" s="1"/>
      <c r="E114" s="1"/>
      <c r="F114" s="8"/>
      <c r="G114" s="8"/>
      <c r="H114" s="2"/>
      <c r="I114" s="7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</row>
    <row r="115" spans="2:1023" s="17" customFormat="1" ht="18.399999999999999" customHeight="1" x14ac:dyDescent="0.2">
      <c r="B115" s="1"/>
      <c r="C115" s="1"/>
      <c r="D115" s="1"/>
      <c r="E115" s="1"/>
      <c r="F115" s="8"/>
      <c r="G115" s="8"/>
      <c r="H115" s="2"/>
      <c r="I115" s="7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  <c r="AGJ115" s="1"/>
      <c r="AGK115" s="1"/>
      <c r="AGL115" s="1"/>
      <c r="AGM115" s="1"/>
      <c r="AGN115" s="1"/>
      <c r="AGO115" s="1"/>
      <c r="AGP115" s="1"/>
      <c r="AGQ115" s="1"/>
      <c r="AGR115" s="1"/>
      <c r="AGS115" s="1"/>
      <c r="AGT115" s="1"/>
      <c r="AGU115" s="1"/>
      <c r="AGV115" s="1"/>
      <c r="AGW115" s="1"/>
      <c r="AGX115" s="1"/>
      <c r="AGY115" s="1"/>
      <c r="AGZ115" s="1"/>
      <c r="AHA115" s="1"/>
      <c r="AHB115" s="1"/>
      <c r="AHC115" s="1"/>
      <c r="AHD115" s="1"/>
      <c r="AHE115" s="1"/>
      <c r="AHF115" s="1"/>
      <c r="AHG115" s="1"/>
      <c r="AHH115" s="1"/>
      <c r="AHI115" s="1"/>
      <c r="AHJ115" s="1"/>
      <c r="AHK115" s="1"/>
      <c r="AHL115" s="1"/>
      <c r="AHM115" s="1"/>
      <c r="AHN115" s="1"/>
      <c r="AHO115" s="1"/>
      <c r="AHP115" s="1"/>
      <c r="AHQ115" s="1"/>
      <c r="AHR115" s="1"/>
      <c r="AHS115" s="1"/>
      <c r="AHT115" s="1"/>
      <c r="AHU115" s="1"/>
      <c r="AHV115" s="1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  <c r="AJH115" s="1"/>
      <c r="AJI115" s="1"/>
      <c r="AJJ115" s="1"/>
      <c r="AJK115" s="1"/>
      <c r="AJL115" s="1"/>
      <c r="AJM115" s="1"/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  <c r="AKM115" s="1"/>
      <c r="AKN115" s="1"/>
      <c r="AKO115" s="1"/>
      <c r="AKP115" s="1"/>
      <c r="AKQ115" s="1"/>
      <c r="AKR115" s="1"/>
      <c r="AKS115" s="1"/>
      <c r="AKT115" s="1"/>
      <c r="AKU115" s="1"/>
      <c r="AKV115" s="1"/>
      <c r="AKW115" s="1"/>
      <c r="AKX115" s="1"/>
      <c r="AKY115" s="1"/>
      <c r="AKZ115" s="1"/>
      <c r="ALA115" s="1"/>
      <c r="ALB115" s="1"/>
      <c r="ALC115" s="1"/>
      <c r="ALD115" s="1"/>
      <c r="ALE115" s="1"/>
      <c r="ALF115" s="1"/>
      <c r="ALG115" s="1"/>
      <c r="ALH115" s="1"/>
      <c r="ALI115" s="1"/>
      <c r="ALJ115" s="1"/>
      <c r="ALK115" s="1"/>
      <c r="ALL115" s="1"/>
      <c r="ALM115" s="1"/>
      <c r="ALN115" s="1"/>
      <c r="ALO115" s="1"/>
      <c r="ALP115" s="1"/>
      <c r="ALQ115" s="1"/>
      <c r="ALR115" s="1"/>
      <c r="ALS115" s="1"/>
      <c r="ALT115" s="1"/>
      <c r="ALU115" s="1"/>
      <c r="ALV115" s="1"/>
      <c r="ALW115" s="1"/>
      <c r="ALX115" s="1"/>
      <c r="ALY115" s="1"/>
      <c r="ALZ115" s="1"/>
      <c r="AMA115" s="1"/>
      <c r="AMB115" s="1"/>
      <c r="AMC115" s="1"/>
      <c r="AMD115" s="1"/>
      <c r="AME115" s="1"/>
      <c r="AMF115" s="1"/>
      <c r="AMG115" s="1"/>
      <c r="AMH115" s="1"/>
      <c r="AMI115" s="1"/>
    </row>
    <row r="116" spans="2:1023" s="17" customFormat="1" ht="18.399999999999999" customHeight="1" x14ac:dyDescent="0.2">
      <c r="B116" s="1"/>
      <c r="C116" s="1"/>
      <c r="D116" s="1"/>
      <c r="E116" s="1"/>
      <c r="F116" s="8"/>
      <c r="G116" s="8"/>
      <c r="H116" s="2"/>
      <c r="I116" s="7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  <c r="AKO116" s="1"/>
      <c r="AKP116" s="1"/>
      <c r="AKQ116" s="1"/>
      <c r="AKR116" s="1"/>
      <c r="AKS116" s="1"/>
      <c r="AKT116" s="1"/>
      <c r="AKU116" s="1"/>
      <c r="AKV116" s="1"/>
      <c r="AKW116" s="1"/>
      <c r="AKX116" s="1"/>
      <c r="AKY116" s="1"/>
      <c r="AKZ116" s="1"/>
      <c r="ALA116" s="1"/>
      <c r="ALB116" s="1"/>
      <c r="ALC116" s="1"/>
      <c r="ALD116" s="1"/>
      <c r="ALE116" s="1"/>
      <c r="ALF116" s="1"/>
      <c r="ALG116" s="1"/>
      <c r="ALH116" s="1"/>
      <c r="ALI116" s="1"/>
      <c r="ALJ116" s="1"/>
      <c r="ALK116" s="1"/>
      <c r="ALL116" s="1"/>
      <c r="ALM116" s="1"/>
      <c r="ALN116" s="1"/>
      <c r="ALO116" s="1"/>
      <c r="ALP116" s="1"/>
      <c r="ALQ116" s="1"/>
      <c r="ALR116" s="1"/>
      <c r="ALS116" s="1"/>
      <c r="ALT116" s="1"/>
      <c r="ALU116" s="1"/>
      <c r="ALV116" s="1"/>
      <c r="ALW116" s="1"/>
      <c r="ALX116" s="1"/>
      <c r="ALY116" s="1"/>
      <c r="ALZ116" s="1"/>
      <c r="AMA116" s="1"/>
      <c r="AMB116" s="1"/>
      <c r="AMC116" s="1"/>
      <c r="AMD116" s="1"/>
      <c r="AME116" s="1"/>
      <c r="AMF116" s="1"/>
      <c r="AMG116" s="1"/>
      <c r="AMH116" s="1"/>
      <c r="AMI116" s="1"/>
    </row>
    <row r="117" spans="2:1023" s="17" customFormat="1" ht="18.399999999999999" customHeight="1" x14ac:dyDescent="0.2">
      <c r="B117" s="1"/>
      <c r="C117" s="1"/>
      <c r="D117" s="1"/>
      <c r="E117" s="1"/>
      <c r="F117" s="8"/>
      <c r="G117" s="8"/>
      <c r="H117" s="2"/>
      <c r="I117" s="7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</row>
    <row r="118" spans="2:1023" s="17" customFormat="1" ht="18.399999999999999" customHeight="1" x14ac:dyDescent="0.2">
      <c r="B118" s="1"/>
      <c r="C118" s="1"/>
      <c r="D118" s="1"/>
      <c r="E118" s="1"/>
      <c r="F118" s="8"/>
      <c r="G118" s="8"/>
      <c r="H118" s="2"/>
      <c r="I118" s="7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</row>
    <row r="119" spans="2:1023" s="17" customFormat="1" ht="18.399999999999999" customHeight="1" x14ac:dyDescent="0.2">
      <c r="B119" s="1"/>
      <c r="C119" s="1"/>
      <c r="D119" s="1"/>
      <c r="E119" s="1"/>
      <c r="F119" s="8"/>
      <c r="G119" s="8"/>
      <c r="H119" s="2"/>
      <c r="I119" s="7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  <c r="ABZ119" s="1"/>
      <c r="ACA119" s="1"/>
      <c r="ACB119" s="1"/>
      <c r="ACC119" s="1"/>
      <c r="ACD119" s="1"/>
      <c r="ACE119" s="1"/>
      <c r="ACF119" s="1"/>
      <c r="ACG119" s="1"/>
      <c r="ACH119" s="1"/>
      <c r="ACI119" s="1"/>
      <c r="ACJ119" s="1"/>
      <c r="ACK119" s="1"/>
      <c r="ACL119" s="1"/>
      <c r="ACM119" s="1"/>
      <c r="ACN119" s="1"/>
      <c r="ACO119" s="1"/>
      <c r="ACP119" s="1"/>
      <c r="ACQ119" s="1"/>
      <c r="ACR119" s="1"/>
      <c r="ACS119" s="1"/>
      <c r="ACT119" s="1"/>
      <c r="ACU119" s="1"/>
      <c r="ACV119" s="1"/>
      <c r="ACW119" s="1"/>
      <c r="ACX119" s="1"/>
      <c r="ACY119" s="1"/>
      <c r="ACZ119" s="1"/>
      <c r="ADA119" s="1"/>
      <c r="ADB119" s="1"/>
      <c r="ADC119" s="1"/>
      <c r="ADD119" s="1"/>
      <c r="ADE119" s="1"/>
      <c r="ADF119" s="1"/>
      <c r="ADG119" s="1"/>
      <c r="ADH119" s="1"/>
      <c r="ADI119" s="1"/>
      <c r="ADJ119" s="1"/>
      <c r="ADK119" s="1"/>
      <c r="ADL119" s="1"/>
      <c r="ADM119" s="1"/>
      <c r="ADN119" s="1"/>
      <c r="ADO119" s="1"/>
      <c r="ADP119" s="1"/>
      <c r="ADQ119" s="1"/>
      <c r="ADR119" s="1"/>
      <c r="ADS119" s="1"/>
      <c r="ADT119" s="1"/>
      <c r="ADU119" s="1"/>
      <c r="ADV119" s="1"/>
      <c r="ADW119" s="1"/>
      <c r="ADX119" s="1"/>
      <c r="ADY119" s="1"/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/>
      <c r="AEY119" s="1"/>
      <c r="AEZ119" s="1"/>
      <c r="AFA119" s="1"/>
      <c r="AFB119" s="1"/>
      <c r="AFC119" s="1"/>
      <c r="AFD119" s="1"/>
      <c r="AFE119" s="1"/>
      <c r="AFF119" s="1"/>
      <c r="AFG119" s="1"/>
      <c r="AFH119" s="1"/>
      <c r="AFI119" s="1"/>
      <c r="AFJ119" s="1"/>
      <c r="AFK119" s="1"/>
      <c r="AFL119" s="1"/>
      <c r="AFM119" s="1"/>
      <c r="AFN119" s="1"/>
      <c r="AFO119" s="1"/>
      <c r="AFP119" s="1"/>
      <c r="AFQ119" s="1"/>
      <c r="AFR119" s="1"/>
      <c r="AFS119" s="1"/>
      <c r="AFT119" s="1"/>
      <c r="AFU119" s="1"/>
      <c r="AFV119" s="1"/>
      <c r="AFW119" s="1"/>
      <c r="AFX119" s="1"/>
      <c r="AFY119" s="1"/>
      <c r="AFZ119" s="1"/>
      <c r="AGA119" s="1"/>
      <c r="AGB119" s="1"/>
      <c r="AGC119" s="1"/>
      <c r="AGD119" s="1"/>
      <c r="AGE119" s="1"/>
      <c r="AGF119" s="1"/>
      <c r="AGG119" s="1"/>
      <c r="AGH119" s="1"/>
      <c r="AGI119" s="1"/>
      <c r="AGJ119" s="1"/>
      <c r="AGK119" s="1"/>
      <c r="AGL119" s="1"/>
      <c r="AGM119" s="1"/>
      <c r="AGN119" s="1"/>
      <c r="AGO119" s="1"/>
      <c r="AGP119" s="1"/>
      <c r="AGQ119" s="1"/>
      <c r="AGR119" s="1"/>
      <c r="AGS119" s="1"/>
      <c r="AGT119" s="1"/>
      <c r="AGU119" s="1"/>
      <c r="AGV119" s="1"/>
      <c r="AGW119" s="1"/>
      <c r="AGX119" s="1"/>
      <c r="AGY119" s="1"/>
      <c r="AGZ119" s="1"/>
      <c r="AHA119" s="1"/>
      <c r="AHB119" s="1"/>
      <c r="AHC119" s="1"/>
      <c r="AHD119" s="1"/>
      <c r="AHE119" s="1"/>
      <c r="AHF119" s="1"/>
      <c r="AHG119" s="1"/>
      <c r="AHH119" s="1"/>
      <c r="AHI119" s="1"/>
      <c r="AHJ119" s="1"/>
      <c r="AHK119" s="1"/>
      <c r="AHL119" s="1"/>
      <c r="AHM119" s="1"/>
      <c r="AHN119" s="1"/>
      <c r="AHO119" s="1"/>
      <c r="AHP119" s="1"/>
      <c r="AHQ119" s="1"/>
      <c r="AHR119" s="1"/>
      <c r="AHS119" s="1"/>
      <c r="AHT119" s="1"/>
      <c r="AHU119" s="1"/>
      <c r="AHV119" s="1"/>
      <c r="AHW119" s="1"/>
      <c r="AHX119" s="1"/>
      <c r="AHY119" s="1"/>
      <c r="AHZ119" s="1"/>
      <c r="AIA119" s="1"/>
      <c r="AIB119" s="1"/>
      <c r="AIC119" s="1"/>
      <c r="AID119" s="1"/>
      <c r="AIE119" s="1"/>
      <c r="AIF119" s="1"/>
      <c r="AIG119" s="1"/>
      <c r="AIH119" s="1"/>
      <c r="AII119" s="1"/>
      <c r="AIJ119" s="1"/>
      <c r="AIK119" s="1"/>
      <c r="AIL119" s="1"/>
      <c r="AIM119" s="1"/>
      <c r="AIN119" s="1"/>
      <c r="AIO119" s="1"/>
      <c r="AIP119" s="1"/>
      <c r="AIQ119" s="1"/>
      <c r="AIR119" s="1"/>
      <c r="AIS119" s="1"/>
      <c r="AIT119" s="1"/>
      <c r="AIU119" s="1"/>
      <c r="AIV119" s="1"/>
      <c r="AIW119" s="1"/>
      <c r="AIX119" s="1"/>
      <c r="AIY119" s="1"/>
      <c r="AIZ119" s="1"/>
      <c r="AJA119" s="1"/>
      <c r="AJB119" s="1"/>
      <c r="AJC119" s="1"/>
      <c r="AJD119" s="1"/>
      <c r="AJE119" s="1"/>
      <c r="AJF119" s="1"/>
      <c r="AJG119" s="1"/>
      <c r="AJH119" s="1"/>
      <c r="AJI119" s="1"/>
      <c r="AJJ119" s="1"/>
      <c r="AJK119" s="1"/>
      <c r="AJL119" s="1"/>
      <c r="AJM119" s="1"/>
      <c r="AJN119" s="1"/>
      <c r="AJO119" s="1"/>
      <c r="AJP119" s="1"/>
      <c r="AJQ119" s="1"/>
      <c r="AJR119" s="1"/>
      <c r="AJS119" s="1"/>
      <c r="AJT119" s="1"/>
      <c r="AJU119" s="1"/>
      <c r="AJV119" s="1"/>
      <c r="AJW119" s="1"/>
      <c r="AJX119" s="1"/>
      <c r="AJY119" s="1"/>
      <c r="AJZ119" s="1"/>
      <c r="AKA119" s="1"/>
      <c r="AKB119" s="1"/>
      <c r="AKC119" s="1"/>
      <c r="AKD119" s="1"/>
      <c r="AKE119" s="1"/>
      <c r="AKF119" s="1"/>
      <c r="AKG119" s="1"/>
      <c r="AKH119" s="1"/>
      <c r="AKI119" s="1"/>
      <c r="AKJ119" s="1"/>
      <c r="AKK119" s="1"/>
      <c r="AKL119" s="1"/>
      <c r="AKM119" s="1"/>
      <c r="AKN119" s="1"/>
      <c r="AKO119" s="1"/>
      <c r="AKP119" s="1"/>
      <c r="AKQ119" s="1"/>
      <c r="AKR119" s="1"/>
      <c r="AKS119" s="1"/>
      <c r="AKT119" s="1"/>
      <c r="AKU119" s="1"/>
      <c r="AKV119" s="1"/>
      <c r="AKW119" s="1"/>
      <c r="AKX119" s="1"/>
      <c r="AKY119" s="1"/>
      <c r="AKZ119" s="1"/>
      <c r="ALA119" s="1"/>
      <c r="ALB119" s="1"/>
      <c r="ALC119" s="1"/>
      <c r="ALD119" s="1"/>
      <c r="ALE119" s="1"/>
      <c r="ALF119" s="1"/>
      <c r="ALG119" s="1"/>
      <c r="ALH119" s="1"/>
      <c r="ALI119" s="1"/>
      <c r="ALJ119" s="1"/>
      <c r="ALK119" s="1"/>
      <c r="ALL119" s="1"/>
      <c r="ALM119" s="1"/>
      <c r="ALN119" s="1"/>
      <c r="ALO119" s="1"/>
      <c r="ALP119" s="1"/>
      <c r="ALQ119" s="1"/>
      <c r="ALR119" s="1"/>
      <c r="ALS119" s="1"/>
      <c r="ALT119" s="1"/>
      <c r="ALU119" s="1"/>
      <c r="ALV119" s="1"/>
      <c r="ALW119" s="1"/>
      <c r="ALX119" s="1"/>
      <c r="ALY119" s="1"/>
      <c r="ALZ119" s="1"/>
      <c r="AMA119" s="1"/>
      <c r="AMB119" s="1"/>
      <c r="AMC119" s="1"/>
      <c r="AMD119" s="1"/>
      <c r="AME119" s="1"/>
      <c r="AMF119" s="1"/>
      <c r="AMG119" s="1"/>
      <c r="AMH119" s="1"/>
      <c r="AMI119" s="1"/>
    </row>
  </sheetData>
  <sheetProtection algorithmName="SHA-512" hashValue="jkmIevzbjzUrkCKoLrBE8R/aL31GM7eqoNQNeYXEXIFm4Sqdfuv0yYFzenfJakynLbY2mUo241LlHEIvd/fyNw==" saltValue="djo0MqsTHcDo0B3s61/V6Q==" spinCount="100000" sheet="1" objects="1" scenarios="1"/>
  <mergeCells count="15">
    <mergeCell ref="A18:F18"/>
    <mergeCell ref="A2:I2"/>
    <mergeCell ref="A3:I3"/>
    <mergeCell ref="A4:I4"/>
    <mergeCell ref="A12:F12"/>
    <mergeCell ref="A13:I13"/>
    <mergeCell ref="A40:I40"/>
    <mergeCell ref="A47:I47"/>
    <mergeCell ref="A53:H53"/>
    <mergeCell ref="A19:F19"/>
    <mergeCell ref="A20:I20"/>
    <mergeCell ref="A26:F26"/>
    <mergeCell ref="A27:I27"/>
    <mergeCell ref="A33:I33"/>
    <mergeCell ref="A39:F39"/>
  </mergeCells>
  <pageMargins left="0.78749999999999998" right="0.78749999999999998" top="1.0249999999999999" bottom="1.0249999999999999" header="0.78749999999999998" footer="0.78749999999999998"/>
  <pageSetup paperSize="9" scale="74" fitToHeight="0" orientation="landscape" useFirstPageNumber="1" horizontalDpi="300" verticalDpi="300" r:id="rId1"/>
  <headerFooter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BA1DE-C176-46FB-8108-2DA744D73481}">
  <sheetPr>
    <pageSetUpPr fitToPage="1"/>
  </sheetPr>
  <dimension ref="A1:AMI120"/>
  <sheetViews>
    <sheetView zoomScaleNormal="100" workbookViewId="0">
      <selection activeCell="B16" sqref="B16"/>
    </sheetView>
  </sheetViews>
  <sheetFormatPr defaultColWidth="11.5703125" defaultRowHeight="12.75" x14ac:dyDescent="0.2"/>
  <cols>
    <col min="1" max="1" width="16.7109375" style="17" customWidth="1"/>
    <col min="2" max="2" width="59.5703125" style="1" customWidth="1"/>
    <col min="3" max="3" width="24.7109375" style="1" customWidth="1"/>
    <col min="4" max="4" width="6.85546875" style="1" customWidth="1"/>
    <col min="5" max="5" width="10.5703125" style="1" customWidth="1"/>
    <col min="6" max="6" width="10.140625" style="8" customWidth="1"/>
    <col min="7" max="7" width="12.85546875" style="8" bestFit="1" customWidth="1"/>
    <col min="8" max="8" width="11.5703125" style="2"/>
    <col min="9" max="9" width="20" style="73" customWidth="1"/>
    <col min="10" max="1023" width="11.5703125" style="1"/>
  </cols>
  <sheetData>
    <row r="1" spans="1:9" ht="18.399999999999999" customHeight="1" x14ac:dyDescent="0.2"/>
    <row r="2" spans="1:9" ht="18.399999999999999" customHeight="1" thickBot="1" x14ac:dyDescent="0.25">
      <c r="A2" s="375" t="s">
        <v>182</v>
      </c>
      <c r="B2" s="375"/>
      <c r="C2" s="375"/>
      <c r="D2" s="375"/>
      <c r="E2" s="375"/>
      <c r="F2" s="375"/>
      <c r="G2" s="375"/>
      <c r="H2" s="375"/>
      <c r="I2" s="375"/>
    </row>
    <row r="3" spans="1:9" ht="18.399999999999999" customHeight="1" thickBot="1" x14ac:dyDescent="0.25">
      <c r="A3" s="327" t="s">
        <v>79</v>
      </c>
      <c r="B3" s="328"/>
      <c r="C3" s="328"/>
      <c r="D3" s="328"/>
      <c r="E3" s="328"/>
      <c r="F3" s="328"/>
      <c r="G3" s="328"/>
      <c r="H3" s="328"/>
      <c r="I3" s="376"/>
    </row>
    <row r="4" spans="1:9" ht="18.399999999999999" customHeight="1" thickBot="1" x14ac:dyDescent="0.25">
      <c r="A4" s="377" t="s">
        <v>1</v>
      </c>
      <c r="B4" s="378"/>
      <c r="C4" s="378"/>
      <c r="D4" s="378"/>
      <c r="E4" s="378"/>
      <c r="F4" s="378"/>
      <c r="G4" s="378"/>
      <c r="H4" s="378"/>
      <c r="I4" s="379"/>
    </row>
    <row r="5" spans="1:9" ht="46.9" customHeight="1" x14ac:dyDescent="0.2">
      <c r="A5" s="74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9" t="s">
        <v>7</v>
      </c>
      <c r="G5" s="9" t="s">
        <v>8</v>
      </c>
      <c r="H5" s="76" t="s">
        <v>69</v>
      </c>
      <c r="I5" s="248" t="s">
        <v>70</v>
      </c>
    </row>
    <row r="6" spans="1:9" ht="18.399999999999999" customHeight="1" x14ac:dyDescent="0.2">
      <c r="A6" s="32">
        <v>184921093</v>
      </c>
      <c r="B6" s="5" t="s">
        <v>22</v>
      </c>
      <c r="C6" s="113" t="s">
        <v>54</v>
      </c>
      <c r="D6" s="14" t="s">
        <v>9</v>
      </c>
      <c r="E6" s="14">
        <v>735</v>
      </c>
      <c r="F6" s="287">
        <v>0</v>
      </c>
      <c r="G6" s="75">
        <f>(E6*F6)</f>
        <v>0</v>
      </c>
      <c r="H6" s="14">
        <v>1</v>
      </c>
      <c r="I6" s="247">
        <f>(G6*H6)</f>
        <v>0</v>
      </c>
    </row>
    <row r="7" spans="1:9" ht="18.399999999999999" customHeight="1" x14ac:dyDescent="0.2">
      <c r="A7" s="32">
        <v>185804511</v>
      </c>
      <c r="B7" s="5" t="s">
        <v>72</v>
      </c>
      <c r="C7" s="113"/>
      <c r="D7" s="14" t="s">
        <v>9</v>
      </c>
      <c r="E7" s="14">
        <v>735</v>
      </c>
      <c r="F7" s="287">
        <v>0</v>
      </c>
      <c r="G7" s="75">
        <f t="shared" ref="G7:G11" si="0">(E7*F7)</f>
        <v>0</v>
      </c>
      <c r="H7" s="14">
        <v>4</v>
      </c>
      <c r="I7" s="247">
        <f t="shared" ref="I7:I11" si="1">(G7*H7)</f>
        <v>0</v>
      </c>
    </row>
    <row r="8" spans="1:9" ht="18.399999999999999" customHeight="1" x14ac:dyDescent="0.2">
      <c r="A8" s="32">
        <v>185804252</v>
      </c>
      <c r="B8" s="12" t="s">
        <v>74</v>
      </c>
      <c r="C8" s="113"/>
      <c r="D8" s="14" t="s">
        <v>50</v>
      </c>
      <c r="E8" s="14">
        <v>735</v>
      </c>
      <c r="F8" s="287">
        <v>0</v>
      </c>
      <c r="G8" s="75">
        <f t="shared" si="0"/>
        <v>0</v>
      </c>
      <c r="H8" s="14">
        <v>2</v>
      </c>
      <c r="I8" s="247">
        <f t="shared" si="1"/>
        <v>0</v>
      </c>
    </row>
    <row r="9" spans="1:9" ht="28.9" customHeight="1" x14ac:dyDescent="0.2">
      <c r="A9" s="32">
        <v>185804312</v>
      </c>
      <c r="B9" s="5" t="s">
        <v>24</v>
      </c>
      <c r="C9" s="113" t="s">
        <v>153</v>
      </c>
      <c r="D9" s="14" t="s">
        <v>11</v>
      </c>
      <c r="E9" s="14">
        <v>18.3</v>
      </c>
      <c r="F9" s="287">
        <v>0</v>
      </c>
      <c r="G9" s="75">
        <f t="shared" si="0"/>
        <v>0</v>
      </c>
      <c r="H9" s="14">
        <v>10</v>
      </c>
      <c r="I9" s="247">
        <f t="shared" si="1"/>
        <v>0</v>
      </c>
    </row>
    <row r="10" spans="1:9" ht="18.399999999999999" customHeight="1" x14ac:dyDescent="0.2">
      <c r="A10" s="32">
        <v>185851111</v>
      </c>
      <c r="B10" s="5" t="s">
        <v>25</v>
      </c>
      <c r="C10" s="108"/>
      <c r="D10" s="14" t="s">
        <v>11</v>
      </c>
      <c r="E10" s="14">
        <v>18.3</v>
      </c>
      <c r="F10" s="287">
        <v>0</v>
      </c>
      <c r="G10" s="75">
        <f>(E10*F10)</f>
        <v>0</v>
      </c>
      <c r="H10" s="14">
        <v>10</v>
      </c>
      <c r="I10" s="247">
        <f t="shared" si="1"/>
        <v>0</v>
      </c>
    </row>
    <row r="11" spans="1:9" ht="18.399999999999999" customHeight="1" thickBot="1" x14ac:dyDescent="0.25">
      <c r="A11" s="71">
        <v>998231311</v>
      </c>
      <c r="B11" s="49" t="s">
        <v>26</v>
      </c>
      <c r="C11" s="143" t="s">
        <v>55</v>
      </c>
      <c r="D11" s="50" t="s">
        <v>27</v>
      </c>
      <c r="E11" s="50">
        <v>36.700000000000003</v>
      </c>
      <c r="F11" s="287">
        <v>0</v>
      </c>
      <c r="G11" s="75">
        <f t="shared" si="0"/>
        <v>0</v>
      </c>
      <c r="H11" s="50">
        <v>1</v>
      </c>
      <c r="I11" s="247">
        <f t="shared" si="1"/>
        <v>0</v>
      </c>
    </row>
    <row r="12" spans="1:9" ht="18.399999999999999" customHeight="1" thickBot="1" x14ac:dyDescent="0.25">
      <c r="A12" s="337" t="s">
        <v>80</v>
      </c>
      <c r="B12" s="338"/>
      <c r="C12" s="338"/>
      <c r="D12" s="338"/>
      <c r="E12" s="338"/>
      <c r="F12" s="338"/>
      <c r="G12" s="45"/>
      <c r="H12" s="44"/>
      <c r="I12" s="78">
        <f>SUM(I6:I11)</f>
        <v>0</v>
      </c>
    </row>
    <row r="13" spans="1:9" ht="18" customHeight="1" x14ac:dyDescent="0.2">
      <c r="A13" s="383" t="s">
        <v>12</v>
      </c>
      <c r="B13" s="384"/>
      <c r="C13" s="384"/>
      <c r="D13" s="384"/>
      <c r="E13" s="384"/>
      <c r="F13" s="384"/>
      <c r="G13" s="384"/>
      <c r="H13" s="384"/>
      <c r="I13" s="385"/>
    </row>
    <row r="14" spans="1:9" ht="40.9" customHeight="1" x14ac:dyDescent="0.2">
      <c r="A14" s="74" t="s">
        <v>13</v>
      </c>
      <c r="B14" s="3" t="s">
        <v>14</v>
      </c>
      <c r="C14" s="3" t="s">
        <v>4</v>
      </c>
      <c r="D14" s="3" t="s">
        <v>5</v>
      </c>
      <c r="E14" s="3" t="s">
        <v>6</v>
      </c>
      <c r="F14" s="9" t="s">
        <v>7</v>
      </c>
      <c r="G14" s="9" t="s">
        <v>8</v>
      </c>
      <c r="H14" s="76" t="s">
        <v>69</v>
      </c>
      <c r="I14" s="248" t="s">
        <v>70</v>
      </c>
    </row>
    <row r="15" spans="1:9" ht="18.399999999999999" customHeight="1" x14ac:dyDescent="0.2">
      <c r="A15" s="205" t="s">
        <v>77</v>
      </c>
      <c r="B15" s="13" t="s">
        <v>71</v>
      </c>
      <c r="C15" s="117">
        <v>0.1</v>
      </c>
      <c r="D15" s="14"/>
      <c r="E15" s="14"/>
      <c r="F15" s="290">
        <v>0</v>
      </c>
      <c r="G15" s="7">
        <f>F15</f>
        <v>0</v>
      </c>
      <c r="H15" s="14">
        <v>1</v>
      </c>
      <c r="I15" s="247">
        <f>(G15*H15)</f>
        <v>0</v>
      </c>
    </row>
    <row r="16" spans="1:9" ht="29.45" customHeight="1" x14ac:dyDescent="0.2">
      <c r="A16" s="205">
        <v>10391100</v>
      </c>
      <c r="B16" s="5" t="s">
        <v>29</v>
      </c>
      <c r="C16" s="11" t="s">
        <v>159</v>
      </c>
      <c r="D16" s="14" t="s">
        <v>40</v>
      </c>
      <c r="E16" s="14">
        <v>36.75</v>
      </c>
      <c r="F16" s="290">
        <v>0</v>
      </c>
      <c r="G16" s="75">
        <f>(E16*F16)</f>
        <v>0</v>
      </c>
      <c r="H16" s="14">
        <v>1</v>
      </c>
      <c r="I16" s="247">
        <f t="shared" ref="I16:I17" si="2">(G16*H16)</f>
        <v>0</v>
      </c>
    </row>
    <row r="17" spans="1:9" ht="31.9" customHeight="1" thickBot="1" x14ac:dyDescent="0.25">
      <c r="A17" s="205" t="s">
        <v>30</v>
      </c>
      <c r="B17" s="5" t="s">
        <v>31</v>
      </c>
      <c r="C17" s="11" t="s">
        <v>158</v>
      </c>
      <c r="D17" s="14" t="s">
        <v>40</v>
      </c>
      <c r="E17" s="14">
        <v>18.3</v>
      </c>
      <c r="F17" s="290">
        <v>0</v>
      </c>
      <c r="G17" s="75">
        <f>(E17*F17)</f>
        <v>0</v>
      </c>
      <c r="H17" s="14">
        <v>10</v>
      </c>
      <c r="I17" s="280">
        <f t="shared" si="2"/>
        <v>0</v>
      </c>
    </row>
    <row r="18" spans="1:9" ht="18.399999999999999" customHeight="1" thickBot="1" x14ac:dyDescent="0.25">
      <c r="A18" s="373" t="s">
        <v>15</v>
      </c>
      <c r="B18" s="374"/>
      <c r="C18" s="374"/>
      <c r="D18" s="374"/>
      <c r="E18" s="374"/>
      <c r="F18" s="374"/>
      <c r="G18" s="128"/>
      <c r="H18" s="279"/>
      <c r="I18" s="281">
        <f>(I15+I16+I17)</f>
        <v>0</v>
      </c>
    </row>
    <row r="19" spans="1:9" ht="18.399999999999999" customHeight="1" thickBot="1" x14ac:dyDescent="0.25">
      <c r="A19" s="394" t="s">
        <v>76</v>
      </c>
      <c r="B19" s="395"/>
      <c r="C19" s="395"/>
      <c r="D19" s="395"/>
      <c r="E19" s="395"/>
      <c r="F19" s="395"/>
      <c r="G19" s="85"/>
      <c r="H19" s="86"/>
      <c r="I19" s="125">
        <f>SUM(I18,I12)</f>
        <v>0</v>
      </c>
    </row>
    <row r="20" spans="1:9" ht="18" customHeight="1" thickBot="1" x14ac:dyDescent="0.25">
      <c r="A20" s="364" t="s">
        <v>82</v>
      </c>
      <c r="B20" s="365"/>
      <c r="C20" s="365"/>
      <c r="D20" s="365"/>
      <c r="E20" s="365"/>
      <c r="F20" s="365"/>
      <c r="G20" s="365"/>
      <c r="H20" s="365"/>
      <c r="I20" s="366"/>
    </row>
    <row r="21" spans="1:9" ht="40.9" customHeight="1" x14ac:dyDescent="0.2">
      <c r="A21" s="21" t="s">
        <v>13</v>
      </c>
      <c r="B21" s="22" t="s">
        <v>14</v>
      </c>
      <c r="C21" s="22" t="s">
        <v>4</v>
      </c>
      <c r="D21" s="22" t="s">
        <v>5</v>
      </c>
      <c r="E21" s="22" t="s">
        <v>6</v>
      </c>
      <c r="F21" s="23" t="s">
        <v>7</v>
      </c>
      <c r="G21" s="23" t="s">
        <v>8</v>
      </c>
      <c r="H21" s="72" t="s">
        <v>69</v>
      </c>
      <c r="I21" s="246" t="s">
        <v>70</v>
      </c>
    </row>
    <row r="22" spans="1:9" ht="120" x14ac:dyDescent="0.2">
      <c r="A22" s="129">
        <v>184801121</v>
      </c>
      <c r="B22" s="15" t="s">
        <v>136</v>
      </c>
      <c r="C22" s="158" t="s">
        <v>208</v>
      </c>
      <c r="D22" s="14" t="s">
        <v>34</v>
      </c>
      <c r="E22" s="14">
        <v>49</v>
      </c>
      <c r="F22" s="287">
        <v>0</v>
      </c>
      <c r="G22" s="75">
        <f>(E22*F22)</f>
        <v>0</v>
      </c>
      <c r="H22" s="14">
        <v>2</v>
      </c>
      <c r="I22" s="247">
        <f>(G22*H22)</f>
        <v>0</v>
      </c>
    </row>
    <row r="23" spans="1:9" ht="48" customHeight="1" x14ac:dyDescent="0.2">
      <c r="A23" s="129">
        <v>185804311</v>
      </c>
      <c r="B23" s="13" t="s">
        <v>138</v>
      </c>
      <c r="C23" s="120" t="s">
        <v>160</v>
      </c>
      <c r="D23" s="14" t="s">
        <v>40</v>
      </c>
      <c r="E23" s="14">
        <v>2.94</v>
      </c>
      <c r="F23" s="287">
        <v>0</v>
      </c>
      <c r="G23" s="75">
        <f t="shared" ref="G23:G25" si="3">(E23*F23)</f>
        <v>0</v>
      </c>
      <c r="H23" s="14">
        <v>5</v>
      </c>
      <c r="I23" s="247">
        <f t="shared" ref="I23:I25" si="4">(G23*H23)</f>
        <v>0</v>
      </c>
    </row>
    <row r="24" spans="1:9" ht="18.399999999999999" customHeight="1" x14ac:dyDescent="0.2">
      <c r="A24" s="130">
        <v>185851111</v>
      </c>
      <c r="B24" s="5" t="s">
        <v>25</v>
      </c>
      <c r="C24" s="108" t="s">
        <v>135</v>
      </c>
      <c r="D24" s="14" t="s">
        <v>141</v>
      </c>
      <c r="E24" s="14">
        <v>2.94</v>
      </c>
      <c r="F24" s="287">
        <v>0</v>
      </c>
      <c r="G24" s="75">
        <f t="shared" si="3"/>
        <v>0</v>
      </c>
      <c r="H24" s="14">
        <v>5</v>
      </c>
      <c r="I24" s="247">
        <f t="shared" si="4"/>
        <v>0</v>
      </c>
    </row>
    <row r="25" spans="1:9" ht="19.899999999999999" customHeight="1" thickBot="1" x14ac:dyDescent="0.25">
      <c r="A25" s="163">
        <v>184911111</v>
      </c>
      <c r="B25" s="84" t="s">
        <v>142</v>
      </c>
      <c r="C25" s="164" t="s">
        <v>143</v>
      </c>
      <c r="D25" s="50" t="s">
        <v>34</v>
      </c>
      <c r="E25" s="50">
        <v>1</v>
      </c>
      <c r="F25" s="287">
        <v>0</v>
      </c>
      <c r="G25" s="75">
        <f t="shared" si="3"/>
        <v>0</v>
      </c>
      <c r="H25" s="50">
        <v>1</v>
      </c>
      <c r="I25" s="247">
        <f t="shared" si="4"/>
        <v>0</v>
      </c>
    </row>
    <row r="26" spans="1:9" ht="18.399999999999999" customHeight="1" thickBot="1" x14ac:dyDescent="0.25">
      <c r="A26" s="337" t="s">
        <v>80</v>
      </c>
      <c r="B26" s="338"/>
      <c r="C26" s="338"/>
      <c r="D26" s="338"/>
      <c r="E26" s="338"/>
      <c r="F26" s="338"/>
      <c r="G26" s="45"/>
      <c r="H26" s="44"/>
      <c r="I26" s="78">
        <f>SUM(I22:I25)</f>
        <v>0</v>
      </c>
    </row>
    <row r="27" spans="1:9" ht="18.399999999999999" customHeight="1" x14ac:dyDescent="0.2">
      <c r="A27" s="367" t="s">
        <v>12</v>
      </c>
      <c r="B27" s="368"/>
      <c r="C27" s="368"/>
      <c r="D27" s="368"/>
      <c r="E27" s="368"/>
      <c r="F27" s="368"/>
      <c r="G27" s="368"/>
      <c r="H27" s="368"/>
      <c r="I27" s="369"/>
    </row>
    <row r="28" spans="1:9" ht="18.399999999999999" customHeight="1" x14ac:dyDescent="0.2">
      <c r="A28" s="99"/>
      <c r="B28" s="52" t="s">
        <v>133</v>
      </c>
      <c r="C28" s="162">
        <v>0.1</v>
      </c>
      <c r="D28" s="3"/>
      <c r="E28" s="3"/>
      <c r="F28" s="295">
        <v>0</v>
      </c>
      <c r="G28" s="9">
        <f>F28</f>
        <v>0</v>
      </c>
      <c r="H28" s="3">
        <v>1</v>
      </c>
      <c r="I28" s="247">
        <f>(G28*H28)</f>
        <v>0</v>
      </c>
    </row>
    <row r="29" spans="1:9" ht="18" customHeight="1" x14ac:dyDescent="0.2">
      <c r="A29" s="131" t="s">
        <v>44</v>
      </c>
      <c r="B29" s="19" t="s">
        <v>31</v>
      </c>
      <c r="C29" s="120" t="s">
        <v>135</v>
      </c>
      <c r="D29" s="118" t="s">
        <v>40</v>
      </c>
      <c r="E29" s="118">
        <v>2.94</v>
      </c>
      <c r="F29" s="295">
        <v>0</v>
      </c>
      <c r="G29" s="9">
        <f>F29*E29</f>
        <v>0</v>
      </c>
      <c r="H29" s="14">
        <v>5</v>
      </c>
      <c r="I29" s="247">
        <f t="shared" ref="I29" si="5">(G29*H29)</f>
        <v>0</v>
      </c>
    </row>
    <row r="30" spans="1:9" ht="18.399999999999999" customHeight="1" x14ac:dyDescent="0.2">
      <c r="A30" s="132"/>
      <c r="B30" s="19" t="s">
        <v>147</v>
      </c>
      <c r="C30" s="119" t="s">
        <v>145</v>
      </c>
      <c r="D30" s="14" t="s">
        <v>146</v>
      </c>
      <c r="E30" s="14">
        <v>15.7</v>
      </c>
      <c r="F30" s="295">
        <v>0</v>
      </c>
      <c r="G30" s="9">
        <f>F30*E30</f>
        <v>0</v>
      </c>
      <c r="H30" s="14">
        <v>1</v>
      </c>
      <c r="I30" s="247">
        <f>(G30*H30)</f>
        <v>0</v>
      </c>
    </row>
    <row r="31" spans="1:9" ht="18.399999999999999" customHeight="1" thickBot="1" x14ac:dyDescent="0.25">
      <c r="A31" s="133" t="s">
        <v>46</v>
      </c>
      <c r="B31" s="26"/>
      <c r="C31" s="134"/>
      <c r="D31" s="112"/>
      <c r="E31" s="112"/>
      <c r="F31" s="36"/>
      <c r="G31" s="42"/>
      <c r="H31" s="41"/>
      <c r="I31" s="249">
        <f>(I28+I29+I30)</f>
        <v>0</v>
      </c>
    </row>
    <row r="32" spans="1:9" ht="18.399999999999999" customHeight="1" thickBot="1" x14ac:dyDescent="0.25">
      <c r="A32" s="43" t="s">
        <v>75</v>
      </c>
      <c r="B32" s="44"/>
      <c r="C32" s="44"/>
      <c r="D32" s="44"/>
      <c r="E32" s="44"/>
      <c r="F32" s="45"/>
      <c r="G32" s="121"/>
      <c r="H32" s="122"/>
      <c r="I32" s="151">
        <f>SUM(I31,I26)</f>
        <v>0</v>
      </c>
    </row>
    <row r="33" spans="1:9" ht="18" customHeight="1" thickBot="1" x14ac:dyDescent="0.25">
      <c r="A33" s="389" t="s">
        <v>78</v>
      </c>
      <c r="B33" s="390"/>
      <c r="C33" s="390"/>
      <c r="D33" s="390"/>
      <c r="E33" s="390"/>
      <c r="F33" s="390"/>
      <c r="G33" s="390"/>
      <c r="H33" s="390"/>
      <c r="I33" s="391"/>
    </row>
    <row r="34" spans="1:9" ht="48.6" customHeight="1" x14ac:dyDescent="0.2">
      <c r="A34" s="21" t="s">
        <v>42</v>
      </c>
      <c r="B34" s="22" t="s">
        <v>14</v>
      </c>
      <c r="C34" s="22" t="s">
        <v>4</v>
      </c>
      <c r="D34" s="22" t="s">
        <v>5</v>
      </c>
      <c r="E34" s="22" t="s">
        <v>6</v>
      </c>
      <c r="F34" s="81" t="s">
        <v>7</v>
      </c>
      <c r="G34" s="23" t="s">
        <v>8</v>
      </c>
      <c r="H34" s="72" t="s">
        <v>69</v>
      </c>
      <c r="I34" s="246" t="s">
        <v>70</v>
      </c>
    </row>
    <row r="35" spans="1:9" ht="18.399999999999999" customHeight="1" x14ac:dyDescent="0.2">
      <c r="A35" s="74">
        <v>185804514</v>
      </c>
      <c r="B35" s="52" t="s">
        <v>73</v>
      </c>
      <c r="C35" s="138"/>
      <c r="D35" s="3" t="s">
        <v>50</v>
      </c>
      <c r="E35" s="3">
        <v>230</v>
      </c>
      <c r="F35" s="296">
        <v>0</v>
      </c>
      <c r="G35" s="9">
        <f>F35*E35</f>
        <v>0</v>
      </c>
      <c r="H35" s="14">
        <v>2</v>
      </c>
      <c r="I35" s="247">
        <f>(G35*H35)</f>
        <v>0</v>
      </c>
    </row>
    <row r="36" spans="1:9" ht="18.399999999999999" customHeight="1" x14ac:dyDescent="0.2">
      <c r="A36" s="74" t="s">
        <v>51</v>
      </c>
      <c r="B36" s="52" t="s">
        <v>81</v>
      </c>
      <c r="C36" s="138"/>
      <c r="D36" s="3" t="s">
        <v>50</v>
      </c>
      <c r="E36" s="3">
        <v>230</v>
      </c>
      <c r="F36" s="296">
        <v>0</v>
      </c>
      <c r="G36" s="9">
        <f t="shared" ref="G36:G39" si="6">F36*E36</f>
        <v>0</v>
      </c>
      <c r="H36" s="14">
        <v>1</v>
      </c>
      <c r="I36" s="247">
        <f t="shared" ref="I36:I39" si="7">(G36*H36)</f>
        <v>0</v>
      </c>
    </row>
    <row r="37" spans="1:9" ht="18.399999999999999" customHeight="1" x14ac:dyDescent="0.2">
      <c r="A37" s="32">
        <v>184921093</v>
      </c>
      <c r="B37" s="5" t="s">
        <v>22</v>
      </c>
      <c r="C37" s="113" t="s">
        <v>23</v>
      </c>
      <c r="D37" s="14" t="s">
        <v>9</v>
      </c>
      <c r="E37" s="14">
        <v>230</v>
      </c>
      <c r="F37" s="296">
        <v>0</v>
      </c>
      <c r="G37" s="9">
        <f t="shared" si="6"/>
        <v>0</v>
      </c>
      <c r="H37" s="14">
        <v>1</v>
      </c>
      <c r="I37" s="247">
        <f t="shared" si="7"/>
        <v>0</v>
      </c>
    </row>
    <row r="38" spans="1:9" ht="18.399999999999999" customHeight="1" x14ac:dyDescent="0.2">
      <c r="A38" s="32"/>
      <c r="B38" s="5" t="s">
        <v>49</v>
      </c>
      <c r="C38" s="97" t="s">
        <v>177</v>
      </c>
      <c r="D38" s="14" t="s">
        <v>40</v>
      </c>
      <c r="E38" s="14">
        <v>2.2999999999999998</v>
      </c>
      <c r="F38" s="296">
        <v>0</v>
      </c>
      <c r="G38" s="9">
        <f t="shared" si="6"/>
        <v>0</v>
      </c>
      <c r="H38" s="14">
        <v>4</v>
      </c>
      <c r="I38" s="247">
        <f t="shared" si="7"/>
        <v>0</v>
      </c>
    </row>
    <row r="39" spans="1:9" ht="18.399999999999999" customHeight="1" thickBot="1" x14ac:dyDescent="0.25">
      <c r="A39" s="98">
        <v>185804312</v>
      </c>
      <c r="B39" s="84" t="s">
        <v>43</v>
      </c>
      <c r="C39" s="109" t="s">
        <v>177</v>
      </c>
      <c r="D39" s="123" t="s">
        <v>40</v>
      </c>
      <c r="E39" s="123">
        <v>2.2999999999999998</v>
      </c>
      <c r="F39" s="296">
        <v>0</v>
      </c>
      <c r="G39" s="9">
        <f t="shared" si="6"/>
        <v>0</v>
      </c>
      <c r="H39" s="50">
        <v>4</v>
      </c>
      <c r="I39" s="247">
        <f t="shared" si="7"/>
        <v>0</v>
      </c>
    </row>
    <row r="40" spans="1:9" ht="18.399999999999999" customHeight="1" thickBot="1" x14ac:dyDescent="0.25">
      <c r="A40" s="337" t="s">
        <v>80</v>
      </c>
      <c r="B40" s="338"/>
      <c r="C40" s="338"/>
      <c r="D40" s="338"/>
      <c r="E40" s="338"/>
      <c r="F40" s="338"/>
      <c r="G40" s="45"/>
      <c r="H40" s="44"/>
      <c r="I40" s="78">
        <f>SUM(I35:I39)</f>
        <v>0</v>
      </c>
    </row>
    <row r="41" spans="1:9" ht="18.399999999999999" customHeight="1" x14ac:dyDescent="0.2">
      <c r="A41" s="386" t="s">
        <v>12</v>
      </c>
      <c r="B41" s="387"/>
      <c r="C41" s="387"/>
      <c r="D41" s="387"/>
      <c r="E41" s="387"/>
      <c r="F41" s="387"/>
      <c r="G41" s="387"/>
      <c r="H41" s="387"/>
      <c r="I41" s="388"/>
    </row>
    <row r="42" spans="1:9" ht="44.45" customHeight="1" x14ac:dyDescent="0.2">
      <c r="A42" s="205" t="s">
        <v>13</v>
      </c>
      <c r="B42" s="14" t="s">
        <v>14</v>
      </c>
      <c r="C42" s="14" t="s">
        <v>4</v>
      </c>
      <c r="D42" s="14" t="s">
        <v>5</v>
      </c>
      <c r="E42" s="14" t="s">
        <v>6</v>
      </c>
      <c r="F42" s="7" t="s">
        <v>7</v>
      </c>
      <c r="G42" s="7" t="s">
        <v>8</v>
      </c>
      <c r="H42" s="4" t="s">
        <v>69</v>
      </c>
      <c r="I42" s="247" t="s">
        <v>70</v>
      </c>
    </row>
    <row r="43" spans="1:9" ht="18.399999999999999" customHeight="1" x14ac:dyDescent="0.2">
      <c r="A43" s="205" t="s">
        <v>77</v>
      </c>
      <c r="B43" s="13" t="s">
        <v>71</v>
      </c>
      <c r="C43" s="159">
        <v>0.1</v>
      </c>
      <c r="D43" s="14"/>
      <c r="E43" s="14"/>
      <c r="F43" s="290">
        <v>0</v>
      </c>
      <c r="G43" s="9">
        <f>F43</f>
        <v>0</v>
      </c>
      <c r="H43" s="14">
        <v>1</v>
      </c>
      <c r="I43" s="247">
        <f>(G43*H43)</f>
        <v>0</v>
      </c>
    </row>
    <row r="44" spans="1:9" ht="18.399999999999999" customHeight="1" x14ac:dyDescent="0.2">
      <c r="A44" s="205">
        <v>10391100</v>
      </c>
      <c r="B44" s="19" t="s">
        <v>39</v>
      </c>
      <c r="C44" s="139" t="s">
        <v>176</v>
      </c>
      <c r="D44" s="104" t="s">
        <v>40</v>
      </c>
      <c r="E44" s="104">
        <v>11.5</v>
      </c>
      <c r="F44" s="287">
        <v>0</v>
      </c>
      <c r="G44" s="9">
        <f>F44*E44</f>
        <v>0</v>
      </c>
      <c r="H44" s="14">
        <v>1</v>
      </c>
      <c r="I44" s="247">
        <f t="shared" ref="I44:I45" si="8">(G44*H44)</f>
        <v>0</v>
      </c>
    </row>
    <row r="45" spans="1:9" ht="18.399999999999999" customHeight="1" x14ac:dyDescent="0.2">
      <c r="A45" s="24" t="s">
        <v>44</v>
      </c>
      <c r="B45" s="19" t="s">
        <v>31</v>
      </c>
      <c r="C45" s="139" t="s">
        <v>45</v>
      </c>
      <c r="D45" s="118" t="s">
        <v>40</v>
      </c>
      <c r="E45" s="118">
        <v>2.2999999999999998</v>
      </c>
      <c r="F45" s="287">
        <v>0</v>
      </c>
      <c r="G45" s="9">
        <f>F45*E45</f>
        <v>0</v>
      </c>
      <c r="H45" s="14">
        <v>4</v>
      </c>
      <c r="I45" s="247">
        <f t="shared" si="8"/>
        <v>0</v>
      </c>
    </row>
    <row r="46" spans="1:9" ht="18.399999999999999" customHeight="1" thickBot="1" x14ac:dyDescent="0.25">
      <c r="A46" s="25" t="s">
        <v>46</v>
      </c>
      <c r="B46" s="26"/>
      <c r="C46" s="154"/>
      <c r="D46" s="112"/>
      <c r="E46" s="112"/>
      <c r="F46" s="153"/>
      <c r="G46" s="116"/>
      <c r="H46" s="41"/>
      <c r="I46" s="249">
        <f>(I43+I44+I45)</f>
        <v>0</v>
      </c>
    </row>
    <row r="47" spans="1:9" ht="18.399999999999999" customHeight="1" thickBot="1" x14ac:dyDescent="0.25">
      <c r="A47" s="43" t="s">
        <v>75</v>
      </c>
      <c r="B47" s="124"/>
      <c r="C47" s="44"/>
      <c r="D47" s="44"/>
      <c r="E47" s="44"/>
      <c r="F47" s="45"/>
      <c r="G47" s="121"/>
      <c r="H47" s="122"/>
      <c r="I47" s="126">
        <f>SUM(I46,I40)</f>
        <v>0</v>
      </c>
    </row>
    <row r="48" spans="1:9" ht="18.399999999999999" customHeight="1" thickBot="1" x14ac:dyDescent="0.25">
      <c r="A48" s="358" t="s">
        <v>148</v>
      </c>
      <c r="B48" s="392"/>
      <c r="C48" s="392"/>
      <c r="D48" s="392"/>
      <c r="E48" s="392"/>
      <c r="F48" s="392"/>
      <c r="G48" s="392"/>
      <c r="H48" s="392"/>
      <c r="I48" s="393"/>
    </row>
    <row r="49" spans="1:9" ht="39" customHeight="1" x14ac:dyDescent="0.2">
      <c r="A49" s="21" t="s">
        <v>42</v>
      </c>
      <c r="B49" s="22" t="s">
        <v>14</v>
      </c>
      <c r="C49" s="22" t="s">
        <v>4</v>
      </c>
      <c r="D49" s="22" t="s">
        <v>5</v>
      </c>
      <c r="E49" s="22" t="s">
        <v>6</v>
      </c>
      <c r="F49" s="23" t="s">
        <v>7</v>
      </c>
      <c r="G49" s="23" t="s">
        <v>8</v>
      </c>
      <c r="H49" s="72" t="s">
        <v>69</v>
      </c>
      <c r="I49" s="246" t="s">
        <v>70</v>
      </c>
    </row>
    <row r="50" spans="1:9" ht="46.9" customHeight="1" x14ac:dyDescent="0.2">
      <c r="A50" s="135" t="s">
        <v>132</v>
      </c>
      <c r="B50" s="16" t="s">
        <v>131</v>
      </c>
      <c r="C50" s="34"/>
      <c r="D50" s="35" t="s">
        <v>50</v>
      </c>
      <c r="E50" s="35">
        <v>421.8</v>
      </c>
      <c r="F50" s="288">
        <v>0</v>
      </c>
      <c r="G50" s="9">
        <f>F50*E50</f>
        <v>0</v>
      </c>
      <c r="H50" s="14">
        <v>8</v>
      </c>
      <c r="I50" s="247">
        <f t="shared" ref="I50" si="9">(G50*H50)</f>
        <v>0</v>
      </c>
    </row>
    <row r="51" spans="1:9" ht="18.399999999999999" customHeight="1" thickBot="1" x14ac:dyDescent="0.25">
      <c r="A51" s="80" t="s">
        <v>48</v>
      </c>
      <c r="B51" s="27"/>
      <c r="C51" s="27"/>
      <c r="D51" s="27"/>
      <c r="E51" s="27"/>
      <c r="F51" s="36"/>
      <c r="G51" s="36"/>
      <c r="H51" s="41"/>
      <c r="I51" s="249">
        <f>SUM(I50:I50)</f>
        <v>0</v>
      </c>
    </row>
    <row r="52" spans="1:9" ht="18.399999999999999" customHeight="1" thickBot="1" x14ac:dyDescent="0.25">
      <c r="A52" s="43" t="s">
        <v>75</v>
      </c>
      <c r="B52" s="44"/>
      <c r="C52" s="44"/>
      <c r="D52" s="44"/>
      <c r="E52" s="44"/>
      <c r="F52" s="45"/>
      <c r="G52" s="79"/>
      <c r="H52" s="44"/>
      <c r="I52" s="127">
        <f>SUM(I51:I51)</f>
        <v>0</v>
      </c>
    </row>
    <row r="53" spans="1:9" ht="18.399999999999999" customHeight="1" thickBot="1" x14ac:dyDescent="0.25">
      <c r="B53" s="2"/>
      <c r="C53" s="2"/>
      <c r="D53" s="2"/>
      <c r="E53" s="2"/>
    </row>
    <row r="54" spans="1:9" ht="18.399999999999999" customHeight="1" thickBot="1" x14ac:dyDescent="0.25">
      <c r="A54" s="361" t="s">
        <v>67</v>
      </c>
      <c r="B54" s="362"/>
      <c r="C54" s="362"/>
      <c r="D54" s="362"/>
      <c r="E54" s="362"/>
      <c r="F54" s="362"/>
      <c r="G54" s="362"/>
      <c r="H54" s="363"/>
      <c r="I54" s="78">
        <f>SUM(I52,I47,I32,I19)</f>
        <v>0</v>
      </c>
    </row>
    <row r="55" spans="1:9" ht="18.399999999999999" customHeight="1" x14ac:dyDescent="0.2">
      <c r="B55" s="2"/>
      <c r="C55" s="2"/>
      <c r="D55" s="2"/>
      <c r="E55" s="2"/>
    </row>
    <row r="66" ht="18.399999999999999" customHeight="1" x14ac:dyDescent="0.2"/>
    <row r="67" ht="18.399999999999999" customHeight="1" x14ac:dyDescent="0.2"/>
    <row r="68" ht="18.399999999999999" customHeight="1" x14ac:dyDescent="0.2"/>
    <row r="69" ht="18.399999999999999" customHeight="1" x14ac:dyDescent="0.2"/>
    <row r="70" ht="18.399999999999999" customHeight="1" x14ac:dyDescent="0.2"/>
    <row r="71" ht="18.399999999999999" customHeight="1" x14ac:dyDescent="0.2"/>
    <row r="72" ht="18.399999999999999" customHeight="1" x14ac:dyDescent="0.2"/>
    <row r="73" ht="18.399999999999999" customHeight="1" x14ac:dyDescent="0.2"/>
    <row r="74" ht="18.399999999999999" customHeight="1" x14ac:dyDescent="0.2"/>
    <row r="75" ht="18.399999999999999" customHeight="1" x14ac:dyDescent="0.2"/>
    <row r="76" ht="18.399999999999999" customHeight="1" x14ac:dyDescent="0.2"/>
    <row r="77" ht="18.399999999999999" customHeight="1" x14ac:dyDescent="0.2"/>
    <row r="78" ht="18.399999999999999" customHeight="1" x14ac:dyDescent="0.2"/>
    <row r="79" ht="18.399999999999999" customHeight="1" x14ac:dyDescent="0.2"/>
    <row r="80" ht="18.399999999999999" customHeight="1" x14ac:dyDescent="0.2"/>
    <row r="81" ht="18.399999999999999" customHeight="1" x14ac:dyDescent="0.2"/>
    <row r="82" ht="18.399999999999999" customHeight="1" x14ac:dyDescent="0.2"/>
    <row r="83" ht="18.399999999999999" customHeight="1" x14ac:dyDescent="0.2"/>
    <row r="84" ht="18.399999999999999" customHeight="1" x14ac:dyDescent="0.2"/>
    <row r="85" ht="18.399999999999999" customHeight="1" x14ac:dyDescent="0.2"/>
    <row r="86" ht="18.399999999999999" customHeight="1" x14ac:dyDescent="0.2"/>
    <row r="87" ht="18.399999999999999" customHeight="1" x14ac:dyDescent="0.2"/>
    <row r="88" ht="18.399999999999999" customHeight="1" x14ac:dyDescent="0.2"/>
    <row r="89" ht="18.399999999999999" customHeight="1" x14ac:dyDescent="0.2"/>
    <row r="90" ht="18.399999999999999" customHeight="1" x14ac:dyDescent="0.2"/>
    <row r="91" ht="18.399999999999999" customHeight="1" x14ac:dyDescent="0.2"/>
    <row r="92" ht="18.399999999999999" customHeight="1" x14ac:dyDescent="0.2"/>
    <row r="93" ht="18.399999999999999" customHeight="1" x14ac:dyDescent="0.2"/>
    <row r="94" ht="18.399999999999999" customHeight="1" x14ac:dyDescent="0.2"/>
    <row r="95" ht="18.399999999999999" customHeight="1" x14ac:dyDescent="0.2"/>
    <row r="96" ht="18.399999999999999" customHeight="1" x14ac:dyDescent="0.2"/>
    <row r="97" ht="18.399999999999999" customHeight="1" x14ac:dyDescent="0.2"/>
    <row r="98" ht="18.399999999999999" customHeight="1" x14ac:dyDescent="0.2"/>
    <row r="99" ht="18.399999999999999" customHeight="1" x14ac:dyDescent="0.2"/>
    <row r="100" ht="18.399999999999999" customHeight="1" x14ac:dyDescent="0.2"/>
    <row r="101" ht="18.399999999999999" customHeight="1" x14ac:dyDescent="0.2"/>
    <row r="102" ht="18.399999999999999" customHeight="1" x14ac:dyDescent="0.2"/>
    <row r="103" ht="18.399999999999999" customHeight="1" x14ac:dyDescent="0.2"/>
    <row r="104" ht="18.399999999999999" customHeight="1" x14ac:dyDescent="0.2"/>
    <row r="105" ht="18.399999999999999" customHeight="1" x14ac:dyDescent="0.2"/>
    <row r="106" ht="18.399999999999999" customHeight="1" x14ac:dyDescent="0.2"/>
    <row r="107" ht="18.399999999999999" customHeight="1" x14ac:dyDescent="0.2"/>
    <row r="108" ht="18.399999999999999" customHeight="1" x14ac:dyDescent="0.2"/>
    <row r="109" ht="18.399999999999999" customHeight="1" x14ac:dyDescent="0.2"/>
    <row r="110" ht="18.399999999999999" customHeight="1" x14ac:dyDescent="0.2"/>
    <row r="111" ht="18.399999999999999" customHeight="1" x14ac:dyDescent="0.2"/>
    <row r="112" ht="18.399999999999999" customHeight="1" x14ac:dyDescent="0.2"/>
    <row r="113" ht="18.399999999999999" customHeight="1" x14ac:dyDescent="0.2"/>
    <row r="114" ht="18.399999999999999" customHeight="1" x14ac:dyDescent="0.2"/>
    <row r="115" ht="18.399999999999999" customHeight="1" x14ac:dyDescent="0.2"/>
    <row r="116" ht="18.399999999999999" customHeight="1" x14ac:dyDescent="0.2"/>
    <row r="117" ht="18.399999999999999" customHeight="1" x14ac:dyDescent="0.2"/>
    <row r="118" ht="18.399999999999999" customHeight="1" x14ac:dyDescent="0.2"/>
    <row r="119" ht="18.399999999999999" customHeight="1" x14ac:dyDescent="0.2"/>
    <row r="120" ht="18.399999999999999" customHeight="1" x14ac:dyDescent="0.2"/>
  </sheetData>
  <sheetProtection algorithmName="SHA-512" hashValue="FExGibrC6M6HuV+frRIHT6QHsF9W/x1xotRoIEVN6EO3R7+hDzkm9oOVrmv3hkbNObWRoa7XVhobAwwmxRCB9w==" saltValue="I1J8FOAHgs/mqBXUQQzSgg==" spinCount="100000" sheet="1" objects="1" scenarios="1"/>
  <mergeCells count="15">
    <mergeCell ref="A2:I2"/>
    <mergeCell ref="A20:I20"/>
    <mergeCell ref="A26:F26"/>
    <mergeCell ref="A27:I27"/>
    <mergeCell ref="A48:I48"/>
    <mergeCell ref="A40:F40"/>
    <mergeCell ref="A19:F19"/>
    <mergeCell ref="A54:H54"/>
    <mergeCell ref="A12:F12"/>
    <mergeCell ref="A18:F18"/>
    <mergeCell ref="A3:I3"/>
    <mergeCell ref="A4:I4"/>
    <mergeCell ref="A13:I13"/>
    <mergeCell ref="A41:I41"/>
    <mergeCell ref="A33:I33"/>
  </mergeCells>
  <pageMargins left="0.78749999999999998" right="0.78749999999999998" top="1.0249999999999999" bottom="1.0249999999999999" header="0.78749999999999998" footer="0.78749999999999998"/>
  <pageSetup paperSize="9" scale="76" fitToHeight="0" orientation="landscape" useFirstPageNumber="1" horizontalDpi="300" verticalDpi="300" r:id="rId1"/>
  <headerFooter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AC788-9724-41B8-A44F-5651B9960194}">
  <sheetPr>
    <pageSetUpPr fitToPage="1"/>
  </sheetPr>
  <dimension ref="A1:AMI119"/>
  <sheetViews>
    <sheetView zoomScale="89" zoomScaleNormal="89" workbookViewId="0">
      <selection activeCell="A17" sqref="A17:F17"/>
    </sheetView>
  </sheetViews>
  <sheetFormatPr defaultColWidth="11.5703125" defaultRowHeight="12.75" x14ac:dyDescent="0.2"/>
  <cols>
    <col min="1" max="1" width="16.7109375" style="17" customWidth="1"/>
    <col min="2" max="2" width="59.5703125" style="1" customWidth="1"/>
    <col min="3" max="3" width="24.7109375" style="1" customWidth="1"/>
    <col min="4" max="4" width="6.85546875" style="1" customWidth="1"/>
    <col min="5" max="5" width="10.5703125" style="1" customWidth="1"/>
    <col min="6" max="6" width="10.140625" style="8" customWidth="1"/>
    <col min="7" max="7" width="12.85546875" style="8" bestFit="1" customWidth="1"/>
    <col min="8" max="8" width="11.5703125" style="2"/>
    <col min="9" max="9" width="20" style="73" customWidth="1"/>
    <col min="10" max="1023" width="11.5703125" style="1"/>
  </cols>
  <sheetData>
    <row r="1" spans="1:9" ht="18.399999999999999" customHeight="1" x14ac:dyDescent="0.2"/>
    <row r="2" spans="1:9" ht="18.399999999999999" customHeight="1" thickBot="1" x14ac:dyDescent="0.25">
      <c r="A2" s="375" t="s">
        <v>181</v>
      </c>
      <c r="B2" s="375"/>
      <c r="C2" s="375"/>
      <c r="D2" s="375"/>
      <c r="E2" s="375"/>
      <c r="F2" s="375"/>
      <c r="G2" s="375"/>
      <c r="H2" s="375"/>
      <c r="I2" s="375"/>
    </row>
    <row r="3" spans="1:9" ht="18.399999999999999" customHeight="1" thickBot="1" x14ac:dyDescent="0.25">
      <c r="A3" s="327" t="s">
        <v>79</v>
      </c>
      <c r="B3" s="328"/>
      <c r="C3" s="328"/>
      <c r="D3" s="328"/>
      <c r="E3" s="328"/>
      <c r="F3" s="328"/>
      <c r="G3" s="328"/>
      <c r="H3" s="328"/>
      <c r="I3" s="376"/>
    </row>
    <row r="4" spans="1:9" ht="18.399999999999999" customHeight="1" thickBot="1" x14ac:dyDescent="0.25">
      <c r="A4" s="377" t="s">
        <v>1</v>
      </c>
      <c r="B4" s="378"/>
      <c r="C4" s="378"/>
      <c r="D4" s="378"/>
      <c r="E4" s="378"/>
      <c r="F4" s="378"/>
      <c r="G4" s="378"/>
      <c r="H4" s="378"/>
      <c r="I4" s="379"/>
    </row>
    <row r="5" spans="1:9" ht="46.9" customHeight="1" x14ac:dyDescent="0.2">
      <c r="A5" s="74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9" t="s">
        <v>7</v>
      </c>
      <c r="G5" s="9" t="s">
        <v>8</v>
      </c>
      <c r="H5" s="76" t="s">
        <v>69</v>
      </c>
      <c r="I5" s="248" t="s">
        <v>70</v>
      </c>
    </row>
    <row r="6" spans="1:9" ht="18.399999999999999" customHeight="1" x14ac:dyDescent="0.2">
      <c r="A6" s="32">
        <v>184921093</v>
      </c>
      <c r="B6" s="5" t="s">
        <v>22</v>
      </c>
      <c r="C6" s="113" t="s">
        <v>54</v>
      </c>
      <c r="D6" s="14" t="s">
        <v>9</v>
      </c>
      <c r="E6" s="14">
        <v>735</v>
      </c>
      <c r="F6" s="287">
        <v>0</v>
      </c>
      <c r="G6" s="75">
        <f>(E6*F6)</f>
        <v>0</v>
      </c>
      <c r="H6" s="14">
        <v>1</v>
      </c>
      <c r="I6" s="247">
        <f>(G6*H6)</f>
        <v>0</v>
      </c>
    </row>
    <row r="7" spans="1:9" ht="18.399999999999999" customHeight="1" x14ac:dyDescent="0.2">
      <c r="A7" s="32">
        <v>185804511</v>
      </c>
      <c r="B7" s="5" t="s">
        <v>72</v>
      </c>
      <c r="C7" s="113"/>
      <c r="D7" s="14" t="s">
        <v>9</v>
      </c>
      <c r="E7" s="14">
        <v>735</v>
      </c>
      <c r="F7" s="287">
        <v>0</v>
      </c>
      <c r="G7" s="75">
        <f t="shared" ref="G7:G11" si="0">(E7*F7)</f>
        <v>0</v>
      </c>
      <c r="H7" s="14">
        <v>2</v>
      </c>
      <c r="I7" s="247">
        <f t="shared" ref="I7:I11" si="1">(G7*H7)</f>
        <v>0</v>
      </c>
    </row>
    <row r="8" spans="1:9" ht="18.399999999999999" customHeight="1" x14ac:dyDescent="0.2">
      <c r="A8" s="32">
        <v>185804252</v>
      </c>
      <c r="B8" s="12" t="s">
        <v>74</v>
      </c>
      <c r="C8" s="113"/>
      <c r="D8" s="14" t="s">
        <v>50</v>
      </c>
      <c r="E8" s="14">
        <v>735</v>
      </c>
      <c r="F8" s="287">
        <v>0</v>
      </c>
      <c r="G8" s="75">
        <f t="shared" si="0"/>
        <v>0</v>
      </c>
      <c r="H8" s="14">
        <v>2</v>
      </c>
      <c r="I8" s="247">
        <f t="shared" si="1"/>
        <v>0</v>
      </c>
    </row>
    <row r="9" spans="1:9" ht="28.9" customHeight="1" x14ac:dyDescent="0.2">
      <c r="A9" s="32">
        <v>185804312</v>
      </c>
      <c r="B9" s="5" t="s">
        <v>24</v>
      </c>
      <c r="C9" s="113" t="s">
        <v>153</v>
      </c>
      <c r="D9" s="14" t="s">
        <v>11</v>
      </c>
      <c r="E9" s="14">
        <v>18.3</v>
      </c>
      <c r="F9" s="287">
        <v>0</v>
      </c>
      <c r="G9" s="75">
        <f t="shared" si="0"/>
        <v>0</v>
      </c>
      <c r="H9" s="14">
        <v>5</v>
      </c>
      <c r="I9" s="247">
        <f t="shared" si="1"/>
        <v>0</v>
      </c>
    </row>
    <row r="10" spans="1:9" ht="18.399999999999999" customHeight="1" x14ac:dyDescent="0.2">
      <c r="A10" s="32">
        <v>185851111</v>
      </c>
      <c r="B10" s="5" t="s">
        <v>25</v>
      </c>
      <c r="C10" s="108"/>
      <c r="D10" s="14" t="s">
        <v>11</v>
      </c>
      <c r="E10" s="14">
        <v>18.3</v>
      </c>
      <c r="F10" s="287">
        <v>0</v>
      </c>
      <c r="G10" s="75">
        <f t="shared" si="0"/>
        <v>0</v>
      </c>
      <c r="H10" s="14">
        <v>5</v>
      </c>
      <c r="I10" s="247">
        <f t="shared" si="1"/>
        <v>0</v>
      </c>
    </row>
    <row r="11" spans="1:9" ht="18.399999999999999" customHeight="1" thickBot="1" x14ac:dyDescent="0.25">
      <c r="A11" s="71">
        <v>998231311</v>
      </c>
      <c r="B11" s="49" t="s">
        <v>26</v>
      </c>
      <c r="C11" s="143" t="s">
        <v>55</v>
      </c>
      <c r="D11" s="50" t="s">
        <v>27</v>
      </c>
      <c r="E11" s="50">
        <v>36.700000000000003</v>
      </c>
      <c r="F11" s="287">
        <v>0</v>
      </c>
      <c r="G11" s="75">
        <f t="shared" si="0"/>
        <v>0</v>
      </c>
      <c r="H11" s="50">
        <v>1</v>
      </c>
      <c r="I11" s="247">
        <f t="shared" si="1"/>
        <v>0</v>
      </c>
    </row>
    <row r="12" spans="1:9" ht="18.399999999999999" customHeight="1" thickBot="1" x14ac:dyDescent="0.25">
      <c r="A12" s="337" t="s">
        <v>80</v>
      </c>
      <c r="B12" s="338"/>
      <c r="C12" s="338"/>
      <c r="D12" s="338"/>
      <c r="E12" s="338"/>
      <c r="F12" s="338"/>
      <c r="G12" s="45"/>
      <c r="H12" s="44"/>
      <c r="I12" s="78">
        <f>SUM(I6:I11)</f>
        <v>0</v>
      </c>
    </row>
    <row r="13" spans="1:9" ht="18" customHeight="1" x14ac:dyDescent="0.2">
      <c r="A13" s="383" t="s">
        <v>12</v>
      </c>
      <c r="B13" s="384"/>
      <c r="C13" s="384"/>
      <c r="D13" s="384"/>
      <c r="E13" s="384"/>
      <c r="F13" s="384"/>
      <c r="G13" s="384"/>
      <c r="H13" s="384"/>
      <c r="I13" s="385"/>
    </row>
    <row r="14" spans="1:9" ht="40.9" customHeight="1" x14ac:dyDescent="0.2">
      <c r="A14" s="74" t="s">
        <v>13</v>
      </c>
      <c r="B14" s="3" t="s">
        <v>14</v>
      </c>
      <c r="C14" s="3" t="s">
        <v>4</v>
      </c>
      <c r="D14" s="3" t="s">
        <v>5</v>
      </c>
      <c r="E14" s="3" t="s">
        <v>6</v>
      </c>
      <c r="F14" s="9" t="s">
        <v>7</v>
      </c>
      <c r="G14" s="9" t="s">
        <v>8</v>
      </c>
      <c r="H14" s="76" t="s">
        <v>69</v>
      </c>
      <c r="I14" s="248" t="s">
        <v>70</v>
      </c>
    </row>
    <row r="15" spans="1:9" ht="29.45" customHeight="1" x14ac:dyDescent="0.2">
      <c r="A15" s="205">
        <v>10391100</v>
      </c>
      <c r="B15" s="5" t="s">
        <v>29</v>
      </c>
      <c r="C15" s="11" t="s">
        <v>159</v>
      </c>
      <c r="D15" s="14" t="s">
        <v>40</v>
      </c>
      <c r="E15" s="14">
        <v>36.75</v>
      </c>
      <c r="F15" s="287">
        <v>0</v>
      </c>
      <c r="G15" s="75">
        <f>(E15*F15)</f>
        <v>0</v>
      </c>
      <c r="H15" s="14">
        <v>1</v>
      </c>
      <c r="I15" s="247">
        <f>(G15*H15)</f>
        <v>0</v>
      </c>
    </row>
    <row r="16" spans="1:9" ht="31.9" customHeight="1" x14ac:dyDescent="0.2">
      <c r="A16" s="205" t="s">
        <v>30</v>
      </c>
      <c r="B16" s="5" t="s">
        <v>31</v>
      </c>
      <c r="C16" s="11" t="s">
        <v>158</v>
      </c>
      <c r="D16" s="14" t="s">
        <v>40</v>
      </c>
      <c r="E16" s="14">
        <v>18.3</v>
      </c>
      <c r="F16" s="287">
        <v>0</v>
      </c>
      <c r="G16" s="75">
        <f>(E16*F16)</f>
        <v>0</v>
      </c>
      <c r="H16" s="14">
        <v>5</v>
      </c>
      <c r="I16" s="247">
        <f>(G16*H16)</f>
        <v>0</v>
      </c>
    </row>
    <row r="17" spans="1:9" ht="18.399999999999999" customHeight="1" thickBot="1" x14ac:dyDescent="0.25">
      <c r="A17" s="373" t="s">
        <v>15</v>
      </c>
      <c r="B17" s="374"/>
      <c r="C17" s="374"/>
      <c r="D17" s="374"/>
      <c r="E17" s="374"/>
      <c r="F17" s="374"/>
      <c r="G17" s="128"/>
      <c r="H17" s="41"/>
      <c r="I17" s="249">
        <f>SUM(I15:I16)</f>
        <v>0</v>
      </c>
    </row>
    <row r="18" spans="1:9" ht="18.399999999999999" customHeight="1" thickBot="1" x14ac:dyDescent="0.25">
      <c r="A18" s="394" t="s">
        <v>76</v>
      </c>
      <c r="B18" s="395"/>
      <c r="C18" s="395"/>
      <c r="D18" s="395"/>
      <c r="E18" s="395"/>
      <c r="F18" s="395"/>
      <c r="G18" s="85"/>
      <c r="H18" s="86"/>
      <c r="I18" s="125">
        <f>SUM(I17,I12)</f>
        <v>0</v>
      </c>
    </row>
    <row r="19" spans="1:9" ht="18" customHeight="1" thickBot="1" x14ac:dyDescent="0.25">
      <c r="A19" s="364" t="s">
        <v>82</v>
      </c>
      <c r="B19" s="365"/>
      <c r="C19" s="365"/>
      <c r="D19" s="365"/>
      <c r="E19" s="365"/>
      <c r="F19" s="365"/>
      <c r="G19" s="365"/>
      <c r="H19" s="365"/>
      <c r="I19" s="366"/>
    </row>
    <row r="20" spans="1:9" ht="40.9" customHeight="1" x14ac:dyDescent="0.2">
      <c r="A20" s="21" t="s">
        <v>13</v>
      </c>
      <c r="B20" s="22" t="s">
        <v>14</v>
      </c>
      <c r="C20" s="22" t="s">
        <v>4</v>
      </c>
      <c r="D20" s="22" t="s">
        <v>5</v>
      </c>
      <c r="E20" s="22" t="s">
        <v>6</v>
      </c>
      <c r="F20" s="23" t="s">
        <v>7</v>
      </c>
      <c r="G20" s="23" t="s">
        <v>8</v>
      </c>
      <c r="H20" s="72" t="s">
        <v>69</v>
      </c>
      <c r="I20" s="246" t="s">
        <v>70</v>
      </c>
    </row>
    <row r="21" spans="1:9" ht="40.9" customHeight="1" x14ac:dyDescent="0.2">
      <c r="A21" s="74" t="s">
        <v>51</v>
      </c>
      <c r="B21" s="52" t="s">
        <v>197</v>
      </c>
      <c r="C21" s="3"/>
      <c r="D21" s="3" t="s">
        <v>34</v>
      </c>
      <c r="E21" s="3">
        <v>49</v>
      </c>
      <c r="F21" s="295">
        <v>0</v>
      </c>
      <c r="G21" s="9">
        <f>(E21*F21)</f>
        <v>0</v>
      </c>
      <c r="H21" s="76">
        <v>1</v>
      </c>
      <c r="I21" s="248">
        <f>(G21*H21)</f>
        <v>0</v>
      </c>
    </row>
    <row r="22" spans="1:9" ht="120" x14ac:dyDescent="0.2">
      <c r="A22" s="129">
        <v>184801121</v>
      </c>
      <c r="B22" s="15" t="s">
        <v>136</v>
      </c>
      <c r="C22" s="158" t="s">
        <v>208</v>
      </c>
      <c r="D22" s="14" t="s">
        <v>34</v>
      </c>
      <c r="E22" s="14">
        <v>49</v>
      </c>
      <c r="F22" s="295">
        <v>0</v>
      </c>
      <c r="G22" s="9">
        <f t="shared" ref="G22:G26" si="2">(E22*F22)</f>
        <v>0</v>
      </c>
      <c r="H22" s="14">
        <v>2</v>
      </c>
      <c r="I22" s="248">
        <f t="shared" ref="I22:I26" si="3">(G22*H22)</f>
        <v>0</v>
      </c>
    </row>
    <row r="23" spans="1:9" ht="48" customHeight="1" x14ac:dyDescent="0.2">
      <c r="A23" s="129">
        <v>185804311</v>
      </c>
      <c r="B23" s="13" t="s">
        <v>138</v>
      </c>
      <c r="C23" s="120" t="s">
        <v>160</v>
      </c>
      <c r="D23" s="14" t="s">
        <v>40</v>
      </c>
      <c r="E23" s="14">
        <v>2.94</v>
      </c>
      <c r="F23" s="295">
        <v>0</v>
      </c>
      <c r="G23" s="9">
        <f t="shared" si="2"/>
        <v>0</v>
      </c>
      <c r="H23" s="14">
        <v>5</v>
      </c>
      <c r="I23" s="248">
        <f t="shared" si="3"/>
        <v>0</v>
      </c>
    </row>
    <row r="24" spans="1:9" ht="18.399999999999999" customHeight="1" x14ac:dyDescent="0.2">
      <c r="A24" s="130">
        <v>185851111</v>
      </c>
      <c r="B24" s="5" t="s">
        <v>25</v>
      </c>
      <c r="C24" s="108" t="s">
        <v>135</v>
      </c>
      <c r="D24" s="14" t="s">
        <v>141</v>
      </c>
      <c r="E24" s="14">
        <v>2.94</v>
      </c>
      <c r="F24" s="295">
        <v>0</v>
      </c>
      <c r="G24" s="9">
        <f t="shared" si="2"/>
        <v>0</v>
      </c>
      <c r="H24" s="14">
        <v>5</v>
      </c>
      <c r="I24" s="248">
        <f t="shared" si="3"/>
        <v>0</v>
      </c>
    </row>
    <row r="25" spans="1:9" ht="30.6" customHeight="1" x14ac:dyDescent="0.2">
      <c r="A25" s="54" t="s">
        <v>51</v>
      </c>
      <c r="B25" s="13" t="s">
        <v>139</v>
      </c>
      <c r="C25" s="120" t="s">
        <v>144</v>
      </c>
      <c r="D25" s="14" t="s">
        <v>34</v>
      </c>
      <c r="E25" s="14">
        <v>49</v>
      </c>
      <c r="F25" s="295">
        <v>0</v>
      </c>
      <c r="G25" s="9">
        <f t="shared" si="2"/>
        <v>0</v>
      </c>
      <c r="H25" s="14">
        <v>1</v>
      </c>
      <c r="I25" s="248">
        <f t="shared" si="3"/>
        <v>0</v>
      </c>
    </row>
    <row r="26" spans="1:9" ht="56.45" customHeight="1" thickBot="1" x14ac:dyDescent="0.25">
      <c r="A26" s="54" t="s">
        <v>51</v>
      </c>
      <c r="B26" s="13" t="s">
        <v>140</v>
      </c>
      <c r="C26" s="120" t="s">
        <v>134</v>
      </c>
      <c r="D26" s="14" t="s">
        <v>34</v>
      </c>
      <c r="E26" s="14">
        <v>7</v>
      </c>
      <c r="F26" s="295">
        <v>0</v>
      </c>
      <c r="G26" s="9">
        <f t="shared" si="2"/>
        <v>0</v>
      </c>
      <c r="H26" s="14">
        <v>1</v>
      </c>
      <c r="I26" s="248">
        <f t="shared" si="3"/>
        <v>0</v>
      </c>
    </row>
    <row r="27" spans="1:9" ht="18.399999999999999" customHeight="1" thickBot="1" x14ac:dyDescent="0.25">
      <c r="A27" s="337" t="s">
        <v>80</v>
      </c>
      <c r="B27" s="338"/>
      <c r="C27" s="338"/>
      <c r="D27" s="338"/>
      <c r="E27" s="338"/>
      <c r="F27" s="338"/>
      <c r="G27" s="45"/>
      <c r="H27" s="44"/>
      <c r="I27" s="78">
        <f>SUM(I21:I26)</f>
        <v>0</v>
      </c>
    </row>
    <row r="28" spans="1:9" ht="18.399999999999999" customHeight="1" x14ac:dyDescent="0.2">
      <c r="A28" s="367" t="s">
        <v>12</v>
      </c>
      <c r="B28" s="368"/>
      <c r="C28" s="368"/>
      <c r="D28" s="368"/>
      <c r="E28" s="368"/>
      <c r="F28" s="368"/>
      <c r="G28" s="368"/>
      <c r="H28" s="368"/>
      <c r="I28" s="369"/>
    </row>
    <row r="29" spans="1:9" ht="18.399999999999999" customHeight="1" x14ac:dyDescent="0.2">
      <c r="A29" s="99"/>
      <c r="B29" s="52" t="s">
        <v>133</v>
      </c>
      <c r="C29" s="162">
        <v>0.1</v>
      </c>
      <c r="D29" s="3"/>
      <c r="E29" s="3"/>
      <c r="F29" s="295">
        <v>0</v>
      </c>
      <c r="G29" s="9">
        <f>F29</f>
        <v>0</v>
      </c>
      <c r="H29" s="3">
        <v>1</v>
      </c>
      <c r="I29" s="248">
        <f>(G29*H29)</f>
        <v>0</v>
      </c>
    </row>
    <row r="30" spans="1:9" ht="18" customHeight="1" x14ac:dyDescent="0.2">
      <c r="A30" s="131" t="s">
        <v>44</v>
      </c>
      <c r="B30" s="19" t="s">
        <v>31</v>
      </c>
      <c r="C30" s="120" t="s">
        <v>135</v>
      </c>
      <c r="D30" s="118" t="s">
        <v>40</v>
      </c>
      <c r="E30" s="118">
        <v>2.94</v>
      </c>
      <c r="F30" s="295">
        <v>0</v>
      </c>
      <c r="G30" s="9">
        <f>F30*E30</f>
        <v>0</v>
      </c>
      <c r="H30" s="14">
        <v>5</v>
      </c>
      <c r="I30" s="248">
        <f>(G30*H30)</f>
        <v>0</v>
      </c>
    </row>
    <row r="31" spans="1:9" ht="18.399999999999999" customHeight="1" thickBot="1" x14ac:dyDescent="0.25">
      <c r="A31" s="133" t="s">
        <v>46</v>
      </c>
      <c r="B31" s="26"/>
      <c r="C31" s="134"/>
      <c r="D31" s="112"/>
      <c r="E31" s="112"/>
      <c r="F31" s="36"/>
      <c r="G31" s="42"/>
      <c r="H31" s="41"/>
      <c r="I31" s="249">
        <f>(I29+I30)</f>
        <v>0</v>
      </c>
    </row>
    <row r="32" spans="1:9" ht="18.399999999999999" customHeight="1" thickBot="1" x14ac:dyDescent="0.25">
      <c r="A32" s="43" t="s">
        <v>75</v>
      </c>
      <c r="B32" s="44"/>
      <c r="C32" s="44"/>
      <c r="D32" s="44"/>
      <c r="E32" s="44"/>
      <c r="F32" s="45"/>
      <c r="G32" s="121"/>
      <c r="H32" s="122"/>
      <c r="I32" s="151">
        <f>SUM(I31,I27)</f>
        <v>0</v>
      </c>
    </row>
    <row r="33" spans="1:9" ht="18" customHeight="1" thickBot="1" x14ac:dyDescent="0.25">
      <c r="A33" s="389" t="s">
        <v>78</v>
      </c>
      <c r="B33" s="390"/>
      <c r="C33" s="390"/>
      <c r="D33" s="390"/>
      <c r="E33" s="390"/>
      <c r="F33" s="390"/>
      <c r="G33" s="390"/>
      <c r="H33" s="390"/>
      <c r="I33" s="391"/>
    </row>
    <row r="34" spans="1:9" ht="48.6" customHeight="1" x14ac:dyDescent="0.2">
      <c r="A34" s="21" t="s">
        <v>42</v>
      </c>
      <c r="B34" s="22" t="s">
        <v>14</v>
      </c>
      <c r="C34" s="22" t="s">
        <v>4</v>
      </c>
      <c r="D34" s="22" t="s">
        <v>5</v>
      </c>
      <c r="E34" s="22" t="s">
        <v>6</v>
      </c>
      <c r="F34" s="81" t="s">
        <v>7</v>
      </c>
      <c r="G34" s="23" t="s">
        <v>8</v>
      </c>
      <c r="H34" s="72" t="s">
        <v>69</v>
      </c>
      <c r="I34" s="246"/>
    </row>
    <row r="35" spans="1:9" ht="18.399999999999999" customHeight="1" x14ac:dyDescent="0.2">
      <c r="A35" s="74">
        <v>185804514</v>
      </c>
      <c r="B35" s="52" t="s">
        <v>73</v>
      </c>
      <c r="C35" s="138"/>
      <c r="D35" s="3" t="s">
        <v>50</v>
      </c>
      <c r="E35" s="3">
        <v>230</v>
      </c>
      <c r="F35" s="296">
        <v>0</v>
      </c>
      <c r="G35" s="75">
        <f>(E35*F35)</f>
        <v>0</v>
      </c>
      <c r="H35" s="14">
        <v>2</v>
      </c>
      <c r="I35" s="247">
        <f>(G35*H35)</f>
        <v>0</v>
      </c>
    </row>
    <row r="36" spans="1:9" ht="18.399999999999999" customHeight="1" x14ac:dyDescent="0.2">
      <c r="A36" s="74" t="s">
        <v>51</v>
      </c>
      <c r="B36" s="52" t="s">
        <v>81</v>
      </c>
      <c r="C36" s="138"/>
      <c r="D36" s="3" t="s">
        <v>50</v>
      </c>
      <c r="E36" s="3">
        <v>230</v>
      </c>
      <c r="F36" s="296">
        <v>0</v>
      </c>
      <c r="G36" s="75">
        <f t="shared" ref="G36:G39" si="4">(E36*F36)</f>
        <v>0</v>
      </c>
      <c r="H36" s="14">
        <v>1</v>
      </c>
      <c r="I36" s="247">
        <f t="shared" ref="I36:I39" si="5">(G36*H36)</f>
        <v>0</v>
      </c>
    </row>
    <row r="37" spans="1:9" ht="18.399999999999999" customHeight="1" x14ac:dyDescent="0.2">
      <c r="A37" s="32">
        <v>184921093</v>
      </c>
      <c r="B37" s="5" t="s">
        <v>22</v>
      </c>
      <c r="C37" s="113" t="s">
        <v>23</v>
      </c>
      <c r="D37" s="14" t="s">
        <v>9</v>
      </c>
      <c r="E37" s="14">
        <v>230</v>
      </c>
      <c r="F37" s="296">
        <v>0</v>
      </c>
      <c r="G37" s="75">
        <f t="shared" si="4"/>
        <v>0</v>
      </c>
      <c r="H37" s="14">
        <v>1</v>
      </c>
      <c r="I37" s="247">
        <f t="shared" si="5"/>
        <v>0</v>
      </c>
    </row>
    <row r="38" spans="1:9" ht="18.399999999999999" customHeight="1" x14ac:dyDescent="0.2">
      <c r="A38" s="32"/>
      <c r="B38" s="5" t="s">
        <v>49</v>
      </c>
      <c r="C38" s="97" t="s">
        <v>177</v>
      </c>
      <c r="D38" s="14" t="s">
        <v>40</v>
      </c>
      <c r="E38" s="14">
        <v>2.2999999999999998</v>
      </c>
      <c r="F38" s="296">
        <v>0</v>
      </c>
      <c r="G38" s="75">
        <f t="shared" si="4"/>
        <v>0</v>
      </c>
      <c r="H38" s="14">
        <v>3</v>
      </c>
      <c r="I38" s="247">
        <f t="shared" si="5"/>
        <v>0</v>
      </c>
    </row>
    <row r="39" spans="1:9" ht="18.399999999999999" customHeight="1" thickBot="1" x14ac:dyDescent="0.25">
      <c r="A39" s="98">
        <v>185804312</v>
      </c>
      <c r="B39" s="84" t="s">
        <v>43</v>
      </c>
      <c r="C39" s="109" t="s">
        <v>177</v>
      </c>
      <c r="D39" s="123" t="s">
        <v>40</v>
      </c>
      <c r="E39" s="123">
        <v>2.2999999999999998</v>
      </c>
      <c r="F39" s="296">
        <v>0</v>
      </c>
      <c r="G39" s="75">
        <f t="shared" si="4"/>
        <v>0</v>
      </c>
      <c r="H39" s="50">
        <v>3</v>
      </c>
      <c r="I39" s="247">
        <f t="shared" si="5"/>
        <v>0</v>
      </c>
    </row>
    <row r="40" spans="1:9" ht="18.399999999999999" customHeight="1" thickBot="1" x14ac:dyDescent="0.25">
      <c r="A40" s="337" t="s">
        <v>80</v>
      </c>
      <c r="B40" s="338"/>
      <c r="C40" s="338"/>
      <c r="D40" s="338"/>
      <c r="E40" s="338"/>
      <c r="F40" s="338"/>
      <c r="G40" s="45"/>
      <c r="H40" s="44"/>
      <c r="I40" s="78">
        <f>SUM(I35:I39)</f>
        <v>0</v>
      </c>
    </row>
    <row r="41" spans="1:9" ht="18.399999999999999" customHeight="1" x14ac:dyDescent="0.2">
      <c r="A41" s="386" t="s">
        <v>12</v>
      </c>
      <c r="B41" s="387"/>
      <c r="C41" s="387"/>
      <c r="D41" s="387"/>
      <c r="E41" s="387"/>
      <c r="F41" s="387"/>
      <c r="G41" s="387"/>
      <c r="H41" s="387"/>
      <c r="I41" s="388"/>
    </row>
    <row r="42" spans="1:9" ht="44.45" customHeight="1" x14ac:dyDescent="0.2">
      <c r="A42" s="205" t="s">
        <v>13</v>
      </c>
      <c r="B42" s="14" t="s">
        <v>14</v>
      </c>
      <c r="C42" s="14" t="s">
        <v>4</v>
      </c>
      <c r="D42" s="14" t="s">
        <v>5</v>
      </c>
      <c r="E42" s="14" t="s">
        <v>6</v>
      </c>
      <c r="F42" s="7" t="s">
        <v>7</v>
      </c>
      <c r="G42" s="7" t="s">
        <v>8</v>
      </c>
      <c r="H42" s="4" t="s">
        <v>69</v>
      </c>
      <c r="I42" s="247" t="s">
        <v>70</v>
      </c>
    </row>
    <row r="43" spans="1:9" ht="18.399999999999999" customHeight="1" x14ac:dyDescent="0.2">
      <c r="A43" s="205">
        <v>10391100</v>
      </c>
      <c r="B43" s="19" t="s">
        <v>39</v>
      </c>
      <c r="C43" s="139" t="s">
        <v>176</v>
      </c>
      <c r="D43" s="104" t="s">
        <v>40</v>
      </c>
      <c r="E43" s="104">
        <v>11.5</v>
      </c>
      <c r="F43" s="287">
        <v>0</v>
      </c>
      <c r="G43" s="75">
        <f>(E43*F43)</f>
        <v>0</v>
      </c>
      <c r="H43" s="14">
        <v>1</v>
      </c>
      <c r="I43" s="247">
        <f>(G43*H43)</f>
        <v>0</v>
      </c>
    </row>
    <row r="44" spans="1:9" ht="18.399999999999999" customHeight="1" x14ac:dyDescent="0.2">
      <c r="A44" s="24" t="s">
        <v>44</v>
      </c>
      <c r="B44" s="19" t="s">
        <v>31</v>
      </c>
      <c r="C44" s="139" t="s">
        <v>45</v>
      </c>
      <c r="D44" s="118" t="s">
        <v>40</v>
      </c>
      <c r="E44" s="118">
        <v>2.2999999999999998</v>
      </c>
      <c r="F44" s="287">
        <v>0</v>
      </c>
      <c r="G44" s="75">
        <f>(E44*F44)</f>
        <v>0</v>
      </c>
      <c r="H44" s="14">
        <v>3</v>
      </c>
      <c r="I44" s="247">
        <f>(G44*H44)</f>
        <v>0</v>
      </c>
    </row>
    <row r="45" spans="1:9" ht="18.399999999999999" customHeight="1" thickBot="1" x14ac:dyDescent="0.25">
      <c r="A45" s="25" t="s">
        <v>46</v>
      </c>
      <c r="B45" s="26"/>
      <c r="C45" s="154"/>
      <c r="D45" s="112"/>
      <c r="E45" s="112"/>
      <c r="F45" s="263"/>
      <c r="G45" s="116"/>
      <c r="H45" s="41"/>
      <c r="I45" s="249">
        <f>(I43+I44)</f>
        <v>0</v>
      </c>
    </row>
    <row r="46" spans="1:9" ht="18.399999999999999" customHeight="1" thickBot="1" x14ac:dyDescent="0.25">
      <c r="A46" s="43" t="s">
        <v>75</v>
      </c>
      <c r="B46" s="124"/>
      <c r="C46" s="44"/>
      <c r="D46" s="44"/>
      <c r="E46" s="44"/>
      <c r="F46" s="45"/>
      <c r="G46" s="121"/>
      <c r="H46" s="122"/>
      <c r="I46" s="126">
        <f>SUM(I45,I40)</f>
        <v>0</v>
      </c>
    </row>
    <row r="47" spans="1:9" ht="18.399999999999999" customHeight="1" thickBot="1" x14ac:dyDescent="0.25">
      <c r="A47" s="358" t="s">
        <v>148</v>
      </c>
      <c r="B47" s="392"/>
      <c r="C47" s="392"/>
      <c r="D47" s="392"/>
      <c r="E47" s="392"/>
      <c r="F47" s="392"/>
      <c r="G47" s="392"/>
      <c r="H47" s="392"/>
      <c r="I47" s="393"/>
    </row>
    <row r="48" spans="1:9" ht="39" customHeight="1" x14ac:dyDescent="0.2">
      <c r="A48" s="21" t="s">
        <v>42</v>
      </c>
      <c r="B48" s="22" t="s">
        <v>14</v>
      </c>
      <c r="C48" s="22" t="s">
        <v>4</v>
      </c>
      <c r="D48" s="22" t="s">
        <v>5</v>
      </c>
      <c r="E48" s="22" t="s">
        <v>6</v>
      </c>
      <c r="F48" s="23" t="s">
        <v>7</v>
      </c>
      <c r="G48" s="23" t="s">
        <v>8</v>
      </c>
      <c r="H48" s="72" t="s">
        <v>69</v>
      </c>
      <c r="I48" s="246" t="s">
        <v>70</v>
      </c>
    </row>
    <row r="49" spans="1:9" ht="46.9" customHeight="1" x14ac:dyDescent="0.2">
      <c r="A49" s="135" t="s">
        <v>132</v>
      </c>
      <c r="B49" s="16" t="s">
        <v>131</v>
      </c>
      <c r="C49" s="34"/>
      <c r="D49" s="35" t="s">
        <v>50</v>
      </c>
      <c r="E49" s="35">
        <v>421.8</v>
      </c>
      <c r="F49" s="288">
        <v>0</v>
      </c>
      <c r="G49" s="75">
        <f>(E49*F49)</f>
        <v>0</v>
      </c>
      <c r="H49" s="14">
        <v>8</v>
      </c>
      <c r="I49" s="247">
        <f>(G49*H49)</f>
        <v>0</v>
      </c>
    </row>
    <row r="50" spans="1:9" ht="18.399999999999999" customHeight="1" thickBot="1" x14ac:dyDescent="0.25">
      <c r="A50" s="80" t="s">
        <v>48</v>
      </c>
      <c r="B50" s="27"/>
      <c r="C50" s="27"/>
      <c r="D50" s="27"/>
      <c r="E50" s="27"/>
      <c r="F50" s="36"/>
      <c r="G50" s="36"/>
      <c r="H50" s="41"/>
      <c r="I50" s="249">
        <f>I49</f>
        <v>0</v>
      </c>
    </row>
    <row r="51" spans="1:9" ht="18.399999999999999" customHeight="1" thickBot="1" x14ac:dyDescent="0.25">
      <c r="A51" s="43" t="s">
        <v>75</v>
      </c>
      <c r="B51" s="44"/>
      <c r="C51" s="44"/>
      <c r="D51" s="44"/>
      <c r="E51" s="44"/>
      <c r="F51" s="45"/>
      <c r="G51" s="79"/>
      <c r="H51" s="44"/>
      <c r="I51" s="127">
        <f>SUM(I50:I50)</f>
        <v>0</v>
      </c>
    </row>
    <row r="52" spans="1:9" ht="18.399999999999999" customHeight="1" thickBot="1" x14ac:dyDescent="0.25">
      <c r="B52" s="2"/>
      <c r="C52" s="2"/>
      <c r="D52" s="2"/>
      <c r="E52" s="2"/>
    </row>
    <row r="53" spans="1:9" ht="18.399999999999999" customHeight="1" thickBot="1" x14ac:dyDescent="0.25">
      <c r="A53" s="361" t="s">
        <v>67</v>
      </c>
      <c r="B53" s="362"/>
      <c r="C53" s="362"/>
      <c r="D53" s="362"/>
      <c r="E53" s="362"/>
      <c r="F53" s="362"/>
      <c r="G53" s="362"/>
      <c r="H53" s="363"/>
      <c r="I53" s="78">
        <f>SUM(I51,I46,I32,I18)</f>
        <v>0</v>
      </c>
    </row>
    <row r="54" spans="1:9" ht="18.399999999999999" customHeight="1" x14ac:dyDescent="0.2">
      <c r="B54" s="2"/>
      <c r="C54" s="2"/>
      <c r="D54" s="2"/>
      <c r="E54" s="2"/>
    </row>
    <row r="65" ht="18.399999999999999" customHeight="1" x14ac:dyDescent="0.2"/>
    <row r="66" ht="18.399999999999999" customHeight="1" x14ac:dyDescent="0.2"/>
    <row r="67" ht="18.399999999999999" customHeight="1" x14ac:dyDescent="0.2"/>
    <row r="68" ht="18.399999999999999" customHeight="1" x14ac:dyDescent="0.2"/>
    <row r="69" ht="18.399999999999999" customHeight="1" x14ac:dyDescent="0.2"/>
    <row r="70" ht="18.399999999999999" customHeight="1" x14ac:dyDescent="0.2"/>
    <row r="71" ht="18.399999999999999" customHeight="1" x14ac:dyDescent="0.2"/>
    <row r="72" ht="18.399999999999999" customHeight="1" x14ac:dyDescent="0.2"/>
    <row r="73" ht="18.399999999999999" customHeight="1" x14ac:dyDescent="0.2"/>
    <row r="74" ht="18.399999999999999" customHeight="1" x14ac:dyDescent="0.2"/>
    <row r="75" ht="18.399999999999999" customHeight="1" x14ac:dyDescent="0.2"/>
    <row r="76" ht="18.399999999999999" customHeight="1" x14ac:dyDescent="0.2"/>
    <row r="77" ht="18.399999999999999" customHeight="1" x14ac:dyDescent="0.2"/>
    <row r="78" ht="18.399999999999999" customHeight="1" x14ac:dyDescent="0.2"/>
    <row r="79" ht="18.399999999999999" customHeight="1" x14ac:dyDescent="0.2"/>
    <row r="80" ht="18.399999999999999" customHeight="1" x14ac:dyDescent="0.2"/>
    <row r="81" ht="18.399999999999999" customHeight="1" x14ac:dyDescent="0.2"/>
    <row r="82" ht="18.399999999999999" customHeight="1" x14ac:dyDescent="0.2"/>
    <row r="83" ht="18.399999999999999" customHeight="1" x14ac:dyDescent="0.2"/>
    <row r="84" ht="18.399999999999999" customHeight="1" x14ac:dyDescent="0.2"/>
    <row r="85" ht="18.399999999999999" customHeight="1" x14ac:dyDescent="0.2"/>
    <row r="86" ht="18.399999999999999" customHeight="1" x14ac:dyDescent="0.2"/>
    <row r="87" ht="18.399999999999999" customHeight="1" x14ac:dyDescent="0.2"/>
    <row r="88" ht="18.399999999999999" customHeight="1" x14ac:dyDescent="0.2"/>
    <row r="89" ht="18.399999999999999" customHeight="1" x14ac:dyDescent="0.2"/>
    <row r="90" ht="18.399999999999999" customHeight="1" x14ac:dyDescent="0.2"/>
    <row r="91" ht="18.399999999999999" customHeight="1" x14ac:dyDescent="0.2"/>
    <row r="92" ht="18.399999999999999" customHeight="1" x14ac:dyDescent="0.2"/>
    <row r="93" ht="18.399999999999999" customHeight="1" x14ac:dyDescent="0.2"/>
    <row r="94" ht="18.399999999999999" customHeight="1" x14ac:dyDescent="0.2"/>
    <row r="95" ht="18.399999999999999" customHeight="1" x14ac:dyDescent="0.2"/>
    <row r="96" ht="18.399999999999999" customHeight="1" x14ac:dyDescent="0.2"/>
    <row r="97" ht="18.399999999999999" customHeight="1" x14ac:dyDescent="0.2"/>
    <row r="98" ht="18.399999999999999" customHeight="1" x14ac:dyDescent="0.2"/>
    <row r="99" ht="18.399999999999999" customHeight="1" x14ac:dyDescent="0.2"/>
    <row r="100" ht="18.399999999999999" customHeight="1" x14ac:dyDescent="0.2"/>
    <row r="101" ht="18.399999999999999" customHeight="1" x14ac:dyDescent="0.2"/>
    <row r="102" ht="18.399999999999999" customHeight="1" x14ac:dyDescent="0.2"/>
    <row r="103" ht="18.399999999999999" customHeight="1" x14ac:dyDescent="0.2"/>
    <row r="104" ht="18.399999999999999" customHeight="1" x14ac:dyDescent="0.2"/>
    <row r="105" ht="18.399999999999999" customHeight="1" x14ac:dyDescent="0.2"/>
    <row r="106" ht="18.399999999999999" customHeight="1" x14ac:dyDescent="0.2"/>
    <row r="107" ht="18.399999999999999" customHeight="1" x14ac:dyDescent="0.2"/>
    <row r="108" ht="18.399999999999999" customHeight="1" x14ac:dyDescent="0.2"/>
    <row r="109" ht="18.399999999999999" customHeight="1" x14ac:dyDescent="0.2"/>
    <row r="110" ht="18.399999999999999" customHeight="1" x14ac:dyDescent="0.2"/>
    <row r="111" ht="18.399999999999999" customHeight="1" x14ac:dyDescent="0.2"/>
    <row r="112" ht="18.399999999999999" customHeight="1" x14ac:dyDescent="0.2"/>
    <row r="113" ht="18.399999999999999" customHeight="1" x14ac:dyDescent="0.2"/>
    <row r="114" ht="18.399999999999999" customHeight="1" x14ac:dyDescent="0.2"/>
    <row r="115" ht="18.399999999999999" customHeight="1" x14ac:dyDescent="0.2"/>
    <row r="116" ht="18.399999999999999" customHeight="1" x14ac:dyDescent="0.2"/>
    <row r="117" ht="18.399999999999999" customHeight="1" x14ac:dyDescent="0.2"/>
    <row r="118" ht="18.399999999999999" customHeight="1" x14ac:dyDescent="0.2"/>
    <row r="119" ht="18.399999999999999" customHeight="1" x14ac:dyDescent="0.2"/>
  </sheetData>
  <sheetProtection algorithmName="SHA-512" hashValue="H+RhUZXp0Tl2GY4TgXUpQyLJ2DIoF7/orWf5qF93PpVqRpQPhe9qnVeh5GATzJXvYZt5xRd36A4O5LMzcab/UQ==" saltValue="vnlfxn8Ke9JUzybLptt2UA==" spinCount="100000" sheet="1" objects="1" scenarios="1"/>
  <mergeCells count="15">
    <mergeCell ref="A17:F17"/>
    <mergeCell ref="A2:I2"/>
    <mergeCell ref="A3:I3"/>
    <mergeCell ref="A4:I4"/>
    <mergeCell ref="A12:F12"/>
    <mergeCell ref="A13:I13"/>
    <mergeCell ref="A41:I41"/>
    <mergeCell ref="A47:I47"/>
    <mergeCell ref="A53:H53"/>
    <mergeCell ref="A18:F18"/>
    <mergeCell ref="A19:I19"/>
    <mergeCell ref="A27:F27"/>
    <mergeCell ref="A28:I28"/>
    <mergeCell ref="A33:I33"/>
    <mergeCell ref="A40:F40"/>
  </mergeCells>
  <pageMargins left="0.78749999999999998" right="0.78749999999999998" top="1.0249999999999999" bottom="1.0249999999999999" header="0.78749999999999998" footer="0.78749999999999998"/>
  <pageSetup paperSize="9" scale="76" fitToHeight="0" orientation="landscape" useFirstPageNumber="1" horizontalDpi="300" verticalDpi="300" r:id="rId1"/>
  <headerFooter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C0B74-6B1A-4351-B404-08E93555CCD7}">
  <sheetPr>
    <pageSetUpPr fitToPage="1"/>
  </sheetPr>
  <dimension ref="A1:AMI84"/>
  <sheetViews>
    <sheetView zoomScale="82" zoomScaleNormal="82" workbookViewId="0">
      <selection activeCell="C15" sqref="C15"/>
    </sheetView>
  </sheetViews>
  <sheetFormatPr defaultColWidth="11.5703125" defaultRowHeight="12.75" x14ac:dyDescent="0.2"/>
  <cols>
    <col min="1" max="1" width="16.7109375" style="17" customWidth="1"/>
    <col min="2" max="2" width="59.5703125" style="1" customWidth="1"/>
    <col min="3" max="3" width="24.7109375" style="1" customWidth="1"/>
    <col min="4" max="4" width="6.85546875" style="1" customWidth="1"/>
    <col min="5" max="5" width="10.5703125" style="1" customWidth="1"/>
    <col min="6" max="6" width="10.140625" style="8" customWidth="1"/>
    <col min="7" max="7" width="12.85546875" style="8" bestFit="1" customWidth="1"/>
    <col min="8" max="8" width="13.28515625" style="2" customWidth="1"/>
    <col min="9" max="9" width="31" style="73" customWidth="1"/>
    <col min="10" max="1023" width="11.5703125" style="1"/>
  </cols>
  <sheetData>
    <row r="1" spans="1:9" ht="18.399999999999999" customHeight="1" x14ac:dyDescent="0.2"/>
    <row r="2" spans="1:9" ht="18.399999999999999" customHeight="1" thickBot="1" x14ac:dyDescent="0.25">
      <c r="A2" s="375" t="s">
        <v>180</v>
      </c>
      <c r="B2" s="375"/>
      <c r="C2" s="375"/>
      <c r="D2" s="375"/>
      <c r="E2" s="375"/>
      <c r="F2" s="375"/>
      <c r="G2" s="375"/>
      <c r="H2" s="375"/>
      <c r="I2" s="375"/>
    </row>
    <row r="3" spans="1:9" ht="18" customHeight="1" thickBot="1" x14ac:dyDescent="0.25">
      <c r="A3" s="364" t="s">
        <v>82</v>
      </c>
      <c r="B3" s="365"/>
      <c r="C3" s="365"/>
      <c r="D3" s="365"/>
      <c r="E3" s="365"/>
      <c r="F3" s="365"/>
      <c r="G3" s="365"/>
      <c r="H3" s="365"/>
      <c r="I3" s="365"/>
    </row>
    <row r="4" spans="1:9" ht="40.9" customHeight="1" x14ac:dyDescent="0.2">
      <c r="A4" s="21" t="s">
        <v>13</v>
      </c>
      <c r="B4" s="22" t="s">
        <v>14</v>
      </c>
      <c r="C4" s="22" t="s">
        <v>4</v>
      </c>
      <c r="D4" s="22" t="s">
        <v>5</v>
      </c>
      <c r="E4" s="22" t="s">
        <v>6</v>
      </c>
      <c r="F4" s="23" t="s">
        <v>7</v>
      </c>
      <c r="G4" s="23" t="s">
        <v>8</v>
      </c>
      <c r="H4" s="72" t="s">
        <v>69</v>
      </c>
      <c r="I4" s="246" t="s">
        <v>70</v>
      </c>
    </row>
    <row r="5" spans="1:9" ht="48" customHeight="1" x14ac:dyDescent="0.2">
      <c r="A5" s="129">
        <v>185804311</v>
      </c>
      <c r="B5" s="13" t="s">
        <v>138</v>
      </c>
      <c r="C5" s="120" t="s">
        <v>160</v>
      </c>
      <c r="D5" s="14" t="s">
        <v>40</v>
      </c>
      <c r="E5" s="14">
        <v>2.94</v>
      </c>
      <c r="F5" s="288">
        <v>0</v>
      </c>
      <c r="G5" s="75">
        <f>(E5*F5)</f>
        <v>0</v>
      </c>
      <c r="H5" s="14">
        <v>5</v>
      </c>
      <c r="I5" s="247">
        <f>(G5*H5)</f>
        <v>0</v>
      </c>
    </row>
    <row r="6" spans="1:9" ht="18.399999999999999" customHeight="1" thickBot="1" x14ac:dyDescent="0.25">
      <c r="A6" s="130">
        <v>185851111</v>
      </c>
      <c r="B6" s="5" t="s">
        <v>25</v>
      </c>
      <c r="C6" s="108" t="s">
        <v>135</v>
      </c>
      <c r="D6" s="14" t="s">
        <v>141</v>
      </c>
      <c r="E6" s="14">
        <v>2.94</v>
      </c>
      <c r="F6" s="288">
        <v>0</v>
      </c>
      <c r="G6" s="75">
        <f>(E6*F6)</f>
        <v>0</v>
      </c>
      <c r="H6" s="14">
        <v>5</v>
      </c>
      <c r="I6" s="247">
        <f>(G6*H6)</f>
        <v>0</v>
      </c>
    </row>
    <row r="7" spans="1:9" ht="18.399999999999999" customHeight="1" thickBot="1" x14ac:dyDescent="0.25">
      <c r="A7" s="337" t="s">
        <v>80</v>
      </c>
      <c r="B7" s="338"/>
      <c r="C7" s="338"/>
      <c r="D7" s="338"/>
      <c r="E7" s="338"/>
      <c r="F7" s="338"/>
      <c r="G7" s="45"/>
      <c r="H7" s="44"/>
      <c r="I7" s="78">
        <f>SUM(I5:I6)</f>
        <v>0</v>
      </c>
    </row>
    <row r="8" spans="1:9" ht="18.399999999999999" customHeight="1" x14ac:dyDescent="0.2">
      <c r="A8" s="367" t="s">
        <v>12</v>
      </c>
      <c r="B8" s="368"/>
      <c r="C8" s="368"/>
      <c r="D8" s="368"/>
      <c r="E8" s="368"/>
      <c r="F8" s="368"/>
      <c r="G8" s="368"/>
      <c r="H8" s="368"/>
      <c r="I8" s="369"/>
    </row>
    <row r="9" spans="1:9" ht="18" customHeight="1" x14ac:dyDescent="0.2">
      <c r="A9" s="131" t="s">
        <v>44</v>
      </c>
      <c r="B9" s="19" t="s">
        <v>31</v>
      </c>
      <c r="C9" s="120" t="s">
        <v>135</v>
      </c>
      <c r="D9" s="118" t="s">
        <v>40</v>
      </c>
      <c r="E9" s="118">
        <v>2.94</v>
      </c>
      <c r="F9" s="288">
        <v>0</v>
      </c>
      <c r="G9" s="75">
        <f>(F9*E9)</f>
        <v>0</v>
      </c>
      <c r="H9" s="14">
        <v>5</v>
      </c>
      <c r="I9" s="247">
        <f>(G9*H9)</f>
        <v>0</v>
      </c>
    </row>
    <row r="10" spans="1:9" ht="18.399999999999999" customHeight="1" thickBot="1" x14ac:dyDescent="0.25">
      <c r="A10" s="133" t="s">
        <v>46</v>
      </c>
      <c r="B10" s="26"/>
      <c r="C10" s="134"/>
      <c r="D10" s="112"/>
      <c r="E10" s="112"/>
      <c r="F10" s="36"/>
      <c r="G10" s="42"/>
      <c r="H10" s="41"/>
      <c r="I10" s="249">
        <f>I9</f>
        <v>0</v>
      </c>
    </row>
    <row r="11" spans="1:9" ht="18.399999999999999" customHeight="1" thickBot="1" x14ac:dyDescent="0.25">
      <c r="A11" s="43" t="s">
        <v>75</v>
      </c>
      <c r="B11" s="44"/>
      <c r="C11" s="44"/>
      <c r="D11" s="44"/>
      <c r="E11" s="44"/>
      <c r="F11" s="45"/>
      <c r="G11" s="121"/>
      <c r="H11" s="122"/>
      <c r="I11" s="151">
        <f>SUM(I10,I7)</f>
        <v>0</v>
      </c>
    </row>
    <row r="12" spans="1:9" ht="18.399999999999999" customHeight="1" thickBot="1" x14ac:dyDescent="0.25">
      <c r="A12" s="358" t="s">
        <v>148</v>
      </c>
      <c r="B12" s="392"/>
      <c r="C12" s="392"/>
      <c r="D12" s="392"/>
      <c r="E12" s="392"/>
      <c r="F12" s="392"/>
      <c r="G12" s="392"/>
      <c r="H12" s="392"/>
      <c r="I12" s="393"/>
    </row>
    <row r="13" spans="1:9" ht="39" customHeight="1" x14ac:dyDescent="0.2">
      <c r="A13" s="21" t="s">
        <v>42</v>
      </c>
      <c r="B13" s="22" t="s">
        <v>14</v>
      </c>
      <c r="C13" s="22" t="s">
        <v>4</v>
      </c>
      <c r="D13" s="22" t="s">
        <v>5</v>
      </c>
      <c r="E13" s="22" t="s">
        <v>6</v>
      </c>
      <c r="F13" s="23" t="s">
        <v>7</v>
      </c>
      <c r="G13" s="23" t="s">
        <v>8</v>
      </c>
      <c r="H13" s="72" t="s">
        <v>69</v>
      </c>
      <c r="I13" s="246" t="s">
        <v>70</v>
      </c>
    </row>
    <row r="14" spans="1:9" ht="46.9" customHeight="1" x14ac:dyDescent="0.2">
      <c r="A14" s="135" t="s">
        <v>132</v>
      </c>
      <c r="B14" s="16" t="s">
        <v>131</v>
      </c>
      <c r="C14" s="34"/>
      <c r="D14" s="35" t="s">
        <v>50</v>
      </c>
      <c r="E14" s="35">
        <v>421.8</v>
      </c>
      <c r="F14" s="288">
        <v>0</v>
      </c>
      <c r="G14" s="75">
        <f>(E14*F14)</f>
        <v>0</v>
      </c>
      <c r="H14" s="14">
        <v>8</v>
      </c>
      <c r="I14" s="247">
        <f>(G14*H14)</f>
        <v>0</v>
      </c>
    </row>
    <row r="15" spans="1:9" ht="18.399999999999999" customHeight="1" thickBot="1" x14ac:dyDescent="0.25">
      <c r="A15" s="80" t="s">
        <v>48</v>
      </c>
      <c r="B15" s="27"/>
      <c r="C15" s="27"/>
      <c r="D15" s="27"/>
      <c r="E15" s="27"/>
      <c r="F15" s="264"/>
      <c r="G15" s="36"/>
      <c r="H15" s="41"/>
      <c r="I15" s="249">
        <f>SUM(I14:I14)</f>
        <v>0</v>
      </c>
    </row>
    <row r="16" spans="1:9" ht="18.399999999999999" customHeight="1" thickBot="1" x14ac:dyDescent="0.25">
      <c r="A16" s="43" t="s">
        <v>75</v>
      </c>
      <c r="B16" s="44"/>
      <c r="C16" s="44"/>
      <c r="D16" s="44"/>
      <c r="E16" s="44"/>
      <c r="F16" s="45"/>
      <c r="G16" s="79"/>
      <c r="H16" s="44"/>
      <c r="I16" s="127">
        <f>SUM(I15:I15)</f>
        <v>0</v>
      </c>
    </row>
    <row r="17" spans="1:9" ht="18.399999999999999" customHeight="1" thickBot="1" x14ac:dyDescent="0.25">
      <c r="B17" s="2"/>
      <c r="C17" s="2"/>
      <c r="D17" s="2"/>
      <c r="E17" s="2"/>
    </row>
    <row r="18" spans="1:9" ht="18.399999999999999" customHeight="1" thickBot="1" x14ac:dyDescent="0.25">
      <c r="A18" s="361" t="s">
        <v>67</v>
      </c>
      <c r="B18" s="362"/>
      <c r="C18" s="362"/>
      <c r="D18" s="362"/>
      <c r="E18" s="362"/>
      <c r="F18" s="362"/>
      <c r="G18" s="362"/>
      <c r="H18" s="363"/>
      <c r="I18" s="78">
        <f>SUM(I16,I11)</f>
        <v>0</v>
      </c>
    </row>
    <row r="19" spans="1:9" ht="18.399999999999999" customHeight="1" x14ac:dyDescent="0.2">
      <c r="B19" s="2"/>
      <c r="C19" s="2"/>
      <c r="D19" s="2"/>
      <c r="E19" s="2"/>
    </row>
    <row r="30" spans="1:9" ht="18.399999999999999" customHeight="1" x14ac:dyDescent="0.2"/>
    <row r="31" spans="1:9" ht="18.399999999999999" customHeight="1" x14ac:dyDescent="0.2"/>
    <row r="32" spans="1:9" ht="18.399999999999999" customHeight="1" x14ac:dyDescent="0.2"/>
    <row r="33" ht="18.399999999999999" customHeight="1" x14ac:dyDescent="0.2"/>
    <row r="34" ht="18.399999999999999" customHeight="1" x14ac:dyDescent="0.2"/>
    <row r="35" ht="18.399999999999999" customHeight="1" x14ac:dyDescent="0.2"/>
    <row r="36" ht="18.399999999999999" customHeight="1" x14ac:dyDescent="0.2"/>
    <row r="37" ht="18.399999999999999" customHeight="1" x14ac:dyDescent="0.2"/>
    <row r="38" ht="18.399999999999999" customHeight="1" x14ac:dyDescent="0.2"/>
    <row r="39" ht="18.399999999999999" customHeight="1" x14ac:dyDescent="0.2"/>
    <row r="40" ht="18.399999999999999" customHeight="1" x14ac:dyDescent="0.2"/>
    <row r="41" ht="18.399999999999999" customHeight="1" x14ac:dyDescent="0.2"/>
    <row r="42" ht="18.399999999999999" customHeight="1" x14ac:dyDescent="0.2"/>
    <row r="43" ht="18.399999999999999" customHeight="1" x14ac:dyDescent="0.2"/>
    <row r="44" ht="18.399999999999999" customHeight="1" x14ac:dyDescent="0.2"/>
    <row r="45" ht="18.399999999999999" customHeight="1" x14ac:dyDescent="0.2"/>
    <row r="46" ht="18.399999999999999" customHeight="1" x14ac:dyDescent="0.2"/>
    <row r="47" ht="18.399999999999999" customHeight="1" x14ac:dyDescent="0.2"/>
    <row r="48" ht="18.399999999999999" customHeight="1" x14ac:dyDescent="0.2"/>
    <row r="49" ht="18.399999999999999" customHeight="1" x14ac:dyDescent="0.2"/>
    <row r="50" ht="18.399999999999999" customHeight="1" x14ac:dyDescent="0.2"/>
    <row r="51" ht="18.399999999999999" customHeight="1" x14ac:dyDescent="0.2"/>
    <row r="52" ht="18.399999999999999" customHeight="1" x14ac:dyDescent="0.2"/>
    <row r="53" ht="18.399999999999999" customHeight="1" x14ac:dyDescent="0.2"/>
    <row r="54" ht="18.399999999999999" customHeight="1" x14ac:dyDescent="0.2"/>
    <row r="55" ht="18.399999999999999" customHeight="1" x14ac:dyDescent="0.2"/>
    <row r="56" ht="18.399999999999999" customHeight="1" x14ac:dyDescent="0.2"/>
    <row r="57" ht="18.399999999999999" customHeight="1" x14ac:dyDescent="0.2"/>
    <row r="58" ht="18.399999999999999" customHeight="1" x14ac:dyDescent="0.2"/>
    <row r="59" ht="18.399999999999999" customHeight="1" x14ac:dyDescent="0.2"/>
    <row r="60" ht="18.399999999999999" customHeight="1" x14ac:dyDescent="0.2"/>
    <row r="61" ht="18.399999999999999" customHeight="1" x14ac:dyDescent="0.2"/>
    <row r="62" ht="18.399999999999999" customHeight="1" x14ac:dyDescent="0.2"/>
    <row r="63" ht="18.399999999999999" customHeight="1" x14ac:dyDescent="0.2"/>
    <row r="64" ht="18.399999999999999" customHeight="1" x14ac:dyDescent="0.2"/>
    <row r="65" ht="18.399999999999999" customHeight="1" x14ac:dyDescent="0.2"/>
    <row r="66" ht="18.399999999999999" customHeight="1" x14ac:dyDescent="0.2"/>
    <row r="67" ht="18.399999999999999" customHeight="1" x14ac:dyDescent="0.2"/>
    <row r="68" ht="18.399999999999999" customHeight="1" x14ac:dyDescent="0.2"/>
    <row r="69" ht="18.399999999999999" customHeight="1" x14ac:dyDescent="0.2"/>
    <row r="70" ht="18.399999999999999" customHeight="1" x14ac:dyDescent="0.2"/>
    <row r="71" ht="18.399999999999999" customHeight="1" x14ac:dyDescent="0.2"/>
    <row r="72" ht="18.399999999999999" customHeight="1" x14ac:dyDescent="0.2"/>
    <row r="73" ht="18.399999999999999" customHeight="1" x14ac:dyDescent="0.2"/>
    <row r="74" ht="18.399999999999999" customHeight="1" x14ac:dyDescent="0.2"/>
    <row r="75" ht="18.399999999999999" customHeight="1" x14ac:dyDescent="0.2"/>
    <row r="76" ht="18.399999999999999" customHeight="1" x14ac:dyDescent="0.2"/>
    <row r="77" ht="18.399999999999999" customHeight="1" x14ac:dyDescent="0.2"/>
    <row r="78" ht="18.399999999999999" customHeight="1" x14ac:dyDescent="0.2"/>
    <row r="79" ht="18.399999999999999" customHeight="1" x14ac:dyDescent="0.2"/>
    <row r="80" ht="18.399999999999999" customHeight="1" x14ac:dyDescent="0.2"/>
    <row r="81" ht="18.399999999999999" customHeight="1" x14ac:dyDescent="0.2"/>
    <row r="82" ht="18.399999999999999" customHeight="1" x14ac:dyDescent="0.2"/>
    <row r="83" ht="18.399999999999999" customHeight="1" x14ac:dyDescent="0.2"/>
    <row r="84" ht="18.399999999999999" customHeight="1" x14ac:dyDescent="0.2"/>
  </sheetData>
  <sheetProtection algorithmName="SHA-512" hashValue="yz5Lgxwh/keL9gb3abh2vc78RVliN394LVfa/ICV34BTL+CaccJk2kDQl2xGfP3Ql9il8zY/2FvFbxAAhDKI5g==" saltValue="LZglLrkXsIGq1/05V7nAQA==" spinCount="100000" sheet="1" objects="1" scenarios="1"/>
  <mergeCells count="6">
    <mergeCell ref="A2:I2"/>
    <mergeCell ref="A12:I12"/>
    <mergeCell ref="A18:H18"/>
    <mergeCell ref="A3:I3"/>
    <mergeCell ref="A7:F7"/>
    <mergeCell ref="A8:I8"/>
  </mergeCells>
  <pageMargins left="0.78749999999999998" right="0.78749999999999998" top="1.0249999999999999" bottom="1.0249999999999999" header="0.78749999999999998" footer="0.78749999999999998"/>
  <pageSetup paperSize="9" scale="71" fitToHeight="0" orientation="landscape" useFirstPageNumber="1" horizontalDpi="300" verticalDpi="300" r:id="rId1"/>
  <headerFooter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E1135-8E92-4193-B86F-6EBF072C46B6}">
  <sheetPr>
    <pageSetUpPr fitToPage="1"/>
  </sheetPr>
  <dimension ref="A1:AMI85"/>
  <sheetViews>
    <sheetView zoomScale="81" zoomScaleNormal="81" workbookViewId="0">
      <selection activeCell="D20" sqref="D20"/>
    </sheetView>
  </sheetViews>
  <sheetFormatPr defaultColWidth="11.5703125" defaultRowHeight="12.75" x14ac:dyDescent="0.2"/>
  <cols>
    <col min="1" max="1" width="16.7109375" style="17" customWidth="1"/>
    <col min="2" max="2" width="59.5703125" style="1" customWidth="1"/>
    <col min="3" max="3" width="24.7109375" style="1" customWidth="1"/>
    <col min="4" max="4" width="6.85546875" style="1" customWidth="1"/>
    <col min="5" max="5" width="10.5703125" style="1" customWidth="1"/>
    <col min="6" max="6" width="10.140625" style="8" customWidth="1"/>
    <col min="7" max="7" width="12.85546875" style="8" bestFit="1" customWidth="1"/>
    <col min="8" max="8" width="11.5703125" style="2"/>
    <col min="9" max="9" width="20" style="73" customWidth="1"/>
    <col min="10" max="1023" width="11.5703125" style="1"/>
  </cols>
  <sheetData>
    <row r="1" spans="1:9" ht="18.399999999999999" customHeight="1" x14ac:dyDescent="0.2"/>
    <row r="2" spans="1:9" ht="18.399999999999999" customHeight="1" thickBot="1" x14ac:dyDescent="0.25">
      <c r="A2" s="375" t="s">
        <v>179</v>
      </c>
      <c r="B2" s="375"/>
      <c r="C2" s="375"/>
      <c r="D2" s="375"/>
      <c r="E2" s="375"/>
      <c r="F2" s="375"/>
      <c r="G2" s="375"/>
      <c r="H2" s="375"/>
      <c r="I2" s="375"/>
    </row>
    <row r="3" spans="1:9" ht="18" customHeight="1" thickBot="1" x14ac:dyDescent="0.25">
      <c r="A3" s="364" t="s">
        <v>82</v>
      </c>
      <c r="B3" s="365"/>
      <c r="C3" s="365"/>
      <c r="D3" s="365"/>
      <c r="E3" s="365"/>
      <c r="F3" s="365"/>
      <c r="G3" s="365"/>
      <c r="H3" s="365"/>
      <c r="I3" s="366"/>
    </row>
    <row r="4" spans="1:9" ht="40.9" customHeight="1" x14ac:dyDescent="0.2">
      <c r="A4" s="21" t="s">
        <v>13</v>
      </c>
      <c r="B4" s="22" t="s">
        <v>14</v>
      </c>
      <c r="C4" s="22" t="s">
        <v>4</v>
      </c>
      <c r="D4" s="22" t="s">
        <v>5</v>
      </c>
      <c r="E4" s="22" t="s">
        <v>6</v>
      </c>
      <c r="F4" s="23" t="s">
        <v>7</v>
      </c>
      <c r="G4" s="23" t="s">
        <v>8</v>
      </c>
      <c r="H4" s="72" t="s">
        <v>69</v>
      </c>
      <c r="I4" s="246" t="s">
        <v>70</v>
      </c>
    </row>
    <row r="5" spans="1:9" ht="40.9" customHeight="1" x14ac:dyDescent="0.2">
      <c r="A5" s="74" t="s">
        <v>51</v>
      </c>
      <c r="B5" s="52" t="s">
        <v>197</v>
      </c>
      <c r="C5" s="3"/>
      <c r="D5" s="3" t="s">
        <v>34</v>
      </c>
      <c r="E5" s="3">
        <v>49</v>
      </c>
      <c r="F5" s="295">
        <v>0</v>
      </c>
      <c r="G5" s="9">
        <f>(E5*F5)</f>
        <v>0</v>
      </c>
      <c r="H5" s="76">
        <v>1</v>
      </c>
      <c r="I5" s="248">
        <f>(G5*H5)</f>
        <v>0</v>
      </c>
    </row>
    <row r="6" spans="1:9" ht="48" customHeight="1" x14ac:dyDescent="0.2">
      <c r="A6" s="129">
        <v>185804311</v>
      </c>
      <c r="B6" s="13" t="s">
        <v>138</v>
      </c>
      <c r="C6" s="120" t="s">
        <v>160</v>
      </c>
      <c r="D6" s="14" t="s">
        <v>40</v>
      </c>
      <c r="E6" s="14">
        <v>2.94</v>
      </c>
      <c r="F6" s="287">
        <v>0</v>
      </c>
      <c r="G6" s="9">
        <f t="shared" ref="G6:G7" si="0">(E6*F6)</f>
        <v>0</v>
      </c>
      <c r="H6" s="14">
        <v>5</v>
      </c>
      <c r="I6" s="248">
        <f t="shared" ref="I6:I7" si="1">(G6*H6)</f>
        <v>0</v>
      </c>
    </row>
    <row r="7" spans="1:9" ht="18.399999999999999" customHeight="1" thickBot="1" x14ac:dyDescent="0.25">
      <c r="A7" s="130">
        <v>185851111</v>
      </c>
      <c r="B7" s="5" t="s">
        <v>25</v>
      </c>
      <c r="C7" s="108" t="s">
        <v>135</v>
      </c>
      <c r="D7" s="14" t="s">
        <v>141</v>
      </c>
      <c r="E7" s="14">
        <v>2.94</v>
      </c>
      <c r="F7" s="288">
        <v>0</v>
      </c>
      <c r="G7" s="9">
        <f t="shared" si="0"/>
        <v>0</v>
      </c>
      <c r="H7" s="14">
        <v>5</v>
      </c>
      <c r="I7" s="248">
        <f t="shared" si="1"/>
        <v>0</v>
      </c>
    </row>
    <row r="8" spans="1:9" ht="18.399999999999999" customHeight="1" thickBot="1" x14ac:dyDescent="0.25">
      <c r="A8" s="337" t="s">
        <v>80</v>
      </c>
      <c r="B8" s="338"/>
      <c r="C8" s="338"/>
      <c r="D8" s="338"/>
      <c r="E8" s="338"/>
      <c r="F8" s="338"/>
      <c r="G8" s="45"/>
      <c r="H8" s="44"/>
      <c r="I8" s="78">
        <f>SUM(I5:I7)</f>
        <v>0</v>
      </c>
    </row>
    <row r="9" spans="1:9" ht="18.399999999999999" customHeight="1" x14ac:dyDescent="0.2">
      <c r="A9" s="367" t="s">
        <v>12</v>
      </c>
      <c r="B9" s="368"/>
      <c r="C9" s="368"/>
      <c r="D9" s="368"/>
      <c r="E9" s="368"/>
      <c r="F9" s="368"/>
      <c r="G9" s="368"/>
      <c r="H9" s="368"/>
      <c r="I9" s="369"/>
    </row>
    <row r="10" spans="1:9" ht="29.25" customHeight="1" x14ac:dyDescent="0.2">
      <c r="A10" s="131" t="s">
        <v>44</v>
      </c>
      <c r="B10" s="19" t="s">
        <v>31</v>
      </c>
      <c r="C10" s="120" t="s">
        <v>135</v>
      </c>
      <c r="D10" s="118" t="s">
        <v>40</v>
      </c>
      <c r="E10" s="118">
        <v>2.94</v>
      </c>
      <c r="F10" s="288">
        <v>0</v>
      </c>
      <c r="G10" s="75">
        <f>(E10*F10)</f>
        <v>0</v>
      </c>
      <c r="H10" s="14">
        <v>5</v>
      </c>
      <c r="I10" s="247">
        <f>(G10*H10)</f>
        <v>0</v>
      </c>
    </row>
    <row r="11" spans="1:9" ht="18.399999999999999" customHeight="1" thickBot="1" x14ac:dyDescent="0.25">
      <c r="A11" s="133" t="s">
        <v>46</v>
      </c>
      <c r="B11" s="26"/>
      <c r="C11" s="134"/>
      <c r="D11" s="112"/>
      <c r="E11" s="112"/>
      <c r="F11" s="36"/>
      <c r="G11" s="42"/>
      <c r="H11" s="41"/>
      <c r="I11" s="249">
        <f>I10</f>
        <v>0</v>
      </c>
    </row>
    <row r="12" spans="1:9" ht="18.399999999999999" customHeight="1" thickBot="1" x14ac:dyDescent="0.25">
      <c r="A12" s="43" t="s">
        <v>75</v>
      </c>
      <c r="B12" s="44"/>
      <c r="C12" s="44"/>
      <c r="D12" s="44"/>
      <c r="E12" s="44"/>
      <c r="F12" s="45"/>
      <c r="G12" s="121"/>
      <c r="H12" s="122"/>
      <c r="I12" s="151">
        <f>SUM(I11,I8)</f>
        <v>0</v>
      </c>
    </row>
    <row r="13" spans="1:9" ht="18.399999999999999" customHeight="1" thickBot="1" x14ac:dyDescent="0.25">
      <c r="A13" s="358" t="s">
        <v>148</v>
      </c>
      <c r="B13" s="392"/>
      <c r="C13" s="392"/>
      <c r="D13" s="392"/>
      <c r="E13" s="392"/>
      <c r="F13" s="392"/>
      <c r="G13" s="392"/>
      <c r="H13" s="392"/>
      <c r="I13" s="393"/>
    </row>
    <row r="14" spans="1:9" ht="39" customHeight="1" x14ac:dyDescent="0.2">
      <c r="A14" s="21" t="s">
        <v>42</v>
      </c>
      <c r="B14" s="22" t="s">
        <v>14</v>
      </c>
      <c r="C14" s="22" t="s">
        <v>4</v>
      </c>
      <c r="D14" s="22" t="s">
        <v>5</v>
      </c>
      <c r="E14" s="22" t="s">
        <v>6</v>
      </c>
      <c r="F14" s="23" t="s">
        <v>7</v>
      </c>
      <c r="G14" s="23" t="s">
        <v>8</v>
      </c>
      <c r="H14" s="72" t="s">
        <v>69</v>
      </c>
      <c r="I14" s="246"/>
    </row>
    <row r="15" spans="1:9" ht="46.9" customHeight="1" x14ac:dyDescent="0.2">
      <c r="A15" s="135" t="s">
        <v>132</v>
      </c>
      <c r="B15" s="16" t="s">
        <v>131</v>
      </c>
      <c r="C15" s="34"/>
      <c r="D15" s="35" t="s">
        <v>50</v>
      </c>
      <c r="E15" s="35">
        <v>421.8</v>
      </c>
      <c r="F15" s="288">
        <v>0</v>
      </c>
      <c r="G15" s="75">
        <f>(E15*F15)</f>
        <v>0</v>
      </c>
      <c r="H15" s="14">
        <v>8</v>
      </c>
      <c r="I15" s="247">
        <f>(G15*H15)</f>
        <v>0</v>
      </c>
    </row>
    <row r="16" spans="1:9" ht="18.399999999999999" customHeight="1" thickBot="1" x14ac:dyDescent="0.25">
      <c r="A16" s="80" t="s">
        <v>48</v>
      </c>
      <c r="B16" s="27"/>
      <c r="C16" s="27"/>
      <c r="D16" s="27"/>
      <c r="E16" s="27"/>
      <c r="F16" s="36"/>
      <c r="G16" s="36"/>
      <c r="H16" s="41"/>
      <c r="I16" s="249">
        <f>SUM(I15:I15)</f>
        <v>0</v>
      </c>
    </row>
    <row r="17" spans="1:9" ht="18.399999999999999" customHeight="1" thickBot="1" x14ac:dyDescent="0.25">
      <c r="A17" s="43" t="s">
        <v>75</v>
      </c>
      <c r="B17" s="44"/>
      <c r="C17" s="44"/>
      <c r="D17" s="44"/>
      <c r="E17" s="44"/>
      <c r="F17" s="45"/>
      <c r="G17" s="79"/>
      <c r="H17" s="44"/>
      <c r="I17" s="127">
        <f>SUM(I16:I16)</f>
        <v>0</v>
      </c>
    </row>
    <row r="18" spans="1:9" ht="18.399999999999999" customHeight="1" thickBot="1" x14ac:dyDescent="0.25">
      <c r="B18" s="2"/>
      <c r="C18" s="2"/>
      <c r="D18" s="2"/>
      <c r="E18" s="2"/>
    </row>
    <row r="19" spans="1:9" ht="18.399999999999999" customHeight="1" thickBot="1" x14ac:dyDescent="0.25">
      <c r="A19" s="361" t="s">
        <v>67</v>
      </c>
      <c r="B19" s="362"/>
      <c r="C19" s="362"/>
      <c r="D19" s="362"/>
      <c r="E19" s="362"/>
      <c r="F19" s="362"/>
      <c r="G19" s="362"/>
      <c r="H19" s="363"/>
      <c r="I19" s="78">
        <f>SUM(I17,I12)</f>
        <v>0</v>
      </c>
    </row>
    <row r="20" spans="1:9" ht="18.399999999999999" customHeight="1" x14ac:dyDescent="0.2">
      <c r="B20" s="2"/>
      <c r="C20" s="2"/>
      <c r="D20" s="2"/>
      <c r="E20" s="2"/>
    </row>
    <row r="31" spans="1:9" ht="18.399999999999999" customHeight="1" x14ac:dyDescent="0.2"/>
    <row r="32" spans="1:9" ht="18.399999999999999" customHeight="1" x14ac:dyDescent="0.2"/>
    <row r="33" ht="18.399999999999999" customHeight="1" x14ac:dyDescent="0.2"/>
    <row r="34" ht="18.399999999999999" customHeight="1" x14ac:dyDescent="0.2"/>
    <row r="35" ht="18.399999999999999" customHeight="1" x14ac:dyDescent="0.2"/>
    <row r="36" ht="18.399999999999999" customHeight="1" x14ac:dyDescent="0.2"/>
    <row r="37" ht="18.399999999999999" customHeight="1" x14ac:dyDescent="0.2"/>
    <row r="38" ht="18.399999999999999" customHeight="1" x14ac:dyDescent="0.2"/>
    <row r="39" ht="18.399999999999999" customHeight="1" x14ac:dyDescent="0.2"/>
    <row r="40" ht="18.399999999999999" customHeight="1" x14ac:dyDescent="0.2"/>
    <row r="41" ht="18.399999999999999" customHeight="1" x14ac:dyDescent="0.2"/>
    <row r="42" ht="18.399999999999999" customHeight="1" x14ac:dyDescent="0.2"/>
    <row r="43" ht="18.399999999999999" customHeight="1" x14ac:dyDescent="0.2"/>
    <row r="44" ht="18.399999999999999" customHeight="1" x14ac:dyDescent="0.2"/>
    <row r="45" ht="18.399999999999999" customHeight="1" x14ac:dyDescent="0.2"/>
    <row r="46" ht="18.399999999999999" customHeight="1" x14ac:dyDescent="0.2"/>
    <row r="47" ht="18.399999999999999" customHeight="1" x14ac:dyDescent="0.2"/>
    <row r="48" ht="18.399999999999999" customHeight="1" x14ac:dyDescent="0.2"/>
    <row r="49" ht="18.399999999999999" customHeight="1" x14ac:dyDescent="0.2"/>
    <row r="50" ht="18.399999999999999" customHeight="1" x14ac:dyDescent="0.2"/>
    <row r="51" ht="18.399999999999999" customHeight="1" x14ac:dyDescent="0.2"/>
    <row r="52" ht="18.399999999999999" customHeight="1" x14ac:dyDescent="0.2"/>
    <row r="53" ht="18.399999999999999" customHeight="1" x14ac:dyDescent="0.2"/>
    <row r="54" ht="18.399999999999999" customHeight="1" x14ac:dyDescent="0.2"/>
    <row r="55" ht="18.399999999999999" customHeight="1" x14ac:dyDescent="0.2"/>
    <row r="56" ht="18.399999999999999" customHeight="1" x14ac:dyDescent="0.2"/>
    <row r="57" ht="18.399999999999999" customHeight="1" x14ac:dyDescent="0.2"/>
    <row r="58" ht="18.399999999999999" customHeight="1" x14ac:dyDescent="0.2"/>
    <row r="59" ht="18.399999999999999" customHeight="1" x14ac:dyDescent="0.2"/>
    <row r="60" ht="18.399999999999999" customHeight="1" x14ac:dyDescent="0.2"/>
    <row r="61" ht="18.399999999999999" customHeight="1" x14ac:dyDescent="0.2"/>
    <row r="62" ht="18.399999999999999" customHeight="1" x14ac:dyDescent="0.2"/>
    <row r="63" ht="18.399999999999999" customHeight="1" x14ac:dyDescent="0.2"/>
    <row r="64" ht="18.399999999999999" customHeight="1" x14ac:dyDescent="0.2"/>
    <row r="65" ht="18.399999999999999" customHeight="1" x14ac:dyDescent="0.2"/>
    <row r="66" ht="18.399999999999999" customHeight="1" x14ac:dyDescent="0.2"/>
    <row r="67" ht="18.399999999999999" customHeight="1" x14ac:dyDescent="0.2"/>
    <row r="68" ht="18.399999999999999" customHeight="1" x14ac:dyDescent="0.2"/>
    <row r="69" ht="18.399999999999999" customHeight="1" x14ac:dyDescent="0.2"/>
    <row r="70" ht="18.399999999999999" customHeight="1" x14ac:dyDescent="0.2"/>
    <row r="71" ht="18.399999999999999" customHeight="1" x14ac:dyDescent="0.2"/>
    <row r="72" ht="18.399999999999999" customHeight="1" x14ac:dyDescent="0.2"/>
    <row r="73" ht="18.399999999999999" customHeight="1" x14ac:dyDescent="0.2"/>
    <row r="74" ht="18.399999999999999" customHeight="1" x14ac:dyDescent="0.2"/>
    <row r="75" ht="18.399999999999999" customHeight="1" x14ac:dyDescent="0.2"/>
    <row r="76" ht="18.399999999999999" customHeight="1" x14ac:dyDescent="0.2"/>
    <row r="77" ht="18.399999999999999" customHeight="1" x14ac:dyDescent="0.2"/>
    <row r="78" ht="18.399999999999999" customHeight="1" x14ac:dyDescent="0.2"/>
    <row r="79" ht="18.399999999999999" customHeight="1" x14ac:dyDescent="0.2"/>
    <row r="80" ht="18.399999999999999" customHeight="1" x14ac:dyDescent="0.2"/>
    <row r="81" ht="18.399999999999999" customHeight="1" x14ac:dyDescent="0.2"/>
    <row r="82" ht="18.399999999999999" customHeight="1" x14ac:dyDescent="0.2"/>
    <row r="83" ht="18.399999999999999" customHeight="1" x14ac:dyDescent="0.2"/>
    <row r="84" ht="18.399999999999999" customHeight="1" x14ac:dyDescent="0.2"/>
    <row r="85" ht="18.399999999999999" customHeight="1" x14ac:dyDescent="0.2"/>
  </sheetData>
  <sheetProtection algorithmName="SHA-512" hashValue="Z1CTj5ON0bP3O+3fJtypUxrWZR4k1QhCLZMHqFe58rdJM17EepYGmvL9OcWdtpR3d+2EFUP6m3zDwTeqmYSlRw==" saltValue="Whpvyi3yERWxmsPhp2LiGg==" spinCount="100000" sheet="1" objects="1" scenarios="1"/>
  <mergeCells count="6">
    <mergeCell ref="A2:I2"/>
    <mergeCell ref="A13:I13"/>
    <mergeCell ref="A19:H19"/>
    <mergeCell ref="A3:I3"/>
    <mergeCell ref="A8:F8"/>
    <mergeCell ref="A9:I9"/>
  </mergeCells>
  <pageMargins left="0.78749999999999998" right="0.78749999999999998" top="1.0249999999999999" bottom="1.0249999999999999" header="0.78749999999999998" footer="0.78749999999999998"/>
  <pageSetup paperSize="9" scale="76" fitToHeight="0" orientation="landscape" useFirstPageNumber="1" horizontalDpi="300" verticalDpi="300" r:id="rId1"/>
  <headerFooter>
    <oddHeader>&amp;C&amp;A</oddHeader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55D97-C31F-4C40-9285-263E2EDEFF48}">
  <dimension ref="B1:M8"/>
  <sheetViews>
    <sheetView workbookViewId="0">
      <selection activeCell="I41" sqref="I41"/>
    </sheetView>
  </sheetViews>
  <sheetFormatPr defaultRowHeight="12.75" x14ac:dyDescent="0.2"/>
  <cols>
    <col min="8" max="8" width="37.85546875" customWidth="1"/>
    <col min="10" max="10" width="12.85546875" customWidth="1"/>
    <col min="12" max="12" width="13.85546875" customWidth="1"/>
  </cols>
  <sheetData>
    <row r="1" spans="2:13" x14ac:dyDescent="0.2">
      <c r="I1" s="267"/>
      <c r="J1" s="267"/>
      <c r="K1" s="267"/>
      <c r="L1" s="267"/>
      <c r="M1" s="267"/>
    </row>
    <row r="2" spans="2:13" x14ac:dyDescent="0.2">
      <c r="I2" s="267"/>
      <c r="J2" s="267"/>
      <c r="K2" s="267"/>
      <c r="L2" s="267"/>
      <c r="M2" s="267"/>
    </row>
    <row r="3" spans="2:13" ht="13.5" thickBot="1" x14ac:dyDescent="0.25">
      <c r="I3" s="396"/>
      <c r="J3" s="396"/>
      <c r="K3" s="397"/>
      <c r="L3" s="397"/>
      <c r="M3" s="267"/>
    </row>
    <row r="4" spans="2:13" ht="13.5" thickBot="1" x14ac:dyDescent="0.25">
      <c r="B4" s="262" t="s">
        <v>67</v>
      </c>
      <c r="C4" s="69"/>
      <c r="D4" s="69"/>
      <c r="E4" s="69"/>
      <c r="F4" s="69"/>
      <c r="G4" s="70"/>
      <c r="H4" s="157">
        <f>Rozpočet_založení!G123+'Plán péče_1. rok'!I53+'Plán péče_2. rok'!I54+'Plán péče_3. rok'!I53+'Plán péče_4. rok'!I18+'Plán péče_5. rok'!I19</f>
        <v>0</v>
      </c>
      <c r="I4" s="268"/>
      <c r="J4" s="269"/>
      <c r="K4" s="270"/>
      <c r="L4" s="271"/>
      <c r="M4" s="267"/>
    </row>
    <row r="5" spans="2:13" x14ac:dyDescent="0.2">
      <c r="I5" s="267"/>
      <c r="J5" s="267"/>
      <c r="K5" s="267"/>
      <c r="L5" s="267"/>
      <c r="M5" s="267"/>
    </row>
    <row r="6" spans="2:13" x14ac:dyDescent="0.2">
      <c r="I6" s="267"/>
      <c r="J6" s="267"/>
      <c r="K6" s="267"/>
      <c r="L6" s="267"/>
      <c r="M6" s="267"/>
    </row>
    <row r="7" spans="2:13" x14ac:dyDescent="0.2">
      <c r="I7" s="267"/>
      <c r="J7" s="267"/>
      <c r="K7" s="267"/>
      <c r="L7" s="267"/>
      <c r="M7" s="267"/>
    </row>
    <row r="8" spans="2:13" x14ac:dyDescent="0.2">
      <c r="I8" s="267"/>
      <c r="J8" s="267"/>
      <c r="K8" s="267"/>
      <c r="L8" s="267"/>
      <c r="M8" s="267"/>
    </row>
  </sheetData>
  <sheetProtection algorithmName="SHA-512" hashValue="/HV16yYjYg7CWSRBRxgB1SYX3XSYs0RPEGrut40IZ1mqyNM+04JLCJM+0K4bScipDays8xI/PKjR5/qtuM1OZQ==" saltValue="B/xpVtx6aEgX20TO5P0JIw==" spinCount="100000" sheet="1" objects="1" scenarios="1"/>
  <mergeCells count="2">
    <mergeCell ref="I3:J3"/>
    <mergeCell ref="K3:L3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D5E0E14BBBF4479CAE7061824573B6" ma:contentTypeVersion="5" ma:contentTypeDescription="Vytvoří nový dokument" ma:contentTypeScope="" ma:versionID="63debf627e5668b13a91bb5e299ee638">
  <xsd:schema xmlns:xsd="http://www.w3.org/2001/XMLSchema" xmlns:xs="http://www.w3.org/2001/XMLSchema" xmlns:p="http://schemas.microsoft.com/office/2006/metadata/properties" xmlns:ns3="8975254d-970d-4dc5-9620-c4bc5c1e5b3d" xmlns:ns4="0cc233ad-f732-4144-9e85-9eb3980ee7e9" targetNamespace="http://schemas.microsoft.com/office/2006/metadata/properties" ma:root="true" ma:fieldsID="65a2958329d9fc93db813af041c04a68" ns3:_="" ns4:_="">
    <xsd:import namespace="8975254d-970d-4dc5-9620-c4bc5c1e5b3d"/>
    <xsd:import namespace="0cc233ad-f732-4144-9e85-9eb3980ee7e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5254d-970d-4dc5-9620-c4bc5c1e5b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233ad-f732-4144-9e85-9eb3980ee7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B8360F-4BE4-4E66-90AC-F00AAFA564C5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0cc233ad-f732-4144-9e85-9eb3980ee7e9"/>
    <ds:schemaRef ds:uri="8975254d-970d-4dc5-9620-c4bc5c1e5b3d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B4A1E78-1368-4575-A73D-6B65D883D3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5A54CA-2245-42A0-A835-215E0CEFD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75254d-970d-4dc5-9620-c4bc5c1e5b3d"/>
    <ds:schemaRef ds:uri="0cc233ad-f732-4144-9e85-9eb3980ee7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Rozpočet_založení</vt:lpstr>
      <vt:lpstr>Plán péče_1. rok</vt:lpstr>
      <vt:lpstr>Plán péče_2. rok</vt:lpstr>
      <vt:lpstr>Plán péče_3. rok</vt:lpstr>
      <vt:lpstr>Plán péče_4. rok</vt:lpstr>
      <vt:lpstr>Plán péče_5. rok</vt:lpstr>
      <vt:lpstr>Cena celkem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42060</dc:creator>
  <dc:description/>
  <cp:lastModifiedBy>Kleinerová Tereza, Ing.</cp:lastModifiedBy>
  <cp:revision>2</cp:revision>
  <cp:lastPrinted>2021-11-10T21:35:31Z</cp:lastPrinted>
  <dcterms:created xsi:type="dcterms:W3CDTF">2021-07-29T08:32:44Z</dcterms:created>
  <dcterms:modified xsi:type="dcterms:W3CDTF">2021-12-15T08:21:01Z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0x01010023D5E0E14BBBF4479CAE7061824573B6</vt:lpwstr>
  </property>
</Properties>
</file>