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Rekapitulace!$G$20</definedName>
    <definedName name="Dodavka0">Položky!#REF!</definedName>
    <definedName name="HSV">Rekapitulace!$E$20</definedName>
    <definedName name="HSV0">Položky!#REF!</definedName>
    <definedName name="HZS">Rekapitulace!$I$20</definedName>
    <definedName name="HZS0">Položky!#REF!</definedName>
    <definedName name="JKSO">'Krycí list'!$G$2</definedName>
    <definedName name="MJ">'Krycí list'!$G$5</definedName>
    <definedName name="Mont">Rekapitulace!$H$20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Položky!$A$1:$G$144</definedName>
    <definedName name="_xlnm.Print_Area" localSheetId="1">Rekapitulace!$A$1:$I$34</definedName>
    <definedName name="PocetMJ">'Krycí list'!$G$6</definedName>
    <definedName name="Poznamka">'Krycí list'!$B$37</definedName>
    <definedName name="Projektant">'Krycí list'!$C$8</definedName>
    <definedName name="PSV">Rekapitulace!$F$20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Rekapitulace!$H$33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4525" fullCalcOnLoad="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143" i="3"/>
  <c r="BD143" i="3"/>
  <c r="BC143" i="3"/>
  <c r="BB143" i="3"/>
  <c r="BA143" i="3"/>
  <c r="G143" i="3"/>
  <c r="BE142" i="3"/>
  <c r="BD142" i="3"/>
  <c r="BC142" i="3"/>
  <c r="BB142" i="3"/>
  <c r="BA142" i="3"/>
  <c r="G142" i="3"/>
  <c r="BE141" i="3"/>
  <c r="BD141" i="3"/>
  <c r="BC141" i="3"/>
  <c r="BB141" i="3"/>
  <c r="BA141" i="3"/>
  <c r="G141" i="3"/>
  <c r="BE140" i="3"/>
  <c r="BD140" i="3"/>
  <c r="BC140" i="3"/>
  <c r="BB140" i="3"/>
  <c r="BA140" i="3"/>
  <c r="G140" i="3"/>
  <c r="BE139" i="3"/>
  <c r="BD139" i="3"/>
  <c r="BC139" i="3"/>
  <c r="BB139" i="3"/>
  <c r="BA139" i="3"/>
  <c r="G139" i="3"/>
  <c r="BE138" i="3"/>
  <c r="BD138" i="3"/>
  <c r="BC138" i="3"/>
  <c r="BB138" i="3"/>
  <c r="BA138" i="3"/>
  <c r="G138" i="3"/>
  <c r="BE137" i="3"/>
  <c r="BE144" i="3" s="1"/>
  <c r="I19" i="2" s="1"/>
  <c r="BD137" i="3"/>
  <c r="BC137" i="3"/>
  <c r="BC144" i="3" s="1"/>
  <c r="G19" i="2" s="1"/>
  <c r="BB137" i="3"/>
  <c r="BA137" i="3"/>
  <c r="BA144" i="3" s="1"/>
  <c r="E19" i="2" s="1"/>
  <c r="G137" i="3"/>
  <c r="B19" i="2"/>
  <c r="A19" i="2"/>
  <c r="BD144" i="3"/>
  <c r="H19" i="2" s="1"/>
  <c r="BB144" i="3"/>
  <c r="F19" i="2" s="1"/>
  <c r="G144" i="3"/>
  <c r="C144" i="3"/>
  <c r="BE133" i="3"/>
  <c r="BE135" i="3" s="1"/>
  <c r="I18" i="2" s="1"/>
  <c r="BD133" i="3"/>
  <c r="BC133" i="3"/>
  <c r="BC135" i="3" s="1"/>
  <c r="G18" i="2" s="1"/>
  <c r="BA133" i="3"/>
  <c r="G133" i="3"/>
  <c r="G135" i="3" s="1"/>
  <c r="B18" i="2"/>
  <c r="A18" i="2"/>
  <c r="BD135" i="3"/>
  <c r="H18" i="2" s="1"/>
  <c r="BA135" i="3"/>
  <c r="E18" i="2" s="1"/>
  <c r="C135" i="3"/>
  <c r="BE129" i="3"/>
  <c r="BE131" i="3" s="1"/>
  <c r="I17" i="2" s="1"/>
  <c r="BD129" i="3"/>
  <c r="BC129" i="3"/>
  <c r="BB129" i="3"/>
  <c r="BB131" i="3" s="1"/>
  <c r="F17" i="2" s="1"/>
  <c r="BA129" i="3"/>
  <c r="G129" i="3"/>
  <c r="B17" i="2"/>
  <c r="A17" i="2"/>
  <c r="BD131" i="3"/>
  <c r="H17" i="2" s="1"/>
  <c r="BC131" i="3"/>
  <c r="G17" i="2" s="1"/>
  <c r="BA131" i="3"/>
  <c r="E17" i="2" s="1"/>
  <c r="G131" i="3"/>
  <c r="C131" i="3"/>
  <c r="BE126" i="3"/>
  <c r="BD126" i="3"/>
  <c r="BC126" i="3"/>
  <c r="BB126" i="3"/>
  <c r="BA126" i="3"/>
  <c r="G126" i="3"/>
  <c r="BE124" i="3"/>
  <c r="BD124" i="3"/>
  <c r="BC124" i="3"/>
  <c r="BB124" i="3"/>
  <c r="BA124" i="3"/>
  <c r="G124" i="3"/>
  <c r="BE122" i="3"/>
  <c r="BD122" i="3"/>
  <c r="BC122" i="3"/>
  <c r="BB122" i="3"/>
  <c r="BA122" i="3"/>
  <c r="G122" i="3"/>
  <c r="BE120" i="3"/>
  <c r="BD120" i="3"/>
  <c r="BD127" i="3" s="1"/>
  <c r="H16" i="2" s="1"/>
  <c r="BC120" i="3"/>
  <c r="BB120" i="3"/>
  <c r="BA120" i="3"/>
  <c r="BA127" i="3" s="1"/>
  <c r="E16" i="2" s="1"/>
  <c r="G120" i="3"/>
  <c r="B16" i="2"/>
  <c r="A16" i="2"/>
  <c r="BE127" i="3"/>
  <c r="I16" i="2" s="1"/>
  <c r="BC127" i="3"/>
  <c r="G16" i="2" s="1"/>
  <c r="BB127" i="3"/>
  <c r="F16" i="2" s="1"/>
  <c r="G127" i="3"/>
  <c r="C127" i="3"/>
  <c r="BE117" i="3"/>
  <c r="BD117" i="3"/>
  <c r="BC117" i="3"/>
  <c r="BC118" i="3" s="1"/>
  <c r="G15" i="2" s="1"/>
  <c r="BB117" i="3"/>
  <c r="G117" i="3"/>
  <c r="BA117" i="3" s="1"/>
  <c r="BA118" i="3" s="1"/>
  <c r="E15" i="2" s="1"/>
  <c r="B15" i="2"/>
  <c r="A15" i="2"/>
  <c r="BE118" i="3"/>
  <c r="I15" i="2" s="1"/>
  <c r="BD118" i="3"/>
  <c r="H15" i="2" s="1"/>
  <c r="BB118" i="3"/>
  <c r="F15" i="2" s="1"/>
  <c r="C118" i="3"/>
  <c r="BE114" i="3"/>
  <c r="BD114" i="3"/>
  <c r="BC114" i="3"/>
  <c r="BB114" i="3"/>
  <c r="G114" i="3"/>
  <c r="BA114" i="3" s="1"/>
  <c r="BE113" i="3"/>
  <c r="BD113" i="3"/>
  <c r="BC113" i="3"/>
  <c r="BB113" i="3"/>
  <c r="G113" i="3"/>
  <c r="BA113" i="3" s="1"/>
  <c r="BE112" i="3"/>
  <c r="BD112" i="3"/>
  <c r="BC112" i="3"/>
  <c r="BB112" i="3"/>
  <c r="G112" i="3"/>
  <c r="BA112" i="3" s="1"/>
  <c r="BE111" i="3"/>
  <c r="BD111" i="3"/>
  <c r="BC111" i="3"/>
  <c r="BB111" i="3"/>
  <c r="G111" i="3"/>
  <c r="BA111" i="3" s="1"/>
  <c r="BE108" i="3"/>
  <c r="BE115" i="3" s="1"/>
  <c r="I14" i="2" s="1"/>
  <c r="BD108" i="3"/>
  <c r="BC108" i="3"/>
  <c r="BB108" i="3"/>
  <c r="BB115" i="3" s="1"/>
  <c r="F14" i="2" s="1"/>
  <c r="G108" i="3"/>
  <c r="BA108" i="3" s="1"/>
  <c r="B14" i="2"/>
  <c r="A14" i="2"/>
  <c r="BD115" i="3"/>
  <c r="H14" i="2" s="1"/>
  <c r="BC115" i="3"/>
  <c r="G14" i="2" s="1"/>
  <c r="G115" i="3"/>
  <c r="C115" i="3"/>
  <c r="BE101" i="3"/>
  <c r="BD101" i="3"/>
  <c r="BC101" i="3"/>
  <c r="BB101" i="3"/>
  <c r="BA101" i="3"/>
  <c r="G101" i="3"/>
  <c r="BE98" i="3"/>
  <c r="BD98" i="3"/>
  <c r="BC98" i="3"/>
  <c r="BB98" i="3"/>
  <c r="BA98" i="3"/>
  <c r="G98" i="3"/>
  <c r="BE95" i="3"/>
  <c r="BD95" i="3"/>
  <c r="BC95" i="3"/>
  <c r="BB95" i="3"/>
  <c r="BA95" i="3"/>
  <c r="G95" i="3"/>
  <c r="BE93" i="3"/>
  <c r="BD93" i="3"/>
  <c r="BD106" i="3" s="1"/>
  <c r="H13" i="2" s="1"/>
  <c r="BC93" i="3"/>
  <c r="BB93" i="3"/>
  <c r="BA93" i="3"/>
  <c r="BA106" i="3" s="1"/>
  <c r="E13" i="2" s="1"/>
  <c r="G93" i="3"/>
  <c r="B13" i="2"/>
  <c r="A13" i="2"/>
  <c r="BE106" i="3"/>
  <c r="I13" i="2" s="1"/>
  <c r="BC106" i="3"/>
  <c r="G13" i="2" s="1"/>
  <c r="BB106" i="3"/>
  <c r="F13" i="2" s="1"/>
  <c r="G106" i="3"/>
  <c r="C106" i="3"/>
  <c r="BD90" i="3"/>
  <c r="BC90" i="3"/>
  <c r="BB90" i="3"/>
  <c r="BA90" i="3"/>
  <c r="G90" i="3"/>
  <c r="BE90" i="3" s="1"/>
  <c r="BE91" i="3" s="1"/>
  <c r="I12" i="2" s="1"/>
  <c r="BE89" i="3"/>
  <c r="BD89" i="3"/>
  <c r="BC89" i="3"/>
  <c r="BB89" i="3"/>
  <c r="G89" i="3"/>
  <c r="BA89" i="3" s="1"/>
  <c r="BE88" i="3"/>
  <c r="BD88" i="3"/>
  <c r="BC88" i="3"/>
  <c r="BB88" i="3"/>
  <c r="G88" i="3"/>
  <c r="BA88" i="3" s="1"/>
  <c r="BE87" i="3"/>
  <c r="BD87" i="3"/>
  <c r="BC87" i="3"/>
  <c r="BB87" i="3"/>
  <c r="G87" i="3"/>
  <c r="BA87" i="3" s="1"/>
  <c r="BE86" i="3"/>
  <c r="BD86" i="3"/>
  <c r="BC86" i="3"/>
  <c r="BB86" i="3"/>
  <c r="G86" i="3"/>
  <c r="BA86" i="3" s="1"/>
  <c r="BE85" i="3"/>
  <c r="BD85" i="3"/>
  <c r="BC85" i="3"/>
  <c r="BB85" i="3"/>
  <c r="G85" i="3"/>
  <c r="BA85" i="3" s="1"/>
  <c r="BE84" i="3"/>
  <c r="BD84" i="3"/>
  <c r="BC84" i="3"/>
  <c r="BB84" i="3"/>
  <c r="G84" i="3"/>
  <c r="BA84" i="3" s="1"/>
  <c r="BE83" i="3"/>
  <c r="BD83" i="3"/>
  <c r="BC83" i="3"/>
  <c r="BB83" i="3"/>
  <c r="G83" i="3"/>
  <c r="BA83" i="3" s="1"/>
  <c r="BE82" i="3"/>
  <c r="BD82" i="3"/>
  <c r="BC82" i="3"/>
  <c r="BB82" i="3"/>
  <c r="G82" i="3"/>
  <c r="BA82" i="3" s="1"/>
  <c r="BE80" i="3"/>
  <c r="BD80" i="3"/>
  <c r="BC80" i="3"/>
  <c r="BB80" i="3"/>
  <c r="G80" i="3"/>
  <c r="BA80" i="3" s="1"/>
  <c r="BE78" i="3"/>
  <c r="BD78" i="3"/>
  <c r="BC78" i="3"/>
  <c r="BB78" i="3"/>
  <c r="G78" i="3"/>
  <c r="BA78" i="3" s="1"/>
  <c r="BE76" i="3"/>
  <c r="BD76" i="3"/>
  <c r="BC76" i="3"/>
  <c r="BB76" i="3"/>
  <c r="G76" i="3"/>
  <c r="BA76" i="3" s="1"/>
  <c r="BE74" i="3"/>
  <c r="BD74" i="3"/>
  <c r="BC74" i="3"/>
  <c r="BB74" i="3"/>
  <c r="G74" i="3"/>
  <c r="BA74" i="3" s="1"/>
  <c r="BE73" i="3"/>
  <c r="BD73" i="3"/>
  <c r="BC73" i="3"/>
  <c r="BB73" i="3"/>
  <c r="G73" i="3"/>
  <c r="BA73" i="3" s="1"/>
  <c r="BE71" i="3"/>
  <c r="BD71" i="3"/>
  <c r="BC71" i="3"/>
  <c r="BB71" i="3"/>
  <c r="G71" i="3"/>
  <c r="BA71" i="3" s="1"/>
  <c r="BE70" i="3"/>
  <c r="BD70" i="3"/>
  <c r="BC70" i="3"/>
  <c r="BB70" i="3"/>
  <c r="G70" i="3"/>
  <c r="BA70" i="3" s="1"/>
  <c r="BE68" i="3"/>
  <c r="BD68" i="3"/>
  <c r="BC68" i="3"/>
  <c r="BB68" i="3"/>
  <c r="G68" i="3"/>
  <c r="BA68" i="3" s="1"/>
  <c r="BE64" i="3"/>
  <c r="BD64" i="3"/>
  <c r="BC64" i="3"/>
  <c r="BC91" i="3" s="1"/>
  <c r="G12" i="2" s="1"/>
  <c r="BB64" i="3"/>
  <c r="G64" i="3"/>
  <c r="BA64" i="3" s="1"/>
  <c r="B12" i="2"/>
  <c r="A12" i="2"/>
  <c r="BD91" i="3"/>
  <c r="H12" i="2" s="1"/>
  <c r="BB91" i="3"/>
  <c r="F12" i="2" s="1"/>
  <c r="C91" i="3"/>
  <c r="BE59" i="3"/>
  <c r="BD59" i="3"/>
  <c r="BC59" i="3"/>
  <c r="BB59" i="3"/>
  <c r="G59" i="3"/>
  <c r="BA59" i="3" s="1"/>
  <c r="BE57" i="3"/>
  <c r="BD57" i="3"/>
  <c r="BC57" i="3"/>
  <c r="BB57" i="3"/>
  <c r="G57" i="3"/>
  <c r="BA57" i="3" s="1"/>
  <c r="BE54" i="3"/>
  <c r="BE62" i="3" s="1"/>
  <c r="I11" i="2" s="1"/>
  <c r="BD54" i="3"/>
  <c r="BC54" i="3"/>
  <c r="BB54" i="3"/>
  <c r="BB62" i="3" s="1"/>
  <c r="F11" i="2" s="1"/>
  <c r="G54" i="3"/>
  <c r="BA54" i="3" s="1"/>
  <c r="B11" i="2"/>
  <c r="A11" i="2"/>
  <c r="BD62" i="3"/>
  <c r="H11" i="2" s="1"/>
  <c r="BC62" i="3"/>
  <c r="G11" i="2" s="1"/>
  <c r="G62" i="3"/>
  <c r="C62" i="3"/>
  <c r="BE51" i="3"/>
  <c r="BD51" i="3"/>
  <c r="BD52" i="3" s="1"/>
  <c r="H10" i="2" s="1"/>
  <c r="BC51" i="3"/>
  <c r="BB51" i="3"/>
  <c r="BA51" i="3"/>
  <c r="BA52" i="3" s="1"/>
  <c r="E10" i="2" s="1"/>
  <c r="G51" i="3"/>
  <c r="B10" i="2"/>
  <c r="A10" i="2"/>
  <c r="BE52" i="3"/>
  <c r="I10" i="2" s="1"/>
  <c r="BC52" i="3"/>
  <c r="G10" i="2" s="1"/>
  <c r="BB52" i="3"/>
  <c r="F10" i="2" s="1"/>
  <c r="G52" i="3"/>
  <c r="C52" i="3"/>
  <c r="BE46" i="3"/>
  <c r="BD46" i="3"/>
  <c r="BC46" i="3"/>
  <c r="BB46" i="3"/>
  <c r="G46" i="3"/>
  <c r="BA46" i="3" s="1"/>
  <c r="BE44" i="3"/>
  <c r="BD44" i="3"/>
  <c r="BC44" i="3"/>
  <c r="BC49" i="3" s="1"/>
  <c r="G9" i="2" s="1"/>
  <c r="BB44" i="3"/>
  <c r="G44" i="3"/>
  <c r="BA44" i="3" s="1"/>
  <c r="B9" i="2"/>
  <c r="A9" i="2"/>
  <c r="BE49" i="3"/>
  <c r="I9" i="2" s="1"/>
  <c r="BD49" i="3"/>
  <c r="H9" i="2" s="1"/>
  <c r="BB49" i="3"/>
  <c r="F9" i="2" s="1"/>
  <c r="C49" i="3"/>
  <c r="BE40" i="3"/>
  <c r="BE42" i="3" s="1"/>
  <c r="I8" i="2" s="1"/>
  <c r="BD40" i="3"/>
  <c r="BC40" i="3"/>
  <c r="BB40" i="3"/>
  <c r="BB42" i="3" s="1"/>
  <c r="F8" i="2" s="1"/>
  <c r="G40" i="3"/>
  <c r="BA40" i="3" s="1"/>
  <c r="BA42" i="3" s="1"/>
  <c r="E8" i="2" s="1"/>
  <c r="B8" i="2"/>
  <c r="A8" i="2"/>
  <c r="BD42" i="3"/>
  <c r="H8" i="2" s="1"/>
  <c r="BC42" i="3"/>
  <c r="G8" i="2" s="1"/>
  <c r="G42" i="3"/>
  <c r="C42" i="3"/>
  <c r="BE35" i="3"/>
  <c r="BD35" i="3"/>
  <c r="BC35" i="3"/>
  <c r="BB35" i="3"/>
  <c r="BA35" i="3"/>
  <c r="G35" i="3"/>
  <c r="BE33" i="3"/>
  <c r="BD33" i="3"/>
  <c r="BC33" i="3"/>
  <c r="BB33" i="3"/>
  <c r="BA33" i="3"/>
  <c r="G33" i="3"/>
  <c r="BE28" i="3"/>
  <c r="BD28" i="3"/>
  <c r="BC28" i="3"/>
  <c r="BB28" i="3"/>
  <c r="BA28" i="3"/>
  <c r="G28" i="3"/>
  <c r="BE26" i="3"/>
  <c r="BD26" i="3"/>
  <c r="BC26" i="3"/>
  <c r="BB26" i="3"/>
  <c r="BA26" i="3"/>
  <c r="G26" i="3"/>
  <c r="BE21" i="3"/>
  <c r="BD21" i="3"/>
  <c r="BC21" i="3"/>
  <c r="BB21" i="3"/>
  <c r="BA21" i="3"/>
  <c r="G21" i="3"/>
  <c r="BE19" i="3"/>
  <c r="BD19" i="3"/>
  <c r="BC19" i="3"/>
  <c r="BB19" i="3"/>
  <c r="BA19" i="3"/>
  <c r="G19" i="3"/>
  <c r="BE14" i="3"/>
  <c r="BD14" i="3"/>
  <c r="BC14" i="3"/>
  <c r="BB14" i="3"/>
  <c r="BA14" i="3"/>
  <c r="G14" i="3"/>
  <c r="BE11" i="3"/>
  <c r="BD11" i="3"/>
  <c r="BC11" i="3"/>
  <c r="BB11" i="3"/>
  <c r="BA11" i="3"/>
  <c r="G11" i="3"/>
  <c r="BE9" i="3"/>
  <c r="BD9" i="3"/>
  <c r="BC9" i="3"/>
  <c r="BB9" i="3"/>
  <c r="BA9" i="3"/>
  <c r="G9" i="3"/>
  <c r="BE8" i="3"/>
  <c r="BD8" i="3"/>
  <c r="BD38" i="3" s="1"/>
  <c r="H7" i="2" s="1"/>
  <c r="BC8" i="3"/>
  <c r="BB8" i="3"/>
  <c r="BA8" i="3"/>
  <c r="BA38" i="3" s="1"/>
  <c r="E7" i="2" s="1"/>
  <c r="G8" i="3"/>
  <c r="B7" i="2"/>
  <c r="A7" i="2"/>
  <c r="BE38" i="3"/>
  <c r="I7" i="2" s="1"/>
  <c r="I20" i="2" s="1"/>
  <c r="C21" i="1" s="1"/>
  <c r="BC38" i="3"/>
  <c r="G7" i="2" s="1"/>
  <c r="BB38" i="3"/>
  <c r="F7" i="2" s="1"/>
  <c r="G38" i="3"/>
  <c r="C38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H20" i="2" l="1"/>
  <c r="C17" i="1" s="1"/>
  <c r="BA62" i="3"/>
  <c r="E11" i="2" s="1"/>
  <c r="BA49" i="3"/>
  <c r="E9" i="2" s="1"/>
  <c r="E20" i="2" s="1"/>
  <c r="BA91" i="3"/>
  <c r="E12" i="2" s="1"/>
  <c r="BA115" i="3"/>
  <c r="E14" i="2" s="1"/>
  <c r="G20" i="2"/>
  <c r="C18" i="1" s="1"/>
  <c r="BB133" i="3"/>
  <c r="BB135" i="3" s="1"/>
  <c r="F18" i="2" s="1"/>
  <c r="F20" i="2" s="1"/>
  <c r="C16" i="1" s="1"/>
  <c r="G49" i="3"/>
  <c r="G91" i="3"/>
  <c r="G118" i="3"/>
  <c r="G31" i="2" l="1"/>
  <c r="I31" i="2" s="1"/>
  <c r="G21" i="1" s="1"/>
  <c r="G28" i="2"/>
  <c r="I28" i="2" s="1"/>
  <c r="G18" i="1" s="1"/>
  <c r="G25" i="2"/>
  <c r="I25" i="2" s="1"/>
  <c r="G32" i="2"/>
  <c r="I32" i="2" s="1"/>
  <c r="G29" i="2"/>
  <c r="I29" i="2" s="1"/>
  <c r="G19" i="1" s="1"/>
  <c r="G26" i="2"/>
  <c r="I26" i="2" s="1"/>
  <c r="G16" i="1" s="1"/>
  <c r="G30" i="2"/>
  <c r="I30" i="2" s="1"/>
  <c r="G20" i="1" s="1"/>
  <c r="G27" i="2"/>
  <c r="I27" i="2" s="1"/>
  <c r="G17" i="1" s="1"/>
  <c r="C15" i="1"/>
  <c r="C19" i="1" s="1"/>
  <c r="C22" i="1" s="1"/>
  <c r="H33" i="2" l="1"/>
  <c r="G23" i="1" s="1"/>
  <c r="G15" i="1"/>
  <c r="G22" i="1" l="1"/>
  <c r="C23" i="1"/>
  <c r="F30" i="1" s="1"/>
  <c r="F31" i="1" l="1"/>
  <c r="F34" i="1" s="1"/>
</calcChain>
</file>

<file path=xl/sharedStrings.xml><?xml version="1.0" encoding="utf-8"?>
<sst xmlns="http://schemas.openxmlformats.org/spreadsheetml/2006/main" count="451" uniqueCount="272">
  <si>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</si>
  <si>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</si>
  <si>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</si>
  <si>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</si>
  <si>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</si>
  <si>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</si>
  <si>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</si>
  <si>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</si>
  <si>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</si>
  <si>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</si>
  <si>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</si>
  <si>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</si>
  <si>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</si>
  <si>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</si>
  <si>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</si>
  <si>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</si>
  <si>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</si>
  <si>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</si>
  <si>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</si>
  <si>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</si>
  <si>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</si>
  <si>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</si>
  <si>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</si>
  <si>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</si>
  <si>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</si>
  <si>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</si>
  <si>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</si>
  <si>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</si>
  <si>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</si>
  <si>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</si>
  <si>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</si>
  <si>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</si>
  <si>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</si>
  <si>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</si>
  <si>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</si>
  <si>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</si>
  <si>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</si>
  <si>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</si>
  <si>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</si>
  <si>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</si>
  <si>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</si>
  <si>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</si>
  <si>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</si>
  <si>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</si>
  <si>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</si>
  <si>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</si>
  <si>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</si>
  <si>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</si>
  <si>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</si>
  <si>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</si>
  <si>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</si>
  <si>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</si>
  <si>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</si>
  <si>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</si>
  <si>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</si>
  <si>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</si>
  <si>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</si>
  <si>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</si>
  <si>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</si>
  <si>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</si>
  <si>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</si>
  <si>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</si>
  <si>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</si>
  <si>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</si>
  <si>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</si>
  <si>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</si>
  <si>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</si>
  <si>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</si>
  <si>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</si>
  <si>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</si>
  <si>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</si>
  <si>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</si>
  <si>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</si>
  <si>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</si>
  <si>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</si>
  <si>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</si>
  <si>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</si>
  <si>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SLEPÝ ROZPOČET</t>
  </si>
  <si>
    <t>Slepý rozpočet</t>
  </si>
  <si>
    <t>ZŠ+MŠ JOKLÍKA KYJOV</t>
  </si>
  <si>
    <t>01</t>
  </si>
  <si>
    <t>01-Odstranění havárie vnitř.kanalizace</t>
  </si>
  <si>
    <t>111201101R00</t>
  </si>
  <si>
    <t xml:space="preserve">Odstranění křovin i s kořeny na ploše do 1000 m2 </t>
  </si>
  <si>
    <t>m2</t>
  </si>
  <si>
    <t>139601102R00</t>
  </si>
  <si>
    <t xml:space="preserve">Ruční výkop jam, rýh a šachet v hornině tř. 3 </t>
  </si>
  <si>
    <t>m3</t>
  </si>
  <si>
    <t>4,5*,8*2</t>
  </si>
  <si>
    <t>139711101RT3</t>
  </si>
  <si>
    <t>Vykopávka v uzavřených prostorách v hor.1-4 hornina 3</t>
  </si>
  <si>
    <t>56,2*,6*,7</t>
  </si>
  <si>
    <t>kontaminovaná zenina -odhad:56,2*,6*,25</t>
  </si>
  <si>
    <t>162201203R00</t>
  </si>
  <si>
    <t xml:space="preserve">Vodorovné přemíst.výkopku, kolečko hor.1-4, do 10m </t>
  </si>
  <si>
    <t>4,5*,8*,5</t>
  </si>
  <si>
    <t>Mezisoučet</t>
  </si>
  <si>
    <t>162201210R00</t>
  </si>
  <si>
    <t xml:space="preserve">Příplatek za dalš.10 m, kolečko, výkop. z hor.1- 4 </t>
  </si>
  <si>
    <t>33,834*2</t>
  </si>
  <si>
    <t>162701105R00</t>
  </si>
  <si>
    <t xml:space="preserve">Vodorovné přemístění výkopku z hor.1-4 do 10000 m </t>
  </si>
  <si>
    <t>162701109R00</t>
  </si>
  <si>
    <t xml:space="preserve">Příplatek k vod. přemístění hor.1-4 za další 1 km </t>
  </si>
  <si>
    <t>33,834*15</t>
  </si>
  <si>
    <t>167101101R00</t>
  </si>
  <si>
    <t xml:space="preserve">Nakládání výkopku z hor.1-4 v množství do 100 m3 </t>
  </si>
  <si>
    <t>171201201V1</t>
  </si>
  <si>
    <t>Uložení sypaniny na skládku včetně poplatku za skládku</t>
  </si>
  <si>
    <t>t</t>
  </si>
  <si>
    <t>33,834*1,87</t>
  </si>
  <si>
    <t>175101101RT2</t>
  </si>
  <si>
    <t>Obsyp potrubí bez prohození sypaniny s dodáním štěrkopísku frakce 0 - 22 mm</t>
  </si>
  <si>
    <t>56,2*,6*,6</t>
  </si>
  <si>
    <t>4,5*,8*,4</t>
  </si>
  <si>
    <t>2</t>
  </si>
  <si>
    <t>Základy a zvláštní zakládání</t>
  </si>
  <si>
    <t>274272120RT3</t>
  </si>
  <si>
    <t>Zdivo základové z bednicích tvárnic, tl. 20 cm výplň tvárnic betonem C 16/20</t>
  </si>
  <si>
    <t>bednící-vstup do kotelny:4,5*1,5</t>
  </si>
  <si>
    <t>4</t>
  </si>
  <si>
    <t>Vodorovné konstrukce</t>
  </si>
  <si>
    <t>451541111R00</t>
  </si>
  <si>
    <t xml:space="preserve">Lože pod potrubí ze štěrkodrtě 0 - 63 mm </t>
  </si>
  <si>
    <t>kontaminovaná zenina -odhad:50*,6*,25</t>
  </si>
  <si>
    <t>451572111RK1</t>
  </si>
  <si>
    <t>Lože pod potrubí z kameniva těženého 0 - 4 mm kraj Jihomoravský</t>
  </si>
  <si>
    <t>56,2*,6*,1</t>
  </si>
  <si>
    <t>4,5*,8*,1</t>
  </si>
  <si>
    <t>61</t>
  </si>
  <si>
    <t>Upravy povrchů vnitřní</t>
  </si>
  <si>
    <t>612100039RAA</t>
  </si>
  <si>
    <t xml:space="preserve">Oprava omítek stěn vnitřních vápenocem. štukových </t>
  </si>
  <si>
    <t>63</t>
  </si>
  <si>
    <t>Podlahy a podlahové konstrukce</t>
  </si>
  <si>
    <t>631315611R00</t>
  </si>
  <si>
    <t xml:space="preserve">Mazanina betonová tl. 12 - 24 cm C 16/20 </t>
  </si>
  <si>
    <t>podkladní bet.mazanina:(16,8+7+2*5+9+3,1+5+6+2)*,5*,15</t>
  </si>
  <si>
    <t>vstup:,9*,9*,2</t>
  </si>
  <si>
    <t>632417199T00</t>
  </si>
  <si>
    <t xml:space="preserve">Stěrka SCHONOX DPS ručně tl. 4-8 mm </t>
  </si>
  <si>
    <t>(16,8+7+2*5+9+3,1+5+6+2)*1</t>
  </si>
  <si>
    <t>632451065R00</t>
  </si>
  <si>
    <t xml:space="preserve">Potěr pískocementový, min. 25 MPa, tl. 50 mm </t>
  </si>
  <si>
    <t>potěr:</t>
  </si>
  <si>
    <t>8</t>
  </si>
  <si>
    <t>Trubní vedení</t>
  </si>
  <si>
    <t>871111101R00</t>
  </si>
  <si>
    <t xml:space="preserve">M.plast.potrubí ve výkopu do DN 150 mm </t>
  </si>
  <si>
    <t>m</t>
  </si>
  <si>
    <t>100:2+1+1</t>
  </si>
  <si>
    <t>125:2+2+2+2+2</t>
  </si>
  <si>
    <t>150:3+4+6</t>
  </si>
  <si>
    <t>871111102R00</t>
  </si>
  <si>
    <t xml:space="preserve">M.plast.potrubí ve výkopu na gum.těsnění DN 200 mm </t>
  </si>
  <si>
    <t>4,5+16,8+7+3,1+5</t>
  </si>
  <si>
    <t>87736312 T00</t>
  </si>
  <si>
    <t>Napojení na beton.potrubí a utěsnění</t>
  </si>
  <si>
    <t>kus</t>
  </si>
  <si>
    <t>894215111R00</t>
  </si>
  <si>
    <t xml:space="preserve">Šachtice.domovní.kanalizač.z betonu, do 1,3 m3 </t>
  </si>
  <si>
    <t>4*,75*,75*,75</t>
  </si>
  <si>
    <t>894431421RCB</t>
  </si>
  <si>
    <t>Šachta D 600 mm, dl.šach.roury 2,00 m, přímá dno KG D 250 mm, poklop litina 40 t</t>
  </si>
  <si>
    <t>286147901</t>
  </si>
  <si>
    <t>Trubka kanalizační  PPKGEM 110x3,4x1000 mm</t>
  </si>
  <si>
    <t>4*1,08</t>
  </si>
  <si>
    <t>286147908</t>
  </si>
  <si>
    <t>Trubka kanalizační  PPKGEM 125x3,9x2000 mm</t>
  </si>
  <si>
    <t>5*1,08</t>
  </si>
  <si>
    <t>286147919</t>
  </si>
  <si>
    <t>Trubka kanalizační  PPKGEM 200x6,2x1000 mm</t>
  </si>
  <si>
    <t>3*1,08</t>
  </si>
  <si>
    <t>286147920</t>
  </si>
  <si>
    <t>Trubka kanalizační  PPKGEM 200x6,2x2000 mm</t>
  </si>
  <si>
    <t>18*1,08</t>
  </si>
  <si>
    <t>28651654.A</t>
  </si>
  <si>
    <t>Koleno kanalizační KGB 110/ 87° PVC</t>
  </si>
  <si>
    <t>28651659.A</t>
  </si>
  <si>
    <t>Koleno kanalizační KGB 125/ 87° PVC</t>
  </si>
  <si>
    <t>28651664.A</t>
  </si>
  <si>
    <t>Koleno kanalizační KGB 160/ 87° PVC</t>
  </si>
  <si>
    <t>28651668.A</t>
  </si>
  <si>
    <t>Koleno kanalizační KGB 200/ 67° PVC</t>
  </si>
  <si>
    <t>28651706.A</t>
  </si>
  <si>
    <t>Odbočka kanalizační KGEA 200/ 110/45° PVC</t>
  </si>
  <si>
    <t>28651707.A</t>
  </si>
  <si>
    <t>Odbočka kanalizační KGEA 200/ 125/45° PVC</t>
  </si>
  <si>
    <t>28651708.A</t>
  </si>
  <si>
    <t>Odbočka kanalizační KGEA 200/ 160/45° PVC</t>
  </si>
  <si>
    <t>28651709.A</t>
  </si>
  <si>
    <t>Odbočka kanalizační KGEA 200/ 200/45° PVC</t>
  </si>
  <si>
    <t>900      RT3</t>
  </si>
  <si>
    <t>HZS Práce v tarifní třídě 6</t>
  </si>
  <si>
    <t>h</t>
  </si>
  <si>
    <t>96</t>
  </si>
  <si>
    <t>Bourání konstrukcí</t>
  </si>
  <si>
    <t>962052211R00</t>
  </si>
  <si>
    <t xml:space="preserve">Bourání zdiva železobetonového nadzákladového </t>
  </si>
  <si>
    <t>bednící-vstup do kotelny:4,5*1,5*,2</t>
  </si>
  <si>
    <t>965042141RT1</t>
  </si>
  <si>
    <t>Bourání mazanin betonových tl. 10 cm, nad 4 m2 ručně tl. mazaniny 5 - 8 cm</t>
  </si>
  <si>
    <t>(16,8+7+2*5+9+3,1+5+6+2)*1*,07</t>
  </si>
  <si>
    <t>965042241RT1</t>
  </si>
  <si>
    <t>Bourání mazanin betonových tl. nad 10 cm, nad 4 m2 ručně tl. mazaniny 10 - 15 cm</t>
  </si>
  <si>
    <t>969021121R00</t>
  </si>
  <si>
    <t xml:space="preserve">Vybourání kanalizačního potrubí DN do 200 mm </t>
  </si>
  <si>
    <t>97</t>
  </si>
  <si>
    <t>Prorážení otvorů</t>
  </si>
  <si>
    <t>970241100R00</t>
  </si>
  <si>
    <t xml:space="preserve">Řezání prostého betonu hl. řezu do 100 mm </t>
  </si>
  <si>
    <t>16,8*2+7*2+2*2*5+9*2+3,1*2+5*2+6*2+2*2</t>
  </si>
  <si>
    <t>1,5*2</t>
  </si>
  <si>
    <t>971042351R00</t>
  </si>
  <si>
    <t xml:space="preserve">Vybourání otvorů v betonové základu m2, tl.45cm </t>
  </si>
  <si>
    <t>97604499R</t>
  </si>
  <si>
    <t xml:space="preserve">Vybourání obrub šachet </t>
  </si>
  <si>
    <t>kpl</t>
  </si>
  <si>
    <t>976085499R</t>
  </si>
  <si>
    <t xml:space="preserve">Vybourání kanal.rámů a poklopů plochy nad 0,6 m2 </t>
  </si>
  <si>
    <t>977151199R</t>
  </si>
  <si>
    <t xml:space="preserve">Navrtávka kanalizace JS 200 </t>
  </si>
  <si>
    <t>99</t>
  </si>
  <si>
    <t>Staveništní přesun hmot</t>
  </si>
  <si>
    <t>999281108R00</t>
  </si>
  <si>
    <t xml:space="preserve">Přesun hmot pro opravy a údržbu do výšky 12 m </t>
  </si>
  <si>
    <t>711</t>
  </si>
  <si>
    <t>Izolace proti vodě</t>
  </si>
  <si>
    <t>711111001RZ1</t>
  </si>
  <si>
    <t>Izolace proti vlhkosti vodor. nátěr ALP za studena 1x nátěr - včetně dodávky penetračního laku ALP</t>
  </si>
  <si>
    <t>711141559RT2</t>
  </si>
  <si>
    <t>Izolace proti vlhk. vodorovná pásy přitavením 2 vrstvy - materiál ve specifikaci</t>
  </si>
  <si>
    <t>62833182</t>
  </si>
  <si>
    <t>Pás asfaltovaný těžký Sklobit 35 mineral G 200 S35</t>
  </si>
  <si>
    <t>(16,8+7+2*5+9+3,1+5+6+2)*1*2*1,15</t>
  </si>
  <si>
    <t>998711202R00</t>
  </si>
  <si>
    <t xml:space="preserve">Přesun hmot pro izolace proti vodě, výšky do 12 m </t>
  </si>
  <si>
    <t>783</t>
  </si>
  <si>
    <t>Nátěry</t>
  </si>
  <si>
    <t>783851225RT4</t>
  </si>
  <si>
    <t>Nátěr epoxidový betonových podlah Nitoflor FC 130 Nitoflor FC 130 Sage green (světle zelená)</t>
  </si>
  <si>
    <t>784</t>
  </si>
  <si>
    <t>Malby</t>
  </si>
  <si>
    <t>784950030RA0</t>
  </si>
  <si>
    <t xml:space="preserve">Oprava maleb z malířských směsí </t>
  </si>
  <si>
    <t>ODHAD:50</t>
  </si>
  <si>
    <t>D96</t>
  </si>
  <si>
    <t>Přesuny suti a vybouraných hmot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</si>
  <si>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</si>
  <si>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</si>
  <si>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</si>
  <si>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</si>
  <si>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</si>
  <si>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</si>
  <si>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</si>
  <si>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</si>
  <si>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979088212R00</t>
  </si>
  <si>
    <t xml:space="preserve">Nakládání suti na dopravní prostředky </t>
  </si>
  <si>
    <t>979093111R00</t>
  </si>
  <si>
    <t xml:space="preserve">Uložení suti na skládku bez zhutnění </t>
  </si>
  <si>
    <t>979990101R00</t>
  </si>
  <si>
    <t xml:space="preserve">Poplatek za skládku suti -  betonu a cihel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</si>
  <si>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</si>
  <si>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</si>
  <si>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</si>
  <si>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</si>
  <si>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</si>
  <si>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</si>
  <si>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</si>
  <si>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</si>
  <si>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Dle výběrového řízení</t>
  </si>
  <si>
    <t>Město Kyjov,Masarykovo nám.30,Kyjov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</si>
</sst>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8"/>
      <color indexed="5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3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8" fillId="0" borderId="0" xfId="0" applyFont="1"/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3" fillId="0" borderId="0" xfId="1" applyFont="1" applyAlignment="1">
      <alignment horizontal="center"/>
    </xf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49" fontId="3" fillId="0" borderId="48" xfId="1" applyNumberFormat="1" applyFont="1" applyBorder="1" applyAlignment="1">
      <alignment horizontal="center"/>
    </xf>
    <xf numFmtId="0" fontId="3" fillId="0" borderId="50" xfId="1" applyFont="1" applyBorder="1"/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4" fontId="25" fillId="3" borderId="62" xfId="1" applyNumberFormat="1" applyFont="1" applyFill="1" applyBorder="1" applyAlignment="1">
      <alignment horizontal="right" wrapText="1"/>
    </xf>
    <xf numFmtId="49" fontId="25" fillId="3" borderId="60" xfId="1" applyNumberFormat="1" applyFont="1" applyFill="1" applyBorder="1" applyAlignment="1">
      <alignment horizontal="left" wrapTex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G11" sqref="G11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77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>
        <f>Rekapitulace!H1</f>
        <v>0</v>
      </c>
      <c r="D2" s="5">
        <f>Rekapitulace!G2</f>
        <v>0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80</v>
      </c>
      <c r="B5" s="18"/>
      <c r="C5" s="19" t="s">
        <v>81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 x14ac:dyDescent="0.2">
      <c r="A7" s="24"/>
      <c r="B7" s="25"/>
      <c r="C7" s="26" t="s">
        <v>79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30"/>
      <c r="D8" s="30"/>
      <c r="E8" s="31"/>
      <c r="F8" s="32" t="s">
        <v>12</v>
      </c>
      <c r="G8" s="33"/>
      <c r="H8" s="34"/>
      <c r="I8" s="35"/>
    </row>
    <row r="9" spans="1:57" x14ac:dyDescent="0.2">
      <c r="A9" s="29" t="s">
        <v>13</v>
      </c>
      <c r="B9" s="13"/>
      <c r="C9" s="30">
        <f>Projektant</f>
        <v>0</v>
      </c>
      <c r="D9" s="30"/>
      <c r="E9" s="31"/>
      <c r="F9" s="13"/>
      <c r="G9" s="36"/>
      <c r="H9" s="37"/>
    </row>
    <row r="10" spans="1:57" x14ac:dyDescent="0.2">
      <c r="A10" s="29" t="s">
        <v>14</v>
      </c>
      <c r="B10" s="13"/>
      <c r="C10" s="30" t="s">
        <v>271</v>
      </c>
      <c r="D10" s="30"/>
      <c r="E10" s="30"/>
      <c r="F10" s="38"/>
      <c r="G10" s="39"/>
      <c r="H10" s="40"/>
    </row>
    <row r="11" spans="1:57" ht="13.5" customHeight="1" x14ac:dyDescent="0.2">
      <c r="A11" s="29" t="s">
        <v>15</v>
      </c>
      <c r="B11" s="13"/>
      <c r="C11" s="30" t="s">
        <v>270</v>
      </c>
      <c r="D11" s="30"/>
      <c r="E11" s="30"/>
      <c r="F11" s="41" t="s">
        <v>16</v>
      </c>
      <c r="G11" s="42"/>
      <c r="H11" s="37"/>
      <c r="BA11" s="43"/>
      <c r="BB11" s="43"/>
      <c r="BC11" s="43"/>
      <c r="BD11" s="43"/>
      <c r="BE11" s="43"/>
    </row>
    <row r="12" spans="1:57" ht="12.75" customHeight="1" x14ac:dyDescent="0.2">
      <c r="A12" s="44" t="s">
        <v>17</v>
      </c>
      <c r="B12" s="10"/>
      <c r="C12" s="45"/>
      <c r="D12" s="45"/>
      <c r="E12" s="45"/>
      <c r="F12" s="46" t="s">
        <v>18</v>
      </c>
      <c r="G12" s="47"/>
      <c r="H12" s="37"/>
    </row>
    <row r="13" spans="1:57" ht="28.5" customHeight="1" thickBot="1" x14ac:dyDescent="0.25">
      <c r="A13" s="48" t="s">
        <v>19</v>
      </c>
      <c r="B13" s="49"/>
      <c r="C13" s="49"/>
      <c r="D13" s="49"/>
      <c r="E13" s="50"/>
      <c r="F13" s="50"/>
      <c r="G13" s="51"/>
      <c r="H13" s="37"/>
    </row>
    <row r="14" spans="1:57" ht="17.25" customHeight="1" thickBot="1" x14ac:dyDescent="0.25">
      <c r="A14" s="52" t="s">
        <v>20</v>
      </c>
      <c r="B14" s="53"/>
      <c r="C14" s="54"/>
      <c r="D14" s="55" t="s">
        <v>21</v>
      </c>
      <c r="E14" s="56"/>
      <c r="F14" s="56"/>
      <c r="G14" s="54"/>
    </row>
    <row r="15" spans="1:57" ht="15.95" customHeight="1" x14ac:dyDescent="0.2">
      <c r="A15" s="57"/>
      <c r="B15" s="58" t="s">
        <v>22</v>
      </c>
      <c r="C15" s="59">
        <f>HSV</f>
        <v>0</v>
      </c>
      <c r="D15" s="60" t="str">
        <f>Rekapitulace!A25</f>
        <v>Ztížené výrobní podmínky</v>
      </c>
      <c r="E15" s="61"/>
      <c r="F15" s="62"/>
      <c r="G15" s="59">
        <f>Rekapitulace!I25</f>
        <v>0</v>
      </c>
    </row>
    <row r="16" spans="1:57" ht="15.95" customHeight="1" x14ac:dyDescent="0.2">
      <c r="A16" s="57" t="s">
        <v>23</v>
      </c>
      <c r="B16" s="58" t="s">
        <v>24</v>
      </c>
      <c r="C16" s="59">
        <f>PSV</f>
        <v>0</v>
      </c>
      <c r="D16" s="9" t="str">
        <f>Rekapitulace!A26</f>
        <v>Oborová přirážka</v>
      </c>
      <c r="E16" s="63"/>
      <c r="F16" s="64"/>
      <c r="G16" s="59">
        <f>Rekapitulace!I26</f>
        <v>0</v>
      </c>
    </row>
    <row r="17" spans="1:7" ht="15.95" customHeight="1" x14ac:dyDescent="0.2">
      <c r="A17" s="57" t="s">
        <v>25</v>
      </c>
      <c r="B17" s="58" t="s">
        <v>26</v>
      </c>
      <c r="C17" s="59">
        <f>Mont</f>
        <v>0</v>
      </c>
      <c r="D17" s="9" t="str">
        <f>Rekapitulace!A27</f>
        <v>Přesun stavebních kapacit</v>
      </c>
      <c r="E17" s="63"/>
      <c r="F17" s="64"/>
      <c r="G17" s="59">
        <f>Rekapitulace!I27</f>
        <v>0</v>
      </c>
    </row>
    <row r="18" spans="1:7" ht="15.95" customHeight="1" x14ac:dyDescent="0.2">
      <c r="A18" s="65" t="s">
        <v>27</v>
      </c>
      <c r="B18" s="66" t="s">
        <v>28</v>
      </c>
      <c r="C18" s="59">
        <f>Dodavka</f>
        <v>0</v>
      </c>
      <c r="D18" s="9" t="str">
        <f>Rekapitulace!A28</f>
        <v>Mimostaveništní doprava</v>
      </c>
      <c r="E18" s="63"/>
      <c r="F18" s="64"/>
      <c r="G18" s="59">
        <f>Rekapitulace!I28</f>
        <v>0</v>
      </c>
    </row>
    <row r="19" spans="1:7" ht="15.95" customHeight="1" x14ac:dyDescent="0.2">
      <c r="A19" s="67" t="s">
        <v>29</v>
      </c>
      <c r="B19" s="58"/>
      <c r="C19" s="59">
        <f>SUM(C15:C18)</f>
        <v>0</v>
      </c>
      <c r="D19" s="9" t="str">
        <f>Rekapitulace!A29</f>
        <v>Zařízení staveniště</v>
      </c>
      <c r="E19" s="63"/>
      <c r="F19" s="64"/>
      <c r="G19" s="59">
        <f>Rekapitulace!I29</f>
        <v>0</v>
      </c>
    </row>
    <row r="20" spans="1:7" ht="15.95" customHeight="1" x14ac:dyDescent="0.2">
      <c r="A20" s="67"/>
      <c r="B20" s="58"/>
      <c r="C20" s="59"/>
      <c r="D20" s="9" t="str">
        <f>Rekapitulace!A30</f>
        <v>Provoz investora</v>
      </c>
      <c r="E20" s="63"/>
      <c r="F20" s="64"/>
      <c r="G20" s="59">
        <f>Rekapitulace!I30</f>
        <v>0</v>
      </c>
    </row>
    <row r="21" spans="1:7" ht="15.95" customHeight="1" x14ac:dyDescent="0.2">
      <c r="A21" s="67" t="s">
        <v>30</v>
      </c>
      <c r="B21" s="58"/>
      <c r="C21" s="59">
        <f>HZS</f>
        <v>0</v>
      </c>
      <c r="D21" s="9" t="str">
        <f>Rekapitulace!A31</f>
        <v>Kompletační činnost (IČD)</v>
      </c>
      <c r="E21" s="63"/>
      <c r="F21" s="64"/>
      <c r="G21" s="59">
        <f>Rekapitulace!I31</f>
        <v>0</v>
      </c>
    </row>
    <row r="22" spans="1:7" ht="15.95" customHeight="1" x14ac:dyDescent="0.2">
      <c r="A22" s="68" t="s">
        <v>31</v>
      </c>
      <c r="B22" s="69"/>
      <c r="C22" s="59">
        <f>C19+C21</f>
        <v>0</v>
      </c>
      <c r="D22" s="9" t="s">
        <v>32</v>
      </c>
      <c r="E22" s="63"/>
      <c r="F22" s="64"/>
      <c r="G22" s="59">
        <f>G23-SUM(G15:G21)</f>
        <v>0</v>
      </c>
    </row>
    <row r="23" spans="1:7" ht="15.95" customHeight="1" thickBot="1" x14ac:dyDescent="0.25">
      <c r="A23" s="70" t="s">
        <v>33</v>
      </c>
      <c r="B23" s="71"/>
      <c r="C23" s="72">
        <f>C22+G23</f>
        <v>0</v>
      </c>
      <c r="D23" s="73" t="s">
        <v>34</v>
      </c>
      <c r="E23" s="74"/>
      <c r="F23" s="75"/>
      <c r="G23" s="59">
        <f>VRN</f>
        <v>0</v>
      </c>
    </row>
    <row r="24" spans="1:7" x14ac:dyDescent="0.2">
      <c r="A24" s="76" t="s">
        <v>35</v>
      </c>
      <c r="B24" s="77"/>
      <c r="C24" s="78"/>
      <c r="D24" s="77" t="s">
        <v>36</v>
      </c>
      <c r="E24" s="77"/>
      <c r="F24" s="79" t="s">
        <v>37</v>
      </c>
      <c r="G24" s="80"/>
    </row>
    <row r="25" spans="1:7" x14ac:dyDescent="0.2">
      <c r="A25" s="68" t="s">
        <v>38</v>
      </c>
      <c r="B25" s="69"/>
      <c r="C25" s="81"/>
      <c r="D25" s="69" t="s">
        <v>38</v>
      </c>
      <c r="E25" s="82"/>
      <c r="F25" s="83" t="s">
        <v>38</v>
      </c>
      <c r="G25" s="84"/>
    </row>
    <row r="26" spans="1:7" ht="37.5" customHeight="1" x14ac:dyDescent="0.2">
      <c r="A26" s="68" t="s">
        <v>39</v>
      </c>
      <c r="B26" s="85"/>
      <c r="C26" s="81"/>
      <c r="D26" s="69" t="s">
        <v>39</v>
      </c>
      <c r="E26" s="82"/>
      <c r="F26" s="83" t="s">
        <v>39</v>
      </c>
      <c r="G26" s="84"/>
    </row>
    <row r="27" spans="1:7" x14ac:dyDescent="0.2">
      <c r="A27" s="68"/>
      <c r="B27" s="86"/>
      <c r="C27" s="81"/>
      <c r="D27" s="69"/>
      <c r="E27" s="82"/>
      <c r="F27" s="83"/>
      <c r="G27" s="84"/>
    </row>
    <row r="28" spans="1:7" x14ac:dyDescent="0.2">
      <c r="A28" s="68" t="s">
        <v>40</v>
      </c>
      <c r="B28" s="69"/>
      <c r="C28" s="81"/>
      <c r="D28" s="83" t="s">
        <v>41</v>
      </c>
      <c r="E28" s="81"/>
      <c r="F28" s="87" t="s">
        <v>41</v>
      </c>
      <c r="G28" s="84"/>
    </row>
    <row r="29" spans="1:7" ht="69" customHeight="1" x14ac:dyDescent="0.2">
      <c r="A29" s="68"/>
      <c r="B29" s="69"/>
      <c r="C29" s="88"/>
      <c r="D29" s="89"/>
      <c r="E29" s="88"/>
      <c r="F29" s="69"/>
      <c r="G29" s="84"/>
    </row>
    <row r="30" spans="1:7" x14ac:dyDescent="0.2">
      <c r="A30" s="90" t="s">
        <v>42</v>
      </c>
      <c r="B30" s="91"/>
      <c r="C30" s="92">
        <v>21</v>
      </c>
      <c r="D30" s="91" t="s">
        <v>43</v>
      </c>
      <c r="E30" s="93"/>
      <c r="F30" s="94">
        <f>C23-F32</f>
        <v>0</v>
      </c>
      <c r="G30" s="95"/>
    </row>
    <row r="31" spans="1:7" x14ac:dyDescent="0.2">
      <c r="A31" s="90" t="s">
        <v>44</v>
      </c>
      <c r="B31" s="91"/>
      <c r="C31" s="92">
        <f>SazbaDPH1</f>
        <v>21</v>
      </c>
      <c r="D31" s="91" t="s">
        <v>45</v>
      </c>
      <c r="E31" s="93"/>
      <c r="F31" s="94">
        <f>ROUND(PRODUCT(F30,C31/100),0)</f>
        <v>0</v>
      </c>
      <c r="G31" s="95"/>
    </row>
    <row r="32" spans="1:7" x14ac:dyDescent="0.2">
      <c r="A32" s="90" t="s">
        <v>42</v>
      </c>
      <c r="B32" s="91"/>
      <c r="C32" s="92">
        <v>0</v>
      </c>
      <c r="D32" s="91" t="s">
        <v>45</v>
      </c>
      <c r="E32" s="93"/>
      <c r="F32" s="94">
        <v>0</v>
      </c>
      <c r="G32" s="95"/>
    </row>
    <row r="33" spans="1:8" x14ac:dyDescent="0.2">
      <c r="A33" s="90" t="s">
        <v>44</v>
      </c>
      <c r="B33" s="96"/>
      <c r="C33" s="97">
        <f>SazbaDPH2</f>
        <v>0</v>
      </c>
      <c r="D33" s="91" t="s">
        <v>45</v>
      </c>
      <c r="E33" s="64"/>
      <c r="F33" s="94">
        <f>ROUND(PRODUCT(F32,C33/100),0)</f>
        <v>0</v>
      </c>
      <c r="G33" s="95"/>
    </row>
    <row r="34" spans="1:8" s="103" customFormat="1" ht="19.5" customHeight="1" thickBot="1" x14ac:dyDescent="0.3">
      <c r="A34" s="98" t="s">
        <v>46</v>
      </c>
      <c r="B34" s="99"/>
      <c r="C34" s="99"/>
      <c r="D34" s="99"/>
      <c r="E34" s="100"/>
      <c r="F34" s="101">
        <f>ROUND(SUM(F30:F33),0)</f>
        <v>0</v>
      </c>
      <c r="G34" s="102"/>
    </row>
    <row r="36" spans="1:8" x14ac:dyDescent="0.2">
      <c r="A36" s="104" t="s">
        <v>47</v>
      </c>
      <c r="B36" s="104"/>
      <c r="C36" s="104"/>
      <c r="D36" s="104"/>
      <c r="E36" s="104"/>
      <c r="F36" s="104"/>
      <c r="G36" s="104"/>
      <c r="H36" t="s">
        <v>5</v>
      </c>
    </row>
    <row r="37" spans="1:8" ht="14.25" customHeight="1" x14ac:dyDescent="0.2">
      <c r="A37" s="104"/>
      <c r="B37" s="105"/>
      <c r="C37" s="105"/>
      <c r="D37" s="105"/>
      <c r="E37" s="105"/>
      <c r="F37" s="105"/>
      <c r="G37" s="105"/>
      <c r="H37" t="s">
        <v>5</v>
      </c>
    </row>
    <row r="38" spans="1:8" ht="12.75" customHeight="1" x14ac:dyDescent="0.2">
      <c r="A38" s="106"/>
      <c r="B38" s="105"/>
      <c r="C38" s="105"/>
      <c r="D38" s="105"/>
      <c r="E38" s="105"/>
      <c r="F38" s="105"/>
      <c r="G38" s="105"/>
      <c r="H38" t="s">
        <v>5</v>
      </c>
    </row>
    <row r="39" spans="1:8" x14ac:dyDescent="0.2">
      <c r="A39" s="106"/>
      <c r="B39" s="105"/>
      <c r="C39" s="105"/>
      <c r="D39" s="105"/>
      <c r="E39" s="105"/>
      <c r="F39" s="105"/>
      <c r="G39" s="105"/>
      <c r="H39" t="s">
        <v>5</v>
      </c>
    </row>
    <row r="40" spans="1:8" x14ac:dyDescent="0.2">
      <c r="A40" s="106"/>
      <c r="B40" s="105"/>
      <c r="C40" s="105"/>
      <c r="D40" s="105"/>
      <c r="E40" s="105"/>
      <c r="F40" s="105"/>
      <c r="G40" s="105"/>
      <c r="H40" t="s">
        <v>5</v>
      </c>
    </row>
    <row r="41" spans="1:8" x14ac:dyDescent="0.2">
      <c r="A41" s="106"/>
      <c r="B41" s="105"/>
      <c r="C41" s="105"/>
      <c r="D41" s="105"/>
      <c r="E41" s="105"/>
      <c r="F41" s="105"/>
      <c r="G41" s="105"/>
      <c r="H41" t="s">
        <v>5</v>
      </c>
    </row>
    <row r="42" spans="1:8" x14ac:dyDescent="0.2">
      <c r="A42" s="106"/>
      <c r="B42" s="105"/>
      <c r="C42" s="105"/>
      <c r="D42" s="105"/>
      <c r="E42" s="105"/>
      <c r="F42" s="105"/>
      <c r="G42" s="105"/>
      <c r="H42" t="s">
        <v>5</v>
      </c>
    </row>
    <row r="43" spans="1:8" x14ac:dyDescent="0.2">
      <c r="A43" s="106"/>
      <c r="B43" s="105"/>
      <c r="C43" s="105"/>
      <c r="D43" s="105"/>
      <c r="E43" s="105"/>
      <c r="F43" s="105"/>
      <c r="G43" s="105"/>
      <c r="H43" t="s">
        <v>5</v>
      </c>
    </row>
    <row r="44" spans="1:8" x14ac:dyDescent="0.2">
      <c r="A44" s="106"/>
      <c r="B44" s="105"/>
      <c r="C44" s="105"/>
      <c r="D44" s="105"/>
      <c r="E44" s="105"/>
      <c r="F44" s="105"/>
      <c r="G44" s="105"/>
      <c r="H44" t="s">
        <v>5</v>
      </c>
    </row>
    <row r="45" spans="1:8" ht="0.75" customHeight="1" x14ac:dyDescent="0.2">
      <c r="A45" s="106"/>
      <c r="B45" s="105"/>
      <c r="C45" s="105"/>
      <c r="D45" s="105"/>
      <c r="E45" s="105"/>
      <c r="F45" s="105"/>
      <c r="G45" s="105"/>
      <c r="H45" t="s">
        <v>5</v>
      </c>
    </row>
    <row r="46" spans="1:8" x14ac:dyDescent="0.2">
      <c r="B46" s="107"/>
      <c r="C46" s="107"/>
      <c r="D46" s="107"/>
      <c r="E46" s="107"/>
      <c r="F46" s="107"/>
      <c r="G46" s="107"/>
    </row>
    <row r="47" spans="1:8" x14ac:dyDescent="0.2">
      <c r="B47" s="107"/>
      <c r="C47" s="107"/>
      <c r="D47" s="107"/>
      <c r="E47" s="107"/>
      <c r="F47" s="107"/>
      <c r="G47" s="107"/>
    </row>
    <row r="48" spans="1:8" x14ac:dyDescent="0.2">
      <c r="B48" s="107"/>
      <c r="C48" s="107"/>
      <c r="D48" s="107"/>
      <c r="E48" s="107"/>
      <c r="F48" s="107"/>
      <c r="G48" s="107"/>
    </row>
    <row r="49" spans="2:7" x14ac:dyDescent="0.2">
      <c r="B49" s="107"/>
      <c r="C49" s="107"/>
      <c r="D49" s="107"/>
      <c r="E49" s="107"/>
      <c r="F49" s="107"/>
      <c r="G49" s="107"/>
    </row>
    <row r="50" spans="2:7" x14ac:dyDescent="0.2">
      <c r="B50" s="107"/>
      <c r="C50" s="107"/>
      <c r="D50" s="107"/>
      <c r="E50" s="107"/>
      <c r="F50" s="107"/>
      <c r="G50" s="107"/>
    </row>
    <row r="51" spans="2:7" x14ac:dyDescent="0.2">
      <c r="B51" s="107"/>
      <c r="C51" s="107"/>
      <c r="D51" s="107"/>
      <c r="E51" s="107"/>
      <c r="F51" s="107"/>
      <c r="G51" s="107"/>
    </row>
    <row r="52" spans="2:7" x14ac:dyDescent="0.2">
      <c r="B52" s="107"/>
      <c r="C52" s="107"/>
      <c r="D52" s="107"/>
      <c r="E52" s="107"/>
      <c r="F52" s="107"/>
      <c r="G52" s="107"/>
    </row>
    <row r="53" spans="2:7" x14ac:dyDescent="0.2">
      <c r="B53" s="107"/>
      <c r="C53" s="107"/>
      <c r="D53" s="107"/>
      <c r="E53" s="107"/>
      <c r="F53" s="107"/>
      <c r="G53" s="107"/>
    </row>
    <row r="54" spans="2:7" x14ac:dyDescent="0.2">
      <c r="B54" s="107"/>
      <c r="C54" s="107"/>
      <c r="D54" s="107"/>
      <c r="E54" s="107"/>
      <c r="F54" s="107"/>
      <c r="G54" s="107"/>
    </row>
    <row r="55" spans="2:7" x14ac:dyDescent="0.2">
      <c r="B55" s="107"/>
      <c r="C55" s="107"/>
      <c r="D55" s="107"/>
      <c r="E55" s="107"/>
      <c r="F55" s="107"/>
      <c r="G55" s="107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4"/>
  <sheetViews>
    <sheetView workbookViewId="0">
      <selection activeCell="H33" sqref="H33:I33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08" t="s">
        <v>48</v>
      </c>
      <c r="B1" s="109"/>
      <c r="C1" s="110" t="str">
        <f>CONCATENATE(cislostavby," ",nazevstavby)</f>
        <v xml:space="preserve"> ZŠ+MŠ JOKLÍKA KYJOV</v>
      </c>
      <c r="D1" s="111"/>
      <c r="E1" s="112"/>
      <c r="F1" s="111"/>
      <c r="G1" s="113" t="s">
        <v>49</v>
      </c>
      <c r="H1" s="114"/>
      <c r="I1" s="115"/>
    </row>
    <row r="2" spans="1:9" ht="13.5" thickBot="1" x14ac:dyDescent="0.25">
      <c r="A2" s="116" t="s">
        <v>50</v>
      </c>
      <c r="B2" s="117"/>
      <c r="C2" s="118" t="str">
        <f>CONCATENATE(cisloobjektu," ",nazevobjektu)</f>
        <v>01 01-Odstranění havárie vnitř.kanalizace</v>
      </c>
      <c r="D2" s="119"/>
      <c r="E2" s="120"/>
      <c r="F2" s="119"/>
      <c r="G2" s="121"/>
      <c r="H2" s="122"/>
      <c r="I2" s="123"/>
    </row>
    <row r="3" spans="1:9" ht="13.5" thickTop="1" x14ac:dyDescent="0.2">
      <c r="A3" s="82"/>
      <c r="B3" s="82"/>
      <c r="C3" s="82"/>
      <c r="D3" s="82"/>
      <c r="E3" s="82"/>
      <c r="F3" s="69"/>
      <c r="G3" s="82"/>
      <c r="H3" s="82"/>
      <c r="I3" s="82"/>
    </row>
    <row r="4" spans="1:9" ht="19.5" customHeight="1" x14ac:dyDescent="0.25">
      <c r="A4" s="124" t="s">
        <v>51</v>
      </c>
      <c r="B4" s="125"/>
      <c r="C4" s="125"/>
      <c r="D4" s="125"/>
      <c r="E4" s="126"/>
      <c r="F4" s="125"/>
      <c r="G4" s="125"/>
      <c r="H4" s="125"/>
      <c r="I4" s="125"/>
    </row>
    <row r="5" spans="1:9" ht="13.5" thickBot="1" x14ac:dyDescent="0.25">
      <c r="A5" s="82"/>
      <c r="B5" s="82"/>
      <c r="C5" s="82"/>
      <c r="D5" s="82"/>
      <c r="E5" s="82"/>
      <c r="F5" s="82"/>
      <c r="G5" s="82"/>
      <c r="H5" s="82"/>
      <c r="I5" s="82"/>
    </row>
    <row r="6" spans="1:9" s="37" customFormat="1" ht="13.5" thickBot="1" x14ac:dyDescent="0.25">
      <c r="A6" s="127"/>
      <c r="B6" s="128" t="s">
        <v>52</v>
      </c>
      <c r="C6" s="128"/>
      <c r="D6" s="129"/>
      <c r="E6" s="130" t="s">
        <v>53</v>
      </c>
      <c r="F6" s="131" t="s">
        <v>54</v>
      </c>
      <c r="G6" s="131" t="s">
        <v>55</v>
      </c>
      <c r="H6" s="131" t="s">
        <v>56</v>
      </c>
      <c r="I6" s="132" t="s">
        <v>30</v>
      </c>
    </row>
    <row r="7" spans="1:9" s="37" customFormat="1" x14ac:dyDescent="0.2">
      <c r="A7" s="227" t="str">
        <f>Položky!B7</f>
        <v>1</v>
      </c>
      <c r="B7" s="133" t="str">
        <f>Položky!C7</f>
        <v>Zemní práce</v>
      </c>
      <c r="C7" s="69"/>
      <c r="D7" s="134"/>
      <c r="E7" s="228">
        <f>Položky!BA38</f>
        <v>0</v>
      </c>
      <c r="F7" s="229">
        <f>Položky!BB38</f>
        <v>0</v>
      </c>
      <c r="G7" s="229">
        <f>Položky!BC38</f>
        <v>0</v>
      </c>
      <c r="H7" s="229">
        <f>Položky!BD38</f>
        <v>0</v>
      </c>
      <c r="I7" s="230">
        <f>Položky!BE38</f>
        <v>0</v>
      </c>
    </row>
    <row r="8" spans="1:9" s="37" customFormat="1" x14ac:dyDescent="0.2">
      <c r="A8" s="227" t="str">
        <f>Položky!B39</f>
        <v>2</v>
      </c>
      <c r="B8" s="133" t="str">
        <f>Položky!C39</f>
        <v>Základy a zvláštní zakládání</v>
      </c>
      <c r="C8" s="69"/>
      <c r="D8" s="134"/>
      <c r="E8" s="228">
        <f>Položky!BA42</f>
        <v>0</v>
      </c>
      <c r="F8" s="229">
        <f>Položky!BB42</f>
        <v>0</v>
      </c>
      <c r="G8" s="229">
        <f>Položky!BC42</f>
        <v>0</v>
      </c>
      <c r="H8" s="229">
        <f>Položky!BD42</f>
        <v>0</v>
      </c>
      <c r="I8" s="230">
        <f>Položky!BE42</f>
        <v>0</v>
      </c>
    </row>
    <row r="9" spans="1:9" s="37" customFormat="1" x14ac:dyDescent="0.2">
      <c r="A9" s="227" t="str">
        <f>Položky!B43</f>
        <v>4</v>
      </c>
      <c r="B9" s="133" t="str">
        <f>Položky!C43</f>
        <v>Vodorovné konstrukce</v>
      </c>
      <c r="C9" s="69"/>
      <c r="D9" s="134"/>
      <c r="E9" s="228">
        <f>Položky!BA49</f>
        <v>0</v>
      </c>
      <c r="F9" s="229">
        <f>Položky!BB49</f>
        <v>0</v>
      </c>
      <c r="G9" s="229">
        <f>Položky!BC49</f>
        <v>0</v>
      </c>
      <c r="H9" s="229">
        <f>Položky!BD49</f>
        <v>0</v>
      </c>
      <c r="I9" s="230">
        <f>Položky!BE49</f>
        <v>0</v>
      </c>
    </row>
    <row r="10" spans="1:9" s="37" customFormat="1" x14ac:dyDescent="0.2">
      <c r="A10" s="227" t="str">
        <f>Položky!B50</f>
        <v>61</v>
      </c>
      <c r="B10" s="133" t="str">
        <f>Položky!C50</f>
        <v>Upravy povrchů vnitřní</v>
      </c>
      <c r="C10" s="69"/>
      <c r="D10" s="134"/>
      <c r="E10" s="228">
        <f>Položky!BA52</f>
        <v>0</v>
      </c>
      <c r="F10" s="229">
        <f>Položky!BB52</f>
        <v>0</v>
      </c>
      <c r="G10" s="229">
        <f>Položky!BC52</f>
        <v>0</v>
      </c>
      <c r="H10" s="229">
        <f>Položky!BD52</f>
        <v>0</v>
      </c>
      <c r="I10" s="230">
        <f>Položky!BE52</f>
        <v>0</v>
      </c>
    </row>
    <row r="11" spans="1:9" s="37" customFormat="1" x14ac:dyDescent="0.2">
      <c r="A11" s="227" t="str">
        <f>Položky!B53</f>
        <v>63</v>
      </c>
      <c r="B11" s="133" t="str">
        <f>Položky!C53</f>
        <v>Podlahy a podlahové konstrukce</v>
      </c>
      <c r="C11" s="69"/>
      <c r="D11" s="134"/>
      <c r="E11" s="228">
        <f>Položky!BA62</f>
        <v>0</v>
      </c>
      <c r="F11" s="229">
        <f>Položky!BB62</f>
        <v>0</v>
      </c>
      <c r="G11" s="229">
        <f>Položky!BC62</f>
        <v>0</v>
      </c>
      <c r="H11" s="229">
        <f>Položky!BD62</f>
        <v>0</v>
      </c>
      <c r="I11" s="230">
        <f>Položky!BE62</f>
        <v>0</v>
      </c>
    </row>
    <row r="12" spans="1:9" s="37" customFormat="1" x14ac:dyDescent="0.2">
      <c r="A12" s="227" t="str">
        <f>Položky!B63</f>
        <v>8</v>
      </c>
      <c r="B12" s="133" t="str">
        <f>Položky!C63</f>
        <v>Trubní vedení</v>
      </c>
      <c r="C12" s="69"/>
      <c r="D12" s="134"/>
      <c r="E12" s="228">
        <f>Položky!BA91</f>
        <v>0</v>
      </c>
      <c r="F12" s="229">
        <f>Položky!BB91</f>
        <v>0</v>
      </c>
      <c r="G12" s="229">
        <f>Položky!BC91</f>
        <v>0</v>
      </c>
      <c r="H12" s="229">
        <f>Položky!BD91</f>
        <v>0</v>
      </c>
      <c r="I12" s="230">
        <f>Položky!BE91</f>
        <v>0</v>
      </c>
    </row>
    <row r="13" spans="1:9" s="37" customFormat="1" x14ac:dyDescent="0.2">
      <c r="A13" s="227" t="str">
        <f>Položky!B92</f>
        <v>96</v>
      </c>
      <c r="B13" s="133" t="str">
        <f>Položky!C92</f>
        <v>Bourání konstrukcí</v>
      </c>
      <c r="C13" s="69"/>
      <c r="D13" s="134"/>
      <c r="E13" s="228">
        <f>Položky!BA106</f>
        <v>0</v>
      </c>
      <c r="F13" s="229">
        <f>Položky!BB106</f>
        <v>0</v>
      </c>
      <c r="G13" s="229">
        <f>Položky!BC106</f>
        <v>0</v>
      </c>
      <c r="H13" s="229">
        <f>Položky!BD106</f>
        <v>0</v>
      </c>
      <c r="I13" s="230">
        <f>Položky!BE106</f>
        <v>0</v>
      </c>
    </row>
    <row r="14" spans="1:9" s="37" customFormat="1" x14ac:dyDescent="0.2">
      <c r="A14" s="227" t="str">
        <f>Položky!B107</f>
        <v>97</v>
      </c>
      <c r="B14" s="133" t="str">
        <f>Položky!C107</f>
        <v>Prorážení otvorů</v>
      </c>
      <c r="C14" s="69"/>
      <c r="D14" s="134"/>
      <c r="E14" s="228">
        <f>Položky!BA115</f>
        <v>0</v>
      </c>
      <c r="F14" s="229">
        <f>Položky!BB115</f>
        <v>0</v>
      </c>
      <c r="G14" s="229">
        <f>Položky!BC115</f>
        <v>0</v>
      </c>
      <c r="H14" s="229">
        <f>Položky!BD115</f>
        <v>0</v>
      </c>
      <c r="I14" s="230">
        <f>Položky!BE115</f>
        <v>0</v>
      </c>
    </row>
    <row r="15" spans="1:9" s="37" customFormat="1" x14ac:dyDescent="0.2">
      <c r="A15" s="227" t="str">
        <f>Položky!B116</f>
        <v>99</v>
      </c>
      <c r="B15" s="133" t="str">
        <f>Položky!C116</f>
        <v>Staveništní přesun hmot</v>
      </c>
      <c r="C15" s="69"/>
      <c r="D15" s="134"/>
      <c r="E15" s="228">
        <f>Položky!BA118</f>
        <v>0</v>
      </c>
      <c r="F15" s="229">
        <f>Položky!BB118</f>
        <v>0</v>
      </c>
      <c r="G15" s="229">
        <f>Položky!BC118</f>
        <v>0</v>
      </c>
      <c r="H15" s="229">
        <f>Položky!BD118</f>
        <v>0</v>
      </c>
      <c r="I15" s="230">
        <f>Položky!BE118</f>
        <v>0</v>
      </c>
    </row>
    <row r="16" spans="1:9" s="37" customFormat="1" x14ac:dyDescent="0.2">
      <c r="A16" s="227" t="str">
        <f>Položky!B119</f>
        <v>711</v>
      </c>
      <c r="B16" s="133" t="str">
        <f>Položky!C119</f>
        <v>Izolace proti vodě</v>
      </c>
      <c r="C16" s="69"/>
      <c r="D16" s="134"/>
      <c r="E16" s="228">
        <f>Položky!BA127</f>
        <v>0</v>
      </c>
      <c r="F16" s="229">
        <f>Položky!BB127</f>
        <v>0</v>
      </c>
      <c r="G16" s="229">
        <f>Položky!BC127</f>
        <v>0</v>
      </c>
      <c r="H16" s="229">
        <f>Položky!BD127</f>
        <v>0</v>
      </c>
      <c r="I16" s="230">
        <f>Položky!BE127</f>
        <v>0</v>
      </c>
    </row>
    <row r="17" spans="1:57" s="37" customFormat="1" x14ac:dyDescent="0.2">
      <c r="A17" s="227" t="str">
        <f>Položky!B128</f>
        <v>783</v>
      </c>
      <c r="B17" s="133" t="str">
        <f>Položky!C128</f>
        <v>Nátěry</v>
      </c>
      <c r="C17" s="69"/>
      <c r="D17" s="134"/>
      <c r="E17" s="228">
        <f>Položky!BA131</f>
        <v>0</v>
      </c>
      <c r="F17" s="229">
        <f>Položky!BB131</f>
        <v>0</v>
      </c>
      <c r="G17" s="229">
        <f>Položky!BC131</f>
        <v>0</v>
      </c>
      <c r="H17" s="229">
        <f>Položky!BD131</f>
        <v>0</v>
      </c>
      <c r="I17" s="230">
        <f>Položky!BE131</f>
        <v>0</v>
      </c>
    </row>
    <row r="18" spans="1:57" s="37" customFormat="1" x14ac:dyDescent="0.2">
      <c r="A18" s="227" t="str">
        <f>Položky!B132</f>
        <v>784</v>
      </c>
      <c r="B18" s="133" t="str">
        <f>Položky!C132</f>
        <v>Malby</v>
      </c>
      <c r="C18" s="69"/>
      <c r="D18" s="134"/>
      <c r="E18" s="228">
        <f>Položky!BA135</f>
        <v>0</v>
      </c>
      <c r="F18" s="229">
        <f>Položky!BB135</f>
        <v>0</v>
      </c>
      <c r="G18" s="229">
        <f>Položky!BC135</f>
        <v>0</v>
      </c>
      <c r="H18" s="229">
        <f>Položky!BD135</f>
        <v>0</v>
      </c>
      <c r="I18" s="230">
        <f>Položky!BE135</f>
        <v>0</v>
      </c>
    </row>
    <row r="19" spans="1:57" s="37" customFormat="1" ht="13.5" thickBot="1" x14ac:dyDescent="0.25">
      <c r="A19" s="227" t="str">
        <f>Položky!B136</f>
        <v>D96</v>
      </c>
      <c r="B19" s="133" t="str">
        <f>Položky!C136</f>
        <v>Přesuny suti a vybouraných hmot</v>
      </c>
      <c r="C19" s="69"/>
      <c r="D19" s="134"/>
      <c r="E19" s="228">
        <f>Položky!BA144</f>
        <v>0</v>
      </c>
      <c r="F19" s="229">
        <f>Položky!BB144</f>
        <v>0</v>
      </c>
      <c r="G19" s="229">
        <f>Položky!BC144</f>
        <v>0</v>
      </c>
      <c r="H19" s="229">
        <f>Položky!BD144</f>
        <v>0</v>
      </c>
      <c r="I19" s="230">
        <f>Položky!BE144</f>
        <v>0</v>
      </c>
    </row>
    <row r="20" spans="1:57" s="141" customFormat="1" ht="13.5" thickBot="1" x14ac:dyDescent="0.25">
      <c r="A20" s="135"/>
      <c r="B20" s="136" t="s">
        <v>57</v>
      </c>
      <c r="C20" s="136"/>
      <c r="D20" s="137"/>
      <c r="E20" s="138">
        <f>SUM(E7:E19)</f>
        <v>0</v>
      </c>
      <c r="F20" s="139">
        <f>SUM(F7:F19)</f>
        <v>0</v>
      </c>
      <c r="G20" s="139">
        <f>SUM(G7:G19)</f>
        <v>0</v>
      </c>
      <c r="H20" s="139">
        <f>SUM(H7:H19)</f>
        <v>0</v>
      </c>
      <c r="I20" s="140">
        <f>SUM(I7:I19)</f>
        <v>0</v>
      </c>
    </row>
    <row r="21" spans="1:57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57" ht="19.5" customHeight="1" x14ac:dyDescent="0.25">
      <c r="A22" s="125" t="s">
        <v>58</v>
      </c>
      <c r="B22" s="125"/>
      <c r="C22" s="125"/>
      <c r="D22" s="125"/>
      <c r="E22" s="125"/>
      <c r="F22" s="125"/>
      <c r="G22" s="142"/>
      <c r="H22" s="125"/>
      <c r="I22" s="125"/>
      <c r="BA22" s="43"/>
      <c r="BB22" s="43"/>
      <c r="BC22" s="43"/>
      <c r="BD22" s="43"/>
      <c r="BE22" s="43"/>
    </row>
    <row r="23" spans="1:57" ht="13.5" thickBot="1" x14ac:dyDescent="0.25">
      <c r="A23" s="82"/>
      <c r="B23" s="82"/>
      <c r="C23" s="82"/>
      <c r="D23" s="82"/>
      <c r="E23" s="82"/>
      <c r="F23" s="82"/>
      <c r="G23" s="82"/>
      <c r="H23" s="82"/>
      <c r="I23" s="82"/>
    </row>
    <row r="24" spans="1:57" x14ac:dyDescent="0.2">
      <c r="A24" s="76" t="s">
        <v>59</v>
      </c>
      <c r="B24" s="77"/>
      <c r="C24" s="77"/>
      <c r="D24" s="143"/>
      <c r="E24" s="144" t="s">
        <v>60</v>
      </c>
      <c r="F24" s="145" t="s">
        <v>61</v>
      </c>
      <c r="G24" s="146" t="s">
        <v>62</v>
      </c>
      <c r="H24" s="147"/>
      <c r="I24" s="148" t="s">
        <v>60</v>
      </c>
    </row>
    <row r="25" spans="1:57" x14ac:dyDescent="0.2">
      <c r="A25" s="67" t="s">
        <v>262</v>
      </c>
      <c r="B25" s="58"/>
      <c r="C25" s="58"/>
      <c r="D25" s="149"/>
      <c r="E25" s="150"/>
      <c r="F25" s="151"/>
      <c r="G25" s="152">
        <f>CHOOSE(BA25+1,HSV+PSV,HSV+PSV+Mont,HSV+PSV+Dodavka+Mont,HSV,PSV,Mont,Dodavka,Mont+Dodavka,0)</f>
        <v>0</v>
      </c>
      <c r="H25" s="153"/>
      <c r="I25" s="154">
        <f>E25+F25*G25/100</f>
        <v>0</v>
      </c>
      <c r="BA25">
        <v>0</v>
      </c>
    </row>
    <row r="26" spans="1:57" x14ac:dyDescent="0.2">
      <c r="A26" s="67" t="s">
        <v>263</v>
      </c>
      <c r="B26" s="58"/>
      <c r="C26" s="58"/>
      <c r="D26" s="149"/>
      <c r="E26" s="150"/>
      <c r="F26" s="151"/>
      <c r="G26" s="152">
        <f>CHOOSE(BA26+1,HSV+PSV,HSV+PSV+Mont,HSV+PSV+Dodavka+Mont,HSV,PSV,Mont,Dodavka,Mont+Dodavka,0)</f>
        <v>0</v>
      </c>
      <c r="H26" s="153"/>
      <c r="I26" s="154">
        <f>E26+F26*G26/100</f>
        <v>0</v>
      </c>
      <c r="BA26">
        <v>0</v>
      </c>
    </row>
    <row r="27" spans="1:57" x14ac:dyDescent="0.2">
      <c r="A27" s="67" t="s">
        <v>264</v>
      </c>
      <c r="B27" s="58"/>
      <c r="C27" s="58"/>
      <c r="D27" s="149"/>
      <c r="E27" s="150"/>
      <c r="F27" s="151"/>
      <c r="G27" s="152">
        <f>CHOOSE(BA27+1,HSV+PSV,HSV+PSV+Mont,HSV+PSV+Dodavka+Mont,HSV,PSV,Mont,Dodavka,Mont+Dodavka,0)</f>
        <v>0</v>
      </c>
      <c r="H27" s="153"/>
      <c r="I27" s="154">
        <f>E27+F27*G27/100</f>
        <v>0</v>
      </c>
      <c r="BA27">
        <v>0</v>
      </c>
    </row>
    <row r="28" spans="1:57" x14ac:dyDescent="0.2">
      <c r="A28" s="67" t="s">
        <v>265</v>
      </c>
      <c r="B28" s="58"/>
      <c r="C28" s="58"/>
      <c r="D28" s="149"/>
      <c r="E28" s="150"/>
      <c r="F28" s="151"/>
      <c r="G28" s="152">
        <f>CHOOSE(BA28+1,HSV+PSV,HSV+PSV+Mont,HSV+PSV+Dodavka+Mont,HSV,PSV,Mont,Dodavka,Mont+Dodavka,0)</f>
        <v>0</v>
      </c>
      <c r="H28" s="153"/>
      <c r="I28" s="154">
        <f>E28+F28*G28/100</f>
        <v>0</v>
      </c>
      <c r="BA28">
        <v>0</v>
      </c>
    </row>
    <row r="29" spans="1:57" x14ac:dyDescent="0.2">
      <c r="A29" s="67" t="s">
        <v>266</v>
      </c>
      <c r="B29" s="58"/>
      <c r="C29" s="58"/>
      <c r="D29" s="149"/>
      <c r="E29" s="150"/>
      <c r="F29" s="151"/>
      <c r="G29" s="152">
        <f>CHOOSE(BA29+1,HSV+PSV,HSV+PSV+Mont,HSV+PSV+Dodavka+Mont,HSV,PSV,Mont,Dodavka,Mont+Dodavka,0)</f>
        <v>0</v>
      </c>
      <c r="H29" s="153"/>
      <c r="I29" s="154">
        <f>E29+F29*G29/100</f>
        <v>0</v>
      </c>
      <c r="BA29">
        <v>1</v>
      </c>
    </row>
    <row r="30" spans="1:57" x14ac:dyDescent="0.2">
      <c r="A30" s="67" t="s">
        <v>267</v>
      </c>
      <c r="B30" s="58"/>
      <c r="C30" s="58"/>
      <c r="D30" s="149"/>
      <c r="E30" s="150"/>
      <c r="F30" s="151"/>
      <c r="G30" s="152">
        <f>CHOOSE(BA30+1,HSV+PSV,HSV+PSV+Mont,HSV+PSV+Dodavka+Mont,HSV,PSV,Mont,Dodavka,Mont+Dodavka,0)</f>
        <v>0</v>
      </c>
      <c r="H30" s="153"/>
      <c r="I30" s="154">
        <f>E30+F30*G30/100</f>
        <v>0</v>
      </c>
      <c r="BA30">
        <v>1</v>
      </c>
    </row>
    <row r="31" spans="1:57" x14ac:dyDescent="0.2">
      <c r="A31" s="67" t="s">
        <v>268</v>
      </c>
      <c r="B31" s="58"/>
      <c r="C31" s="58"/>
      <c r="D31" s="149"/>
      <c r="E31" s="150"/>
      <c r="F31" s="151"/>
      <c r="G31" s="152">
        <f>CHOOSE(BA31+1,HSV+PSV,HSV+PSV+Mont,HSV+PSV+Dodavka+Mont,HSV,PSV,Mont,Dodavka,Mont+Dodavka,0)</f>
        <v>0</v>
      </c>
      <c r="H31" s="153"/>
      <c r="I31" s="154">
        <f>E31+F31*G31/100</f>
        <v>0</v>
      </c>
      <c r="BA31">
        <v>2</v>
      </c>
    </row>
    <row r="32" spans="1:57" x14ac:dyDescent="0.2">
      <c r="A32" s="67" t="s">
        <v>269</v>
      </c>
      <c r="B32" s="58"/>
      <c r="C32" s="58"/>
      <c r="D32" s="149"/>
      <c r="E32" s="150"/>
      <c r="F32" s="151"/>
      <c r="G32" s="152">
        <f>CHOOSE(BA32+1,HSV+PSV,HSV+PSV+Mont,HSV+PSV+Dodavka+Mont,HSV,PSV,Mont,Dodavka,Mont+Dodavka,0)</f>
        <v>0</v>
      </c>
      <c r="H32" s="153"/>
      <c r="I32" s="154">
        <f>E32+F32*G32/100</f>
        <v>0</v>
      </c>
      <c r="BA32">
        <v>2</v>
      </c>
    </row>
    <row r="33" spans="1:9" ht="13.5" thickBot="1" x14ac:dyDescent="0.25">
      <c r="A33" s="155"/>
      <c r="B33" s="156" t="s">
        <v>63</v>
      </c>
      <c r="C33" s="157"/>
      <c r="D33" s="158"/>
      <c r="E33" s="159"/>
      <c r="F33" s="160"/>
      <c r="G33" s="160"/>
      <c r="H33" s="161">
        <f>SUM(I25:I32)</f>
        <v>0</v>
      </c>
      <c r="I33" s="162"/>
    </row>
    <row r="35" spans="1:9" x14ac:dyDescent="0.2">
      <c r="B35" s="141"/>
      <c r="F35" s="163"/>
      <c r="G35" s="164"/>
      <c r="H35" s="164"/>
      <c r="I35" s="165"/>
    </row>
    <row r="36" spans="1:9" x14ac:dyDescent="0.2">
      <c r="F36" s="163"/>
      <c r="G36" s="164"/>
      <c r="H36" s="164"/>
      <c r="I36" s="165"/>
    </row>
    <row r="37" spans="1:9" x14ac:dyDescent="0.2">
      <c r="F37" s="163"/>
      <c r="G37" s="164"/>
      <c r="H37" s="164"/>
      <c r="I37" s="165"/>
    </row>
    <row r="38" spans="1:9" x14ac:dyDescent="0.2">
      <c r="F38" s="163"/>
      <c r="G38" s="164"/>
      <c r="H38" s="164"/>
      <c r="I38" s="165"/>
    </row>
    <row r="39" spans="1:9" x14ac:dyDescent="0.2">
      <c r="F39" s="163"/>
      <c r="G39" s="164"/>
      <c r="H39" s="164"/>
      <c r="I39" s="165"/>
    </row>
    <row r="40" spans="1:9" x14ac:dyDescent="0.2">
      <c r="F40" s="163"/>
      <c r="G40" s="164"/>
      <c r="H40" s="164"/>
      <c r="I40" s="165"/>
    </row>
    <row r="41" spans="1:9" x14ac:dyDescent="0.2">
      <c r="F41" s="163"/>
      <c r="G41" s="164"/>
      <c r="H41" s="164"/>
      <c r="I41" s="165"/>
    </row>
    <row r="42" spans="1:9" x14ac:dyDescent="0.2">
      <c r="F42" s="163"/>
      <c r="G42" s="164"/>
      <c r="H42" s="164"/>
      <c r="I42" s="165"/>
    </row>
    <row r="43" spans="1:9" x14ac:dyDescent="0.2">
      <c r="F43" s="163"/>
      <c r="G43" s="164"/>
      <c r="H43" s="164"/>
      <c r="I43" s="165"/>
    </row>
    <row r="44" spans="1:9" x14ac:dyDescent="0.2">
      <c r="F44" s="163"/>
      <c r="G44" s="164"/>
      <c r="H44" s="164"/>
      <c r="I44" s="165"/>
    </row>
    <row r="45" spans="1:9" x14ac:dyDescent="0.2">
      <c r="F45" s="163"/>
      <c r="G45" s="164"/>
      <c r="H45" s="164"/>
      <c r="I45" s="165"/>
    </row>
    <row r="46" spans="1:9" x14ac:dyDescent="0.2">
      <c r="F46" s="163"/>
      <c r="G46" s="164"/>
      <c r="H46" s="164"/>
      <c r="I46" s="165"/>
    </row>
    <row r="47" spans="1:9" x14ac:dyDescent="0.2">
      <c r="F47" s="163"/>
      <c r="G47" s="164"/>
      <c r="H47" s="164"/>
      <c r="I47" s="165"/>
    </row>
    <row r="48" spans="1:9" x14ac:dyDescent="0.2">
      <c r="F48" s="163"/>
      <c r="G48" s="164"/>
      <c r="H48" s="164"/>
      <c r="I48" s="165"/>
    </row>
    <row r="49" spans="6:9" x14ac:dyDescent="0.2">
      <c r="F49" s="163"/>
      <c r="G49" s="164"/>
      <c r="H49" s="164"/>
      <c r="I49" s="165"/>
    </row>
    <row r="50" spans="6:9" x14ac:dyDescent="0.2">
      <c r="F50" s="163"/>
      <c r="G50" s="164"/>
      <c r="H50" s="164"/>
      <c r="I50" s="165"/>
    </row>
    <row r="51" spans="6:9" x14ac:dyDescent="0.2">
      <c r="F51" s="163"/>
      <c r="G51" s="164"/>
      <c r="H51" s="164"/>
      <c r="I51" s="165"/>
    </row>
    <row r="52" spans="6:9" x14ac:dyDescent="0.2">
      <c r="F52" s="163"/>
      <c r="G52" s="164"/>
      <c r="H52" s="164"/>
      <c r="I52" s="165"/>
    </row>
    <row r="53" spans="6:9" x14ac:dyDescent="0.2">
      <c r="F53" s="163"/>
      <c r="G53" s="164"/>
      <c r="H53" s="164"/>
      <c r="I53" s="165"/>
    </row>
    <row r="54" spans="6:9" x14ac:dyDescent="0.2">
      <c r="F54" s="163"/>
      <c r="G54" s="164"/>
      <c r="H54" s="164"/>
      <c r="I54" s="165"/>
    </row>
    <row r="55" spans="6:9" x14ac:dyDescent="0.2">
      <c r="F55" s="163"/>
      <c r="G55" s="164"/>
      <c r="H55" s="164"/>
      <c r="I55" s="165"/>
    </row>
    <row r="56" spans="6:9" x14ac:dyDescent="0.2">
      <c r="F56" s="163"/>
      <c r="G56" s="164"/>
      <c r="H56" s="164"/>
      <c r="I56" s="165"/>
    </row>
    <row r="57" spans="6:9" x14ac:dyDescent="0.2">
      <c r="F57" s="163"/>
      <c r="G57" s="164"/>
      <c r="H57" s="164"/>
      <c r="I57" s="165"/>
    </row>
    <row r="58" spans="6:9" x14ac:dyDescent="0.2">
      <c r="F58" s="163"/>
      <c r="G58" s="164"/>
      <c r="H58" s="164"/>
      <c r="I58" s="165"/>
    </row>
    <row r="59" spans="6:9" x14ac:dyDescent="0.2">
      <c r="F59" s="163"/>
      <c r="G59" s="164"/>
      <c r="H59" s="164"/>
      <c r="I59" s="165"/>
    </row>
    <row r="60" spans="6:9" x14ac:dyDescent="0.2">
      <c r="F60" s="163"/>
      <c r="G60" s="164"/>
      <c r="H60" s="164"/>
      <c r="I60" s="165"/>
    </row>
    <row r="61" spans="6:9" x14ac:dyDescent="0.2">
      <c r="F61" s="163"/>
      <c r="G61" s="164"/>
      <c r="H61" s="164"/>
      <c r="I61" s="165"/>
    </row>
    <row r="62" spans="6:9" x14ac:dyDescent="0.2">
      <c r="F62" s="163"/>
      <c r="G62" s="164"/>
      <c r="H62" s="164"/>
      <c r="I62" s="165"/>
    </row>
    <row r="63" spans="6:9" x14ac:dyDescent="0.2">
      <c r="F63" s="163"/>
      <c r="G63" s="164"/>
      <c r="H63" s="164"/>
      <c r="I63" s="165"/>
    </row>
    <row r="64" spans="6:9" x14ac:dyDescent="0.2">
      <c r="F64" s="163"/>
      <c r="G64" s="164"/>
      <c r="H64" s="164"/>
      <c r="I64" s="165"/>
    </row>
    <row r="65" spans="6:9" x14ac:dyDescent="0.2">
      <c r="F65" s="163"/>
      <c r="G65" s="164"/>
      <c r="H65" s="164"/>
      <c r="I65" s="165"/>
    </row>
    <row r="66" spans="6:9" x14ac:dyDescent="0.2">
      <c r="F66" s="163"/>
      <c r="G66" s="164"/>
      <c r="H66" s="164"/>
      <c r="I66" s="165"/>
    </row>
    <row r="67" spans="6:9" x14ac:dyDescent="0.2">
      <c r="F67" s="163"/>
      <c r="G67" s="164"/>
      <c r="H67" s="164"/>
      <c r="I67" s="165"/>
    </row>
    <row r="68" spans="6:9" x14ac:dyDescent="0.2">
      <c r="F68" s="163"/>
      <c r="G68" s="164"/>
      <c r="H68" s="164"/>
      <c r="I68" s="165"/>
    </row>
    <row r="69" spans="6:9" x14ac:dyDescent="0.2">
      <c r="F69" s="163"/>
      <c r="G69" s="164"/>
      <c r="H69" s="164"/>
      <c r="I69" s="165"/>
    </row>
    <row r="70" spans="6:9" x14ac:dyDescent="0.2">
      <c r="F70" s="163"/>
      <c r="G70" s="164"/>
      <c r="H70" s="164"/>
      <c r="I70" s="165"/>
    </row>
    <row r="71" spans="6:9" x14ac:dyDescent="0.2">
      <c r="F71" s="163"/>
      <c r="G71" s="164"/>
      <c r="H71" s="164"/>
      <c r="I71" s="165"/>
    </row>
    <row r="72" spans="6:9" x14ac:dyDescent="0.2">
      <c r="F72" s="163"/>
      <c r="G72" s="164"/>
      <c r="H72" s="164"/>
      <c r="I72" s="165"/>
    </row>
    <row r="73" spans="6:9" x14ac:dyDescent="0.2">
      <c r="F73" s="163"/>
      <c r="G73" s="164"/>
      <c r="H73" s="164"/>
      <c r="I73" s="165"/>
    </row>
    <row r="74" spans="6:9" x14ac:dyDescent="0.2">
      <c r="F74" s="163"/>
      <c r="G74" s="164"/>
      <c r="H74" s="164"/>
      <c r="I74" s="165"/>
    </row>
    <row r="75" spans="6:9" x14ac:dyDescent="0.2">
      <c r="F75" s="163"/>
      <c r="G75" s="164"/>
      <c r="H75" s="164"/>
      <c r="I75" s="165"/>
    </row>
    <row r="76" spans="6:9" x14ac:dyDescent="0.2">
      <c r="F76" s="163"/>
      <c r="G76" s="164"/>
      <c r="H76" s="164"/>
      <c r="I76" s="165"/>
    </row>
    <row r="77" spans="6:9" x14ac:dyDescent="0.2">
      <c r="F77" s="163"/>
      <c r="G77" s="164"/>
      <c r="H77" s="164"/>
      <c r="I77" s="165"/>
    </row>
    <row r="78" spans="6:9" x14ac:dyDescent="0.2">
      <c r="F78" s="163"/>
      <c r="G78" s="164"/>
      <c r="H78" s="164"/>
      <c r="I78" s="165"/>
    </row>
    <row r="79" spans="6:9" x14ac:dyDescent="0.2">
      <c r="F79" s="163"/>
      <c r="G79" s="164"/>
      <c r="H79" s="164"/>
      <c r="I79" s="165"/>
    </row>
    <row r="80" spans="6:9" x14ac:dyDescent="0.2">
      <c r="F80" s="163"/>
      <c r="G80" s="164"/>
      <c r="H80" s="164"/>
      <c r="I80" s="165"/>
    </row>
    <row r="81" spans="6:9" x14ac:dyDescent="0.2">
      <c r="F81" s="163"/>
      <c r="G81" s="164"/>
      <c r="H81" s="164"/>
      <c r="I81" s="165"/>
    </row>
    <row r="82" spans="6:9" x14ac:dyDescent="0.2">
      <c r="F82" s="163"/>
      <c r="G82" s="164"/>
      <c r="H82" s="164"/>
      <c r="I82" s="165"/>
    </row>
    <row r="83" spans="6:9" x14ac:dyDescent="0.2">
      <c r="F83" s="163"/>
      <c r="G83" s="164"/>
      <c r="H83" s="164"/>
      <c r="I83" s="165"/>
    </row>
    <row r="84" spans="6:9" x14ac:dyDescent="0.2">
      <c r="F84" s="163"/>
      <c r="G84" s="164"/>
      <c r="H84" s="164"/>
      <c r="I84" s="165"/>
    </row>
  </sheetData>
  <mergeCells count="4">
    <mergeCell ref="A1:B1"/>
    <mergeCell ref="A2:B2"/>
    <mergeCell ref="G2:I2"/>
    <mergeCell ref="H33:I3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217"/>
  <sheetViews>
    <sheetView showGridLines="0" showZeros="0" zoomScaleNormal="100" workbookViewId="0">
      <selection activeCell="A144" sqref="A144:IV146"/>
    </sheetView>
  </sheetViews>
  <sheetFormatPr defaultRowHeight="12.75" x14ac:dyDescent="0.2"/>
  <cols>
    <col min="1" max="1" width="4.42578125" style="167" customWidth="1"/>
    <col min="2" max="2" width="11.5703125" style="167" customWidth="1"/>
    <col min="3" max="3" width="40.42578125" style="167" customWidth="1"/>
    <col min="4" max="4" width="5.5703125" style="167" customWidth="1"/>
    <col min="5" max="5" width="8.5703125" style="221" customWidth="1"/>
    <col min="6" max="6" width="9.85546875" style="167" customWidth="1"/>
    <col min="7" max="7" width="13.85546875" style="167" customWidth="1"/>
    <col min="8" max="11" width="9.140625" style="167"/>
    <col min="12" max="12" width="75.42578125" style="167" customWidth="1"/>
    <col min="13" max="13" width="45.28515625" style="167" customWidth="1"/>
    <col min="14" max="16384" width="9.140625" style="167"/>
  </cols>
  <sheetData>
    <row r="1" spans="1:104" ht="15.75" x14ac:dyDescent="0.25">
      <c r="A1" s="166" t="s">
        <v>78</v>
      </c>
      <c r="B1" s="166"/>
      <c r="C1" s="166"/>
      <c r="D1" s="166"/>
      <c r="E1" s="166"/>
      <c r="F1" s="166"/>
      <c r="G1" s="166"/>
    </row>
    <row r="2" spans="1:104" ht="14.25" customHeight="1" thickBot="1" x14ac:dyDescent="0.25">
      <c r="A2" s="168"/>
      <c r="B2" s="169"/>
      <c r="C2" s="170"/>
      <c r="D2" s="170"/>
      <c r="E2" s="171"/>
      <c r="F2" s="170"/>
      <c r="G2" s="170"/>
    </row>
    <row r="3" spans="1:104" ht="13.5" thickTop="1" x14ac:dyDescent="0.2">
      <c r="A3" s="108" t="s">
        <v>48</v>
      </c>
      <c r="B3" s="109"/>
      <c r="C3" s="110" t="str">
        <f>CONCATENATE(cislostavby," ",nazevstavby)</f>
        <v xml:space="preserve"> ZŠ+MŠ JOKLÍKA KYJOV</v>
      </c>
      <c r="D3" s="172"/>
      <c r="E3" s="173" t="s">
        <v>64</v>
      </c>
      <c r="F3" s="174">
        <f>Rekapitulace!H1</f>
        <v>0</v>
      </c>
      <c r="G3" s="175"/>
    </row>
    <row r="4" spans="1:104" ht="13.5" thickBot="1" x14ac:dyDescent="0.25">
      <c r="A4" s="176" t="s">
        <v>50</v>
      </c>
      <c r="B4" s="117"/>
      <c r="C4" s="118" t="str">
        <f>CONCATENATE(cisloobjektu," ",nazevobjektu)</f>
        <v>01 01-Odstranění havárie vnitř.kanalizace</v>
      </c>
      <c r="D4" s="177"/>
      <c r="E4" s="178">
        <f>Rekapitulace!G2</f>
        <v>0</v>
      </c>
      <c r="F4" s="179"/>
      <c r="G4" s="180"/>
    </row>
    <row r="5" spans="1:104" ht="13.5" thickTop="1" x14ac:dyDescent="0.2">
      <c r="A5" s="181"/>
      <c r="B5" s="168"/>
      <c r="C5" s="168"/>
      <c r="D5" s="168"/>
      <c r="E5" s="182"/>
      <c r="F5" s="168"/>
      <c r="G5" s="183"/>
    </row>
    <row r="6" spans="1:104" x14ac:dyDescent="0.2">
      <c r="A6" s="184" t="s">
        <v>65</v>
      </c>
      <c r="B6" s="185" t="s">
        <v>66</v>
      </c>
      <c r="C6" s="185" t="s">
        <v>67</v>
      </c>
      <c r="D6" s="185" t="s">
        <v>68</v>
      </c>
      <c r="E6" s="186" t="s">
        <v>69</v>
      </c>
      <c r="F6" s="185" t="s">
        <v>70</v>
      </c>
      <c r="G6" s="187" t="s">
        <v>71</v>
      </c>
    </row>
    <row r="7" spans="1:104" x14ac:dyDescent="0.2">
      <c r="A7" s="188" t="s">
        <v>72</v>
      </c>
      <c r="B7" s="189" t="s">
        <v>73</v>
      </c>
      <c r="C7" s="190" t="s">
        <v>74</v>
      </c>
      <c r="D7" s="191"/>
      <c r="E7" s="192"/>
      <c r="F7" s="192"/>
      <c r="G7" s="193"/>
      <c r="H7" s="194"/>
      <c r="I7" s="194"/>
      <c r="O7" s="195">
        <v>1</v>
      </c>
    </row>
    <row r="8" spans="1:104" x14ac:dyDescent="0.2">
      <c r="A8" s="196">
        <v>1</v>
      </c>
      <c r="B8" s="197" t="s">
        <v>82</v>
      </c>
      <c r="C8" s="198" t="s">
        <v>83</v>
      </c>
      <c r="D8" s="199" t="s">
        <v>84</v>
      </c>
      <c r="E8" s="200">
        <v>5</v>
      </c>
      <c r="F8" s="200">
        <v>0</v>
      </c>
      <c r="G8" s="201">
        <f>E8*F8</f>
        <v>0</v>
      </c>
      <c r="O8" s="195">
        <v>2</v>
      </c>
      <c r="AA8" s="167">
        <v>1</v>
      </c>
      <c r="AB8" s="167">
        <v>1</v>
      </c>
      <c r="AC8" s="167">
        <v>1</v>
      </c>
      <c r="AZ8" s="167">
        <v>1</v>
      </c>
      <c r="BA8" s="167">
        <f>IF(AZ8=1,G8,0)</f>
        <v>0</v>
      </c>
      <c r="BB8" s="167">
        <f>IF(AZ8=2,G8,0)</f>
        <v>0</v>
      </c>
      <c r="BC8" s="167">
        <f>IF(AZ8=3,G8,0)</f>
        <v>0</v>
      </c>
      <c r="BD8" s="167">
        <f>IF(AZ8=4,G8,0)</f>
        <v>0</v>
      </c>
      <c r="BE8" s="167">
        <f>IF(AZ8=5,G8,0)</f>
        <v>0</v>
      </c>
      <c r="CA8" s="202">
        <v>1</v>
      </c>
      <c r="CB8" s="202">
        <v>1</v>
      </c>
      <c r="CZ8" s="167">
        <v>0</v>
      </c>
    </row>
    <row r="9" spans="1:104" x14ac:dyDescent="0.2">
      <c r="A9" s="196">
        <v>2</v>
      </c>
      <c r="B9" s="197" t="s">
        <v>85</v>
      </c>
      <c r="C9" s="198" t="s">
        <v>86</v>
      </c>
      <c r="D9" s="199" t="s">
        <v>87</v>
      </c>
      <c r="E9" s="200">
        <v>7.2</v>
      </c>
      <c r="F9" s="200">
        <v>0</v>
      </c>
      <c r="G9" s="201">
        <f>E9*F9</f>
        <v>0</v>
      </c>
      <c r="O9" s="195">
        <v>2</v>
      </c>
      <c r="AA9" s="167">
        <v>1</v>
      </c>
      <c r="AB9" s="167">
        <v>1</v>
      </c>
      <c r="AC9" s="167">
        <v>1</v>
      </c>
      <c r="AZ9" s="167">
        <v>1</v>
      </c>
      <c r="BA9" s="167">
        <f>IF(AZ9=1,G9,0)</f>
        <v>0</v>
      </c>
      <c r="BB9" s="167">
        <f>IF(AZ9=2,G9,0)</f>
        <v>0</v>
      </c>
      <c r="BC9" s="167">
        <f>IF(AZ9=3,G9,0)</f>
        <v>0</v>
      </c>
      <c r="BD9" s="167">
        <f>IF(AZ9=4,G9,0)</f>
        <v>0</v>
      </c>
      <c r="BE9" s="167">
        <f>IF(AZ9=5,G9,0)</f>
        <v>0</v>
      </c>
      <c r="CA9" s="202">
        <v>1</v>
      </c>
      <c r="CB9" s="202">
        <v>1</v>
      </c>
      <c r="CZ9" s="167">
        <v>0</v>
      </c>
    </row>
    <row r="10" spans="1:104" x14ac:dyDescent="0.2">
      <c r="A10" s="203"/>
      <c r="B10" s="205"/>
      <c r="C10" s="206" t="s">
        <v>88</v>
      </c>
      <c r="D10" s="207"/>
      <c r="E10" s="208">
        <v>7.2</v>
      </c>
      <c r="F10" s="209"/>
      <c r="G10" s="210"/>
      <c r="M10" s="204" t="s">
        <v>88</v>
      </c>
      <c r="O10" s="195"/>
    </row>
    <row r="11" spans="1:104" ht="22.5" x14ac:dyDescent="0.2">
      <c r="A11" s="196">
        <v>3</v>
      </c>
      <c r="B11" s="197" t="s">
        <v>89</v>
      </c>
      <c r="C11" s="198" t="s">
        <v>90</v>
      </c>
      <c r="D11" s="199" t="s">
        <v>87</v>
      </c>
      <c r="E11" s="200">
        <v>32.033999999999999</v>
      </c>
      <c r="F11" s="200">
        <v>0</v>
      </c>
      <c r="G11" s="201">
        <f>E11*F11</f>
        <v>0</v>
      </c>
      <c r="O11" s="195">
        <v>2</v>
      </c>
      <c r="AA11" s="167">
        <v>1</v>
      </c>
      <c r="AB11" s="167">
        <v>1</v>
      </c>
      <c r="AC11" s="167">
        <v>1</v>
      </c>
      <c r="AZ11" s="167">
        <v>1</v>
      </c>
      <c r="BA11" s="167">
        <f>IF(AZ11=1,G11,0)</f>
        <v>0</v>
      </c>
      <c r="BB11" s="167">
        <f>IF(AZ11=2,G11,0)</f>
        <v>0</v>
      </c>
      <c r="BC11" s="167">
        <f>IF(AZ11=3,G11,0)</f>
        <v>0</v>
      </c>
      <c r="BD11" s="167">
        <f>IF(AZ11=4,G11,0)</f>
        <v>0</v>
      </c>
      <c r="BE11" s="167">
        <f>IF(AZ11=5,G11,0)</f>
        <v>0</v>
      </c>
      <c r="CA11" s="202">
        <v>1</v>
      </c>
      <c r="CB11" s="202">
        <v>1</v>
      </c>
      <c r="CZ11" s="167">
        <v>0</v>
      </c>
    </row>
    <row r="12" spans="1:104" x14ac:dyDescent="0.2">
      <c r="A12" s="203"/>
      <c r="B12" s="205"/>
      <c r="C12" s="206" t="s">
        <v>91</v>
      </c>
      <c r="D12" s="207"/>
      <c r="E12" s="208">
        <v>23.603999999999999</v>
      </c>
      <c r="F12" s="209"/>
      <c r="G12" s="210"/>
      <c r="M12" s="204" t="s">
        <v>91</v>
      </c>
      <c r="O12" s="195"/>
    </row>
    <row r="13" spans="1:104" x14ac:dyDescent="0.2">
      <c r="A13" s="203"/>
      <c r="B13" s="205"/>
      <c r="C13" s="206" t="s">
        <v>92</v>
      </c>
      <c r="D13" s="207"/>
      <c r="E13" s="208">
        <v>8.43</v>
      </c>
      <c r="F13" s="209"/>
      <c r="G13" s="210"/>
      <c r="M13" s="204" t="s">
        <v>92</v>
      </c>
      <c r="O13" s="195"/>
    </row>
    <row r="14" spans="1:104" x14ac:dyDescent="0.2">
      <c r="A14" s="196">
        <v>4</v>
      </c>
      <c r="B14" s="197" t="s">
        <v>93</v>
      </c>
      <c r="C14" s="198" t="s">
        <v>94</v>
      </c>
      <c r="D14" s="199" t="s">
        <v>87</v>
      </c>
      <c r="E14" s="200">
        <v>33.834000000000003</v>
      </c>
      <c r="F14" s="200">
        <v>0</v>
      </c>
      <c r="G14" s="201">
        <f>E14*F14</f>
        <v>0</v>
      </c>
      <c r="O14" s="195">
        <v>2</v>
      </c>
      <c r="AA14" s="167">
        <v>1</v>
      </c>
      <c r="AB14" s="167">
        <v>1</v>
      </c>
      <c r="AC14" s="167">
        <v>1</v>
      </c>
      <c r="AZ14" s="167">
        <v>1</v>
      </c>
      <c r="BA14" s="167">
        <f>IF(AZ14=1,G14,0)</f>
        <v>0</v>
      </c>
      <c r="BB14" s="167">
        <f>IF(AZ14=2,G14,0)</f>
        <v>0</v>
      </c>
      <c r="BC14" s="167">
        <f>IF(AZ14=3,G14,0)</f>
        <v>0</v>
      </c>
      <c r="BD14" s="167">
        <f>IF(AZ14=4,G14,0)</f>
        <v>0</v>
      </c>
      <c r="BE14" s="167">
        <f>IF(AZ14=5,G14,0)</f>
        <v>0</v>
      </c>
      <c r="CA14" s="202">
        <v>1</v>
      </c>
      <c r="CB14" s="202">
        <v>1</v>
      </c>
      <c r="CZ14" s="167">
        <v>0</v>
      </c>
    </row>
    <row r="15" spans="1:104" x14ac:dyDescent="0.2">
      <c r="A15" s="203"/>
      <c r="B15" s="205"/>
      <c r="C15" s="206" t="s">
        <v>91</v>
      </c>
      <c r="D15" s="207"/>
      <c r="E15" s="208">
        <v>23.603999999999999</v>
      </c>
      <c r="F15" s="209"/>
      <c r="G15" s="210"/>
      <c r="M15" s="204" t="s">
        <v>91</v>
      </c>
      <c r="O15" s="195"/>
    </row>
    <row r="16" spans="1:104" x14ac:dyDescent="0.2">
      <c r="A16" s="203"/>
      <c r="B16" s="205"/>
      <c r="C16" s="206" t="s">
        <v>92</v>
      </c>
      <c r="D16" s="207"/>
      <c r="E16" s="208">
        <v>8.43</v>
      </c>
      <c r="F16" s="209"/>
      <c r="G16" s="210"/>
      <c r="M16" s="204" t="s">
        <v>92</v>
      </c>
      <c r="O16" s="195"/>
    </row>
    <row r="17" spans="1:104" x14ac:dyDescent="0.2">
      <c r="A17" s="203"/>
      <c r="B17" s="205"/>
      <c r="C17" s="206" t="s">
        <v>95</v>
      </c>
      <c r="D17" s="207"/>
      <c r="E17" s="208">
        <v>1.8</v>
      </c>
      <c r="F17" s="209"/>
      <c r="G17" s="210"/>
      <c r="M17" s="204" t="s">
        <v>95</v>
      </c>
      <c r="O17" s="195"/>
    </row>
    <row r="18" spans="1:104" x14ac:dyDescent="0.2">
      <c r="A18" s="203"/>
      <c r="B18" s="205"/>
      <c r="C18" s="232" t="s">
        <v>96</v>
      </c>
      <c r="D18" s="207"/>
      <c r="E18" s="231">
        <v>33.833999999999996</v>
      </c>
      <c r="F18" s="209"/>
      <c r="G18" s="210"/>
      <c r="M18" s="204" t="s">
        <v>96</v>
      </c>
      <c r="O18" s="195"/>
    </row>
    <row r="19" spans="1:104" x14ac:dyDescent="0.2">
      <c r="A19" s="196">
        <v>5</v>
      </c>
      <c r="B19" s="197" t="s">
        <v>97</v>
      </c>
      <c r="C19" s="198" t="s">
        <v>98</v>
      </c>
      <c r="D19" s="199" t="s">
        <v>87</v>
      </c>
      <c r="E19" s="200">
        <v>67.668000000000006</v>
      </c>
      <c r="F19" s="200">
        <v>0</v>
      </c>
      <c r="G19" s="201">
        <f>E19*F19</f>
        <v>0</v>
      </c>
      <c r="O19" s="195">
        <v>2</v>
      </c>
      <c r="AA19" s="167">
        <v>1</v>
      </c>
      <c r="AB19" s="167">
        <v>1</v>
      </c>
      <c r="AC19" s="167">
        <v>1</v>
      </c>
      <c r="AZ19" s="167">
        <v>1</v>
      </c>
      <c r="BA19" s="167">
        <f>IF(AZ19=1,G19,0)</f>
        <v>0</v>
      </c>
      <c r="BB19" s="167">
        <f>IF(AZ19=2,G19,0)</f>
        <v>0</v>
      </c>
      <c r="BC19" s="167">
        <f>IF(AZ19=3,G19,0)</f>
        <v>0</v>
      </c>
      <c r="BD19" s="167">
        <f>IF(AZ19=4,G19,0)</f>
        <v>0</v>
      </c>
      <c r="BE19" s="167">
        <f>IF(AZ19=5,G19,0)</f>
        <v>0</v>
      </c>
      <c r="CA19" s="202">
        <v>1</v>
      </c>
      <c r="CB19" s="202">
        <v>1</v>
      </c>
      <c r="CZ19" s="167">
        <v>0</v>
      </c>
    </row>
    <row r="20" spans="1:104" x14ac:dyDescent="0.2">
      <c r="A20" s="203"/>
      <c r="B20" s="205"/>
      <c r="C20" s="206" t="s">
        <v>99</v>
      </c>
      <c r="D20" s="207"/>
      <c r="E20" s="208">
        <v>67.668000000000006</v>
      </c>
      <c r="F20" s="209"/>
      <c r="G20" s="210"/>
      <c r="M20" s="204" t="s">
        <v>99</v>
      </c>
      <c r="O20" s="195"/>
    </row>
    <row r="21" spans="1:104" x14ac:dyDescent="0.2">
      <c r="A21" s="196">
        <v>6</v>
      </c>
      <c r="B21" s="197" t="s">
        <v>100</v>
      </c>
      <c r="C21" s="198" t="s">
        <v>101</v>
      </c>
      <c r="D21" s="199" t="s">
        <v>87</v>
      </c>
      <c r="E21" s="200">
        <v>33.834000000000003</v>
      </c>
      <c r="F21" s="200">
        <v>0</v>
      </c>
      <c r="G21" s="201">
        <f>E21*F21</f>
        <v>0</v>
      </c>
      <c r="O21" s="195">
        <v>2</v>
      </c>
      <c r="AA21" s="167">
        <v>1</v>
      </c>
      <c r="AB21" s="167">
        <v>1</v>
      </c>
      <c r="AC21" s="167">
        <v>1</v>
      </c>
      <c r="AZ21" s="167">
        <v>1</v>
      </c>
      <c r="BA21" s="167">
        <f>IF(AZ21=1,G21,0)</f>
        <v>0</v>
      </c>
      <c r="BB21" s="167">
        <f>IF(AZ21=2,G21,0)</f>
        <v>0</v>
      </c>
      <c r="BC21" s="167">
        <f>IF(AZ21=3,G21,0)</f>
        <v>0</v>
      </c>
      <c r="BD21" s="167">
        <f>IF(AZ21=4,G21,0)</f>
        <v>0</v>
      </c>
      <c r="BE21" s="167">
        <f>IF(AZ21=5,G21,0)</f>
        <v>0</v>
      </c>
      <c r="CA21" s="202">
        <v>1</v>
      </c>
      <c r="CB21" s="202">
        <v>1</v>
      </c>
      <c r="CZ21" s="167">
        <v>0</v>
      </c>
    </row>
    <row r="22" spans="1:104" x14ac:dyDescent="0.2">
      <c r="A22" s="203"/>
      <c r="B22" s="205"/>
      <c r="C22" s="206" t="s">
        <v>91</v>
      </c>
      <c r="D22" s="207"/>
      <c r="E22" s="208">
        <v>23.603999999999999</v>
      </c>
      <c r="F22" s="209"/>
      <c r="G22" s="210"/>
      <c r="M22" s="204" t="s">
        <v>91</v>
      </c>
      <c r="O22" s="195"/>
    </row>
    <row r="23" spans="1:104" x14ac:dyDescent="0.2">
      <c r="A23" s="203"/>
      <c r="B23" s="205"/>
      <c r="C23" s="206" t="s">
        <v>92</v>
      </c>
      <c r="D23" s="207"/>
      <c r="E23" s="208">
        <v>8.43</v>
      </c>
      <c r="F23" s="209"/>
      <c r="G23" s="210"/>
      <c r="M23" s="204" t="s">
        <v>92</v>
      </c>
      <c r="O23" s="195"/>
    </row>
    <row r="24" spans="1:104" x14ac:dyDescent="0.2">
      <c r="A24" s="203"/>
      <c r="B24" s="205"/>
      <c r="C24" s="206" t="s">
        <v>95</v>
      </c>
      <c r="D24" s="207"/>
      <c r="E24" s="208">
        <v>1.8</v>
      </c>
      <c r="F24" s="209"/>
      <c r="G24" s="210"/>
      <c r="M24" s="204" t="s">
        <v>95</v>
      </c>
      <c r="O24" s="195"/>
    </row>
    <row r="25" spans="1:104" x14ac:dyDescent="0.2">
      <c r="A25" s="203"/>
      <c r="B25" s="205"/>
      <c r="C25" s="232" t="s">
        <v>96</v>
      </c>
      <c r="D25" s="207"/>
      <c r="E25" s="231">
        <v>33.833999999999996</v>
      </c>
      <c r="F25" s="209"/>
      <c r="G25" s="210"/>
      <c r="M25" s="204" t="s">
        <v>96</v>
      </c>
      <c r="O25" s="195"/>
    </row>
    <row r="26" spans="1:104" x14ac:dyDescent="0.2">
      <c r="A26" s="196">
        <v>7</v>
      </c>
      <c r="B26" s="197" t="s">
        <v>102</v>
      </c>
      <c r="C26" s="198" t="s">
        <v>103</v>
      </c>
      <c r="D26" s="199" t="s">
        <v>87</v>
      </c>
      <c r="E26" s="200">
        <v>507.51</v>
      </c>
      <c r="F26" s="200">
        <v>0</v>
      </c>
      <c r="G26" s="201">
        <f>E26*F26</f>
        <v>0</v>
      </c>
      <c r="O26" s="195">
        <v>2</v>
      </c>
      <c r="AA26" s="167">
        <v>1</v>
      </c>
      <c r="AB26" s="167">
        <v>1</v>
      </c>
      <c r="AC26" s="167">
        <v>1</v>
      </c>
      <c r="AZ26" s="167">
        <v>1</v>
      </c>
      <c r="BA26" s="167">
        <f>IF(AZ26=1,G26,0)</f>
        <v>0</v>
      </c>
      <c r="BB26" s="167">
        <f>IF(AZ26=2,G26,0)</f>
        <v>0</v>
      </c>
      <c r="BC26" s="167">
        <f>IF(AZ26=3,G26,0)</f>
        <v>0</v>
      </c>
      <c r="BD26" s="167">
        <f>IF(AZ26=4,G26,0)</f>
        <v>0</v>
      </c>
      <c r="BE26" s="167">
        <f>IF(AZ26=5,G26,0)</f>
        <v>0</v>
      </c>
      <c r="CA26" s="202">
        <v>1</v>
      </c>
      <c r="CB26" s="202">
        <v>1</v>
      </c>
      <c r="CZ26" s="167">
        <v>0</v>
      </c>
    </row>
    <row r="27" spans="1:104" x14ac:dyDescent="0.2">
      <c r="A27" s="203"/>
      <c r="B27" s="205"/>
      <c r="C27" s="206" t="s">
        <v>104</v>
      </c>
      <c r="D27" s="207"/>
      <c r="E27" s="208">
        <v>507.51</v>
      </c>
      <c r="F27" s="209"/>
      <c r="G27" s="210"/>
      <c r="M27" s="204" t="s">
        <v>104</v>
      </c>
      <c r="O27" s="195"/>
    </row>
    <row r="28" spans="1:104" x14ac:dyDescent="0.2">
      <c r="A28" s="196">
        <v>8</v>
      </c>
      <c r="B28" s="197" t="s">
        <v>105</v>
      </c>
      <c r="C28" s="198" t="s">
        <v>106</v>
      </c>
      <c r="D28" s="199" t="s">
        <v>87</v>
      </c>
      <c r="E28" s="200">
        <v>33.834000000000003</v>
      </c>
      <c r="F28" s="200">
        <v>0</v>
      </c>
      <c r="G28" s="201">
        <f>E28*F28</f>
        <v>0</v>
      </c>
      <c r="O28" s="195">
        <v>2</v>
      </c>
      <c r="AA28" s="167">
        <v>1</v>
      </c>
      <c r="AB28" s="167">
        <v>1</v>
      </c>
      <c r="AC28" s="167">
        <v>1</v>
      </c>
      <c r="AZ28" s="167">
        <v>1</v>
      </c>
      <c r="BA28" s="167">
        <f>IF(AZ28=1,G28,0)</f>
        <v>0</v>
      </c>
      <c r="BB28" s="167">
        <f>IF(AZ28=2,G28,0)</f>
        <v>0</v>
      </c>
      <c r="BC28" s="167">
        <f>IF(AZ28=3,G28,0)</f>
        <v>0</v>
      </c>
      <c r="BD28" s="167">
        <f>IF(AZ28=4,G28,0)</f>
        <v>0</v>
      </c>
      <c r="BE28" s="167">
        <f>IF(AZ28=5,G28,0)</f>
        <v>0</v>
      </c>
      <c r="CA28" s="202">
        <v>1</v>
      </c>
      <c r="CB28" s="202">
        <v>1</v>
      </c>
      <c r="CZ28" s="167">
        <v>0</v>
      </c>
    </row>
    <row r="29" spans="1:104" x14ac:dyDescent="0.2">
      <c r="A29" s="203"/>
      <c r="B29" s="205"/>
      <c r="C29" s="206" t="s">
        <v>91</v>
      </c>
      <c r="D29" s="207"/>
      <c r="E29" s="208">
        <v>23.603999999999999</v>
      </c>
      <c r="F29" s="209"/>
      <c r="G29" s="210"/>
      <c r="M29" s="204" t="s">
        <v>91</v>
      </c>
      <c r="O29" s="195"/>
    </row>
    <row r="30" spans="1:104" x14ac:dyDescent="0.2">
      <c r="A30" s="203"/>
      <c r="B30" s="205"/>
      <c r="C30" s="206" t="s">
        <v>92</v>
      </c>
      <c r="D30" s="207"/>
      <c r="E30" s="208">
        <v>8.43</v>
      </c>
      <c r="F30" s="209"/>
      <c r="G30" s="210"/>
      <c r="M30" s="204" t="s">
        <v>92</v>
      </c>
      <c r="O30" s="195"/>
    </row>
    <row r="31" spans="1:104" x14ac:dyDescent="0.2">
      <c r="A31" s="203"/>
      <c r="B31" s="205"/>
      <c r="C31" s="206" t="s">
        <v>95</v>
      </c>
      <c r="D31" s="207"/>
      <c r="E31" s="208">
        <v>1.8</v>
      </c>
      <c r="F31" s="209"/>
      <c r="G31" s="210"/>
      <c r="M31" s="204" t="s">
        <v>95</v>
      </c>
      <c r="O31" s="195"/>
    </row>
    <row r="32" spans="1:104" x14ac:dyDescent="0.2">
      <c r="A32" s="203"/>
      <c r="B32" s="205"/>
      <c r="C32" s="232" t="s">
        <v>96</v>
      </c>
      <c r="D32" s="207"/>
      <c r="E32" s="231">
        <v>33.833999999999996</v>
      </c>
      <c r="F32" s="209"/>
      <c r="G32" s="210"/>
      <c r="M32" s="204" t="s">
        <v>96</v>
      </c>
      <c r="O32" s="195"/>
    </row>
    <row r="33" spans="1:104" x14ac:dyDescent="0.2">
      <c r="A33" s="196">
        <v>9</v>
      </c>
      <c r="B33" s="197" t="s">
        <v>107</v>
      </c>
      <c r="C33" s="198" t="s">
        <v>108</v>
      </c>
      <c r="D33" s="199" t="s">
        <v>109</v>
      </c>
      <c r="E33" s="200">
        <v>63.269599999999997</v>
      </c>
      <c r="F33" s="200">
        <v>0</v>
      </c>
      <c r="G33" s="201">
        <f>E33*F33</f>
        <v>0</v>
      </c>
      <c r="O33" s="195">
        <v>2</v>
      </c>
      <c r="AA33" s="167">
        <v>1</v>
      </c>
      <c r="AB33" s="167">
        <v>1</v>
      </c>
      <c r="AC33" s="167">
        <v>1</v>
      </c>
      <c r="AZ33" s="167">
        <v>1</v>
      </c>
      <c r="BA33" s="167">
        <f>IF(AZ33=1,G33,0)</f>
        <v>0</v>
      </c>
      <c r="BB33" s="167">
        <f>IF(AZ33=2,G33,0)</f>
        <v>0</v>
      </c>
      <c r="BC33" s="167">
        <f>IF(AZ33=3,G33,0)</f>
        <v>0</v>
      </c>
      <c r="BD33" s="167">
        <f>IF(AZ33=4,G33,0)</f>
        <v>0</v>
      </c>
      <c r="BE33" s="167">
        <f>IF(AZ33=5,G33,0)</f>
        <v>0</v>
      </c>
      <c r="CA33" s="202">
        <v>1</v>
      </c>
      <c r="CB33" s="202">
        <v>1</v>
      </c>
      <c r="CZ33" s="167">
        <v>0</v>
      </c>
    </row>
    <row r="34" spans="1:104" x14ac:dyDescent="0.2">
      <c r="A34" s="203"/>
      <c r="B34" s="205"/>
      <c r="C34" s="206" t="s">
        <v>110</v>
      </c>
      <c r="D34" s="207"/>
      <c r="E34" s="208">
        <v>63.269599999999997</v>
      </c>
      <c r="F34" s="209"/>
      <c r="G34" s="210"/>
      <c r="M34" s="204" t="s">
        <v>110</v>
      </c>
      <c r="O34" s="195"/>
    </row>
    <row r="35" spans="1:104" ht="22.5" x14ac:dyDescent="0.2">
      <c r="A35" s="196">
        <v>10</v>
      </c>
      <c r="B35" s="197" t="s">
        <v>111</v>
      </c>
      <c r="C35" s="198" t="s">
        <v>112</v>
      </c>
      <c r="D35" s="199" t="s">
        <v>87</v>
      </c>
      <c r="E35" s="200">
        <v>21.672000000000001</v>
      </c>
      <c r="F35" s="200">
        <v>0</v>
      </c>
      <c r="G35" s="201">
        <f>E35*F35</f>
        <v>0</v>
      </c>
      <c r="O35" s="195">
        <v>2</v>
      </c>
      <c r="AA35" s="167">
        <v>1</v>
      </c>
      <c r="AB35" s="167">
        <v>1</v>
      </c>
      <c r="AC35" s="167">
        <v>1</v>
      </c>
      <c r="AZ35" s="167">
        <v>1</v>
      </c>
      <c r="BA35" s="167">
        <f>IF(AZ35=1,G35,0)</f>
        <v>0</v>
      </c>
      <c r="BB35" s="167">
        <f>IF(AZ35=2,G35,0)</f>
        <v>0</v>
      </c>
      <c r="BC35" s="167">
        <f>IF(AZ35=3,G35,0)</f>
        <v>0</v>
      </c>
      <c r="BD35" s="167">
        <f>IF(AZ35=4,G35,0)</f>
        <v>0</v>
      </c>
      <c r="BE35" s="167">
        <f>IF(AZ35=5,G35,0)</f>
        <v>0</v>
      </c>
      <c r="CA35" s="202">
        <v>1</v>
      </c>
      <c r="CB35" s="202">
        <v>1</v>
      </c>
      <c r="CZ35" s="167">
        <v>1.7</v>
      </c>
    </row>
    <row r="36" spans="1:104" x14ac:dyDescent="0.2">
      <c r="A36" s="203"/>
      <c r="B36" s="205"/>
      <c r="C36" s="206" t="s">
        <v>113</v>
      </c>
      <c r="D36" s="207"/>
      <c r="E36" s="208">
        <v>20.231999999999999</v>
      </c>
      <c r="F36" s="209"/>
      <c r="G36" s="210"/>
      <c r="M36" s="204" t="s">
        <v>113</v>
      </c>
      <c r="O36" s="195"/>
    </row>
    <row r="37" spans="1:104" x14ac:dyDescent="0.2">
      <c r="A37" s="203"/>
      <c r="B37" s="205"/>
      <c r="C37" s="206" t="s">
        <v>114</v>
      </c>
      <c r="D37" s="207"/>
      <c r="E37" s="208">
        <v>1.44</v>
      </c>
      <c r="F37" s="209"/>
      <c r="G37" s="210"/>
      <c r="M37" s="204" t="s">
        <v>114</v>
      </c>
      <c r="O37" s="195"/>
    </row>
    <row r="38" spans="1:104" x14ac:dyDescent="0.2">
      <c r="A38" s="211"/>
      <c r="B38" s="212" t="s">
        <v>76</v>
      </c>
      <c r="C38" s="213" t="str">
        <f>CONCATENATE(B7," ",C7)</f>
        <v>1 Zemní práce</v>
      </c>
      <c r="D38" s="214"/>
      <c r="E38" s="215"/>
      <c r="F38" s="216"/>
      <c r="G38" s="217">
        <f>SUM(G7:G37)</f>
        <v>0</v>
      </c>
      <c r="O38" s="195">
        <v>4</v>
      </c>
      <c r="BA38" s="218">
        <f>SUM(BA7:BA37)</f>
        <v>0</v>
      </c>
      <c r="BB38" s="218">
        <f>SUM(BB7:BB37)</f>
        <v>0</v>
      </c>
      <c r="BC38" s="218">
        <f>SUM(BC7:BC37)</f>
        <v>0</v>
      </c>
      <c r="BD38" s="218">
        <f>SUM(BD7:BD37)</f>
        <v>0</v>
      </c>
      <c r="BE38" s="218">
        <f>SUM(BE7:BE37)</f>
        <v>0</v>
      </c>
    </row>
    <row r="39" spans="1:104" x14ac:dyDescent="0.2">
      <c r="A39" s="188" t="s">
        <v>72</v>
      </c>
      <c r="B39" s="189" t="s">
        <v>115</v>
      </c>
      <c r="C39" s="190" t="s">
        <v>116</v>
      </c>
      <c r="D39" s="191"/>
      <c r="E39" s="192"/>
      <c r="F39" s="192"/>
      <c r="G39" s="193"/>
      <c r="H39" s="194"/>
      <c r="I39" s="194"/>
      <c r="O39" s="195">
        <v>1</v>
      </c>
    </row>
    <row r="40" spans="1:104" ht="22.5" x14ac:dyDescent="0.2">
      <c r="A40" s="196">
        <v>11</v>
      </c>
      <c r="B40" s="197" t="s">
        <v>117</v>
      </c>
      <c r="C40" s="198" t="s">
        <v>118</v>
      </c>
      <c r="D40" s="199" t="s">
        <v>84</v>
      </c>
      <c r="E40" s="200">
        <v>6.75</v>
      </c>
      <c r="F40" s="200">
        <v>0</v>
      </c>
      <c r="G40" s="201">
        <f>E40*F40</f>
        <v>0</v>
      </c>
      <c r="O40" s="195">
        <v>2</v>
      </c>
      <c r="AA40" s="167">
        <v>1</v>
      </c>
      <c r="AB40" s="167">
        <v>1</v>
      </c>
      <c r="AC40" s="167">
        <v>1</v>
      </c>
      <c r="AZ40" s="167">
        <v>1</v>
      </c>
      <c r="BA40" s="167">
        <f>IF(AZ40=1,G40,0)</f>
        <v>0</v>
      </c>
      <c r="BB40" s="167">
        <f>IF(AZ40=2,G40,0)</f>
        <v>0</v>
      </c>
      <c r="BC40" s="167">
        <f>IF(AZ40=3,G40,0)</f>
        <v>0</v>
      </c>
      <c r="BD40" s="167">
        <f>IF(AZ40=4,G40,0)</f>
        <v>0</v>
      </c>
      <c r="BE40" s="167">
        <f>IF(AZ40=5,G40,0)</f>
        <v>0</v>
      </c>
      <c r="CA40" s="202">
        <v>1</v>
      </c>
      <c r="CB40" s="202">
        <v>1</v>
      </c>
      <c r="CZ40" s="167">
        <v>0.52</v>
      </c>
    </row>
    <row r="41" spans="1:104" x14ac:dyDescent="0.2">
      <c r="A41" s="203"/>
      <c r="B41" s="205"/>
      <c r="C41" s="206" t="s">
        <v>119</v>
      </c>
      <c r="D41" s="207"/>
      <c r="E41" s="208">
        <v>6.75</v>
      </c>
      <c r="F41" s="209"/>
      <c r="G41" s="210"/>
      <c r="M41" s="204" t="s">
        <v>119</v>
      </c>
      <c r="O41" s="195"/>
    </row>
    <row r="42" spans="1:104" x14ac:dyDescent="0.2">
      <c r="A42" s="211"/>
      <c r="B42" s="212" t="s">
        <v>76</v>
      </c>
      <c r="C42" s="213" t="str">
        <f>CONCATENATE(B39," ",C39)</f>
        <v>2 Základy a zvláštní zakládání</v>
      </c>
      <c r="D42" s="214"/>
      <c r="E42" s="215"/>
      <c r="F42" s="216"/>
      <c r="G42" s="217">
        <f>SUM(G39:G41)</f>
        <v>0</v>
      </c>
      <c r="O42" s="195">
        <v>4</v>
      </c>
      <c r="BA42" s="218">
        <f>SUM(BA39:BA41)</f>
        <v>0</v>
      </c>
      <c r="BB42" s="218">
        <f>SUM(BB39:BB41)</f>
        <v>0</v>
      </c>
      <c r="BC42" s="218">
        <f>SUM(BC39:BC41)</f>
        <v>0</v>
      </c>
      <c r="BD42" s="218">
        <f>SUM(BD39:BD41)</f>
        <v>0</v>
      </c>
      <c r="BE42" s="218">
        <f>SUM(BE39:BE41)</f>
        <v>0</v>
      </c>
    </row>
    <row r="43" spans="1:104" x14ac:dyDescent="0.2">
      <c r="A43" s="188" t="s">
        <v>72</v>
      </c>
      <c r="B43" s="189" t="s">
        <v>120</v>
      </c>
      <c r="C43" s="190" t="s">
        <v>121</v>
      </c>
      <c r="D43" s="191"/>
      <c r="E43" s="192"/>
      <c r="F43" s="192"/>
      <c r="G43" s="193"/>
      <c r="H43" s="194"/>
      <c r="I43" s="194"/>
      <c r="O43" s="195">
        <v>1</v>
      </c>
    </row>
    <row r="44" spans="1:104" x14ac:dyDescent="0.2">
      <c r="A44" s="196">
        <v>12</v>
      </c>
      <c r="B44" s="197" t="s">
        <v>122</v>
      </c>
      <c r="C44" s="198" t="s">
        <v>123</v>
      </c>
      <c r="D44" s="199" t="s">
        <v>87</v>
      </c>
      <c r="E44" s="200">
        <v>7.5</v>
      </c>
      <c r="F44" s="200">
        <v>0</v>
      </c>
      <c r="G44" s="201">
        <f>E44*F44</f>
        <v>0</v>
      </c>
      <c r="O44" s="195">
        <v>2</v>
      </c>
      <c r="AA44" s="167">
        <v>1</v>
      </c>
      <c r="AB44" s="167">
        <v>1</v>
      </c>
      <c r="AC44" s="167">
        <v>1</v>
      </c>
      <c r="AZ44" s="167">
        <v>1</v>
      </c>
      <c r="BA44" s="167">
        <f>IF(AZ44=1,G44,0)</f>
        <v>0</v>
      </c>
      <c r="BB44" s="167">
        <f>IF(AZ44=2,G44,0)</f>
        <v>0</v>
      </c>
      <c r="BC44" s="167">
        <f>IF(AZ44=3,G44,0)</f>
        <v>0</v>
      </c>
      <c r="BD44" s="167">
        <f>IF(AZ44=4,G44,0)</f>
        <v>0</v>
      </c>
      <c r="BE44" s="167">
        <f>IF(AZ44=5,G44,0)</f>
        <v>0</v>
      </c>
      <c r="CA44" s="202">
        <v>1</v>
      </c>
      <c r="CB44" s="202">
        <v>1</v>
      </c>
      <c r="CZ44" s="167">
        <v>1.7034</v>
      </c>
    </row>
    <row r="45" spans="1:104" x14ac:dyDescent="0.2">
      <c r="A45" s="203"/>
      <c r="B45" s="205"/>
      <c r="C45" s="206" t="s">
        <v>124</v>
      </c>
      <c r="D45" s="207"/>
      <c r="E45" s="208">
        <v>7.5</v>
      </c>
      <c r="F45" s="209"/>
      <c r="G45" s="210"/>
      <c r="M45" s="204" t="s">
        <v>124</v>
      </c>
      <c r="O45" s="195"/>
    </row>
    <row r="46" spans="1:104" ht="22.5" x14ac:dyDescent="0.2">
      <c r="A46" s="196">
        <v>13</v>
      </c>
      <c r="B46" s="197" t="s">
        <v>125</v>
      </c>
      <c r="C46" s="198" t="s">
        <v>126</v>
      </c>
      <c r="D46" s="199" t="s">
        <v>87</v>
      </c>
      <c r="E46" s="200">
        <v>3.7320000000000002</v>
      </c>
      <c r="F46" s="200">
        <v>0</v>
      </c>
      <c r="G46" s="201">
        <f>E46*F46</f>
        <v>0</v>
      </c>
      <c r="O46" s="195">
        <v>2</v>
      </c>
      <c r="AA46" s="167">
        <v>1</v>
      </c>
      <c r="AB46" s="167">
        <v>1</v>
      </c>
      <c r="AC46" s="167">
        <v>1</v>
      </c>
      <c r="AZ46" s="167">
        <v>1</v>
      </c>
      <c r="BA46" s="167">
        <f>IF(AZ46=1,G46,0)</f>
        <v>0</v>
      </c>
      <c r="BB46" s="167">
        <f>IF(AZ46=2,G46,0)</f>
        <v>0</v>
      </c>
      <c r="BC46" s="167">
        <f>IF(AZ46=3,G46,0)</f>
        <v>0</v>
      </c>
      <c r="BD46" s="167">
        <f>IF(AZ46=4,G46,0)</f>
        <v>0</v>
      </c>
      <c r="BE46" s="167">
        <f>IF(AZ46=5,G46,0)</f>
        <v>0</v>
      </c>
      <c r="CA46" s="202">
        <v>1</v>
      </c>
      <c r="CB46" s="202">
        <v>1</v>
      </c>
      <c r="CZ46" s="167">
        <v>1.1322000000000001</v>
      </c>
    </row>
    <row r="47" spans="1:104" x14ac:dyDescent="0.2">
      <c r="A47" s="203"/>
      <c r="B47" s="205"/>
      <c r="C47" s="206" t="s">
        <v>127</v>
      </c>
      <c r="D47" s="207"/>
      <c r="E47" s="208">
        <v>3.3719999999999999</v>
      </c>
      <c r="F47" s="209"/>
      <c r="G47" s="210"/>
      <c r="M47" s="204" t="s">
        <v>127</v>
      </c>
      <c r="O47" s="195"/>
    </row>
    <row r="48" spans="1:104" x14ac:dyDescent="0.2">
      <c r="A48" s="203"/>
      <c r="B48" s="205"/>
      <c r="C48" s="206" t="s">
        <v>128</v>
      </c>
      <c r="D48" s="207"/>
      <c r="E48" s="208">
        <v>0.36</v>
      </c>
      <c r="F48" s="209"/>
      <c r="G48" s="210"/>
      <c r="M48" s="204" t="s">
        <v>128</v>
      </c>
      <c r="O48" s="195"/>
    </row>
    <row r="49" spans="1:104" x14ac:dyDescent="0.2">
      <c r="A49" s="211"/>
      <c r="B49" s="212" t="s">
        <v>76</v>
      </c>
      <c r="C49" s="213" t="str">
        <f>CONCATENATE(B43," ",C43)</f>
        <v>4 Vodorovné konstrukce</v>
      </c>
      <c r="D49" s="214"/>
      <c r="E49" s="215"/>
      <c r="F49" s="216"/>
      <c r="G49" s="217">
        <f>SUM(G43:G48)</f>
        <v>0</v>
      </c>
      <c r="O49" s="195">
        <v>4</v>
      </c>
      <c r="BA49" s="218">
        <f>SUM(BA43:BA48)</f>
        <v>0</v>
      </c>
      <c r="BB49" s="218">
        <f>SUM(BB43:BB48)</f>
        <v>0</v>
      </c>
      <c r="BC49" s="218">
        <f>SUM(BC43:BC48)</f>
        <v>0</v>
      </c>
      <c r="BD49" s="218">
        <f>SUM(BD43:BD48)</f>
        <v>0</v>
      </c>
      <c r="BE49" s="218">
        <f>SUM(BE43:BE48)</f>
        <v>0</v>
      </c>
    </row>
    <row r="50" spans="1:104" x14ac:dyDescent="0.2">
      <c r="A50" s="188" t="s">
        <v>72</v>
      </c>
      <c r="B50" s="189" t="s">
        <v>129</v>
      </c>
      <c r="C50" s="190" t="s">
        <v>130</v>
      </c>
      <c r="D50" s="191"/>
      <c r="E50" s="192"/>
      <c r="F50" s="192"/>
      <c r="G50" s="193"/>
      <c r="H50" s="194"/>
      <c r="I50" s="194"/>
      <c r="O50" s="195">
        <v>1</v>
      </c>
    </row>
    <row r="51" spans="1:104" x14ac:dyDescent="0.2">
      <c r="A51" s="196">
        <v>14</v>
      </c>
      <c r="B51" s="197" t="s">
        <v>131</v>
      </c>
      <c r="C51" s="198" t="s">
        <v>132</v>
      </c>
      <c r="D51" s="199" t="s">
        <v>84</v>
      </c>
      <c r="E51" s="200">
        <v>10</v>
      </c>
      <c r="F51" s="200">
        <v>0</v>
      </c>
      <c r="G51" s="201">
        <f>E51*F51</f>
        <v>0</v>
      </c>
      <c r="O51" s="195">
        <v>2</v>
      </c>
      <c r="AA51" s="167">
        <v>2</v>
      </c>
      <c r="AB51" s="167">
        <v>0</v>
      </c>
      <c r="AC51" s="167">
        <v>0</v>
      </c>
      <c r="AZ51" s="167">
        <v>1</v>
      </c>
      <c r="BA51" s="167">
        <f>IF(AZ51=1,G51,0)</f>
        <v>0</v>
      </c>
      <c r="BB51" s="167">
        <f>IF(AZ51=2,G51,0)</f>
        <v>0</v>
      </c>
      <c r="BC51" s="167">
        <f>IF(AZ51=3,G51,0)</f>
        <v>0</v>
      </c>
      <c r="BD51" s="167">
        <f>IF(AZ51=4,G51,0)</f>
        <v>0</v>
      </c>
      <c r="BE51" s="167">
        <f>IF(AZ51=5,G51,0)</f>
        <v>0</v>
      </c>
      <c r="CA51" s="202">
        <v>2</v>
      </c>
      <c r="CB51" s="202">
        <v>0</v>
      </c>
      <c r="CZ51" s="167">
        <v>2.8680000000000001E-2</v>
      </c>
    </row>
    <row r="52" spans="1:104" x14ac:dyDescent="0.2">
      <c r="A52" s="211"/>
      <c r="B52" s="212" t="s">
        <v>76</v>
      </c>
      <c r="C52" s="213" t="str">
        <f>CONCATENATE(B50," ",C50)</f>
        <v>61 Upravy povrchů vnitřní</v>
      </c>
      <c r="D52" s="214"/>
      <c r="E52" s="215"/>
      <c r="F52" s="216"/>
      <c r="G52" s="217">
        <f>SUM(G50:G51)</f>
        <v>0</v>
      </c>
      <c r="O52" s="195">
        <v>4</v>
      </c>
      <c r="BA52" s="218">
        <f>SUM(BA50:BA51)</f>
        <v>0</v>
      </c>
      <c r="BB52" s="218">
        <f>SUM(BB50:BB51)</f>
        <v>0</v>
      </c>
      <c r="BC52" s="218">
        <f>SUM(BC50:BC51)</f>
        <v>0</v>
      </c>
      <c r="BD52" s="218">
        <f>SUM(BD50:BD51)</f>
        <v>0</v>
      </c>
      <c r="BE52" s="218">
        <f>SUM(BE50:BE51)</f>
        <v>0</v>
      </c>
    </row>
    <row r="53" spans="1:104" x14ac:dyDescent="0.2">
      <c r="A53" s="188" t="s">
        <v>72</v>
      </c>
      <c r="B53" s="189" t="s">
        <v>133</v>
      </c>
      <c r="C53" s="190" t="s">
        <v>134</v>
      </c>
      <c r="D53" s="191"/>
      <c r="E53" s="192"/>
      <c r="F53" s="192"/>
      <c r="G53" s="193"/>
      <c r="H53" s="194"/>
      <c r="I53" s="194"/>
      <c r="O53" s="195">
        <v>1</v>
      </c>
    </row>
    <row r="54" spans="1:104" x14ac:dyDescent="0.2">
      <c r="A54" s="196">
        <v>15</v>
      </c>
      <c r="B54" s="197" t="s">
        <v>135</v>
      </c>
      <c r="C54" s="198" t="s">
        <v>136</v>
      </c>
      <c r="D54" s="199" t="s">
        <v>87</v>
      </c>
      <c r="E54" s="200">
        <v>4.5795000000000003</v>
      </c>
      <c r="F54" s="200">
        <v>0</v>
      </c>
      <c r="G54" s="201">
        <f>E54*F54</f>
        <v>0</v>
      </c>
      <c r="O54" s="195">
        <v>2</v>
      </c>
      <c r="AA54" s="167">
        <v>1</v>
      </c>
      <c r="AB54" s="167">
        <v>1</v>
      </c>
      <c r="AC54" s="167">
        <v>1</v>
      </c>
      <c r="AZ54" s="167">
        <v>1</v>
      </c>
      <c r="BA54" s="167">
        <f>IF(AZ54=1,G54,0)</f>
        <v>0</v>
      </c>
      <c r="BB54" s="167">
        <f>IF(AZ54=2,G54,0)</f>
        <v>0</v>
      </c>
      <c r="BC54" s="167">
        <f>IF(AZ54=3,G54,0)</f>
        <v>0</v>
      </c>
      <c r="BD54" s="167">
        <f>IF(AZ54=4,G54,0)</f>
        <v>0</v>
      </c>
      <c r="BE54" s="167">
        <f>IF(AZ54=5,G54,0)</f>
        <v>0</v>
      </c>
      <c r="CA54" s="202">
        <v>1</v>
      </c>
      <c r="CB54" s="202">
        <v>1</v>
      </c>
      <c r="CZ54" s="167">
        <v>2.5249999999999999</v>
      </c>
    </row>
    <row r="55" spans="1:104" x14ac:dyDescent="0.2">
      <c r="A55" s="203"/>
      <c r="B55" s="205"/>
      <c r="C55" s="206" t="s">
        <v>137</v>
      </c>
      <c r="D55" s="207"/>
      <c r="E55" s="208">
        <v>4.4175000000000004</v>
      </c>
      <c r="F55" s="209"/>
      <c r="G55" s="210"/>
      <c r="M55" s="204" t="s">
        <v>137</v>
      </c>
      <c r="O55" s="195"/>
    </row>
    <row r="56" spans="1:104" x14ac:dyDescent="0.2">
      <c r="A56" s="203"/>
      <c r="B56" s="205"/>
      <c r="C56" s="206" t="s">
        <v>138</v>
      </c>
      <c r="D56" s="207"/>
      <c r="E56" s="208">
        <v>0.16200000000000001</v>
      </c>
      <c r="F56" s="209"/>
      <c r="G56" s="210"/>
      <c r="M56" s="204" t="s">
        <v>138</v>
      </c>
      <c r="O56" s="195"/>
    </row>
    <row r="57" spans="1:104" x14ac:dyDescent="0.2">
      <c r="A57" s="196">
        <v>16</v>
      </c>
      <c r="B57" s="197" t="s">
        <v>139</v>
      </c>
      <c r="C57" s="198" t="s">
        <v>140</v>
      </c>
      <c r="D57" s="199" t="s">
        <v>84</v>
      </c>
      <c r="E57" s="200">
        <v>58.9</v>
      </c>
      <c r="F57" s="200">
        <v>0</v>
      </c>
      <c r="G57" s="201">
        <f>E57*F57</f>
        <v>0</v>
      </c>
      <c r="O57" s="195">
        <v>2</v>
      </c>
      <c r="AA57" s="167">
        <v>1</v>
      </c>
      <c r="AB57" s="167">
        <v>1</v>
      </c>
      <c r="AC57" s="167">
        <v>1</v>
      </c>
      <c r="AZ57" s="167">
        <v>1</v>
      </c>
      <c r="BA57" s="167">
        <f>IF(AZ57=1,G57,0)</f>
        <v>0</v>
      </c>
      <c r="BB57" s="167">
        <f>IF(AZ57=2,G57,0)</f>
        <v>0</v>
      </c>
      <c r="BC57" s="167">
        <f>IF(AZ57=3,G57,0)</f>
        <v>0</v>
      </c>
      <c r="BD57" s="167">
        <f>IF(AZ57=4,G57,0)</f>
        <v>0</v>
      </c>
      <c r="BE57" s="167">
        <f>IF(AZ57=5,G57,0)</f>
        <v>0</v>
      </c>
      <c r="CA57" s="202">
        <v>1</v>
      </c>
      <c r="CB57" s="202">
        <v>1</v>
      </c>
      <c r="CZ57" s="167">
        <v>6.6E-3</v>
      </c>
    </row>
    <row r="58" spans="1:104" x14ac:dyDescent="0.2">
      <c r="A58" s="203"/>
      <c r="B58" s="205"/>
      <c r="C58" s="206" t="s">
        <v>141</v>
      </c>
      <c r="D58" s="207"/>
      <c r="E58" s="208">
        <v>58.9</v>
      </c>
      <c r="F58" s="209"/>
      <c r="G58" s="210"/>
      <c r="M58" s="204" t="s">
        <v>141</v>
      </c>
      <c r="O58" s="195"/>
    </row>
    <row r="59" spans="1:104" x14ac:dyDescent="0.2">
      <c r="A59" s="196">
        <v>17</v>
      </c>
      <c r="B59" s="197" t="s">
        <v>142</v>
      </c>
      <c r="C59" s="198" t="s">
        <v>143</v>
      </c>
      <c r="D59" s="199" t="s">
        <v>84</v>
      </c>
      <c r="E59" s="200">
        <v>58.9</v>
      </c>
      <c r="F59" s="200">
        <v>0</v>
      </c>
      <c r="G59" s="201">
        <f>E59*F59</f>
        <v>0</v>
      </c>
      <c r="O59" s="195">
        <v>2</v>
      </c>
      <c r="AA59" s="167">
        <v>1</v>
      </c>
      <c r="AB59" s="167">
        <v>1</v>
      </c>
      <c r="AC59" s="167">
        <v>1</v>
      </c>
      <c r="AZ59" s="167">
        <v>1</v>
      </c>
      <c r="BA59" s="167">
        <f>IF(AZ59=1,G59,0)</f>
        <v>0</v>
      </c>
      <c r="BB59" s="167">
        <f>IF(AZ59=2,G59,0)</f>
        <v>0</v>
      </c>
      <c r="BC59" s="167">
        <f>IF(AZ59=3,G59,0)</f>
        <v>0</v>
      </c>
      <c r="BD59" s="167">
        <f>IF(AZ59=4,G59,0)</f>
        <v>0</v>
      </c>
      <c r="BE59" s="167">
        <f>IF(AZ59=5,G59,0)</f>
        <v>0</v>
      </c>
      <c r="CA59" s="202">
        <v>1</v>
      </c>
      <c r="CB59" s="202">
        <v>1</v>
      </c>
      <c r="CZ59" s="167">
        <v>0.11515</v>
      </c>
    </row>
    <row r="60" spans="1:104" x14ac:dyDescent="0.2">
      <c r="A60" s="203"/>
      <c r="B60" s="205"/>
      <c r="C60" s="206" t="s">
        <v>144</v>
      </c>
      <c r="D60" s="207"/>
      <c r="E60" s="208">
        <v>0</v>
      </c>
      <c r="F60" s="209"/>
      <c r="G60" s="210"/>
      <c r="M60" s="204" t="s">
        <v>144</v>
      </c>
      <c r="O60" s="195"/>
    </row>
    <row r="61" spans="1:104" x14ac:dyDescent="0.2">
      <c r="A61" s="203"/>
      <c r="B61" s="205"/>
      <c r="C61" s="206" t="s">
        <v>141</v>
      </c>
      <c r="D61" s="207"/>
      <c r="E61" s="208">
        <v>58.9</v>
      </c>
      <c r="F61" s="209"/>
      <c r="G61" s="210"/>
      <c r="M61" s="204" t="s">
        <v>141</v>
      </c>
      <c r="O61" s="195"/>
    </row>
    <row r="62" spans="1:104" x14ac:dyDescent="0.2">
      <c r="A62" s="211"/>
      <c r="B62" s="212" t="s">
        <v>76</v>
      </c>
      <c r="C62" s="213" t="str">
        <f>CONCATENATE(B53," ",C53)</f>
        <v>63 Podlahy a podlahové konstrukce</v>
      </c>
      <c r="D62" s="214"/>
      <c r="E62" s="215"/>
      <c r="F62" s="216"/>
      <c r="G62" s="217">
        <f>SUM(G53:G61)</f>
        <v>0</v>
      </c>
      <c r="O62" s="195">
        <v>4</v>
      </c>
      <c r="BA62" s="218">
        <f>SUM(BA53:BA61)</f>
        <v>0</v>
      </c>
      <c r="BB62" s="218">
        <f>SUM(BB53:BB61)</f>
        <v>0</v>
      </c>
      <c r="BC62" s="218">
        <f>SUM(BC53:BC61)</f>
        <v>0</v>
      </c>
      <c r="BD62" s="218">
        <f>SUM(BD53:BD61)</f>
        <v>0</v>
      </c>
      <c r="BE62" s="218">
        <f>SUM(BE53:BE61)</f>
        <v>0</v>
      </c>
    </row>
    <row r="63" spans="1:104" x14ac:dyDescent="0.2">
      <c r="A63" s="188" t="s">
        <v>72</v>
      </c>
      <c r="B63" s="189" t="s">
        <v>145</v>
      </c>
      <c r="C63" s="190" t="s">
        <v>146</v>
      </c>
      <c r="D63" s="191"/>
      <c r="E63" s="192"/>
      <c r="F63" s="192"/>
      <c r="G63" s="193"/>
      <c r="H63" s="194"/>
      <c r="I63" s="194"/>
      <c r="O63" s="195">
        <v>1</v>
      </c>
    </row>
    <row r="64" spans="1:104" x14ac:dyDescent="0.2">
      <c r="A64" s="196">
        <v>18</v>
      </c>
      <c r="B64" s="197" t="s">
        <v>147</v>
      </c>
      <c r="C64" s="198" t="s">
        <v>148</v>
      </c>
      <c r="D64" s="199" t="s">
        <v>149</v>
      </c>
      <c r="E64" s="200">
        <v>27</v>
      </c>
      <c r="F64" s="200">
        <v>0</v>
      </c>
      <c r="G64" s="201">
        <f>E64*F64</f>
        <v>0</v>
      </c>
      <c r="O64" s="195">
        <v>2</v>
      </c>
      <c r="AA64" s="167">
        <v>1</v>
      </c>
      <c r="AB64" s="167">
        <v>1</v>
      </c>
      <c r="AC64" s="167">
        <v>1</v>
      </c>
      <c r="AZ64" s="167">
        <v>1</v>
      </c>
      <c r="BA64" s="167">
        <f>IF(AZ64=1,G64,0)</f>
        <v>0</v>
      </c>
      <c r="BB64" s="167">
        <f>IF(AZ64=2,G64,0)</f>
        <v>0</v>
      </c>
      <c r="BC64" s="167">
        <f>IF(AZ64=3,G64,0)</f>
        <v>0</v>
      </c>
      <c r="BD64" s="167">
        <f>IF(AZ64=4,G64,0)</f>
        <v>0</v>
      </c>
      <c r="BE64" s="167">
        <f>IF(AZ64=5,G64,0)</f>
        <v>0</v>
      </c>
      <c r="CA64" s="202">
        <v>1</v>
      </c>
      <c r="CB64" s="202">
        <v>1</v>
      </c>
      <c r="CZ64" s="167">
        <v>1.0000000000000001E-5</v>
      </c>
    </row>
    <row r="65" spans="1:104" x14ac:dyDescent="0.2">
      <c r="A65" s="203"/>
      <c r="B65" s="205"/>
      <c r="C65" s="206" t="s">
        <v>150</v>
      </c>
      <c r="D65" s="207"/>
      <c r="E65" s="208">
        <v>4</v>
      </c>
      <c r="F65" s="209"/>
      <c r="G65" s="210"/>
      <c r="M65" s="204" t="s">
        <v>150</v>
      </c>
      <c r="O65" s="195"/>
    </row>
    <row r="66" spans="1:104" x14ac:dyDescent="0.2">
      <c r="A66" s="203"/>
      <c r="B66" s="205"/>
      <c r="C66" s="206" t="s">
        <v>151</v>
      </c>
      <c r="D66" s="207"/>
      <c r="E66" s="208">
        <v>10</v>
      </c>
      <c r="F66" s="209"/>
      <c r="G66" s="210"/>
      <c r="M66" s="204" t="s">
        <v>151</v>
      </c>
      <c r="O66" s="195"/>
    </row>
    <row r="67" spans="1:104" x14ac:dyDescent="0.2">
      <c r="A67" s="203"/>
      <c r="B67" s="205"/>
      <c r="C67" s="206" t="s">
        <v>152</v>
      </c>
      <c r="D67" s="207"/>
      <c r="E67" s="208">
        <v>13</v>
      </c>
      <c r="F67" s="209"/>
      <c r="G67" s="210"/>
      <c r="M67" s="204" t="s">
        <v>152</v>
      </c>
      <c r="O67" s="195"/>
    </row>
    <row r="68" spans="1:104" x14ac:dyDescent="0.2">
      <c r="A68" s="196">
        <v>19</v>
      </c>
      <c r="B68" s="197" t="s">
        <v>153</v>
      </c>
      <c r="C68" s="198" t="s">
        <v>154</v>
      </c>
      <c r="D68" s="199" t="s">
        <v>149</v>
      </c>
      <c r="E68" s="200">
        <v>36.4</v>
      </c>
      <c r="F68" s="200">
        <v>0</v>
      </c>
      <c r="G68" s="201">
        <f>E68*F68</f>
        <v>0</v>
      </c>
      <c r="O68" s="195">
        <v>2</v>
      </c>
      <c r="AA68" s="167">
        <v>1</v>
      </c>
      <c r="AB68" s="167">
        <v>1</v>
      </c>
      <c r="AC68" s="167">
        <v>1</v>
      </c>
      <c r="AZ68" s="167">
        <v>1</v>
      </c>
      <c r="BA68" s="167">
        <f>IF(AZ68=1,G68,0)</f>
        <v>0</v>
      </c>
      <c r="BB68" s="167">
        <f>IF(AZ68=2,G68,0)</f>
        <v>0</v>
      </c>
      <c r="BC68" s="167">
        <f>IF(AZ68=3,G68,0)</f>
        <v>0</v>
      </c>
      <c r="BD68" s="167">
        <f>IF(AZ68=4,G68,0)</f>
        <v>0</v>
      </c>
      <c r="BE68" s="167">
        <f>IF(AZ68=5,G68,0)</f>
        <v>0</v>
      </c>
      <c r="CA68" s="202">
        <v>1</v>
      </c>
      <c r="CB68" s="202">
        <v>1</v>
      </c>
      <c r="CZ68" s="167">
        <v>1.0000000000000001E-5</v>
      </c>
    </row>
    <row r="69" spans="1:104" x14ac:dyDescent="0.2">
      <c r="A69" s="203"/>
      <c r="B69" s="205"/>
      <c r="C69" s="206" t="s">
        <v>155</v>
      </c>
      <c r="D69" s="207"/>
      <c r="E69" s="208">
        <v>36.4</v>
      </c>
      <c r="F69" s="209"/>
      <c r="G69" s="210"/>
      <c r="M69" s="204" t="s">
        <v>155</v>
      </c>
      <c r="O69" s="195"/>
    </row>
    <row r="70" spans="1:104" x14ac:dyDescent="0.2">
      <c r="A70" s="196">
        <v>20</v>
      </c>
      <c r="B70" s="197" t="s">
        <v>156</v>
      </c>
      <c r="C70" s="198" t="s">
        <v>157</v>
      </c>
      <c r="D70" s="199" t="s">
        <v>158</v>
      </c>
      <c r="E70" s="200">
        <v>1</v>
      </c>
      <c r="F70" s="200">
        <v>0</v>
      </c>
      <c r="G70" s="201">
        <f>E70*F70</f>
        <v>0</v>
      </c>
      <c r="O70" s="195">
        <v>2</v>
      </c>
      <c r="AA70" s="167">
        <v>1</v>
      </c>
      <c r="AB70" s="167">
        <v>1</v>
      </c>
      <c r="AC70" s="167">
        <v>1</v>
      </c>
      <c r="AZ70" s="167">
        <v>1</v>
      </c>
      <c r="BA70" s="167">
        <f>IF(AZ70=1,G70,0)</f>
        <v>0</v>
      </c>
      <c r="BB70" s="167">
        <f>IF(AZ70=2,G70,0)</f>
        <v>0</v>
      </c>
      <c r="BC70" s="167">
        <f>IF(AZ70=3,G70,0)</f>
        <v>0</v>
      </c>
      <c r="BD70" s="167">
        <f>IF(AZ70=4,G70,0)</f>
        <v>0</v>
      </c>
      <c r="BE70" s="167">
        <f>IF(AZ70=5,G70,0)</f>
        <v>0</v>
      </c>
      <c r="CA70" s="202">
        <v>1</v>
      </c>
      <c r="CB70" s="202">
        <v>1</v>
      </c>
      <c r="CZ70" s="167">
        <v>3.0000000000000001E-5</v>
      </c>
    </row>
    <row r="71" spans="1:104" x14ac:dyDescent="0.2">
      <c r="A71" s="196">
        <v>21</v>
      </c>
      <c r="B71" s="197" t="s">
        <v>159</v>
      </c>
      <c r="C71" s="198" t="s">
        <v>160</v>
      </c>
      <c r="D71" s="199" t="s">
        <v>87</v>
      </c>
      <c r="E71" s="200">
        <v>1.6875</v>
      </c>
      <c r="F71" s="200">
        <v>0</v>
      </c>
      <c r="G71" s="201">
        <f>E71*F71</f>
        <v>0</v>
      </c>
      <c r="O71" s="195">
        <v>2</v>
      </c>
      <c r="AA71" s="167">
        <v>1</v>
      </c>
      <c r="AB71" s="167">
        <v>1</v>
      </c>
      <c r="AC71" s="167">
        <v>1</v>
      </c>
      <c r="AZ71" s="167">
        <v>1</v>
      </c>
      <c r="BA71" s="167">
        <f>IF(AZ71=1,G71,0)</f>
        <v>0</v>
      </c>
      <c r="BB71" s="167">
        <f>IF(AZ71=2,G71,0)</f>
        <v>0</v>
      </c>
      <c r="BC71" s="167">
        <f>IF(AZ71=3,G71,0)</f>
        <v>0</v>
      </c>
      <c r="BD71" s="167">
        <f>IF(AZ71=4,G71,0)</f>
        <v>0</v>
      </c>
      <c r="BE71" s="167">
        <f>IF(AZ71=5,G71,0)</f>
        <v>0</v>
      </c>
      <c r="CA71" s="202">
        <v>1</v>
      </c>
      <c r="CB71" s="202">
        <v>1</v>
      </c>
      <c r="CZ71" s="167">
        <v>1.8568899999999999</v>
      </c>
    </row>
    <row r="72" spans="1:104" x14ac:dyDescent="0.2">
      <c r="A72" s="203"/>
      <c r="B72" s="205"/>
      <c r="C72" s="206" t="s">
        <v>161</v>
      </c>
      <c r="D72" s="207"/>
      <c r="E72" s="208">
        <v>1.6875</v>
      </c>
      <c r="F72" s="209"/>
      <c r="G72" s="210"/>
      <c r="M72" s="204" t="s">
        <v>161</v>
      </c>
      <c r="O72" s="195"/>
    </row>
    <row r="73" spans="1:104" ht="22.5" x14ac:dyDescent="0.2">
      <c r="A73" s="196">
        <v>22</v>
      </c>
      <c r="B73" s="197" t="s">
        <v>162</v>
      </c>
      <c r="C73" s="198" t="s">
        <v>163</v>
      </c>
      <c r="D73" s="199" t="s">
        <v>158</v>
      </c>
      <c r="E73" s="200">
        <v>1</v>
      </c>
      <c r="F73" s="200">
        <v>0</v>
      </c>
      <c r="G73" s="201">
        <f>E73*F73</f>
        <v>0</v>
      </c>
      <c r="O73" s="195">
        <v>2</v>
      </c>
      <c r="AA73" s="167">
        <v>2</v>
      </c>
      <c r="AB73" s="167">
        <v>1</v>
      </c>
      <c r="AC73" s="167">
        <v>1</v>
      </c>
      <c r="AZ73" s="167">
        <v>1</v>
      </c>
      <c r="BA73" s="167">
        <f>IF(AZ73=1,G73,0)</f>
        <v>0</v>
      </c>
      <c r="BB73" s="167">
        <f>IF(AZ73=2,G73,0)</f>
        <v>0</v>
      </c>
      <c r="BC73" s="167">
        <f>IF(AZ73=3,G73,0)</f>
        <v>0</v>
      </c>
      <c r="BD73" s="167">
        <f>IF(AZ73=4,G73,0)</f>
        <v>0</v>
      </c>
      <c r="BE73" s="167">
        <f>IF(AZ73=5,G73,0)</f>
        <v>0</v>
      </c>
      <c r="CA73" s="202">
        <v>2</v>
      </c>
      <c r="CB73" s="202">
        <v>1</v>
      </c>
      <c r="CZ73" s="167">
        <v>0.23791999999999999</v>
      </c>
    </row>
    <row r="74" spans="1:104" x14ac:dyDescent="0.2">
      <c r="A74" s="196">
        <v>23</v>
      </c>
      <c r="B74" s="197" t="s">
        <v>164</v>
      </c>
      <c r="C74" s="198" t="s">
        <v>165</v>
      </c>
      <c r="D74" s="199" t="s">
        <v>158</v>
      </c>
      <c r="E74" s="200">
        <v>4.32</v>
      </c>
      <c r="F74" s="200">
        <v>0</v>
      </c>
      <c r="G74" s="201">
        <f>E74*F74</f>
        <v>0</v>
      </c>
      <c r="O74" s="195">
        <v>2</v>
      </c>
      <c r="AA74" s="167">
        <v>3</v>
      </c>
      <c r="AB74" s="167">
        <v>1</v>
      </c>
      <c r="AC74" s="167">
        <v>286147901</v>
      </c>
      <c r="AZ74" s="167">
        <v>1</v>
      </c>
      <c r="BA74" s="167">
        <f>IF(AZ74=1,G74,0)</f>
        <v>0</v>
      </c>
      <c r="BB74" s="167">
        <f>IF(AZ74=2,G74,0)</f>
        <v>0</v>
      </c>
      <c r="BC74" s="167">
        <f>IF(AZ74=3,G74,0)</f>
        <v>0</v>
      </c>
      <c r="BD74" s="167">
        <f>IF(AZ74=4,G74,0)</f>
        <v>0</v>
      </c>
      <c r="BE74" s="167">
        <f>IF(AZ74=5,G74,0)</f>
        <v>0</v>
      </c>
      <c r="CA74" s="202">
        <v>3</v>
      </c>
      <c r="CB74" s="202">
        <v>1</v>
      </c>
      <c r="CZ74" s="167">
        <v>1.67E-3</v>
      </c>
    </row>
    <row r="75" spans="1:104" x14ac:dyDescent="0.2">
      <c r="A75" s="203"/>
      <c r="B75" s="205"/>
      <c r="C75" s="206" t="s">
        <v>166</v>
      </c>
      <c r="D75" s="207"/>
      <c r="E75" s="208">
        <v>4.32</v>
      </c>
      <c r="F75" s="209"/>
      <c r="G75" s="210"/>
      <c r="M75" s="204" t="s">
        <v>166</v>
      </c>
      <c r="O75" s="195"/>
    </row>
    <row r="76" spans="1:104" x14ac:dyDescent="0.2">
      <c r="A76" s="196">
        <v>24</v>
      </c>
      <c r="B76" s="197" t="s">
        <v>167</v>
      </c>
      <c r="C76" s="198" t="s">
        <v>168</v>
      </c>
      <c r="D76" s="199" t="s">
        <v>158</v>
      </c>
      <c r="E76" s="200">
        <v>5.4</v>
      </c>
      <c r="F76" s="200">
        <v>0</v>
      </c>
      <c r="G76" s="201">
        <f>E76*F76</f>
        <v>0</v>
      </c>
      <c r="O76" s="195">
        <v>2</v>
      </c>
      <c r="AA76" s="167">
        <v>3</v>
      </c>
      <c r="AB76" s="167">
        <v>1</v>
      </c>
      <c r="AC76" s="167">
        <v>286147908</v>
      </c>
      <c r="AZ76" s="167">
        <v>1</v>
      </c>
      <c r="BA76" s="167">
        <f>IF(AZ76=1,G76,0)</f>
        <v>0</v>
      </c>
      <c r="BB76" s="167">
        <f>IF(AZ76=2,G76,0)</f>
        <v>0</v>
      </c>
      <c r="BC76" s="167">
        <f>IF(AZ76=3,G76,0)</f>
        <v>0</v>
      </c>
      <c r="BD76" s="167">
        <f>IF(AZ76=4,G76,0)</f>
        <v>0</v>
      </c>
      <c r="BE76" s="167">
        <f>IF(AZ76=5,G76,0)</f>
        <v>0</v>
      </c>
      <c r="CA76" s="202">
        <v>3</v>
      </c>
      <c r="CB76" s="202">
        <v>1</v>
      </c>
      <c r="CZ76" s="167">
        <v>4.0699999999999998E-3</v>
      </c>
    </row>
    <row r="77" spans="1:104" x14ac:dyDescent="0.2">
      <c r="A77" s="203"/>
      <c r="B77" s="205"/>
      <c r="C77" s="206" t="s">
        <v>169</v>
      </c>
      <c r="D77" s="207"/>
      <c r="E77" s="208">
        <v>5.4</v>
      </c>
      <c r="F77" s="209"/>
      <c r="G77" s="210"/>
      <c r="M77" s="204" t="s">
        <v>169</v>
      </c>
      <c r="O77" s="195"/>
    </row>
    <row r="78" spans="1:104" x14ac:dyDescent="0.2">
      <c r="A78" s="196">
        <v>25</v>
      </c>
      <c r="B78" s="197" t="s">
        <v>170</v>
      </c>
      <c r="C78" s="198" t="s">
        <v>171</v>
      </c>
      <c r="D78" s="199" t="s">
        <v>158</v>
      </c>
      <c r="E78" s="200">
        <v>3.24</v>
      </c>
      <c r="F78" s="200">
        <v>0</v>
      </c>
      <c r="G78" s="201">
        <f>E78*F78</f>
        <v>0</v>
      </c>
      <c r="O78" s="195">
        <v>2</v>
      </c>
      <c r="AA78" s="167">
        <v>3</v>
      </c>
      <c r="AB78" s="167">
        <v>1</v>
      </c>
      <c r="AC78" s="167">
        <v>286147919</v>
      </c>
      <c r="AZ78" s="167">
        <v>1</v>
      </c>
      <c r="BA78" s="167">
        <f>IF(AZ78=1,G78,0)</f>
        <v>0</v>
      </c>
      <c r="BB78" s="167">
        <f>IF(AZ78=2,G78,0)</f>
        <v>0</v>
      </c>
      <c r="BC78" s="167">
        <f>IF(AZ78=3,G78,0)</f>
        <v>0</v>
      </c>
      <c r="BD78" s="167">
        <f>IF(AZ78=4,G78,0)</f>
        <v>0</v>
      </c>
      <c r="BE78" s="167">
        <f>IF(AZ78=5,G78,0)</f>
        <v>0</v>
      </c>
      <c r="CA78" s="202">
        <v>3</v>
      </c>
      <c r="CB78" s="202">
        <v>1</v>
      </c>
      <c r="CZ78" s="167">
        <v>5.7200000000000003E-3</v>
      </c>
    </row>
    <row r="79" spans="1:104" x14ac:dyDescent="0.2">
      <c r="A79" s="203"/>
      <c r="B79" s="205"/>
      <c r="C79" s="206" t="s">
        <v>172</v>
      </c>
      <c r="D79" s="207"/>
      <c r="E79" s="208">
        <v>3.24</v>
      </c>
      <c r="F79" s="209"/>
      <c r="G79" s="210"/>
      <c r="M79" s="204" t="s">
        <v>172</v>
      </c>
      <c r="O79" s="195"/>
    </row>
    <row r="80" spans="1:104" x14ac:dyDescent="0.2">
      <c r="A80" s="196">
        <v>26</v>
      </c>
      <c r="B80" s="197" t="s">
        <v>173</v>
      </c>
      <c r="C80" s="198" t="s">
        <v>174</v>
      </c>
      <c r="D80" s="199" t="s">
        <v>158</v>
      </c>
      <c r="E80" s="200">
        <v>19.440000000000001</v>
      </c>
      <c r="F80" s="200">
        <v>0</v>
      </c>
      <c r="G80" s="201">
        <f>E80*F80</f>
        <v>0</v>
      </c>
      <c r="O80" s="195">
        <v>2</v>
      </c>
      <c r="AA80" s="167">
        <v>3</v>
      </c>
      <c r="AB80" s="167">
        <v>1</v>
      </c>
      <c r="AC80" s="167">
        <v>286147920</v>
      </c>
      <c r="AZ80" s="167">
        <v>1</v>
      </c>
      <c r="BA80" s="167">
        <f>IF(AZ80=1,G80,0)</f>
        <v>0</v>
      </c>
      <c r="BB80" s="167">
        <f>IF(AZ80=2,G80,0)</f>
        <v>0</v>
      </c>
      <c r="BC80" s="167">
        <f>IF(AZ80=3,G80,0)</f>
        <v>0</v>
      </c>
      <c r="BD80" s="167">
        <f>IF(AZ80=4,G80,0)</f>
        <v>0</v>
      </c>
      <c r="BE80" s="167">
        <f>IF(AZ80=5,G80,0)</f>
        <v>0</v>
      </c>
      <c r="CA80" s="202">
        <v>3</v>
      </c>
      <c r="CB80" s="202">
        <v>1</v>
      </c>
      <c r="CZ80" s="167">
        <v>1.055E-2</v>
      </c>
    </row>
    <row r="81" spans="1:104" x14ac:dyDescent="0.2">
      <c r="A81" s="203"/>
      <c r="B81" s="205"/>
      <c r="C81" s="206" t="s">
        <v>175</v>
      </c>
      <c r="D81" s="207"/>
      <c r="E81" s="208">
        <v>19.440000000000001</v>
      </c>
      <c r="F81" s="209"/>
      <c r="G81" s="210"/>
      <c r="M81" s="204" t="s">
        <v>175</v>
      </c>
      <c r="O81" s="195"/>
    </row>
    <row r="82" spans="1:104" x14ac:dyDescent="0.2">
      <c r="A82" s="196">
        <v>27</v>
      </c>
      <c r="B82" s="197" t="s">
        <v>176</v>
      </c>
      <c r="C82" s="198" t="s">
        <v>177</v>
      </c>
      <c r="D82" s="199" t="s">
        <v>158</v>
      </c>
      <c r="E82" s="200">
        <v>2</v>
      </c>
      <c r="F82" s="200">
        <v>0</v>
      </c>
      <c r="G82" s="201">
        <f>E82*F82</f>
        <v>0</v>
      </c>
      <c r="O82" s="195">
        <v>2</v>
      </c>
      <c r="AA82" s="167">
        <v>3</v>
      </c>
      <c r="AB82" s="167">
        <v>1</v>
      </c>
      <c r="AC82" s="167" t="s">
        <v>176</v>
      </c>
      <c r="AZ82" s="167">
        <v>1</v>
      </c>
      <c r="BA82" s="167">
        <f>IF(AZ82=1,G82,0)</f>
        <v>0</v>
      </c>
      <c r="BB82" s="167">
        <f>IF(AZ82=2,G82,0)</f>
        <v>0</v>
      </c>
      <c r="BC82" s="167">
        <f>IF(AZ82=3,G82,0)</f>
        <v>0</v>
      </c>
      <c r="BD82" s="167">
        <f>IF(AZ82=4,G82,0)</f>
        <v>0</v>
      </c>
      <c r="BE82" s="167">
        <f>IF(AZ82=5,G82,0)</f>
        <v>0</v>
      </c>
      <c r="CA82" s="202">
        <v>3</v>
      </c>
      <c r="CB82" s="202">
        <v>1</v>
      </c>
      <c r="CZ82" s="167">
        <v>3.6999999999999999E-4</v>
      </c>
    </row>
    <row r="83" spans="1:104" x14ac:dyDescent="0.2">
      <c r="A83" s="196">
        <v>28</v>
      </c>
      <c r="B83" s="197" t="s">
        <v>178</v>
      </c>
      <c r="C83" s="198" t="s">
        <v>179</v>
      </c>
      <c r="D83" s="199" t="s">
        <v>158</v>
      </c>
      <c r="E83" s="200">
        <v>5</v>
      </c>
      <c r="F83" s="200">
        <v>0</v>
      </c>
      <c r="G83" s="201">
        <f>E83*F83</f>
        <v>0</v>
      </c>
      <c r="O83" s="195">
        <v>2</v>
      </c>
      <c r="AA83" s="167">
        <v>3</v>
      </c>
      <c r="AB83" s="167">
        <v>1</v>
      </c>
      <c r="AC83" s="167" t="s">
        <v>178</v>
      </c>
      <c r="AZ83" s="167">
        <v>1</v>
      </c>
      <c r="BA83" s="167">
        <f>IF(AZ83=1,G83,0)</f>
        <v>0</v>
      </c>
      <c r="BB83" s="167">
        <f>IF(AZ83=2,G83,0)</f>
        <v>0</v>
      </c>
      <c r="BC83" s="167">
        <f>IF(AZ83=3,G83,0)</f>
        <v>0</v>
      </c>
      <c r="BD83" s="167">
        <f>IF(AZ83=4,G83,0)</f>
        <v>0</v>
      </c>
      <c r="BE83" s="167">
        <f>IF(AZ83=5,G83,0)</f>
        <v>0</v>
      </c>
      <c r="CA83" s="202">
        <v>3</v>
      </c>
      <c r="CB83" s="202">
        <v>1</v>
      </c>
      <c r="CZ83" s="167">
        <v>4.8000000000000001E-4</v>
      </c>
    </row>
    <row r="84" spans="1:104" x14ac:dyDescent="0.2">
      <c r="A84" s="196">
        <v>29</v>
      </c>
      <c r="B84" s="197" t="s">
        <v>180</v>
      </c>
      <c r="C84" s="198" t="s">
        <v>181</v>
      </c>
      <c r="D84" s="199" t="s">
        <v>158</v>
      </c>
      <c r="E84" s="200">
        <v>2</v>
      </c>
      <c r="F84" s="200">
        <v>0</v>
      </c>
      <c r="G84" s="201">
        <f>E84*F84</f>
        <v>0</v>
      </c>
      <c r="O84" s="195">
        <v>2</v>
      </c>
      <c r="AA84" s="167">
        <v>3</v>
      </c>
      <c r="AB84" s="167">
        <v>1</v>
      </c>
      <c r="AC84" s="167" t="s">
        <v>180</v>
      </c>
      <c r="AZ84" s="167">
        <v>1</v>
      </c>
      <c r="BA84" s="167">
        <f>IF(AZ84=1,G84,0)</f>
        <v>0</v>
      </c>
      <c r="BB84" s="167">
        <f>IF(AZ84=2,G84,0)</f>
        <v>0</v>
      </c>
      <c r="BC84" s="167">
        <f>IF(AZ84=3,G84,0)</f>
        <v>0</v>
      </c>
      <c r="BD84" s="167">
        <f>IF(AZ84=4,G84,0)</f>
        <v>0</v>
      </c>
      <c r="BE84" s="167">
        <f>IF(AZ84=5,G84,0)</f>
        <v>0</v>
      </c>
      <c r="CA84" s="202">
        <v>3</v>
      </c>
      <c r="CB84" s="202">
        <v>1</v>
      </c>
      <c r="CZ84" s="167">
        <v>9.2000000000000003E-4</v>
      </c>
    </row>
    <row r="85" spans="1:104" x14ac:dyDescent="0.2">
      <c r="A85" s="196">
        <v>30</v>
      </c>
      <c r="B85" s="197" t="s">
        <v>182</v>
      </c>
      <c r="C85" s="198" t="s">
        <v>183</v>
      </c>
      <c r="D85" s="199" t="s">
        <v>158</v>
      </c>
      <c r="E85" s="200">
        <v>1</v>
      </c>
      <c r="F85" s="200">
        <v>0</v>
      </c>
      <c r="G85" s="201">
        <f>E85*F85</f>
        <v>0</v>
      </c>
      <c r="O85" s="195">
        <v>2</v>
      </c>
      <c r="AA85" s="167">
        <v>3</v>
      </c>
      <c r="AB85" s="167">
        <v>1</v>
      </c>
      <c r="AC85" s="167" t="s">
        <v>182</v>
      </c>
      <c r="AZ85" s="167">
        <v>1</v>
      </c>
      <c r="BA85" s="167">
        <f>IF(AZ85=1,G85,0)</f>
        <v>0</v>
      </c>
      <c r="BB85" s="167">
        <f>IF(AZ85=2,G85,0)</f>
        <v>0</v>
      </c>
      <c r="BC85" s="167">
        <f>IF(AZ85=3,G85,0)</f>
        <v>0</v>
      </c>
      <c r="BD85" s="167">
        <f>IF(AZ85=4,G85,0)</f>
        <v>0</v>
      </c>
      <c r="BE85" s="167">
        <f>IF(AZ85=5,G85,0)</f>
        <v>0</v>
      </c>
      <c r="CA85" s="202">
        <v>3</v>
      </c>
      <c r="CB85" s="202">
        <v>1</v>
      </c>
      <c r="CZ85" s="167">
        <v>1.4E-3</v>
      </c>
    </row>
    <row r="86" spans="1:104" x14ac:dyDescent="0.2">
      <c r="A86" s="196">
        <v>31</v>
      </c>
      <c r="B86" s="197" t="s">
        <v>184</v>
      </c>
      <c r="C86" s="198" t="s">
        <v>185</v>
      </c>
      <c r="D86" s="199" t="s">
        <v>158</v>
      </c>
      <c r="E86" s="200">
        <v>1</v>
      </c>
      <c r="F86" s="200">
        <v>0</v>
      </c>
      <c r="G86" s="201">
        <f>E86*F86</f>
        <v>0</v>
      </c>
      <c r="O86" s="195">
        <v>2</v>
      </c>
      <c r="AA86" s="167">
        <v>3</v>
      </c>
      <c r="AB86" s="167">
        <v>1</v>
      </c>
      <c r="AC86" s="167" t="s">
        <v>184</v>
      </c>
      <c r="AZ86" s="167">
        <v>1</v>
      </c>
      <c r="BA86" s="167">
        <f>IF(AZ86=1,G86,0)</f>
        <v>0</v>
      </c>
      <c r="BB86" s="167">
        <f>IF(AZ86=2,G86,0)</f>
        <v>0</v>
      </c>
      <c r="BC86" s="167">
        <f>IF(AZ86=3,G86,0)</f>
        <v>0</v>
      </c>
      <c r="BD86" s="167">
        <f>IF(AZ86=4,G86,0)</f>
        <v>0</v>
      </c>
      <c r="BE86" s="167">
        <f>IF(AZ86=5,G86,0)</f>
        <v>0</v>
      </c>
      <c r="CA86" s="202">
        <v>3</v>
      </c>
      <c r="CB86" s="202">
        <v>1</v>
      </c>
      <c r="CZ86" s="167">
        <v>1.6000000000000001E-3</v>
      </c>
    </row>
    <row r="87" spans="1:104" x14ac:dyDescent="0.2">
      <c r="A87" s="196">
        <v>32</v>
      </c>
      <c r="B87" s="197" t="s">
        <v>186</v>
      </c>
      <c r="C87" s="198" t="s">
        <v>187</v>
      </c>
      <c r="D87" s="199" t="s">
        <v>158</v>
      </c>
      <c r="E87" s="200">
        <v>3</v>
      </c>
      <c r="F87" s="200">
        <v>0</v>
      </c>
      <c r="G87" s="201">
        <f>E87*F87</f>
        <v>0</v>
      </c>
      <c r="O87" s="195">
        <v>2</v>
      </c>
      <c r="AA87" s="167">
        <v>3</v>
      </c>
      <c r="AB87" s="167">
        <v>1</v>
      </c>
      <c r="AC87" s="167" t="s">
        <v>186</v>
      </c>
      <c r="AZ87" s="167">
        <v>1</v>
      </c>
      <c r="BA87" s="167">
        <f>IF(AZ87=1,G87,0)</f>
        <v>0</v>
      </c>
      <c r="BB87" s="167">
        <f>IF(AZ87=2,G87,0)</f>
        <v>0</v>
      </c>
      <c r="BC87" s="167">
        <f>IF(AZ87=3,G87,0)</f>
        <v>0</v>
      </c>
      <c r="BD87" s="167">
        <f>IF(AZ87=4,G87,0)</f>
        <v>0</v>
      </c>
      <c r="BE87" s="167">
        <f>IF(AZ87=5,G87,0)</f>
        <v>0</v>
      </c>
      <c r="CA87" s="202">
        <v>3</v>
      </c>
      <c r="CB87" s="202">
        <v>1</v>
      </c>
      <c r="CZ87" s="167">
        <v>1.72E-3</v>
      </c>
    </row>
    <row r="88" spans="1:104" x14ac:dyDescent="0.2">
      <c r="A88" s="196">
        <v>33</v>
      </c>
      <c r="B88" s="197" t="s">
        <v>188</v>
      </c>
      <c r="C88" s="198" t="s">
        <v>189</v>
      </c>
      <c r="D88" s="199" t="s">
        <v>158</v>
      </c>
      <c r="E88" s="200">
        <v>1</v>
      </c>
      <c r="F88" s="200">
        <v>0</v>
      </c>
      <c r="G88" s="201">
        <f>E88*F88</f>
        <v>0</v>
      </c>
      <c r="O88" s="195">
        <v>2</v>
      </c>
      <c r="AA88" s="167">
        <v>3</v>
      </c>
      <c r="AB88" s="167">
        <v>1</v>
      </c>
      <c r="AC88" s="167" t="s">
        <v>188</v>
      </c>
      <c r="AZ88" s="167">
        <v>1</v>
      </c>
      <c r="BA88" s="167">
        <f>IF(AZ88=1,G88,0)</f>
        <v>0</v>
      </c>
      <c r="BB88" s="167">
        <f>IF(AZ88=2,G88,0)</f>
        <v>0</v>
      </c>
      <c r="BC88" s="167">
        <f>IF(AZ88=3,G88,0)</f>
        <v>0</v>
      </c>
      <c r="BD88" s="167">
        <f>IF(AZ88=4,G88,0)</f>
        <v>0</v>
      </c>
      <c r="BE88" s="167">
        <f>IF(AZ88=5,G88,0)</f>
        <v>0</v>
      </c>
      <c r="CA88" s="202">
        <v>3</v>
      </c>
      <c r="CB88" s="202">
        <v>1</v>
      </c>
      <c r="CZ88" s="167">
        <v>2.0699999999999998E-3</v>
      </c>
    </row>
    <row r="89" spans="1:104" x14ac:dyDescent="0.2">
      <c r="A89" s="196">
        <v>34</v>
      </c>
      <c r="B89" s="197" t="s">
        <v>190</v>
      </c>
      <c r="C89" s="198" t="s">
        <v>191</v>
      </c>
      <c r="D89" s="199" t="s">
        <v>158</v>
      </c>
      <c r="E89" s="200">
        <v>4</v>
      </c>
      <c r="F89" s="200">
        <v>0</v>
      </c>
      <c r="G89" s="201">
        <f>E89*F89</f>
        <v>0</v>
      </c>
      <c r="O89" s="195">
        <v>2</v>
      </c>
      <c r="AA89" s="167">
        <v>3</v>
      </c>
      <c r="AB89" s="167">
        <v>1</v>
      </c>
      <c r="AC89" s="167" t="s">
        <v>190</v>
      </c>
      <c r="AZ89" s="167">
        <v>1</v>
      </c>
      <c r="BA89" s="167">
        <f>IF(AZ89=1,G89,0)</f>
        <v>0</v>
      </c>
      <c r="BB89" s="167">
        <f>IF(AZ89=2,G89,0)</f>
        <v>0</v>
      </c>
      <c r="BC89" s="167">
        <f>IF(AZ89=3,G89,0)</f>
        <v>0</v>
      </c>
      <c r="BD89" s="167">
        <f>IF(AZ89=4,G89,0)</f>
        <v>0</v>
      </c>
      <c r="BE89" s="167">
        <f>IF(AZ89=5,G89,0)</f>
        <v>0</v>
      </c>
      <c r="CA89" s="202">
        <v>3</v>
      </c>
      <c r="CB89" s="202">
        <v>1</v>
      </c>
      <c r="CZ89" s="167">
        <v>2.64E-3</v>
      </c>
    </row>
    <row r="90" spans="1:104" x14ac:dyDescent="0.2">
      <c r="A90" s="196">
        <v>35</v>
      </c>
      <c r="B90" s="197" t="s">
        <v>192</v>
      </c>
      <c r="C90" s="198" t="s">
        <v>193</v>
      </c>
      <c r="D90" s="199" t="s">
        <v>194</v>
      </c>
      <c r="E90" s="200">
        <v>50</v>
      </c>
      <c r="F90" s="200">
        <v>0</v>
      </c>
      <c r="G90" s="201">
        <f>E90*F90</f>
        <v>0</v>
      </c>
      <c r="O90" s="195">
        <v>2</v>
      </c>
      <c r="AA90" s="167">
        <v>10</v>
      </c>
      <c r="AB90" s="167">
        <v>0</v>
      </c>
      <c r="AC90" s="167">
        <v>8</v>
      </c>
      <c r="AZ90" s="167">
        <v>5</v>
      </c>
      <c r="BA90" s="167">
        <f>IF(AZ90=1,G90,0)</f>
        <v>0</v>
      </c>
      <c r="BB90" s="167">
        <f>IF(AZ90=2,G90,0)</f>
        <v>0</v>
      </c>
      <c r="BC90" s="167">
        <f>IF(AZ90=3,G90,0)</f>
        <v>0</v>
      </c>
      <c r="BD90" s="167">
        <f>IF(AZ90=4,G90,0)</f>
        <v>0</v>
      </c>
      <c r="BE90" s="167">
        <f>IF(AZ90=5,G90,0)</f>
        <v>0</v>
      </c>
      <c r="CA90" s="202">
        <v>10</v>
      </c>
      <c r="CB90" s="202">
        <v>0</v>
      </c>
      <c r="CZ90" s="167">
        <v>0</v>
      </c>
    </row>
    <row r="91" spans="1:104" x14ac:dyDescent="0.2">
      <c r="A91" s="211"/>
      <c r="B91" s="212" t="s">
        <v>76</v>
      </c>
      <c r="C91" s="213" t="str">
        <f>CONCATENATE(B63," ",C63)</f>
        <v>8 Trubní vedení</v>
      </c>
      <c r="D91" s="214"/>
      <c r="E91" s="215"/>
      <c r="F91" s="216"/>
      <c r="G91" s="217">
        <f>SUM(G63:G90)</f>
        <v>0</v>
      </c>
      <c r="O91" s="195">
        <v>4</v>
      </c>
      <c r="BA91" s="218">
        <f>SUM(BA63:BA90)</f>
        <v>0</v>
      </c>
      <c r="BB91" s="218">
        <f>SUM(BB63:BB90)</f>
        <v>0</v>
      </c>
      <c r="BC91" s="218">
        <f>SUM(BC63:BC90)</f>
        <v>0</v>
      </c>
      <c r="BD91" s="218">
        <f>SUM(BD63:BD90)</f>
        <v>0</v>
      </c>
      <c r="BE91" s="218">
        <f>SUM(BE63:BE90)</f>
        <v>0</v>
      </c>
    </row>
    <row r="92" spans="1:104" x14ac:dyDescent="0.2">
      <c r="A92" s="188" t="s">
        <v>72</v>
      </c>
      <c r="B92" s="189" t="s">
        <v>195</v>
      </c>
      <c r="C92" s="190" t="s">
        <v>196</v>
      </c>
      <c r="D92" s="191"/>
      <c r="E92" s="192"/>
      <c r="F92" s="192"/>
      <c r="G92" s="193"/>
      <c r="H92" s="194"/>
      <c r="I92" s="194"/>
      <c r="O92" s="195">
        <v>1</v>
      </c>
    </row>
    <row r="93" spans="1:104" x14ac:dyDescent="0.2">
      <c r="A93" s="196">
        <v>36</v>
      </c>
      <c r="B93" s="197" t="s">
        <v>197</v>
      </c>
      <c r="C93" s="198" t="s">
        <v>198</v>
      </c>
      <c r="D93" s="199" t="s">
        <v>87</v>
      </c>
      <c r="E93" s="200">
        <v>1.35</v>
      </c>
      <c r="F93" s="200">
        <v>0</v>
      </c>
      <c r="G93" s="201">
        <f>E93*F93</f>
        <v>0</v>
      </c>
      <c r="O93" s="195">
        <v>2</v>
      </c>
      <c r="AA93" s="167">
        <v>1</v>
      </c>
      <c r="AB93" s="167">
        <v>1</v>
      </c>
      <c r="AC93" s="167">
        <v>1</v>
      </c>
      <c r="AZ93" s="167">
        <v>1</v>
      </c>
      <c r="BA93" s="167">
        <f>IF(AZ93=1,G93,0)</f>
        <v>0</v>
      </c>
      <c r="BB93" s="167">
        <f>IF(AZ93=2,G93,0)</f>
        <v>0</v>
      </c>
      <c r="BC93" s="167">
        <f>IF(AZ93=3,G93,0)</f>
        <v>0</v>
      </c>
      <c r="BD93" s="167">
        <f>IF(AZ93=4,G93,0)</f>
        <v>0</v>
      </c>
      <c r="BE93" s="167">
        <f>IF(AZ93=5,G93,0)</f>
        <v>0</v>
      </c>
      <c r="CA93" s="202">
        <v>1</v>
      </c>
      <c r="CB93" s="202">
        <v>1</v>
      </c>
      <c r="CZ93" s="167">
        <v>1.47E-3</v>
      </c>
    </row>
    <row r="94" spans="1:104" x14ac:dyDescent="0.2">
      <c r="A94" s="203"/>
      <c r="B94" s="205"/>
      <c r="C94" s="206" t="s">
        <v>199</v>
      </c>
      <c r="D94" s="207"/>
      <c r="E94" s="208">
        <v>1.35</v>
      </c>
      <c r="F94" s="209"/>
      <c r="G94" s="210"/>
      <c r="M94" s="204" t="s">
        <v>199</v>
      </c>
      <c r="O94" s="195"/>
    </row>
    <row r="95" spans="1:104" ht="22.5" x14ac:dyDescent="0.2">
      <c r="A95" s="196">
        <v>37</v>
      </c>
      <c r="B95" s="197" t="s">
        <v>200</v>
      </c>
      <c r="C95" s="198" t="s">
        <v>201</v>
      </c>
      <c r="D95" s="199" t="s">
        <v>87</v>
      </c>
      <c r="E95" s="200">
        <v>4.1230000000000002</v>
      </c>
      <c r="F95" s="200">
        <v>0</v>
      </c>
      <c r="G95" s="201">
        <f>E95*F95</f>
        <v>0</v>
      </c>
      <c r="O95" s="195">
        <v>2</v>
      </c>
      <c r="AA95" s="167">
        <v>1</v>
      </c>
      <c r="AB95" s="167">
        <v>1</v>
      </c>
      <c r="AC95" s="167">
        <v>1</v>
      </c>
      <c r="AZ95" s="167">
        <v>1</v>
      </c>
      <c r="BA95" s="167">
        <f>IF(AZ95=1,G95,0)</f>
        <v>0</v>
      </c>
      <c r="BB95" s="167">
        <f>IF(AZ95=2,G95,0)</f>
        <v>0</v>
      </c>
      <c r="BC95" s="167">
        <f>IF(AZ95=3,G95,0)</f>
        <v>0</v>
      </c>
      <c r="BD95" s="167">
        <f>IF(AZ95=4,G95,0)</f>
        <v>0</v>
      </c>
      <c r="BE95" s="167">
        <f>IF(AZ95=5,G95,0)</f>
        <v>0</v>
      </c>
      <c r="CA95" s="202">
        <v>1</v>
      </c>
      <c r="CB95" s="202">
        <v>1</v>
      </c>
      <c r="CZ95" s="167">
        <v>0</v>
      </c>
    </row>
    <row r="96" spans="1:104" x14ac:dyDescent="0.2">
      <c r="A96" s="203"/>
      <c r="B96" s="205"/>
      <c r="C96" s="206" t="s">
        <v>144</v>
      </c>
      <c r="D96" s="207"/>
      <c r="E96" s="208">
        <v>0</v>
      </c>
      <c r="F96" s="209"/>
      <c r="G96" s="210"/>
      <c r="M96" s="204" t="s">
        <v>144</v>
      </c>
      <c r="O96" s="195"/>
    </row>
    <row r="97" spans="1:104" x14ac:dyDescent="0.2">
      <c r="A97" s="203"/>
      <c r="B97" s="205"/>
      <c r="C97" s="206" t="s">
        <v>202</v>
      </c>
      <c r="D97" s="207"/>
      <c r="E97" s="208">
        <v>4.1230000000000002</v>
      </c>
      <c r="F97" s="209"/>
      <c r="G97" s="210"/>
      <c r="M97" s="204" t="s">
        <v>202</v>
      </c>
      <c r="O97" s="195"/>
    </row>
    <row r="98" spans="1:104" ht="22.5" x14ac:dyDescent="0.2">
      <c r="A98" s="196">
        <v>38</v>
      </c>
      <c r="B98" s="197" t="s">
        <v>203</v>
      </c>
      <c r="C98" s="198" t="s">
        <v>204</v>
      </c>
      <c r="D98" s="199" t="s">
        <v>87</v>
      </c>
      <c r="E98" s="200">
        <v>4.5795000000000003</v>
      </c>
      <c r="F98" s="200">
        <v>0</v>
      </c>
      <c r="G98" s="201">
        <f>E98*F98</f>
        <v>0</v>
      </c>
      <c r="O98" s="195">
        <v>2</v>
      </c>
      <c r="AA98" s="167">
        <v>1</v>
      </c>
      <c r="AB98" s="167">
        <v>1</v>
      </c>
      <c r="AC98" s="167">
        <v>1</v>
      </c>
      <c r="AZ98" s="167">
        <v>1</v>
      </c>
      <c r="BA98" s="167">
        <f>IF(AZ98=1,G98,0)</f>
        <v>0</v>
      </c>
      <c r="BB98" s="167">
        <f>IF(AZ98=2,G98,0)</f>
        <v>0</v>
      </c>
      <c r="BC98" s="167">
        <f>IF(AZ98=3,G98,0)</f>
        <v>0</v>
      </c>
      <c r="BD98" s="167">
        <f>IF(AZ98=4,G98,0)</f>
        <v>0</v>
      </c>
      <c r="BE98" s="167">
        <f>IF(AZ98=5,G98,0)</f>
        <v>0</v>
      </c>
      <c r="CA98" s="202">
        <v>1</v>
      </c>
      <c r="CB98" s="202">
        <v>1</v>
      </c>
      <c r="CZ98" s="167">
        <v>0</v>
      </c>
    </row>
    <row r="99" spans="1:104" x14ac:dyDescent="0.2">
      <c r="A99" s="203"/>
      <c r="B99" s="205"/>
      <c r="C99" s="206" t="s">
        <v>137</v>
      </c>
      <c r="D99" s="207"/>
      <c r="E99" s="208">
        <v>4.4175000000000004</v>
      </c>
      <c r="F99" s="209"/>
      <c r="G99" s="210"/>
      <c r="M99" s="204" t="s">
        <v>137</v>
      </c>
      <c r="O99" s="195"/>
    </row>
    <row r="100" spans="1:104" x14ac:dyDescent="0.2">
      <c r="A100" s="203"/>
      <c r="B100" s="205"/>
      <c r="C100" s="206" t="s">
        <v>138</v>
      </c>
      <c r="D100" s="207"/>
      <c r="E100" s="208">
        <v>0.16200000000000001</v>
      </c>
      <c r="F100" s="209"/>
      <c r="G100" s="210"/>
      <c r="M100" s="204" t="s">
        <v>138</v>
      </c>
      <c r="O100" s="195"/>
    </row>
    <row r="101" spans="1:104" x14ac:dyDescent="0.2">
      <c r="A101" s="196">
        <v>39</v>
      </c>
      <c r="B101" s="197" t="s">
        <v>205</v>
      </c>
      <c r="C101" s="198" t="s">
        <v>206</v>
      </c>
      <c r="D101" s="199" t="s">
        <v>149</v>
      </c>
      <c r="E101" s="200">
        <v>63.4</v>
      </c>
      <c r="F101" s="200">
        <v>0</v>
      </c>
      <c r="G101" s="201">
        <f>E101*F101</f>
        <v>0</v>
      </c>
      <c r="O101" s="195">
        <v>2</v>
      </c>
      <c r="AA101" s="167">
        <v>1</v>
      </c>
      <c r="AB101" s="167">
        <v>1</v>
      </c>
      <c r="AC101" s="167">
        <v>1</v>
      </c>
      <c r="AZ101" s="167">
        <v>1</v>
      </c>
      <c r="BA101" s="167">
        <f>IF(AZ101=1,G101,0)</f>
        <v>0</v>
      </c>
      <c r="BB101" s="167">
        <f>IF(AZ101=2,G101,0)</f>
        <v>0</v>
      </c>
      <c r="BC101" s="167">
        <f>IF(AZ101=3,G101,0)</f>
        <v>0</v>
      </c>
      <c r="BD101" s="167">
        <f>IF(AZ101=4,G101,0)</f>
        <v>0</v>
      </c>
      <c r="BE101" s="167">
        <f>IF(AZ101=5,G101,0)</f>
        <v>0</v>
      </c>
      <c r="CA101" s="202">
        <v>1</v>
      </c>
      <c r="CB101" s="202">
        <v>1</v>
      </c>
      <c r="CZ101" s="167">
        <v>5.9000000000000003E-4</v>
      </c>
    </row>
    <row r="102" spans="1:104" x14ac:dyDescent="0.2">
      <c r="A102" s="203"/>
      <c r="B102" s="205"/>
      <c r="C102" s="206" t="s">
        <v>150</v>
      </c>
      <c r="D102" s="207"/>
      <c r="E102" s="208">
        <v>4</v>
      </c>
      <c r="F102" s="209"/>
      <c r="G102" s="210"/>
      <c r="M102" s="204" t="s">
        <v>150</v>
      </c>
      <c r="O102" s="195"/>
    </row>
    <row r="103" spans="1:104" x14ac:dyDescent="0.2">
      <c r="A103" s="203"/>
      <c r="B103" s="205"/>
      <c r="C103" s="206" t="s">
        <v>151</v>
      </c>
      <c r="D103" s="207"/>
      <c r="E103" s="208">
        <v>10</v>
      </c>
      <c r="F103" s="209"/>
      <c r="G103" s="210"/>
      <c r="M103" s="204" t="s">
        <v>151</v>
      </c>
      <c r="O103" s="195"/>
    </row>
    <row r="104" spans="1:104" x14ac:dyDescent="0.2">
      <c r="A104" s="203"/>
      <c r="B104" s="205"/>
      <c r="C104" s="206" t="s">
        <v>152</v>
      </c>
      <c r="D104" s="207"/>
      <c r="E104" s="208">
        <v>13</v>
      </c>
      <c r="F104" s="209"/>
      <c r="G104" s="210"/>
      <c r="M104" s="204" t="s">
        <v>152</v>
      </c>
      <c r="O104" s="195"/>
    </row>
    <row r="105" spans="1:104" x14ac:dyDescent="0.2">
      <c r="A105" s="203"/>
      <c r="B105" s="205"/>
      <c r="C105" s="206" t="s">
        <v>155</v>
      </c>
      <c r="D105" s="207"/>
      <c r="E105" s="208">
        <v>36.4</v>
      </c>
      <c r="F105" s="209"/>
      <c r="G105" s="210"/>
      <c r="M105" s="204" t="s">
        <v>155</v>
      </c>
      <c r="O105" s="195"/>
    </row>
    <row r="106" spans="1:104" x14ac:dyDescent="0.2">
      <c r="A106" s="211"/>
      <c r="B106" s="212" t="s">
        <v>76</v>
      </c>
      <c r="C106" s="213" t="str">
        <f>CONCATENATE(B92," ",C92)</f>
        <v>96 Bourání konstrukcí</v>
      </c>
      <c r="D106" s="214"/>
      <c r="E106" s="215"/>
      <c r="F106" s="216"/>
      <c r="G106" s="217">
        <f>SUM(G92:G105)</f>
        <v>0</v>
      </c>
      <c r="O106" s="195">
        <v>4</v>
      </c>
      <c r="BA106" s="218">
        <f>SUM(BA92:BA105)</f>
        <v>0</v>
      </c>
      <c r="BB106" s="218">
        <f>SUM(BB92:BB105)</f>
        <v>0</v>
      </c>
      <c r="BC106" s="218">
        <f>SUM(BC92:BC105)</f>
        <v>0</v>
      </c>
      <c r="BD106" s="218">
        <f>SUM(BD92:BD105)</f>
        <v>0</v>
      </c>
      <c r="BE106" s="218">
        <f>SUM(BE92:BE105)</f>
        <v>0</v>
      </c>
    </row>
    <row r="107" spans="1:104" x14ac:dyDescent="0.2">
      <c r="A107" s="188" t="s">
        <v>72</v>
      </c>
      <c r="B107" s="189" t="s">
        <v>207</v>
      </c>
      <c r="C107" s="190" t="s">
        <v>208</v>
      </c>
      <c r="D107" s="191"/>
      <c r="E107" s="192"/>
      <c r="F107" s="192"/>
      <c r="G107" s="193"/>
      <c r="H107" s="194"/>
      <c r="I107" s="194"/>
      <c r="O107" s="195">
        <v>1</v>
      </c>
    </row>
    <row r="108" spans="1:104" x14ac:dyDescent="0.2">
      <c r="A108" s="196">
        <v>40</v>
      </c>
      <c r="B108" s="197" t="s">
        <v>209</v>
      </c>
      <c r="C108" s="198" t="s">
        <v>210</v>
      </c>
      <c r="D108" s="199" t="s">
        <v>149</v>
      </c>
      <c r="E108" s="200">
        <v>120.8</v>
      </c>
      <c r="F108" s="200">
        <v>0</v>
      </c>
      <c r="G108" s="201">
        <f>E108*F108</f>
        <v>0</v>
      </c>
      <c r="O108" s="195">
        <v>2</v>
      </c>
      <c r="AA108" s="167">
        <v>1</v>
      </c>
      <c r="AB108" s="167">
        <v>1</v>
      </c>
      <c r="AC108" s="167">
        <v>1</v>
      </c>
      <c r="AZ108" s="167">
        <v>1</v>
      </c>
      <c r="BA108" s="167">
        <f>IF(AZ108=1,G108,0)</f>
        <v>0</v>
      </c>
      <c r="BB108" s="167">
        <f>IF(AZ108=2,G108,0)</f>
        <v>0</v>
      </c>
      <c r="BC108" s="167">
        <f>IF(AZ108=3,G108,0)</f>
        <v>0</v>
      </c>
      <c r="BD108" s="167">
        <f>IF(AZ108=4,G108,0)</f>
        <v>0</v>
      </c>
      <c r="BE108" s="167">
        <f>IF(AZ108=5,G108,0)</f>
        <v>0</v>
      </c>
      <c r="CA108" s="202">
        <v>1</v>
      </c>
      <c r="CB108" s="202">
        <v>1</v>
      </c>
      <c r="CZ108" s="167">
        <v>0</v>
      </c>
    </row>
    <row r="109" spans="1:104" x14ac:dyDescent="0.2">
      <c r="A109" s="203"/>
      <c r="B109" s="205"/>
      <c r="C109" s="206" t="s">
        <v>211</v>
      </c>
      <c r="D109" s="207"/>
      <c r="E109" s="208">
        <v>117.8</v>
      </c>
      <c r="F109" s="209"/>
      <c r="G109" s="210"/>
      <c r="M109" s="204" t="s">
        <v>211</v>
      </c>
      <c r="O109" s="195"/>
    </row>
    <row r="110" spans="1:104" x14ac:dyDescent="0.2">
      <c r="A110" s="203"/>
      <c r="B110" s="205"/>
      <c r="C110" s="206" t="s">
        <v>212</v>
      </c>
      <c r="D110" s="207"/>
      <c r="E110" s="208">
        <v>3</v>
      </c>
      <c r="F110" s="209"/>
      <c r="G110" s="210"/>
      <c r="M110" s="204" t="s">
        <v>212</v>
      </c>
      <c r="O110" s="195"/>
    </row>
    <row r="111" spans="1:104" x14ac:dyDescent="0.2">
      <c r="A111" s="196">
        <v>41</v>
      </c>
      <c r="B111" s="197" t="s">
        <v>213</v>
      </c>
      <c r="C111" s="198" t="s">
        <v>214</v>
      </c>
      <c r="D111" s="199" t="s">
        <v>158</v>
      </c>
      <c r="E111" s="200">
        <v>8</v>
      </c>
      <c r="F111" s="200">
        <v>0</v>
      </c>
      <c r="G111" s="201">
        <f>E111*F111</f>
        <v>0</v>
      </c>
      <c r="O111" s="195">
        <v>2</v>
      </c>
      <c r="AA111" s="167">
        <v>1</v>
      </c>
      <c r="AB111" s="167">
        <v>1</v>
      </c>
      <c r="AC111" s="167">
        <v>1</v>
      </c>
      <c r="AZ111" s="167">
        <v>1</v>
      </c>
      <c r="BA111" s="167">
        <f>IF(AZ111=1,G111,0)</f>
        <v>0</v>
      </c>
      <c r="BB111" s="167">
        <f>IF(AZ111=2,G111,0)</f>
        <v>0</v>
      </c>
      <c r="BC111" s="167">
        <f>IF(AZ111=3,G111,0)</f>
        <v>0</v>
      </c>
      <c r="BD111" s="167">
        <f>IF(AZ111=4,G111,0)</f>
        <v>0</v>
      </c>
      <c r="BE111" s="167">
        <f>IF(AZ111=5,G111,0)</f>
        <v>0</v>
      </c>
      <c r="CA111" s="202">
        <v>1</v>
      </c>
      <c r="CB111" s="202">
        <v>1</v>
      </c>
      <c r="CZ111" s="167">
        <v>1.33E-3</v>
      </c>
    </row>
    <row r="112" spans="1:104" x14ac:dyDescent="0.2">
      <c r="A112" s="196">
        <v>42</v>
      </c>
      <c r="B112" s="197" t="s">
        <v>215</v>
      </c>
      <c r="C112" s="198" t="s">
        <v>216</v>
      </c>
      <c r="D112" s="199" t="s">
        <v>217</v>
      </c>
      <c r="E112" s="200">
        <v>4</v>
      </c>
      <c r="F112" s="200">
        <v>0</v>
      </c>
      <c r="G112" s="201">
        <f>E112*F112</f>
        <v>0</v>
      </c>
      <c r="O112" s="195">
        <v>2</v>
      </c>
      <c r="AA112" s="167">
        <v>1</v>
      </c>
      <c r="AB112" s="167">
        <v>1</v>
      </c>
      <c r="AC112" s="167">
        <v>1</v>
      </c>
      <c r="AZ112" s="167">
        <v>1</v>
      </c>
      <c r="BA112" s="167">
        <f>IF(AZ112=1,G112,0)</f>
        <v>0</v>
      </c>
      <c r="BB112" s="167">
        <f>IF(AZ112=2,G112,0)</f>
        <v>0</v>
      </c>
      <c r="BC112" s="167">
        <f>IF(AZ112=3,G112,0)</f>
        <v>0</v>
      </c>
      <c r="BD112" s="167">
        <f>IF(AZ112=4,G112,0)</f>
        <v>0</v>
      </c>
      <c r="BE112" s="167">
        <f>IF(AZ112=5,G112,0)</f>
        <v>0</v>
      </c>
      <c r="CA112" s="202">
        <v>1</v>
      </c>
      <c r="CB112" s="202">
        <v>1</v>
      </c>
      <c r="CZ112" s="167">
        <v>0</v>
      </c>
    </row>
    <row r="113" spans="1:104" x14ac:dyDescent="0.2">
      <c r="A113" s="196">
        <v>43</v>
      </c>
      <c r="B113" s="197" t="s">
        <v>218</v>
      </c>
      <c r="C113" s="198" t="s">
        <v>219</v>
      </c>
      <c r="D113" s="199" t="s">
        <v>158</v>
      </c>
      <c r="E113" s="200">
        <v>5</v>
      </c>
      <c r="F113" s="200">
        <v>0</v>
      </c>
      <c r="G113" s="201">
        <f>E113*F113</f>
        <v>0</v>
      </c>
      <c r="O113" s="195">
        <v>2</v>
      </c>
      <c r="AA113" s="167">
        <v>1</v>
      </c>
      <c r="AB113" s="167">
        <v>1</v>
      </c>
      <c r="AC113" s="167">
        <v>1</v>
      </c>
      <c r="AZ113" s="167">
        <v>1</v>
      </c>
      <c r="BA113" s="167">
        <f>IF(AZ113=1,G113,0)</f>
        <v>0</v>
      </c>
      <c r="BB113" s="167">
        <f>IF(AZ113=2,G113,0)</f>
        <v>0</v>
      </c>
      <c r="BC113" s="167">
        <f>IF(AZ113=3,G113,0)</f>
        <v>0</v>
      </c>
      <c r="BD113" s="167">
        <f>IF(AZ113=4,G113,0)</f>
        <v>0</v>
      </c>
      <c r="BE113" s="167">
        <f>IF(AZ113=5,G113,0)</f>
        <v>0</v>
      </c>
      <c r="CA113" s="202">
        <v>1</v>
      </c>
      <c r="CB113" s="202">
        <v>1</v>
      </c>
      <c r="CZ113" s="167">
        <v>0</v>
      </c>
    </row>
    <row r="114" spans="1:104" x14ac:dyDescent="0.2">
      <c r="A114" s="196">
        <v>44</v>
      </c>
      <c r="B114" s="197" t="s">
        <v>220</v>
      </c>
      <c r="C114" s="198" t="s">
        <v>221</v>
      </c>
      <c r="D114" s="199" t="s">
        <v>75</v>
      </c>
      <c r="E114" s="200">
        <v>1</v>
      </c>
      <c r="F114" s="200">
        <v>0</v>
      </c>
      <c r="G114" s="201">
        <f>E114*F114</f>
        <v>0</v>
      </c>
      <c r="O114" s="195">
        <v>2</v>
      </c>
      <c r="AA114" s="167">
        <v>1</v>
      </c>
      <c r="AB114" s="167">
        <v>0</v>
      </c>
      <c r="AC114" s="167">
        <v>0</v>
      </c>
      <c r="AZ114" s="167">
        <v>1</v>
      </c>
      <c r="BA114" s="167">
        <f>IF(AZ114=1,G114,0)</f>
        <v>0</v>
      </c>
      <c r="BB114" s="167">
        <f>IF(AZ114=2,G114,0)</f>
        <v>0</v>
      </c>
      <c r="BC114" s="167">
        <f>IF(AZ114=3,G114,0)</f>
        <v>0</v>
      </c>
      <c r="BD114" s="167">
        <f>IF(AZ114=4,G114,0)</f>
        <v>0</v>
      </c>
      <c r="BE114" s="167">
        <f>IF(AZ114=5,G114,0)</f>
        <v>0</v>
      </c>
      <c r="CA114" s="202">
        <v>1</v>
      </c>
      <c r="CB114" s="202">
        <v>0</v>
      </c>
      <c r="CZ114" s="167">
        <v>2.8E-3</v>
      </c>
    </row>
    <row r="115" spans="1:104" x14ac:dyDescent="0.2">
      <c r="A115" s="211"/>
      <c r="B115" s="212" t="s">
        <v>76</v>
      </c>
      <c r="C115" s="213" t="str">
        <f>CONCATENATE(B107," ",C107)</f>
        <v>97 Prorážení otvorů</v>
      </c>
      <c r="D115" s="214"/>
      <c r="E115" s="215"/>
      <c r="F115" s="216"/>
      <c r="G115" s="217">
        <f>SUM(G107:G114)</f>
        <v>0</v>
      </c>
      <c r="O115" s="195">
        <v>4</v>
      </c>
      <c r="BA115" s="218">
        <f>SUM(BA107:BA114)</f>
        <v>0</v>
      </c>
      <c r="BB115" s="218">
        <f>SUM(BB107:BB114)</f>
        <v>0</v>
      </c>
      <c r="BC115" s="218">
        <f>SUM(BC107:BC114)</f>
        <v>0</v>
      </c>
      <c r="BD115" s="218">
        <f>SUM(BD107:BD114)</f>
        <v>0</v>
      </c>
      <c r="BE115" s="218">
        <f>SUM(BE107:BE114)</f>
        <v>0</v>
      </c>
    </row>
    <row r="116" spans="1:104" x14ac:dyDescent="0.2">
      <c r="A116" s="188" t="s">
        <v>72</v>
      </c>
      <c r="B116" s="189" t="s">
        <v>222</v>
      </c>
      <c r="C116" s="190" t="s">
        <v>223</v>
      </c>
      <c r="D116" s="191"/>
      <c r="E116" s="192"/>
      <c r="F116" s="192"/>
      <c r="G116" s="193"/>
      <c r="H116" s="194"/>
      <c r="I116" s="194"/>
      <c r="O116" s="195">
        <v>1</v>
      </c>
    </row>
    <row r="117" spans="1:104" x14ac:dyDescent="0.2">
      <c r="A117" s="196">
        <v>45</v>
      </c>
      <c r="B117" s="197" t="s">
        <v>224</v>
      </c>
      <c r="C117" s="198" t="s">
        <v>225</v>
      </c>
      <c r="D117" s="199" t="s">
        <v>109</v>
      </c>
      <c r="E117" s="200">
        <v>79.553166474999998</v>
      </c>
      <c r="F117" s="200">
        <v>0</v>
      </c>
      <c r="G117" s="201">
        <f>E117*F117</f>
        <v>0</v>
      </c>
      <c r="O117" s="195">
        <v>2</v>
      </c>
      <c r="AA117" s="167">
        <v>7</v>
      </c>
      <c r="AB117" s="167">
        <v>1</v>
      </c>
      <c r="AC117" s="167">
        <v>2</v>
      </c>
      <c r="AZ117" s="167">
        <v>1</v>
      </c>
      <c r="BA117" s="167">
        <f>IF(AZ117=1,G117,0)</f>
        <v>0</v>
      </c>
      <c r="BB117" s="167">
        <f>IF(AZ117=2,G117,0)</f>
        <v>0</v>
      </c>
      <c r="BC117" s="167">
        <f>IF(AZ117=3,G117,0)</f>
        <v>0</v>
      </c>
      <c r="BD117" s="167">
        <f>IF(AZ117=4,G117,0)</f>
        <v>0</v>
      </c>
      <c r="BE117" s="167">
        <f>IF(AZ117=5,G117,0)</f>
        <v>0</v>
      </c>
      <c r="CA117" s="202">
        <v>7</v>
      </c>
      <c r="CB117" s="202">
        <v>1</v>
      </c>
      <c r="CZ117" s="167">
        <v>0</v>
      </c>
    </row>
    <row r="118" spans="1:104" x14ac:dyDescent="0.2">
      <c r="A118" s="211"/>
      <c r="B118" s="212" t="s">
        <v>76</v>
      </c>
      <c r="C118" s="213" t="str">
        <f>CONCATENATE(B116," ",C116)</f>
        <v>99 Staveništní přesun hmot</v>
      </c>
      <c r="D118" s="214"/>
      <c r="E118" s="215"/>
      <c r="F118" s="216"/>
      <c r="G118" s="217">
        <f>SUM(G116:G117)</f>
        <v>0</v>
      </c>
      <c r="O118" s="195">
        <v>4</v>
      </c>
      <c r="BA118" s="218">
        <f>SUM(BA116:BA117)</f>
        <v>0</v>
      </c>
      <c r="BB118" s="218">
        <f>SUM(BB116:BB117)</f>
        <v>0</v>
      </c>
      <c r="BC118" s="218">
        <f>SUM(BC116:BC117)</f>
        <v>0</v>
      </c>
      <c r="BD118" s="218">
        <f>SUM(BD116:BD117)</f>
        <v>0</v>
      </c>
      <c r="BE118" s="218">
        <f>SUM(BE116:BE117)</f>
        <v>0</v>
      </c>
    </row>
    <row r="119" spans="1:104" x14ac:dyDescent="0.2">
      <c r="A119" s="188" t="s">
        <v>72</v>
      </c>
      <c r="B119" s="189" t="s">
        <v>226</v>
      </c>
      <c r="C119" s="190" t="s">
        <v>227</v>
      </c>
      <c r="D119" s="191"/>
      <c r="E119" s="192"/>
      <c r="F119" s="192"/>
      <c r="G119" s="193"/>
      <c r="H119" s="194"/>
      <c r="I119" s="194"/>
      <c r="O119" s="195">
        <v>1</v>
      </c>
    </row>
    <row r="120" spans="1:104" ht="22.5" x14ac:dyDescent="0.2">
      <c r="A120" s="196">
        <v>46</v>
      </c>
      <c r="B120" s="197" t="s">
        <v>228</v>
      </c>
      <c r="C120" s="198" t="s">
        <v>229</v>
      </c>
      <c r="D120" s="199" t="s">
        <v>84</v>
      </c>
      <c r="E120" s="200">
        <v>58.9</v>
      </c>
      <c r="F120" s="200">
        <v>0</v>
      </c>
      <c r="G120" s="201">
        <f>E120*F120</f>
        <v>0</v>
      </c>
      <c r="O120" s="195">
        <v>2</v>
      </c>
      <c r="AA120" s="167">
        <v>1</v>
      </c>
      <c r="AB120" s="167">
        <v>7</v>
      </c>
      <c r="AC120" s="167">
        <v>7</v>
      </c>
      <c r="AZ120" s="167">
        <v>2</v>
      </c>
      <c r="BA120" s="167">
        <f>IF(AZ120=1,G120,0)</f>
        <v>0</v>
      </c>
      <c r="BB120" s="167">
        <f>IF(AZ120=2,G120,0)</f>
        <v>0</v>
      </c>
      <c r="BC120" s="167">
        <f>IF(AZ120=3,G120,0)</f>
        <v>0</v>
      </c>
      <c r="BD120" s="167">
        <f>IF(AZ120=4,G120,0)</f>
        <v>0</v>
      </c>
      <c r="BE120" s="167">
        <f>IF(AZ120=5,G120,0)</f>
        <v>0</v>
      </c>
      <c r="CA120" s="202">
        <v>1</v>
      </c>
      <c r="CB120" s="202">
        <v>7</v>
      </c>
      <c r="CZ120" s="167">
        <v>2.9999999999999997E-4</v>
      </c>
    </row>
    <row r="121" spans="1:104" x14ac:dyDescent="0.2">
      <c r="A121" s="203"/>
      <c r="B121" s="205"/>
      <c r="C121" s="206" t="s">
        <v>141</v>
      </c>
      <c r="D121" s="207"/>
      <c r="E121" s="208">
        <v>58.9</v>
      </c>
      <c r="F121" s="209"/>
      <c r="G121" s="210"/>
      <c r="M121" s="204" t="s">
        <v>141</v>
      </c>
      <c r="O121" s="195"/>
    </row>
    <row r="122" spans="1:104" ht="22.5" x14ac:dyDescent="0.2">
      <c r="A122" s="196">
        <v>47</v>
      </c>
      <c r="B122" s="197" t="s">
        <v>230</v>
      </c>
      <c r="C122" s="198" t="s">
        <v>231</v>
      </c>
      <c r="D122" s="199" t="s">
        <v>84</v>
      </c>
      <c r="E122" s="200">
        <v>58.9</v>
      </c>
      <c r="F122" s="200">
        <v>0</v>
      </c>
      <c r="G122" s="201">
        <f>E122*F122</f>
        <v>0</v>
      </c>
      <c r="O122" s="195">
        <v>2</v>
      </c>
      <c r="AA122" s="167">
        <v>1</v>
      </c>
      <c r="AB122" s="167">
        <v>7</v>
      </c>
      <c r="AC122" s="167">
        <v>7</v>
      </c>
      <c r="AZ122" s="167">
        <v>2</v>
      </c>
      <c r="BA122" s="167">
        <f>IF(AZ122=1,G122,0)</f>
        <v>0</v>
      </c>
      <c r="BB122" s="167">
        <f>IF(AZ122=2,G122,0)</f>
        <v>0</v>
      </c>
      <c r="BC122" s="167">
        <f>IF(AZ122=3,G122,0)</f>
        <v>0</v>
      </c>
      <c r="BD122" s="167">
        <f>IF(AZ122=4,G122,0)</f>
        <v>0</v>
      </c>
      <c r="BE122" s="167">
        <f>IF(AZ122=5,G122,0)</f>
        <v>0</v>
      </c>
      <c r="CA122" s="202">
        <v>1</v>
      </c>
      <c r="CB122" s="202">
        <v>7</v>
      </c>
      <c r="CZ122" s="167">
        <v>8.1999999999999998E-4</v>
      </c>
    </row>
    <row r="123" spans="1:104" x14ac:dyDescent="0.2">
      <c r="A123" s="203"/>
      <c r="B123" s="205"/>
      <c r="C123" s="206" t="s">
        <v>141</v>
      </c>
      <c r="D123" s="207"/>
      <c r="E123" s="208">
        <v>58.9</v>
      </c>
      <c r="F123" s="209"/>
      <c r="G123" s="210"/>
      <c r="M123" s="204" t="s">
        <v>141</v>
      </c>
      <c r="O123" s="195"/>
    </row>
    <row r="124" spans="1:104" x14ac:dyDescent="0.2">
      <c r="A124" s="196">
        <v>48</v>
      </c>
      <c r="B124" s="197" t="s">
        <v>232</v>
      </c>
      <c r="C124" s="198" t="s">
        <v>233</v>
      </c>
      <c r="D124" s="199" t="s">
        <v>84</v>
      </c>
      <c r="E124" s="200">
        <v>135.47</v>
      </c>
      <c r="F124" s="200">
        <v>0</v>
      </c>
      <c r="G124" s="201">
        <f>E124*F124</f>
        <v>0</v>
      </c>
      <c r="O124" s="195">
        <v>2</v>
      </c>
      <c r="AA124" s="167">
        <v>3</v>
      </c>
      <c r="AB124" s="167">
        <v>7</v>
      </c>
      <c r="AC124" s="167">
        <v>62833182</v>
      </c>
      <c r="AZ124" s="167">
        <v>2</v>
      </c>
      <c r="BA124" s="167">
        <f>IF(AZ124=1,G124,0)</f>
        <v>0</v>
      </c>
      <c r="BB124" s="167">
        <f>IF(AZ124=2,G124,0)</f>
        <v>0</v>
      </c>
      <c r="BC124" s="167">
        <f>IF(AZ124=3,G124,0)</f>
        <v>0</v>
      </c>
      <c r="BD124" s="167">
        <f>IF(AZ124=4,G124,0)</f>
        <v>0</v>
      </c>
      <c r="BE124" s="167">
        <f>IF(AZ124=5,G124,0)</f>
        <v>0</v>
      </c>
      <c r="CA124" s="202">
        <v>3</v>
      </c>
      <c r="CB124" s="202">
        <v>7</v>
      </c>
      <c r="CZ124" s="167">
        <v>4.0000000000000001E-3</v>
      </c>
    </row>
    <row r="125" spans="1:104" x14ac:dyDescent="0.2">
      <c r="A125" s="203"/>
      <c r="B125" s="205"/>
      <c r="C125" s="206" t="s">
        <v>234</v>
      </c>
      <c r="D125" s="207"/>
      <c r="E125" s="208">
        <v>135.47</v>
      </c>
      <c r="F125" s="209"/>
      <c r="G125" s="210"/>
      <c r="M125" s="204" t="s">
        <v>234</v>
      </c>
      <c r="O125" s="195"/>
    </row>
    <row r="126" spans="1:104" x14ac:dyDescent="0.2">
      <c r="A126" s="196">
        <v>49</v>
      </c>
      <c r="B126" s="197" t="s">
        <v>235</v>
      </c>
      <c r="C126" s="198" t="s">
        <v>236</v>
      </c>
      <c r="D126" s="199" t="s">
        <v>61</v>
      </c>
      <c r="E126" s="200"/>
      <c r="F126" s="200">
        <v>0</v>
      </c>
      <c r="G126" s="201">
        <f>E126*F126</f>
        <v>0</v>
      </c>
      <c r="O126" s="195">
        <v>2</v>
      </c>
      <c r="AA126" s="167">
        <v>7</v>
      </c>
      <c r="AB126" s="167">
        <v>1002</v>
      </c>
      <c r="AC126" s="167">
        <v>5</v>
      </c>
      <c r="AZ126" s="167">
        <v>2</v>
      </c>
      <c r="BA126" s="167">
        <f>IF(AZ126=1,G126,0)</f>
        <v>0</v>
      </c>
      <c r="BB126" s="167">
        <f>IF(AZ126=2,G126,0)</f>
        <v>0</v>
      </c>
      <c r="BC126" s="167">
        <f>IF(AZ126=3,G126,0)</f>
        <v>0</v>
      </c>
      <c r="BD126" s="167">
        <f>IF(AZ126=4,G126,0)</f>
        <v>0</v>
      </c>
      <c r="BE126" s="167">
        <f>IF(AZ126=5,G126,0)</f>
        <v>0</v>
      </c>
      <c r="CA126" s="202">
        <v>7</v>
      </c>
      <c r="CB126" s="202">
        <v>1002</v>
      </c>
      <c r="CZ126" s="167">
        <v>0</v>
      </c>
    </row>
    <row r="127" spans="1:104" x14ac:dyDescent="0.2">
      <c r="A127" s="211"/>
      <c r="B127" s="212" t="s">
        <v>76</v>
      </c>
      <c r="C127" s="213" t="str">
        <f>CONCATENATE(B119," ",C119)</f>
        <v>711 Izolace proti vodě</v>
      </c>
      <c r="D127" s="214"/>
      <c r="E127" s="215"/>
      <c r="F127" s="216"/>
      <c r="G127" s="217">
        <f>SUM(G119:G126)</f>
        <v>0</v>
      </c>
      <c r="O127" s="195">
        <v>4</v>
      </c>
      <c r="BA127" s="218">
        <f>SUM(BA119:BA126)</f>
        <v>0</v>
      </c>
      <c r="BB127" s="218">
        <f>SUM(BB119:BB126)</f>
        <v>0</v>
      </c>
      <c r="BC127" s="218">
        <f>SUM(BC119:BC126)</f>
        <v>0</v>
      </c>
      <c r="BD127" s="218">
        <f>SUM(BD119:BD126)</f>
        <v>0</v>
      </c>
      <c r="BE127" s="218">
        <f>SUM(BE119:BE126)</f>
        <v>0</v>
      </c>
    </row>
    <row r="128" spans="1:104" x14ac:dyDescent="0.2">
      <c r="A128" s="188" t="s">
        <v>72</v>
      </c>
      <c r="B128" s="189" t="s">
        <v>237</v>
      </c>
      <c r="C128" s="190" t="s">
        <v>238</v>
      </c>
      <c r="D128" s="191"/>
      <c r="E128" s="192"/>
      <c r="F128" s="192"/>
      <c r="G128" s="193"/>
      <c r="H128" s="194"/>
      <c r="I128" s="194"/>
      <c r="O128" s="195">
        <v>1</v>
      </c>
    </row>
    <row r="129" spans="1:104" ht="22.5" x14ac:dyDescent="0.2">
      <c r="A129" s="196">
        <v>50</v>
      </c>
      <c r="B129" s="197" t="s">
        <v>239</v>
      </c>
      <c r="C129" s="198" t="s">
        <v>240</v>
      </c>
      <c r="D129" s="199" t="s">
        <v>84</v>
      </c>
      <c r="E129" s="200">
        <v>58.9</v>
      </c>
      <c r="F129" s="200">
        <v>0</v>
      </c>
      <c r="G129" s="201">
        <f>E129*F129</f>
        <v>0</v>
      </c>
      <c r="O129" s="195">
        <v>2</v>
      </c>
      <c r="AA129" s="167">
        <v>1</v>
      </c>
      <c r="AB129" s="167">
        <v>7</v>
      </c>
      <c r="AC129" s="167">
        <v>7</v>
      </c>
      <c r="AZ129" s="167">
        <v>2</v>
      </c>
      <c r="BA129" s="167">
        <f>IF(AZ129=1,G129,0)</f>
        <v>0</v>
      </c>
      <c r="BB129" s="167">
        <f>IF(AZ129=2,G129,0)</f>
        <v>0</v>
      </c>
      <c r="BC129" s="167">
        <f>IF(AZ129=3,G129,0)</f>
        <v>0</v>
      </c>
      <c r="BD129" s="167">
        <f>IF(AZ129=4,G129,0)</f>
        <v>0</v>
      </c>
      <c r="BE129" s="167">
        <f>IF(AZ129=5,G129,0)</f>
        <v>0</v>
      </c>
      <c r="CA129" s="202">
        <v>1</v>
      </c>
      <c r="CB129" s="202">
        <v>7</v>
      </c>
      <c r="CZ129" s="167">
        <v>2.5000000000000001E-4</v>
      </c>
    </row>
    <row r="130" spans="1:104" x14ac:dyDescent="0.2">
      <c r="A130" s="203"/>
      <c r="B130" s="205"/>
      <c r="C130" s="206" t="s">
        <v>141</v>
      </c>
      <c r="D130" s="207"/>
      <c r="E130" s="208">
        <v>58.9</v>
      </c>
      <c r="F130" s="209"/>
      <c r="G130" s="210"/>
      <c r="M130" s="204" t="s">
        <v>141</v>
      </c>
      <c r="O130" s="195"/>
    </row>
    <row r="131" spans="1:104" x14ac:dyDescent="0.2">
      <c r="A131" s="211"/>
      <c r="B131" s="212" t="s">
        <v>76</v>
      </c>
      <c r="C131" s="213" t="str">
        <f>CONCATENATE(B128," ",C128)</f>
        <v>783 Nátěry</v>
      </c>
      <c r="D131" s="214"/>
      <c r="E131" s="215"/>
      <c r="F131" s="216"/>
      <c r="G131" s="217">
        <f>SUM(G128:G130)</f>
        <v>0</v>
      </c>
      <c r="O131" s="195">
        <v>4</v>
      </c>
      <c r="BA131" s="218">
        <f>SUM(BA128:BA130)</f>
        <v>0</v>
      </c>
      <c r="BB131" s="218">
        <f>SUM(BB128:BB130)</f>
        <v>0</v>
      </c>
      <c r="BC131" s="218">
        <f>SUM(BC128:BC130)</f>
        <v>0</v>
      </c>
      <c r="BD131" s="218">
        <f>SUM(BD128:BD130)</f>
        <v>0</v>
      </c>
      <c r="BE131" s="218">
        <f>SUM(BE128:BE130)</f>
        <v>0</v>
      </c>
    </row>
    <row r="132" spans="1:104" x14ac:dyDescent="0.2">
      <c r="A132" s="188" t="s">
        <v>72</v>
      </c>
      <c r="B132" s="189" t="s">
        <v>241</v>
      </c>
      <c r="C132" s="190" t="s">
        <v>242</v>
      </c>
      <c r="D132" s="191"/>
      <c r="E132" s="192"/>
      <c r="F132" s="192"/>
      <c r="G132" s="193"/>
      <c r="H132" s="194"/>
      <c r="I132" s="194"/>
      <c r="O132" s="195">
        <v>1</v>
      </c>
    </row>
    <row r="133" spans="1:104" x14ac:dyDescent="0.2">
      <c r="A133" s="196">
        <v>51</v>
      </c>
      <c r="B133" s="197" t="s">
        <v>243</v>
      </c>
      <c r="C133" s="198" t="s">
        <v>244</v>
      </c>
      <c r="D133" s="199" t="s">
        <v>84</v>
      </c>
      <c r="E133" s="200">
        <v>50</v>
      </c>
      <c r="F133" s="200">
        <v>0</v>
      </c>
      <c r="G133" s="201">
        <f>E133*F133</f>
        <v>0</v>
      </c>
      <c r="O133" s="195">
        <v>2</v>
      </c>
      <c r="AA133" s="167">
        <v>2</v>
      </c>
      <c r="AB133" s="167">
        <v>7</v>
      </c>
      <c r="AC133" s="167">
        <v>7</v>
      </c>
      <c r="AZ133" s="167">
        <v>2</v>
      </c>
      <c r="BA133" s="167">
        <f>IF(AZ133=1,G133,0)</f>
        <v>0</v>
      </c>
      <c r="BB133" s="167">
        <f>IF(AZ133=2,G133,0)</f>
        <v>0</v>
      </c>
      <c r="BC133" s="167">
        <f>IF(AZ133=3,G133,0)</f>
        <v>0</v>
      </c>
      <c r="BD133" s="167">
        <f>IF(AZ133=4,G133,0)</f>
        <v>0</v>
      </c>
      <c r="BE133" s="167">
        <f>IF(AZ133=5,G133,0)</f>
        <v>0</v>
      </c>
      <c r="CA133" s="202">
        <v>2</v>
      </c>
      <c r="CB133" s="202">
        <v>7</v>
      </c>
      <c r="CZ133" s="167">
        <v>2.5999999999999998E-4</v>
      </c>
    </row>
    <row r="134" spans="1:104" x14ac:dyDescent="0.2">
      <c r="A134" s="203"/>
      <c r="B134" s="205"/>
      <c r="C134" s="206" t="s">
        <v>245</v>
      </c>
      <c r="D134" s="207"/>
      <c r="E134" s="208">
        <v>50</v>
      </c>
      <c r="F134" s="209"/>
      <c r="G134" s="210"/>
      <c r="M134" s="204" t="s">
        <v>245</v>
      </c>
      <c r="O134" s="195"/>
    </row>
    <row r="135" spans="1:104" x14ac:dyDescent="0.2">
      <c r="A135" s="211"/>
      <c r="B135" s="212" t="s">
        <v>76</v>
      </c>
      <c r="C135" s="213" t="str">
        <f>CONCATENATE(B132," ",C132)</f>
        <v>784 Malby</v>
      </c>
      <c r="D135" s="214"/>
      <c r="E135" s="215"/>
      <c r="F135" s="216"/>
      <c r="G135" s="217">
        <f>SUM(G132:G134)</f>
        <v>0</v>
      </c>
      <c r="O135" s="195">
        <v>4</v>
      </c>
      <c r="BA135" s="218">
        <f>SUM(BA132:BA134)</f>
        <v>0</v>
      </c>
      <c r="BB135" s="218">
        <f>SUM(BB132:BB134)</f>
        <v>0</v>
      </c>
      <c r="BC135" s="218">
        <f>SUM(BC132:BC134)</f>
        <v>0</v>
      </c>
      <c r="BD135" s="218">
        <f>SUM(BD132:BD134)</f>
        <v>0</v>
      </c>
      <c r="BE135" s="218">
        <f>SUM(BE132:BE134)</f>
        <v>0</v>
      </c>
    </row>
    <row r="136" spans="1:104" x14ac:dyDescent="0.2">
      <c r="A136" s="188" t="s">
        <v>72</v>
      </c>
      <c r="B136" s="189" t="s">
        <v>246</v>
      </c>
      <c r="C136" s="190" t="s">
        <v>247</v>
      </c>
      <c r="D136" s="191"/>
      <c r="E136" s="192"/>
      <c r="F136" s="192"/>
      <c r="G136" s="193"/>
      <c r="H136" s="194"/>
      <c r="I136" s="194"/>
      <c r="O136" s="195">
        <v>1</v>
      </c>
    </row>
    <row r="137" spans="1:104" x14ac:dyDescent="0.2">
      <c r="A137" s="196">
        <v>52</v>
      </c>
      <c r="B137" s="197" t="s">
        <v>248</v>
      </c>
      <c r="C137" s="198" t="s">
        <v>249</v>
      </c>
      <c r="D137" s="199" t="s">
        <v>109</v>
      </c>
      <c r="E137" s="200">
        <v>28.914268</v>
      </c>
      <c r="F137" s="200">
        <v>0</v>
      </c>
      <c r="G137" s="201">
        <f>E137*F137</f>
        <v>0</v>
      </c>
      <c r="O137" s="195">
        <v>2</v>
      </c>
      <c r="AA137" s="167">
        <v>8</v>
      </c>
      <c r="AB137" s="167">
        <v>0</v>
      </c>
      <c r="AC137" s="167">
        <v>3</v>
      </c>
      <c r="AZ137" s="167">
        <v>4</v>
      </c>
      <c r="BA137" s="167">
        <f>IF(AZ137=1,G137,0)</f>
        <v>0</v>
      </c>
      <c r="BB137" s="167">
        <f>IF(AZ137=2,G137,0)</f>
        <v>0</v>
      </c>
      <c r="BC137" s="167">
        <f>IF(AZ137=3,G137,0)</f>
        <v>0</v>
      </c>
      <c r="BD137" s="167">
        <f>IF(AZ137=4,G137,0)</f>
        <v>0</v>
      </c>
      <c r="BE137" s="167">
        <f>IF(AZ137=5,G137,0)</f>
        <v>0</v>
      </c>
      <c r="CA137" s="202">
        <v>8</v>
      </c>
      <c r="CB137" s="202">
        <v>0</v>
      </c>
      <c r="CZ137" s="167">
        <v>0</v>
      </c>
    </row>
    <row r="138" spans="1:104" x14ac:dyDescent="0.2">
      <c r="A138" s="196">
        <v>53</v>
      </c>
      <c r="B138" s="197" t="s">
        <v>250</v>
      </c>
      <c r="C138" s="198" t="s">
        <v>251</v>
      </c>
      <c r="D138" s="199" t="s">
        <v>109</v>
      </c>
      <c r="E138" s="200">
        <v>404.79975200000001</v>
      </c>
      <c r="F138" s="200">
        <v>0</v>
      </c>
      <c r="G138" s="201">
        <f>E138*F138</f>
        <v>0</v>
      </c>
      <c r="O138" s="195">
        <v>2</v>
      </c>
      <c r="AA138" s="167">
        <v>8</v>
      </c>
      <c r="AB138" s="167">
        <v>0</v>
      </c>
      <c r="AC138" s="167">
        <v>3</v>
      </c>
      <c r="AZ138" s="167">
        <v>4</v>
      </c>
      <c r="BA138" s="167">
        <f>IF(AZ138=1,G138,0)</f>
        <v>0</v>
      </c>
      <c r="BB138" s="167">
        <f>IF(AZ138=2,G138,0)</f>
        <v>0</v>
      </c>
      <c r="BC138" s="167">
        <f>IF(AZ138=3,G138,0)</f>
        <v>0</v>
      </c>
      <c r="BD138" s="167">
        <f>IF(AZ138=4,G138,0)</f>
        <v>0</v>
      </c>
      <c r="BE138" s="167">
        <f>IF(AZ138=5,G138,0)</f>
        <v>0</v>
      </c>
      <c r="CA138" s="202">
        <v>8</v>
      </c>
      <c r="CB138" s="202">
        <v>0</v>
      </c>
      <c r="CZ138" s="167">
        <v>0</v>
      </c>
    </row>
    <row r="139" spans="1:104" x14ac:dyDescent="0.2">
      <c r="A139" s="196">
        <v>54</v>
      </c>
      <c r="B139" s="197" t="s">
        <v>252</v>
      </c>
      <c r="C139" s="198" t="s">
        <v>253</v>
      </c>
      <c r="D139" s="199" t="s">
        <v>109</v>
      </c>
      <c r="E139" s="200">
        <v>28.914268</v>
      </c>
      <c r="F139" s="200">
        <v>0</v>
      </c>
      <c r="G139" s="201">
        <f>E139*F139</f>
        <v>0</v>
      </c>
      <c r="O139" s="195">
        <v>2</v>
      </c>
      <c r="AA139" s="167">
        <v>8</v>
      </c>
      <c r="AB139" s="167">
        <v>0</v>
      </c>
      <c r="AC139" s="167">
        <v>3</v>
      </c>
      <c r="AZ139" s="167">
        <v>4</v>
      </c>
      <c r="BA139" s="167">
        <f>IF(AZ139=1,G139,0)</f>
        <v>0</v>
      </c>
      <c r="BB139" s="167">
        <f>IF(AZ139=2,G139,0)</f>
        <v>0</v>
      </c>
      <c r="BC139" s="167">
        <f>IF(AZ139=3,G139,0)</f>
        <v>0</v>
      </c>
      <c r="BD139" s="167">
        <f>IF(AZ139=4,G139,0)</f>
        <v>0</v>
      </c>
      <c r="BE139" s="167">
        <f>IF(AZ139=5,G139,0)</f>
        <v>0</v>
      </c>
      <c r="CA139" s="202">
        <v>8</v>
      </c>
      <c r="CB139" s="202">
        <v>0</v>
      </c>
      <c r="CZ139" s="167">
        <v>0</v>
      </c>
    </row>
    <row r="140" spans="1:104" x14ac:dyDescent="0.2">
      <c r="A140" s="196">
        <v>55</v>
      </c>
      <c r="B140" s="197" t="s">
        <v>254</v>
      </c>
      <c r="C140" s="198" t="s">
        <v>255</v>
      </c>
      <c r="D140" s="199" t="s">
        <v>109</v>
      </c>
      <c r="E140" s="200">
        <v>173.48560800000001</v>
      </c>
      <c r="F140" s="200">
        <v>0</v>
      </c>
      <c r="G140" s="201">
        <f>E140*F140</f>
        <v>0</v>
      </c>
      <c r="O140" s="195">
        <v>2</v>
      </c>
      <c r="AA140" s="167">
        <v>8</v>
      </c>
      <c r="AB140" s="167">
        <v>0</v>
      </c>
      <c r="AC140" s="167">
        <v>3</v>
      </c>
      <c r="AZ140" s="167">
        <v>4</v>
      </c>
      <c r="BA140" s="167">
        <f>IF(AZ140=1,G140,0)</f>
        <v>0</v>
      </c>
      <c r="BB140" s="167">
        <f>IF(AZ140=2,G140,0)</f>
        <v>0</v>
      </c>
      <c r="BC140" s="167">
        <f>IF(AZ140=3,G140,0)</f>
        <v>0</v>
      </c>
      <c r="BD140" s="167">
        <f>IF(AZ140=4,G140,0)</f>
        <v>0</v>
      </c>
      <c r="BE140" s="167">
        <f>IF(AZ140=5,G140,0)</f>
        <v>0</v>
      </c>
      <c r="CA140" s="202">
        <v>8</v>
      </c>
      <c r="CB140" s="202">
        <v>0</v>
      </c>
      <c r="CZ140" s="167">
        <v>0</v>
      </c>
    </row>
    <row r="141" spans="1:104" x14ac:dyDescent="0.2">
      <c r="A141" s="196">
        <v>56</v>
      </c>
      <c r="B141" s="197" t="s">
        <v>256</v>
      </c>
      <c r="C141" s="198" t="s">
        <v>257</v>
      </c>
      <c r="D141" s="199" t="s">
        <v>109</v>
      </c>
      <c r="E141" s="200">
        <v>28.914268</v>
      </c>
      <c r="F141" s="200">
        <v>0</v>
      </c>
      <c r="G141" s="201">
        <f>E141*F141</f>
        <v>0</v>
      </c>
      <c r="O141" s="195">
        <v>2</v>
      </c>
      <c r="AA141" s="167">
        <v>8</v>
      </c>
      <c r="AB141" s="167">
        <v>0</v>
      </c>
      <c r="AC141" s="167">
        <v>3</v>
      </c>
      <c r="AZ141" s="167">
        <v>4</v>
      </c>
      <c r="BA141" s="167">
        <f>IF(AZ141=1,G141,0)</f>
        <v>0</v>
      </c>
      <c r="BB141" s="167">
        <f>IF(AZ141=2,G141,0)</f>
        <v>0</v>
      </c>
      <c r="BC141" s="167">
        <f>IF(AZ141=3,G141,0)</f>
        <v>0</v>
      </c>
      <c r="BD141" s="167">
        <f>IF(AZ141=4,G141,0)</f>
        <v>0</v>
      </c>
      <c r="BE141" s="167">
        <f>IF(AZ141=5,G141,0)</f>
        <v>0</v>
      </c>
      <c r="CA141" s="202">
        <v>8</v>
      </c>
      <c r="CB141" s="202">
        <v>0</v>
      </c>
      <c r="CZ141" s="167">
        <v>0</v>
      </c>
    </row>
    <row r="142" spans="1:104" x14ac:dyDescent="0.2">
      <c r="A142" s="196">
        <v>57</v>
      </c>
      <c r="B142" s="197" t="s">
        <v>258</v>
      </c>
      <c r="C142" s="198" t="s">
        <v>259</v>
      </c>
      <c r="D142" s="199" t="s">
        <v>109</v>
      </c>
      <c r="E142" s="200">
        <v>28.914268</v>
      </c>
      <c r="F142" s="200">
        <v>0</v>
      </c>
      <c r="G142" s="201">
        <f>E142*F142</f>
        <v>0</v>
      </c>
      <c r="O142" s="195">
        <v>2</v>
      </c>
      <c r="AA142" s="167">
        <v>8</v>
      </c>
      <c r="AB142" s="167">
        <v>0</v>
      </c>
      <c r="AC142" s="167">
        <v>3</v>
      </c>
      <c r="AZ142" s="167">
        <v>4</v>
      </c>
      <c r="BA142" s="167">
        <f>IF(AZ142=1,G142,0)</f>
        <v>0</v>
      </c>
      <c r="BB142" s="167">
        <f>IF(AZ142=2,G142,0)</f>
        <v>0</v>
      </c>
      <c r="BC142" s="167">
        <f>IF(AZ142=3,G142,0)</f>
        <v>0</v>
      </c>
      <c r="BD142" s="167">
        <f>IF(AZ142=4,G142,0)</f>
        <v>0</v>
      </c>
      <c r="BE142" s="167">
        <f>IF(AZ142=5,G142,0)</f>
        <v>0</v>
      </c>
      <c r="CA142" s="202">
        <v>8</v>
      </c>
      <c r="CB142" s="202">
        <v>0</v>
      </c>
      <c r="CZ142" s="167">
        <v>0</v>
      </c>
    </row>
    <row r="143" spans="1:104" x14ac:dyDescent="0.2">
      <c r="A143" s="196">
        <v>58</v>
      </c>
      <c r="B143" s="197" t="s">
        <v>260</v>
      </c>
      <c r="C143" s="198" t="s">
        <v>261</v>
      </c>
      <c r="D143" s="199" t="s">
        <v>109</v>
      </c>
      <c r="E143" s="200">
        <v>28.914268</v>
      </c>
      <c r="F143" s="200">
        <v>0</v>
      </c>
      <c r="G143" s="201">
        <f>E143*F143</f>
        <v>0</v>
      </c>
      <c r="O143" s="195">
        <v>2</v>
      </c>
      <c r="AA143" s="167">
        <v>8</v>
      </c>
      <c r="AB143" s="167">
        <v>0</v>
      </c>
      <c r="AC143" s="167">
        <v>3</v>
      </c>
      <c r="AZ143" s="167">
        <v>4</v>
      </c>
      <c r="BA143" s="167">
        <f>IF(AZ143=1,G143,0)</f>
        <v>0</v>
      </c>
      <c r="BB143" s="167">
        <f>IF(AZ143=2,G143,0)</f>
        <v>0</v>
      </c>
      <c r="BC143" s="167">
        <f>IF(AZ143=3,G143,0)</f>
        <v>0</v>
      </c>
      <c r="BD143" s="167">
        <f>IF(AZ143=4,G143,0)</f>
        <v>0</v>
      </c>
      <c r="BE143" s="167">
        <f>IF(AZ143=5,G143,0)</f>
        <v>0</v>
      </c>
      <c r="CA143" s="202">
        <v>8</v>
      </c>
      <c r="CB143" s="202">
        <v>0</v>
      </c>
      <c r="CZ143" s="167">
        <v>0</v>
      </c>
    </row>
    <row r="144" spans="1:104" x14ac:dyDescent="0.2">
      <c r="A144" s="211"/>
      <c r="B144" s="212" t="s">
        <v>76</v>
      </c>
      <c r="C144" s="213" t="str">
        <f>CONCATENATE(B136," ",C136)</f>
        <v>D96 Přesuny suti a vybouraných hmot</v>
      </c>
      <c r="D144" s="214"/>
      <c r="E144" s="215"/>
      <c r="F144" s="216"/>
      <c r="G144" s="217">
        <f>SUM(G136:G143)</f>
        <v>0</v>
      </c>
      <c r="O144" s="195">
        <v>4</v>
      </c>
      <c r="BA144" s="218">
        <f>SUM(BA136:BA143)</f>
        <v>0</v>
      </c>
      <c r="BB144" s="218">
        <f>SUM(BB136:BB143)</f>
        <v>0</v>
      </c>
      <c r="BC144" s="218">
        <f>SUM(BC136:BC143)</f>
        <v>0</v>
      </c>
      <c r="BD144" s="218">
        <f>SUM(BD136:BD143)</f>
        <v>0</v>
      </c>
      <c r="BE144" s="218">
        <f>SUM(BE136:BE143)</f>
        <v>0</v>
      </c>
    </row>
    <row r="145" spans="5:5" x14ac:dyDescent="0.2">
      <c r="E145" s="167"/>
    </row>
    <row r="146" spans="5:5" x14ac:dyDescent="0.2">
      <c r="E146" s="167"/>
    </row>
    <row r="147" spans="5:5" x14ac:dyDescent="0.2">
      <c r="E147" s="167"/>
    </row>
    <row r="148" spans="5:5" x14ac:dyDescent="0.2">
      <c r="E148" s="167"/>
    </row>
    <row r="149" spans="5:5" x14ac:dyDescent="0.2">
      <c r="E149" s="167"/>
    </row>
    <row r="150" spans="5:5" x14ac:dyDescent="0.2">
      <c r="E150" s="167"/>
    </row>
    <row r="151" spans="5:5" x14ac:dyDescent="0.2">
      <c r="E151" s="167"/>
    </row>
    <row r="152" spans="5:5" x14ac:dyDescent="0.2">
      <c r="E152" s="167"/>
    </row>
    <row r="153" spans="5:5" x14ac:dyDescent="0.2">
      <c r="E153" s="167"/>
    </row>
    <row r="154" spans="5:5" x14ac:dyDescent="0.2">
      <c r="E154" s="167"/>
    </row>
    <row r="155" spans="5:5" x14ac:dyDescent="0.2">
      <c r="E155" s="167"/>
    </row>
    <row r="156" spans="5:5" x14ac:dyDescent="0.2">
      <c r="E156" s="167"/>
    </row>
    <row r="157" spans="5:5" x14ac:dyDescent="0.2">
      <c r="E157" s="167"/>
    </row>
    <row r="158" spans="5:5" x14ac:dyDescent="0.2">
      <c r="E158" s="167"/>
    </row>
    <row r="159" spans="5:5" x14ac:dyDescent="0.2">
      <c r="E159" s="167"/>
    </row>
    <row r="160" spans="5:5" x14ac:dyDescent="0.2">
      <c r="E160" s="167"/>
    </row>
    <row r="161" spans="1:7" x14ac:dyDescent="0.2">
      <c r="E161" s="167"/>
    </row>
    <row r="162" spans="1:7" x14ac:dyDescent="0.2">
      <c r="E162" s="167"/>
    </row>
    <row r="163" spans="1:7" x14ac:dyDescent="0.2">
      <c r="E163" s="167"/>
    </row>
    <row r="164" spans="1:7" x14ac:dyDescent="0.2">
      <c r="E164" s="167"/>
    </row>
    <row r="165" spans="1:7" x14ac:dyDescent="0.2">
      <c r="E165" s="167"/>
    </row>
    <row r="166" spans="1:7" x14ac:dyDescent="0.2">
      <c r="E166" s="167"/>
    </row>
    <row r="167" spans="1:7" x14ac:dyDescent="0.2">
      <c r="E167" s="167"/>
    </row>
    <row r="168" spans="1:7" x14ac:dyDescent="0.2">
      <c r="A168" s="219"/>
      <c r="B168" s="219"/>
      <c r="C168" s="219"/>
      <c r="D168" s="219"/>
      <c r="E168" s="219"/>
      <c r="F168" s="219"/>
      <c r="G168" s="219"/>
    </row>
    <row r="169" spans="1:7" x14ac:dyDescent="0.2">
      <c r="A169" s="219"/>
      <c r="B169" s="219"/>
      <c r="C169" s="219"/>
      <c r="D169" s="219"/>
      <c r="E169" s="219"/>
      <c r="F169" s="219"/>
      <c r="G169" s="219"/>
    </row>
    <row r="170" spans="1:7" x14ac:dyDescent="0.2">
      <c r="A170" s="219"/>
      <c r="B170" s="219"/>
      <c r="C170" s="219"/>
      <c r="D170" s="219"/>
      <c r="E170" s="219"/>
      <c r="F170" s="219"/>
      <c r="G170" s="219"/>
    </row>
    <row r="171" spans="1:7" x14ac:dyDescent="0.2">
      <c r="A171" s="219"/>
      <c r="B171" s="219"/>
      <c r="C171" s="219"/>
      <c r="D171" s="219"/>
      <c r="E171" s="219"/>
      <c r="F171" s="219"/>
      <c r="G171" s="219"/>
    </row>
    <row r="172" spans="1:7" x14ac:dyDescent="0.2">
      <c r="E172" s="167"/>
    </row>
    <row r="173" spans="1:7" x14ac:dyDescent="0.2">
      <c r="E173" s="167"/>
    </row>
    <row r="174" spans="1:7" x14ac:dyDescent="0.2">
      <c r="E174" s="167"/>
    </row>
    <row r="175" spans="1:7" x14ac:dyDescent="0.2">
      <c r="E175" s="167"/>
    </row>
    <row r="176" spans="1:7" x14ac:dyDescent="0.2">
      <c r="E176" s="167"/>
    </row>
    <row r="177" spans="5:5" x14ac:dyDescent="0.2">
      <c r="E177" s="167"/>
    </row>
    <row r="178" spans="5:5" x14ac:dyDescent="0.2">
      <c r="E178" s="167"/>
    </row>
    <row r="179" spans="5:5" x14ac:dyDescent="0.2">
      <c r="E179" s="167"/>
    </row>
    <row r="180" spans="5:5" x14ac:dyDescent="0.2">
      <c r="E180" s="167"/>
    </row>
    <row r="181" spans="5:5" x14ac:dyDescent="0.2">
      <c r="E181" s="167"/>
    </row>
    <row r="182" spans="5:5" x14ac:dyDescent="0.2">
      <c r="E182" s="167"/>
    </row>
    <row r="183" spans="5:5" x14ac:dyDescent="0.2">
      <c r="E183" s="167"/>
    </row>
    <row r="184" spans="5:5" x14ac:dyDescent="0.2">
      <c r="E184" s="167"/>
    </row>
    <row r="185" spans="5:5" x14ac:dyDescent="0.2">
      <c r="E185" s="167"/>
    </row>
    <row r="186" spans="5:5" x14ac:dyDescent="0.2">
      <c r="E186" s="167"/>
    </row>
    <row r="187" spans="5:5" x14ac:dyDescent="0.2">
      <c r="E187" s="167"/>
    </row>
    <row r="188" spans="5:5" x14ac:dyDescent="0.2">
      <c r="E188" s="167"/>
    </row>
    <row r="189" spans="5:5" x14ac:dyDescent="0.2">
      <c r="E189" s="167"/>
    </row>
    <row r="190" spans="5:5" x14ac:dyDescent="0.2">
      <c r="E190" s="167"/>
    </row>
    <row r="191" spans="5:5" x14ac:dyDescent="0.2">
      <c r="E191" s="167"/>
    </row>
    <row r="192" spans="5:5" x14ac:dyDescent="0.2">
      <c r="E192" s="167"/>
    </row>
    <row r="193" spans="1:7" x14ac:dyDescent="0.2">
      <c r="E193" s="167"/>
    </row>
    <row r="194" spans="1:7" x14ac:dyDescent="0.2">
      <c r="E194" s="167"/>
    </row>
    <row r="195" spans="1:7" x14ac:dyDescent="0.2">
      <c r="E195" s="167"/>
    </row>
    <row r="196" spans="1:7" x14ac:dyDescent="0.2">
      <c r="E196" s="167"/>
    </row>
    <row r="197" spans="1:7" x14ac:dyDescent="0.2">
      <c r="E197" s="167"/>
    </row>
    <row r="198" spans="1:7" x14ac:dyDescent="0.2">
      <c r="E198" s="167"/>
    </row>
    <row r="199" spans="1:7" x14ac:dyDescent="0.2">
      <c r="E199" s="167"/>
    </row>
    <row r="200" spans="1:7" x14ac:dyDescent="0.2">
      <c r="E200" s="167"/>
    </row>
    <row r="201" spans="1:7" x14ac:dyDescent="0.2">
      <c r="E201" s="167"/>
    </row>
    <row r="202" spans="1:7" x14ac:dyDescent="0.2">
      <c r="E202" s="167"/>
    </row>
    <row r="203" spans="1:7" x14ac:dyDescent="0.2">
      <c r="A203" s="220"/>
      <c r="B203" s="220"/>
    </row>
    <row r="204" spans="1:7" x14ac:dyDescent="0.2">
      <c r="A204" s="219"/>
      <c r="B204" s="219"/>
      <c r="C204" s="222"/>
      <c r="D204" s="222"/>
      <c r="E204" s="223"/>
      <c r="F204" s="222"/>
      <c r="G204" s="224"/>
    </row>
    <row r="205" spans="1:7" x14ac:dyDescent="0.2">
      <c r="A205" s="225"/>
      <c r="B205" s="225"/>
      <c r="C205" s="219"/>
      <c r="D205" s="219"/>
      <c r="E205" s="226"/>
      <c r="F205" s="219"/>
      <c r="G205" s="219"/>
    </row>
    <row r="206" spans="1:7" x14ac:dyDescent="0.2">
      <c r="A206" s="219"/>
      <c r="B206" s="219"/>
      <c r="C206" s="219"/>
      <c r="D206" s="219"/>
      <c r="E206" s="226"/>
      <c r="F206" s="219"/>
      <c r="G206" s="219"/>
    </row>
    <row r="207" spans="1:7" x14ac:dyDescent="0.2">
      <c r="A207" s="219"/>
      <c r="B207" s="219"/>
      <c r="C207" s="219"/>
      <c r="D207" s="219"/>
      <c r="E207" s="226"/>
      <c r="F207" s="219"/>
      <c r="G207" s="219"/>
    </row>
    <row r="208" spans="1:7" x14ac:dyDescent="0.2">
      <c r="A208" s="219"/>
      <c r="B208" s="219"/>
      <c r="C208" s="219"/>
      <c r="D208" s="219"/>
      <c r="E208" s="226"/>
      <c r="F208" s="219"/>
      <c r="G208" s="219"/>
    </row>
    <row r="209" spans="1:7" x14ac:dyDescent="0.2">
      <c r="A209" s="219"/>
      <c r="B209" s="219"/>
      <c r="C209" s="219"/>
      <c r="D209" s="219"/>
      <c r="E209" s="226"/>
      <c r="F209" s="219"/>
      <c r="G209" s="219"/>
    </row>
    <row r="210" spans="1:7" x14ac:dyDescent="0.2">
      <c r="A210" s="219"/>
      <c r="B210" s="219"/>
      <c r="C210" s="219"/>
      <c r="D210" s="219"/>
      <c r="E210" s="226"/>
      <c r="F210" s="219"/>
      <c r="G210" s="219"/>
    </row>
    <row r="211" spans="1:7" x14ac:dyDescent="0.2">
      <c r="A211" s="219"/>
      <c r="B211" s="219"/>
      <c r="C211" s="219"/>
      <c r="D211" s="219"/>
      <c r="E211" s="226"/>
      <c r="F211" s="219"/>
      <c r="G211" s="219"/>
    </row>
    <row r="212" spans="1:7" x14ac:dyDescent="0.2">
      <c r="A212" s="219"/>
      <c r="B212" s="219"/>
      <c r="C212" s="219"/>
      <c r="D212" s="219"/>
      <c r="E212" s="226"/>
      <c r="F212" s="219"/>
      <c r="G212" s="219"/>
    </row>
    <row r="213" spans="1:7" x14ac:dyDescent="0.2">
      <c r="A213" s="219"/>
      <c r="B213" s="219"/>
      <c r="C213" s="219"/>
      <c r="D213" s="219"/>
      <c r="E213" s="226"/>
      <c r="F213" s="219"/>
      <c r="G213" s="219"/>
    </row>
    <row r="214" spans="1:7" x14ac:dyDescent="0.2">
      <c r="A214" s="219"/>
      <c r="B214" s="219"/>
      <c r="C214" s="219"/>
      <c r="D214" s="219"/>
      <c r="E214" s="226"/>
      <c r="F214" s="219"/>
      <c r="G214" s="219"/>
    </row>
    <row r="215" spans="1:7" x14ac:dyDescent="0.2">
      <c r="A215" s="219"/>
      <c r="B215" s="219"/>
      <c r="C215" s="219"/>
      <c r="D215" s="219"/>
      <c r="E215" s="226"/>
      <c r="F215" s="219"/>
      <c r="G215" s="219"/>
    </row>
    <row r="216" spans="1:7" x14ac:dyDescent="0.2">
      <c r="A216" s="219"/>
      <c r="B216" s="219"/>
      <c r="C216" s="219"/>
      <c r="D216" s="219"/>
      <c r="E216" s="226"/>
      <c r="F216" s="219"/>
      <c r="G216" s="219"/>
    </row>
    <row r="217" spans="1:7" x14ac:dyDescent="0.2">
      <c r="A217" s="219"/>
      <c r="B217" s="219"/>
      <c r="C217" s="219"/>
      <c r="D217" s="219"/>
      <c r="E217" s="226"/>
      <c r="F217" s="219"/>
      <c r="G217" s="219"/>
    </row>
  </sheetData>
  <mergeCells count="58">
    <mergeCell ref="C130:D130"/>
    <mergeCell ref="C134:D134"/>
    <mergeCell ref="C121:D121"/>
    <mergeCell ref="C123:D123"/>
    <mergeCell ref="C125:D125"/>
    <mergeCell ref="C104:D104"/>
    <mergeCell ref="C105:D105"/>
    <mergeCell ref="C109:D109"/>
    <mergeCell ref="C110:D110"/>
    <mergeCell ref="C81:D81"/>
    <mergeCell ref="C94:D94"/>
    <mergeCell ref="C96:D96"/>
    <mergeCell ref="C97:D97"/>
    <mergeCell ref="C99:D99"/>
    <mergeCell ref="C100:D100"/>
    <mergeCell ref="C102:D102"/>
    <mergeCell ref="C103:D103"/>
    <mergeCell ref="C65:D65"/>
    <mergeCell ref="C66:D66"/>
    <mergeCell ref="C67:D67"/>
    <mergeCell ref="C69:D69"/>
    <mergeCell ref="C72:D72"/>
    <mergeCell ref="C75:D75"/>
    <mergeCell ref="C77:D77"/>
    <mergeCell ref="C79:D79"/>
    <mergeCell ref="C55:D55"/>
    <mergeCell ref="C56:D56"/>
    <mergeCell ref="C58:D58"/>
    <mergeCell ref="C60:D60"/>
    <mergeCell ref="C61:D61"/>
    <mergeCell ref="C45:D45"/>
    <mergeCell ref="C47:D47"/>
    <mergeCell ref="C48:D48"/>
    <mergeCell ref="C32:D32"/>
    <mergeCell ref="C34:D34"/>
    <mergeCell ref="C36:D36"/>
    <mergeCell ref="C37:D37"/>
    <mergeCell ref="C41:D41"/>
    <mergeCell ref="C24:D24"/>
    <mergeCell ref="C25:D25"/>
    <mergeCell ref="C27:D27"/>
    <mergeCell ref="C29:D29"/>
    <mergeCell ref="C30:D30"/>
    <mergeCell ref="C31:D31"/>
    <mergeCell ref="C16:D16"/>
    <mergeCell ref="C17:D17"/>
    <mergeCell ref="C18:D18"/>
    <mergeCell ref="C20:D20"/>
    <mergeCell ref="C22:D22"/>
    <mergeCell ref="C23:D23"/>
    <mergeCell ref="A1:G1"/>
    <mergeCell ref="A3:B3"/>
    <mergeCell ref="A4:B4"/>
    <mergeCell ref="E4:G4"/>
    <mergeCell ref="C10:D10"/>
    <mergeCell ref="C12:D12"/>
    <mergeCell ref="C13:D13"/>
    <mergeCell ref="C15:D15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2021-10-29T05:38:53Z</dcterms:created>
  <dcterms:modified xsi:type="dcterms:W3CDTF">2021-10-29T05:39:45Z</dcterms:modified>
</cp:coreProperties>
</file>