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00 - Vedlejší a ostatní n..." sheetId="2" r:id="rId2"/>
    <sheet name="01 - Oprava krovu a střechy" sheetId="3" r:id="rId3"/>
  </sheets>
  <definedNames>
    <definedName name="_xlnm._FilterDatabase" localSheetId="1" hidden="1">'00 - Vedlejší a ostatní n...'!$C$120:$K$145</definedName>
    <definedName name="_xlnm._FilterDatabase" localSheetId="2" hidden="1">'01 - Oprava krovu a střechy'!$C$137:$K$614</definedName>
    <definedName name="_xlnm.Print_Titles" localSheetId="1">'00 - Vedlejší a ostatní n...'!$120:$120</definedName>
    <definedName name="_xlnm.Print_Titles" localSheetId="2">'01 - Oprava krovu a střechy'!$137:$137</definedName>
    <definedName name="_xlnm.Print_Titles" localSheetId="0">'Rekapitulace stavby'!$92:$92</definedName>
    <definedName name="_xlnm.Print_Area" localSheetId="1">'00 - Vedlejší a ostatní n...'!$C$4:$J$76,'00 - Vedlejší a ostatní n...'!$C$82:$J$102,'00 - Vedlejší a ostatní n...'!$C$108:$K$145</definedName>
    <definedName name="_xlnm.Print_Area" localSheetId="2">'01 - Oprava krovu a střechy'!$C$4:$J$76,'01 - Oprava krovu a střechy'!$C$82:$J$119,'01 - Oprava krovu a střechy'!$C$125:$K$614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612" i="3"/>
  <c r="BH612" i="3"/>
  <c r="BG612" i="3"/>
  <c r="BF612" i="3"/>
  <c r="T612" i="3"/>
  <c r="R612" i="3"/>
  <c r="P612" i="3"/>
  <c r="BI608" i="3"/>
  <c r="BH608" i="3"/>
  <c r="BG608" i="3"/>
  <c r="BF608" i="3"/>
  <c r="T608" i="3"/>
  <c r="R608" i="3"/>
  <c r="P608" i="3"/>
  <c r="BI605" i="3"/>
  <c r="BH605" i="3"/>
  <c r="BG605" i="3"/>
  <c r="BF605" i="3"/>
  <c r="T605" i="3"/>
  <c r="R605" i="3"/>
  <c r="P605" i="3"/>
  <c r="BI600" i="3"/>
  <c r="BH600" i="3"/>
  <c r="BG600" i="3"/>
  <c r="BF600" i="3"/>
  <c r="T600" i="3"/>
  <c r="R600" i="3"/>
  <c r="P600" i="3"/>
  <c r="BI596" i="3"/>
  <c r="BH596" i="3"/>
  <c r="BG596" i="3"/>
  <c r="BF596" i="3"/>
  <c r="T596" i="3"/>
  <c r="R596" i="3"/>
  <c r="P596" i="3"/>
  <c r="BI594" i="3"/>
  <c r="BH594" i="3"/>
  <c r="BG594" i="3"/>
  <c r="BF594" i="3"/>
  <c r="T594" i="3"/>
  <c r="R594" i="3"/>
  <c r="P594" i="3"/>
  <c r="BI591" i="3"/>
  <c r="BH591" i="3"/>
  <c r="BG591" i="3"/>
  <c r="BF591" i="3"/>
  <c r="T591" i="3"/>
  <c r="R591" i="3"/>
  <c r="P591" i="3"/>
  <c r="BI590" i="3"/>
  <c r="BH590" i="3"/>
  <c r="BG590" i="3"/>
  <c r="BF590" i="3"/>
  <c r="T590" i="3"/>
  <c r="R590" i="3"/>
  <c r="P590" i="3"/>
  <c r="BI589" i="3"/>
  <c r="BH589" i="3"/>
  <c r="BG589" i="3"/>
  <c r="BF589" i="3"/>
  <c r="T589" i="3"/>
  <c r="R589" i="3"/>
  <c r="P589" i="3"/>
  <c r="BI587" i="3"/>
  <c r="BH587" i="3"/>
  <c r="BG587" i="3"/>
  <c r="BF587" i="3"/>
  <c r="T587" i="3"/>
  <c r="R587" i="3"/>
  <c r="P587" i="3"/>
  <c r="BI586" i="3"/>
  <c r="BH586" i="3"/>
  <c r="BG586" i="3"/>
  <c r="BF586" i="3"/>
  <c r="T586" i="3"/>
  <c r="R586" i="3"/>
  <c r="P586" i="3"/>
  <c r="BI584" i="3"/>
  <c r="BH584" i="3"/>
  <c r="BG584" i="3"/>
  <c r="BF584" i="3"/>
  <c r="T584" i="3"/>
  <c r="R584" i="3"/>
  <c r="P584" i="3"/>
  <c r="BI581" i="3"/>
  <c r="BH581" i="3"/>
  <c r="BG581" i="3"/>
  <c r="BF581" i="3"/>
  <c r="T581" i="3"/>
  <c r="T580" i="3"/>
  <c r="R581" i="3"/>
  <c r="R580" i="3"/>
  <c r="P581" i="3"/>
  <c r="P580" i="3"/>
  <c r="BI575" i="3"/>
  <c r="BH575" i="3"/>
  <c r="BG575" i="3"/>
  <c r="BF575" i="3"/>
  <c r="T575" i="3"/>
  <c r="R575" i="3"/>
  <c r="P575" i="3"/>
  <c r="BI574" i="3"/>
  <c r="BH574" i="3"/>
  <c r="BG574" i="3"/>
  <c r="BF574" i="3"/>
  <c r="T574" i="3"/>
  <c r="R574" i="3"/>
  <c r="P574" i="3"/>
  <c r="BI572" i="3"/>
  <c r="BH572" i="3"/>
  <c r="BG572" i="3"/>
  <c r="BF572" i="3"/>
  <c r="T572" i="3"/>
  <c r="R572" i="3"/>
  <c r="P572" i="3"/>
  <c r="BI571" i="3"/>
  <c r="BH571" i="3"/>
  <c r="BG571" i="3"/>
  <c r="BF571" i="3"/>
  <c r="T571" i="3"/>
  <c r="R571" i="3"/>
  <c r="P571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4" i="3"/>
  <c r="BH554" i="3"/>
  <c r="BG554" i="3"/>
  <c r="BF554" i="3"/>
  <c r="T554" i="3"/>
  <c r="R554" i="3"/>
  <c r="P554" i="3"/>
  <c r="BI545" i="3"/>
  <c r="BH545" i="3"/>
  <c r="BG545" i="3"/>
  <c r="BF545" i="3"/>
  <c r="T545" i="3"/>
  <c r="R545" i="3"/>
  <c r="P545" i="3"/>
  <c r="BI543" i="3"/>
  <c r="BH543" i="3"/>
  <c r="BG543" i="3"/>
  <c r="BF543" i="3"/>
  <c r="T543" i="3"/>
  <c r="R543" i="3"/>
  <c r="P543" i="3"/>
  <c r="BI542" i="3"/>
  <c r="BH542" i="3"/>
  <c r="BG542" i="3"/>
  <c r="BF542" i="3"/>
  <c r="T542" i="3"/>
  <c r="R542" i="3"/>
  <c r="P542" i="3"/>
  <c r="BI538" i="3"/>
  <c r="BH538" i="3"/>
  <c r="BG538" i="3"/>
  <c r="BF538" i="3"/>
  <c r="T538" i="3"/>
  <c r="R538" i="3"/>
  <c r="P538" i="3"/>
  <c r="BI537" i="3"/>
  <c r="BH537" i="3"/>
  <c r="BG537" i="3"/>
  <c r="BF537" i="3"/>
  <c r="T537" i="3"/>
  <c r="R537" i="3"/>
  <c r="P537" i="3"/>
  <c r="BI536" i="3"/>
  <c r="BH536" i="3"/>
  <c r="BG536" i="3"/>
  <c r="BF536" i="3"/>
  <c r="T536" i="3"/>
  <c r="R536" i="3"/>
  <c r="P536" i="3"/>
  <c r="BI534" i="3"/>
  <c r="BH534" i="3"/>
  <c r="BG534" i="3"/>
  <c r="BF534" i="3"/>
  <c r="T534" i="3"/>
  <c r="R534" i="3"/>
  <c r="P534" i="3"/>
  <c r="BI533" i="3"/>
  <c r="BH533" i="3"/>
  <c r="BG533" i="3"/>
  <c r="BF533" i="3"/>
  <c r="T533" i="3"/>
  <c r="R533" i="3"/>
  <c r="P533" i="3"/>
  <c r="BI532" i="3"/>
  <c r="BH532" i="3"/>
  <c r="BG532" i="3"/>
  <c r="BF532" i="3"/>
  <c r="T532" i="3"/>
  <c r="R532" i="3"/>
  <c r="P532" i="3"/>
  <c r="BI530" i="3"/>
  <c r="BH530" i="3"/>
  <c r="BG530" i="3"/>
  <c r="BF530" i="3"/>
  <c r="T530" i="3"/>
  <c r="R530" i="3"/>
  <c r="P530" i="3"/>
  <c r="BI527" i="3"/>
  <c r="BH527" i="3"/>
  <c r="BG527" i="3"/>
  <c r="BF527" i="3"/>
  <c r="T527" i="3"/>
  <c r="R527" i="3"/>
  <c r="P527" i="3"/>
  <c r="BI523" i="3"/>
  <c r="BH523" i="3"/>
  <c r="BG523" i="3"/>
  <c r="BF523" i="3"/>
  <c r="T523" i="3"/>
  <c r="R523" i="3"/>
  <c r="P523" i="3"/>
  <c r="BI520" i="3"/>
  <c r="BH520" i="3"/>
  <c r="BG520" i="3"/>
  <c r="BF520" i="3"/>
  <c r="T520" i="3"/>
  <c r="R520" i="3"/>
  <c r="P520" i="3"/>
  <c r="BI518" i="3"/>
  <c r="BH518" i="3"/>
  <c r="BG518" i="3"/>
  <c r="BF518" i="3"/>
  <c r="T518" i="3"/>
  <c r="R518" i="3"/>
  <c r="P518" i="3"/>
  <c r="BI517" i="3"/>
  <c r="BH517" i="3"/>
  <c r="BG517" i="3"/>
  <c r="BF517" i="3"/>
  <c r="T517" i="3"/>
  <c r="R517" i="3"/>
  <c r="P517" i="3"/>
  <c r="BI516" i="3"/>
  <c r="BH516" i="3"/>
  <c r="BG516" i="3"/>
  <c r="BF516" i="3"/>
  <c r="T516" i="3"/>
  <c r="R516" i="3"/>
  <c r="P516" i="3"/>
  <c r="BI512" i="3"/>
  <c r="BH512" i="3"/>
  <c r="BG512" i="3"/>
  <c r="BF512" i="3"/>
  <c r="T512" i="3"/>
  <c r="R512" i="3"/>
  <c r="P512" i="3"/>
  <c r="BI510" i="3"/>
  <c r="BH510" i="3"/>
  <c r="BG510" i="3"/>
  <c r="BF510" i="3"/>
  <c r="T510" i="3"/>
  <c r="R510" i="3"/>
  <c r="P510" i="3"/>
  <c r="BI508" i="3"/>
  <c r="BH508" i="3"/>
  <c r="BG508" i="3"/>
  <c r="BF508" i="3"/>
  <c r="T508" i="3"/>
  <c r="R508" i="3"/>
  <c r="P508" i="3"/>
  <c r="BI506" i="3"/>
  <c r="BH506" i="3"/>
  <c r="BG506" i="3"/>
  <c r="BF506" i="3"/>
  <c r="T506" i="3"/>
  <c r="R506" i="3"/>
  <c r="P506" i="3"/>
  <c r="BI502" i="3"/>
  <c r="BH502" i="3"/>
  <c r="BG502" i="3"/>
  <c r="BF502" i="3"/>
  <c r="T502" i="3"/>
  <c r="T501" i="3"/>
  <c r="R502" i="3"/>
  <c r="R501" i="3"/>
  <c r="P502" i="3"/>
  <c r="P501" i="3"/>
  <c r="BI500" i="3"/>
  <c r="BH500" i="3"/>
  <c r="BG500" i="3"/>
  <c r="BF500" i="3"/>
  <c r="T500" i="3"/>
  <c r="R500" i="3"/>
  <c r="P500" i="3"/>
  <c r="BI499" i="3"/>
  <c r="BH499" i="3"/>
  <c r="BG499" i="3"/>
  <c r="BF499" i="3"/>
  <c r="T499" i="3"/>
  <c r="R499" i="3"/>
  <c r="P499" i="3"/>
  <c r="BI498" i="3"/>
  <c r="BH498" i="3"/>
  <c r="BG498" i="3"/>
  <c r="BF498" i="3"/>
  <c r="T498" i="3"/>
  <c r="R498" i="3"/>
  <c r="P498" i="3"/>
  <c r="BI497" i="3"/>
  <c r="BH497" i="3"/>
  <c r="BG497" i="3"/>
  <c r="BF497" i="3"/>
  <c r="T497" i="3"/>
  <c r="R497" i="3"/>
  <c r="P497" i="3"/>
  <c r="BI496" i="3"/>
  <c r="BH496" i="3"/>
  <c r="BG496" i="3"/>
  <c r="BF496" i="3"/>
  <c r="T496" i="3"/>
  <c r="R496" i="3"/>
  <c r="P496" i="3"/>
  <c r="BI495" i="3"/>
  <c r="BH495" i="3"/>
  <c r="BG495" i="3"/>
  <c r="BF495" i="3"/>
  <c r="T495" i="3"/>
  <c r="R495" i="3"/>
  <c r="P495" i="3"/>
  <c r="BI492" i="3"/>
  <c r="BH492" i="3"/>
  <c r="BG492" i="3"/>
  <c r="BF492" i="3"/>
  <c r="T492" i="3"/>
  <c r="R492" i="3"/>
  <c r="P492" i="3"/>
  <c r="BI491" i="3"/>
  <c r="BH491" i="3"/>
  <c r="BG491" i="3"/>
  <c r="BF491" i="3"/>
  <c r="T491" i="3"/>
  <c r="R491" i="3"/>
  <c r="P491" i="3"/>
  <c r="BI483" i="3"/>
  <c r="BH483" i="3"/>
  <c r="BG483" i="3"/>
  <c r="BF483" i="3"/>
  <c r="T483" i="3"/>
  <c r="R483" i="3"/>
  <c r="P483" i="3"/>
  <c r="BI481" i="3"/>
  <c r="BH481" i="3"/>
  <c r="BG481" i="3"/>
  <c r="BF481" i="3"/>
  <c r="T481" i="3"/>
  <c r="R481" i="3"/>
  <c r="P481" i="3"/>
  <c r="BI473" i="3"/>
  <c r="BH473" i="3"/>
  <c r="BG473" i="3"/>
  <c r="BF473" i="3"/>
  <c r="T473" i="3"/>
  <c r="R473" i="3"/>
  <c r="P473" i="3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8" i="3"/>
  <c r="BH468" i="3"/>
  <c r="BG468" i="3"/>
  <c r="BF468" i="3"/>
  <c r="T468" i="3"/>
  <c r="R468" i="3"/>
  <c r="P468" i="3"/>
  <c r="BI467" i="3"/>
  <c r="BH467" i="3"/>
  <c r="BG467" i="3"/>
  <c r="BF467" i="3"/>
  <c r="T467" i="3"/>
  <c r="R467" i="3"/>
  <c r="P467" i="3"/>
  <c r="BI466" i="3"/>
  <c r="BH466" i="3"/>
  <c r="BG466" i="3"/>
  <c r="BF466" i="3"/>
  <c r="T466" i="3"/>
  <c r="R466" i="3"/>
  <c r="P466" i="3"/>
  <c r="BI461" i="3"/>
  <c r="BH461" i="3"/>
  <c r="BG461" i="3"/>
  <c r="BF461" i="3"/>
  <c r="T461" i="3"/>
  <c r="R461" i="3"/>
  <c r="P461" i="3"/>
  <c r="BI460" i="3"/>
  <c r="BH460" i="3"/>
  <c r="BG460" i="3"/>
  <c r="BF460" i="3"/>
  <c r="T460" i="3"/>
  <c r="R460" i="3"/>
  <c r="P460" i="3"/>
  <c r="BI459" i="3"/>
  <c r="BH459" i="3"/>
  <c r="BG459" i="3"/>
  <c r="BF459" i="3"/>
  <c r="T459" i="3"/>
  <c r="R459" i="3"/>
  <c r="P459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1" i="3"/>
  <c r="BH441" i="3"/>
  <c r="BG441" i="3"/>
  <c r="BF441" i="3"/>
  <c r="T441" i="3"/>
  <c r="R441" i="3"/>
  <c r="P441" i="3"/>
  <c r="BI440" i="3"/>
  <c r="BH440" i="3"/>
  <c r="BG440" i="3"/>
  <c r="BF440" i="3"/>
  <c r="T440" i="3"/>
  <c r="R440" i="3"/>
  <c r="P440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86" i="3"/>
  <c r="BH386" i="3"/>
  <c r="BG386" i="3"/>
  <c r="BF386" i="3"/>
  <c r="T386" i="3"/>
  <c r="R386" i="3"/>
  <c r="P386" i="3"/>
  <c r="BI371" i="3"/>
  <c r="BH371" i="3"/>
  <c r="BG371" i="3"/>
  <c r="BF371" i="3"/>
  <c r="T371" i="3"/>
  <c r="R371" i="3"/>
  <c r="P371" i="3"/>
  <c r="BI358" i="3"/>
  <c r="BH358" i="3"/>
  <c r="BG358" i="3"/>
  <c r="BF358" i="3"/>
  <c r="T358" i="3"/>
  <c r="R358" i="3"/>
  <c r="P358" i="3"/>
  <c r="BI337" i="3"/>
  <c r="BH337" i="3"/>
  <c r="BG337" i="3"/>
  <c r="BF337" i="3"/>
  <c r="T337" i="3"/>
  <c r="R337" i="3"/>
  <c r="P337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16" i="3"/>
  <c r="BH316" i="3"/>
  <c r="BG316" i="3"/>
  <c r="BF316" i="3"/>
  <c r="T316" i="3"/>
  <c r="R316" i="3"/>
  <c r="P316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299" i="3"/>
  <c r="BH299" i="3"/>
  <c r="BG299" i="3"/>
  <c r="BF299" i="3"/>
  <c r="T299" i="3"/>
  <c r="R299" i="3"/>
  <c r="P299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79" i="3"/>
  <c r="BH279" i="3"/>
  <c r="BG279" i="3"/>
  <c r="BF279" i="3"/>
  <c r="T279" i="3"/>
  <c r="R279" i="3"/>
  <c r="P279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T239" i="3"/>
  <c r="R240" i="3"/>
  <c r="R239" i="3"/>
  <c r="P240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1" i="3"/>
  <c r="BH161" i="3"/>
  <c r="BG161" i="3"/>
  <c r="BF161" i="3"/>
  <c r="T161" i="3"/>
  <c r="R161" i="3"/>
  <c r="P161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T148" i="3"/>
  <c r="R149" i="3"/>
  <c r="R148" i="3"/>
  <c r="P149" i="3"/>
  <c r="P148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J135" i="3"/>
  <c r="J134" i="3"/>
  <c r="F134" i="3"/>
  <c r="F132" i="3"/>
  <c r="E130" i="3"/>
  <c r="J92" i="3"/>
  <c r="J91" i="3"/>
  <c r="F91" i="3"/>
  <c r="F89" i="3"/>
  <c r="E87" i="3"/>
  <c r="J18" i="3"/>
  <c r="E18" i="3"/>
  <c r="F135" i="3" s="1"/>
  <c r="J17" i="3"/>
  <c r="J12" i="3"/>
  <c r="J132" i="3"/>
  <c r="E7" i="3"/>
  <c r="E85" i="3"/>
  <c r="J37" i="2"/>
  <c r="J36" i="2"/>
  <c r="AY95" i="1" s="1"/>
  <c r="J35" i="2"/>
  <c r="AX95" i="1" s="1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2" i="2"/>
  <c r="J115" i="2"/>
  <c r="E7" i="2"/>
  <c r="E85" i="2"/>
  <c r="L90" i="1"/>
  <c r="AM90" i="1"/>
  <c r="AM89" i="1"/>
  <c r="L89" i="1"/>
  <c r="AM87" i="1"/>
  <c r="L87" i="1"/>
  <c r="L85" i="1"/>
  <c r="L84" i="1"/>
  <c r="J143" i="2"/>
  <c r="BK139" i="2"/>
  <c r="BK133" i="2"/>
  <c r="J128" i="2"/>
  <c r="BK143" i="2"/>
  <c r="J138" i="2"/>
  <c r="J131" i="2"/>
  <c r="J127" i="2"/>
  <c r="AS94" i="1"/>
  <c r="J574" i="3"/>
  <c r="J554" i="3"/>
  <c r="J538" i="3"/>
  <c r="BK533" i="3"/>
  <c r="BK518" i="3"/>
  <c r="J512" i="3"/>
  <c r="BK500" i="3"/>
  <c r="J495" i="3"/>
  <c r="J469" i="3"/>
  <c r="J461" i="3"/>
  <c r="BK456" i="3"/>
  <c r="BK436" i="3"/>
  <c r="J320" i="3"/>
  <c r="J299" i="3"/>
  <c r="BK266" i="3"/>
  <c r="BK240" i="3"/>
  <c r="J231" i="3"/>
  <c r="BK205" i="3"/>
  <c r="BK197" i="3"/>
  <c r="J188" i="3"/>
  <c r="BK175" i="3"/>
  <c r="J141" i="3"/>
  <c r="J612" i="3"/>
  <c r="J596" i="3"/>
  <c r="BK590" i="3"/>
  <c r="BK558" i="3"/>
  <c r="BK537" i="3"/>
  <c r="J530" i="3"/>
  <c r="J517" i="3"/>
  <c r="BK498" i="3"/>
  <c r="J483" i="3"/>
  <c r="BK471" i="3"/>
  <c r="J466" i="3"/>
  <c r="J452" i="3"/>
  <c r="J443" i="3"/>
  <c r="J422" i="3"/>
  <c r="J401" i="3"/>
  <c r="J393" i="3"/>
  <c r="BK328" i="3"/>
  <c r="J290" i="3"/>
  <c r="J262" i="3"/>
  <c r="J221" i="3"/>
  <c r="J600" i="3"/>
  <c r="BK591" i="3"/>
  <c r="BK584" i="3"/>
  <c r="J571" i="3"/>
  <c r="BK545" i="3"/>
  <c r="BK532" i="3"/>
  <c r="J518" i="3"/>
  <c r="J506" i="3"/>
  <c r="J491" i="3"/>
  <c r="J445" i="3"/>
  <c r="J438" i="3"/>
  <c r="J397" i="3"/>
  <c r="J312" i="3"/>
  <c r="BK289" i="3"/>
  <c r="BK253" i="3"/>
  <c r="BK221" i="3"/>
  <c r="J210" i="3"/>
  <c r="J182" i="3"/>
  <c r="BK170" i="3"/>
  <c r="BK149" i="3"/>
  <c r="J473" i="3"/>
  <c r="J456" i="3"/>
  <c r="BK448" i="3"/>
  <c r="BK422" i="3"/>
  <c r="BK411" i="3"/>
  <c r="BK401" i="3"/>
  <c r="BK371" i="3"/>
  <c r="BK270" i="3"/>
  <c r="J243" i="3"/>
  <c r="BK229" i="3"/>
  <c r="J212" i="3"/>
  <c r="J205" i="3"/>
  <c r="J197" i="3"/>
  <c r="J191" i="3"/>
  <c r="J184" i="3"/>
  <c r="BK146" i="3"/>
  <c r="BK141" i="2"/>
  <c r="J135" i="2"/>
  <c r="BK129" i="2"/>
  <c r="BK124" i="2"/>
  <c r="J145" i="2"/>
  <c r="J139" i="2"/>
  <c r="J133" i="2"/>
  <c r="BK128" i="2"/>
  <c r="J124" i="2"/>
  <c r="BK587" i="3"/>
  <c r="J581" i="3"/>
  <c r="BK575" i="3"/>
  <c r="BK562" i="3"/>
  <c r="J545" i="3"/>
  <c r="J536" i="3"/>
  <c r="J532" i="3"/>
  <c r="BK508" i="3"/>
  <c r="J502" i="3"/>
  <c r="J497" i="3"/>
  <c r="J492" i="3"/>
  <c r="BK467" i="3"/>
  <c r="BK438" i="3"/>
  <c r="J413" i="3"/>
  <c r="BK358" i="3"/>
  <c r="J316" i="3"/>
  <c r="BK268" i="3"/>
  <c r="BK243" i="3"/>
  <c r="J229" i="3"/>
  <c r="BK201" i="3"/>
  <c r="BK195" i="3"/>
  <c r="BK190" i="3"/>
  <c r="BK184" i="3"/>
  <c r="J146" i="3"/>
  <c r="J605" i="3"/>
  <c r="J591" i="3"/>
  <c r="J589" i="3"/>
  <c r="BK574" i="3"/>
  <c r="BK554" i="3"/>
  <c r="BK523" i="3"/>
  <c r="BK512" i="3"/>
  <c r="BK502" i="3"/>
  <c r="BK496" i="3"/>
  <c r="BK473" i="3"/>
  <c r="BK460" i="3"/>
  <c r="BK450" i="3"/>
  <c r="BK441" i="3"/>
  <c r="BK424" i="3"/>
  <c r="J418" i="3"/>
  <c r="BK397" i="3"/>
  <c r="BK386" i="3"/>
  <c r="BK308" i="3"/>
  <c r="J270" i="3"/>
  <c r="BK231" i="3"/>
  <c r="BK612" i="3"/>
  <c r="J594" i="3"/>
  <c r="BK586" i="3"/>
  <c r="BK560" i="3"/>
  <c r="J543" i="3"/>
  <c r="BK534" i="3"/>
  <c r="J523" i="3"/>
  <c r="BK517" i="3"/>
  <c r="J499" i="3"/>
  <c r="J447" i="3"/>
  <c r="BK440" i="3"/>
  <c r="BK414" i="3"/>
  <c r="J411" i="3"/>
  <c r="J337" i="3"/>
  <c r="J308" i="3"/>
  <c r="J279" i="3"/>
  <c r="BK232" i="3"/>
  <c r="J214" i="3"/>
  <c r="J199" i="3"/>
  <c r="BK191" i="3"/>
  <c r="J189" i="3"/>
  <c r="BK186" i="3"/>
  <c r="J172" i="3"/>
  <c r="BK152" i="3"/>
  <c r="BK491" i="3"/>
  <c r="J467" i="3"/>
  <c r="J450" i="3"/>
  <c r="BK433" i="3"/>
  <c r="J424" i="3"/>
  <c r="J414" i="3"/>
  <c r="BK399" i="3"/>
  <c r="J358" i="3"/>
  <c r="J266" i="3"/>
  <c r="J260" i="3"/>
  <c r="J240" i="3"/>
  <c r="BK234" i="3"/>
  <c r="J227" i="3"/>
  <c r="BK208" i="3"/>
  <c r="BK199" i="3"/>
  <c r="BK196" i="3"/>
  <c r="J185" i="3"/>
  <c r="J170" i="3"/>
  <c r="J149" i="3"/>
  <c r="BK145" i="2"/>
  <c r="BK138" i="2"/>
  <c r="BK131" i="2"/>
  <c r="BK127" i="2"/>
  <c r="BK125" i="2"/>
  <c r="J141" i="2"/>
  <c r="BK135" i="2"/>
  <c r="J129" i="2"/>
  <c r="J125" i="2"/>
  <c r="BK589" i="3"/>
  <c r="J584" i="3"/>
  <c r="J572" i="3"/>
  <c r="J560" i="3"/>
  <c r="J537" i="3"/>
  <c r="J534" i="3"/>
  <c r="BK530" i="3"/>
  <c r="BK510" i="3"/>
  <c r="J496" i="3"/>
  <c r="BK481" i="3"/>
  <c r="J468" i="3"/>
  <c r="J459" i="3"/>
  <c r="BK452" i="3"/>
  <c r="J371" i="3"/>
  <c r="BK316" i="3"/>
  <c r="BK279" i="3"/>
  <c r="J253" i="3"/>
  <c r="BK237" i="3"/>
  <c r="J234" i="3"/>
  <c r="J208" i="3"/>
  <c r="J192" i="3"/>
  <c r="BK189" i="3"/>
  <c r="BK182" i="3"/>
  <c r="BK600" i="3"/>
  <c r="J575" i="3"/>
  <c r="BK571" i="3"/>
  <c r="BK543" i="3"/>
  <c r="J533" i="3"/>
  <c r="BK520" i="3"/>
  <c r="BK499" i="3"/>
  <c r="BK495" i="3"/>
  <c r="BK469" i="3"/>
  <c r="BK461" i="3"/>
  <c r="BK454" i="3"/>
  <c r="BK447" i="3"/>
  <c r="J436" i="3"/>
  <c r="J403" i="3"/>
  <c r="J395" i="3"/>
  <c r="BK337" i="3"/>
  <c r="BK312" i="3"/>
  <c r="BK287" i="3"/>
  <c r="J264" i="3"/>
  <c r="BK608" i="3"/>
  <c r="BK596" i="3"/>
  <c r="J590" i="3"/>
  <c r="BK581" i="3"/>
  <c r="J558" i="3"/>
  <c r="BK538" i="3"/>
  <c r="J520" i="3"/>
  <c r="J500" i="3"/>
  <c r="BK483" i="3"/>
  <c r="BK459" i="3"/>
  <c r="BK443" i="3"/>
  <c r="BK420" i="3"/>
  <c r="J386" i="3"/>
  <c r="BK320" i="3"/>
  <c r="BK290" i="3"/>
  <c r="J257" i="3"/>
  <c r="BK227" i="3"/>
  <c r="BK212" i="3"/>
  <c r="J201" i="3"/>
  <c r="BK192" i="3"/>
  <c r="J190" i="3"/>
  <c r="BK188" i="3"/>
  <c r="J175" i="3"/>
  <c r="J161" i="3"/>
  <c r="BK141" i="3"/>
  <c r="J460" i="3"/>
  <c r="J454" i="3"/>
  <c r="BK445" i="3"/>
  <c r="J416" i="3"/>
  <c r="BK403" i="3"/>
  <c r="BK393" i="3"/>
  <c r="J328" i="3"/>
  <c r="BK264" i="3"/>
  <c r="J247" i="3"/>
  <c r="J237" i="3"/>
  <c r="J232" i="3"/>
  <c r="BK214" i="3"/>
  <c r="BK210" i="3"/>
  <c r="BK202" i="3"/>
  <c r="J195" i="3"/>
  <c r="J186" i="3"/>
  <c r="BK172" i="3"/>
  <c r="BK161" i="3"/>
  <c r="BK516" i="3"/>
  <c r="BK506" i="3"/>
  <c r="J498" i="3"/>
  <c r="J471" i="3"/>
  <c r="BK466" i="3"/>
  <c r="BK458" i="3"/>
  <c r="BK416" i="3"/>
  <c r="BK395" i="3"/>
  <c r="J287" i="3"/>
  <c r="BK260" i="3"/>
  <c r="BK247" i="3"/>
  <c r="BK235" i="3"/>
  <c r="BK219" i="3"/>
  <c r="J202" i="3"/>
  <c r="J196" i="3"/>
  <c r="BK185" i="3"/>
  <c r="J152" i="3"/>
  <c r="J608" i="3"/>
  <c r="BK594" i="3"/>
  <c r="J586" i="3"/>
  <c r="J562" i="3"/>
  <c r="J542" i="3"/>
  <c r="BK527" i="3"/>
  <c r="J516" i="3"/>
  <c r="J508" i="3"/>
  <c r="BK497" i="3"/>
  <c r="BK468" i="3"/>
  <c r="J458" i="3"/>
  <c r="J448" i="3"/>
  <c r="J440" i="3"/>
  <c r="J433" i="3"/>
  <c r="J420" i="3"/>
  <c r="J399" i="3"/>
  <c r="BK324" i="3"/>
  <c r="J289" i="3"/>
  <c r="J268" i="3"/>
  <c r="BK257" i="3"/>
  <c r="BK605" i="3"/>
  <c r="J587" i="3"/>
  <c r="BK572" i="3"/>
  <c r="BK542" i="3"/>
  <c r="BK536" i="3"/>
  <c r="J527" i="3"/>
  <c r="J510" i="3"/>
  <c r="BK492" i="3"/>
  <c r="J481" i="3"/>
  <c r="J441" i="3"/>
  <c r="BK418" i="3"/>
  <c r="BK413" i="3"/>
  <c r="J324" i="3"/>
  <c r="BK299" i="3"/>
  <c r="BK262" i="3"/>
  <c r="J235" i="3"/>
  <c r="J219" i="3"/>
  <c r="R123" i="2" l="1"/>
  <c r="R130" i="2"/>
  <c r="P137" i="2"/>
  <c r="T140" i="2"/>
  <c r="R151" i="3"/>
  <c r="P181" i="3"/>
  <c r="P194" i="3"/>
  <c r="P200" i="3"/>
  <c r="P209" i="3"/>
  <c r="P226" i="3"/>
  <c r="P242" i="3"/>
  <c r="P442" i="3"/>
  <c r="R472" i="3"/>
  <c r="BK505" i="3"/>
  <c r="J505" i="3"/>
  <c r="J112" i="3"/>
  <c r="R535" i="3"/>
  <c r="BK583" i="3"/>
  <c r="J583" i="3"/>
  <c r="J116" i="3"/>
  <c r="BK123" i="2"/>
  <c r="J123" i="2" s="1"/>
  <c r="J98" i="2" s="1"/>
  <c r="P130" i="2"/>
  <c r="BK137" i="2"/>
  <c r="J137" i="2" s="1"/>
  <c r="J100" i="2" s="1"/>
  <c r="R140" i="2"/>
  <c r="P140" i="3"/>
  <c r="T151" i="3"/>
  <c r="T181" i="3"/>
  <c r="BK200" i="3"/>
  <c r="J200" i="3" s="1"/>
  <c r="J103" i="3" s="1"/>
  <c r="BK209" i="3"/>
  <c r="J209" i="3"/>
  <c r="J104" i="3" s="1"/>
  <c r="BK226" i="3"/>
  <c r="J226" i="3"/>
  <c r="J105" i="3"/>
  <c r="R242" i="3"/>
  <c r="R442" i="3"/>
  <c r="P472" i="3"/>
  <c r="P505" i="3"/>
  <c r="BK535" i="3"/>
  <c r="J535" i="3" s="1"/>
  <c r="J113" i="3" s="1"/>
  <c r="P583" i="3"/>
  <c r="P579" i="3"/>
  <c r="P593" i="3"/>
  <c r="P592" i="3"/>
  <c r="T123" i="2"/>
  <c r="T130" i="2"/>
  <c r="T137" i="2"/>
  <c r="P140" i="2"/>
  <c r="BK140" i="3"/>
  <c r="T140" i="3"/>
  <c r="BK151" i="3"/>
  <c r="J151" i="3"/>
  <c r="J100" i="3"/>
  <c r="BK181" i="3"/>
  <c r="J181" i="3" s="1"/>
  <c r="J101" i="3" s="1"/>
  <c r="BK194" i="3"/>
  <c r="J194" i="3"/>
  <c r="J102" i="3" s="1"/>
  <c r="T194" i="3"/>
  <c r="T200" i="3"/>
  <c r="T209" i="3"/>
  <c r="R226" i="3"/>
  <c r="T226" i="3"/>
  <c r="T242" i="3"/>
  <c r="T442" i="3"/>
  <c r="T472" i="3"/>
  <c r="T505" i="3"/>
  <c r="P535" i="3"/>
  <c r="T583" i="3"/>
  <c r="T579" i="3" s="1"/>
  <c r="R593" i="3"/>
  <c r="R592" i="3"/>
  <c r="P123" i="2"/>
  <c r="P122" i="2" s="1"/>
  <c r="P121" i="2" s="1"/>
  <c r="AU95" i="1" s="1"/>
  <c r="BK130" i="2"/>
  <c r="J130" i="2" s="1"/>
  <c r="J99" i="2" s="1"/>
  <c r="R137" i="2"/>
  <c r="BK140" i="2"/>
  <c r="J140" i="2" s="1"/>
  <c r="J101" i="2" s="1"/>
  <c r="R140" i="3"/>
  <c r="P151" i="3"/>
  <c r="R181" i="3"/>
  <c r="R194" i="3"/>
  <c r="R200" i="3"/>
  <c r="R209" i="3"/>
  <c r="BK242" i="3"/>
  <c r="J242" i="3" s="1"/>
  <c r="J108" i="3" s="1"/>
  <c r="BK442" i="3"/>
  <c r="J442" i="3" s="1"/>
  <c r="J109" i="3" s="1"/>
  <c r="BK472" i="3"/>
  <c r="J472" i="3" s="1"/>
  <c r="J110" i="3" s="1"/>
  <c r="R505" i="3"/>
  <c r="T535" i="3"/>
  <c r="R583" i="3"/>
  <c r="R579" i="3" s="1"/>
  <c r="BK593" i="3"/>
  <c r="J593" i="3"/>
  <c r="J118" i="3" s="1"/>
  <c r="T593" i="3"/>
  <c r="T592" i="3" s="1"/>
  <c r="BK148" i="3"/>
  <c r="J148" i="3" s="1"/>
  <c r="J99" i="3" s="1"/>
  <c r="BK580" i="3"/>
  <c r="J580" i="3"/>
  <c r="J115" i="3" s="1"/>
  <c r="BK239" i="3"/>
  <c r="J239" i="3" s="1"/>
  <c r="J106" i="3" s="1"/>
  <c r="BK501" i="3"/>
  <c r="J501" i="3" s="1"/>
  <c r="J111" i="3" s="1"/>
  <c r="J89" i="3"/>
  <c r="F92" i="3"/>
  <c r="E128" i="3"/>
  <c r="BE152" i="3"/>
  <c r="BE175" i="3"/>
  <c r="BE182" i="3"/>
  <c r="BE195" i="3"/>
  <c r="BE197" i="3"/>
  <c r="BE205" i="3"/>
  <c r="BE208" i="3"/>
  <c r="BE219" i="3"/>
  <c r="BE260" i="3"/>
  <c r="BE289" i="3"/>
  <c r="BE299" i="3"/>
  <c r="BE320" i="3"/>
  <c r="BE371" i="3"/>
  <c r="BE393" i="3"/>
  <c r="BE395" i="3"/>
  <c r="BE413" i="3"/>
  <c r="BE416" i="3"/>
  <c r="BE420" i="3"/>
  <c r="BE440" i="3"/>
  <c r="BE456" i="3"/>
  <c r="BE459" i="3"/>
  <c r="BE461" i="3"/>
  <c r="BE466" i="3"/>
  <c r="BE468" i="3"/>
  <c r="BE469" i="3"/>
  <c r="BE473" i="3"/>
  <c r="BE492" i="3"/>
  <c r="BE495" i="3"/>
  <c r="BE141" i="3"/>
  <c r="BE149" i="3"/>
  <c r="BE161" i="3"/>
  <c r="BE170" i="3"/>
  <c r="BE184" i="3"/>
  <c r="BE185" i="3"/>
  <c r="BE186" i="3"/>
  <c r="BE190" i="3"/>
  <c r="BE192" i="3"/>
  <c r="BE210" i="3"/>
  <c r="BE212" i="3"/>
  <c r="BE214" i="3"/>
  <c r="BE234" i="3"/>
  <c r="BE243" i="3"/>
  <c r="BE253" i="3"/>
  <c r="BE257" i="3"/>
  <c r="BE264" i="3"/>
  <c r="BE266" i="3"/>
  <c r="BE268" i="3"/>
  <c r="BE279" i="3"/>
  <c r="BE324" i="3"/>
  <c r="BE337" i="3"/>
  <c r="BE358" i="3"/>
  <c r="BE386" i="3"/>
  <c r="BE397" i="3"/>
  <c r="BE414" i="3"/>
  <c r="BE422" i="3"/>
  <c r="BE433" i="3"/>
  <c r="BE450" i="3"/>
  <c r="BE452" i="3"/>
  <c r="BE454" i="3"/>
  <c r="BE458" i="3"/>
  <c r="BE460" i="3"/>
  <c r="BE471" i="3"/>
  <c r="BE496" i="3"/>
  <c r="BE499" i="3"/>
  <c r="BE516" i="3"/>
  <c r="BE523" i="3"/>
  <c r="BE530" i="3"/>
  <c r="BE533" i="3"/>
  <c r="BE538" i="3"/>
  <c r="BE543" i="3"/>
  <c r="BE558" i="3"/>
  <c r="BE571" i="3"/>
  <c r="BE584" i="3"/>
  <c r="BE590" i="3"/>
  <c r="BE594" i="3"/>
  <c r="BE596" i="3"/>
  <c r="BE600" i="3"/>
  <c r="BE612" i="3"/>
  <c r="BE227" i="3"/>
  <c r="BE229" i="3"/>
  <c r="BE231" i="3"/>
  <c r="BE232" i="3"/>
  <c r="BE235" i="3"/>
  <c r="BE237" i="3"/>
  <c r="BE240" i="3"/>
  <c r="BE247" i="3"/>
  <c r="BE270" i="3"/>
  <c r="BE290" i="3"/>
  <c r="BE308" i="3"/>
  <c r="BE312" i="3"/>
  <c r="BE316" i="3"/>
  <c r="BE401" i="3"/>
  <c r="BE411" i="3"/>
  <c r="BE436" i="3"/>
  <c r="BE443" i="3"/>
  <c r="BE481" i="3"/>
  <c r="BE483" i="3"/>
  <c r="BE498" i="3"/>
  <c r="BE500" i="3"/>
  <c r="BE502" i="3"/>
  <c r="BE506" i="3"/>
  <c r="BE510" i="3"/>
  <c r="BE520" i="3"/>
  <c r="BE527" i="3"/>
  <c r="BE532" i="3"/>
  <c r="BE536" i="3"/>
  <c r="BE542" i="3"/>
  <c r="BE545" i="3"/>
  <c r="BE554" i="3"/>
  <c r="BE560" i="3"/>
  <c r="BE562" i="3"/>
  <c r="BE575" i="3"/>
  <c r="BE581" i="3"/>
  <c r="BE587" i="3"/>
  <c r="BE591" i="3"/>
  <c r="BE605" i="3"/>
  <c r="BE608" i="3"/>
  <c r="BE146" i="3"/>
  <c r="BE172" i="3"/>
  <c r="BE188" i="3"/>
  <c r="BE189" i="3"/>
  <c r="BE191" i="3"/>
  <c r="BE196" i="3"/>
  <c r="BE199" i="3"/>
  <c r="BE201" i="3"/>
  <c r="BE202" i="3"/>
  <c r="BE221" i="3"/>
  <c r="BE262" i="3"/>
  <c r="BE287" i="3"/>
  <c r="BE328" i="3"/>
  <c r="BE399" i="3"/>
  <c r="BE403" i="3"/>
  <c r="BE418" i="3"/>
  <c r="BE424" i="3"/>
  <c r="BE438" i="3"/>
  <c r="BE441" i="3"/>
  <c r="BE445" i="3"/>
  <c r="BE447" i="3"/>
  <c r="BE448" i="3"/>
  <c r="BE467" i="3"/>
  <c r="BE491" i="3"/>
  <c r="BE497" i="3"/>
  <c r="BE508" i="3"/>
  <c r="BE512" i="3"/>
  <c r="BE517" i="3"/>
  <c r="BE518" i="3"/>
  <c r="BE534" i="3"/>
  <c r="BE537" i="3"/>
  <c r="BE572" i="3"/>
  <c r="BE574" i="3"/>
  <c r="BE586" i="3"/>
  <c r="BE589" i="3"/>
  <c r="J89" i="2"/>
  <c r="E111" i="2"/>
  <c r="BE125" i="2"/>
  <c r="BE127" i="2"/>
  <c r="BE128" i="2"/>
  <c r="BE129" i="2"/>
  <c r="BE131" i="2"/>
  <c r="BE133" i="2"/>
  <c r="BE139" i="2"/>
  <c r="BE141" i="2"/>
  <c r="BE143" i="2"/>
  <c r="BE145" i="2"/>
  <c r="F92" i="2"/>
  <c r="BE124" i="2"/>
  <c r="BE135" i="2"/>
  <c r="BE138" i="2"/>
  <c r="F34" i="2"/>
  <c r="BA95" i="1"/>
  <c r="F37" i="2"/>
  <c r="BD95" i="1" s="1"/>
  <c r="F37" i="3"/>
  <c r="BD96" i="1"/>
  <c r="F36" i="2"/>
  <c r="BC95" i="1" s="1"/>
  <c r="J34" i="3"/>
  <c r="AW96" i="1"/>
  <c r="J34" i="2"/>
  <c r="AW95" i="1" s="1"/>
  <c r="F35" i="3"/>
  <c r="BB96" i="1"/>
  <c r="F36" i="3"/>
  <c r="BC96" i="1" s="1"/>
  <c r="F35" i="2"/>
  <c r="BB95" i="1"/>
  <c r="F34" i="3"/>
  <c r="BA96" i="1" s="1"/>
  <c r="T139" i="3" l="1"/>
  <c r="P139" i="3"/>
  <c r="R139" i="3"/>
  <c r="R241" i="3"/>
  <c r="P241" i="3"/>
  <c r="T241" i="3"/>
  <c r="BK139" i="3"/>
  <c r="J139" i="3" s="1"/>
  <c r="J97" i="3" s="1"/>
  <c r="T122" i="2"/>
  <c r="T121" i="2"/>
  <c r="R122" i="2"/>
  <c r="R121" i="2" s="1"/>
  <c r="J140" i="3"/>
  <c r="J98" i="3"/>
  <c r="BK122" i="2"/>
  <c r="J122" i="2" s="1"/>
  <c r="J97" i="2" s="1"/>
  <c r="BK579" i="3"/>
  <c r="J579" i="3" s="1"/>
  <c r="J114" i="3" s="1"/>
  <c r="BK241" i="3"/>
  <c r="J241" i="3"/>
  <c r="J107" i="3" s="1"/>
  <c r="BK592" i="3"/>
  <c r="J592" i="3"/>
  <c r="J117" i="3"/>
  <c r="BA94" i="1"/>
  <c r="W30" i="1" s="1"/>
  <c r="J33" i="3"/>
  <c r="AV96" i="1"/>
  <c r="AT96" i="1" s="1"/>
  <c r="BC94" i="1"/>
  <c r="W32" i="1"/>
  <c r="BB94" i="1"/>
  <c r="W31" i="1" s="1"/>
  <c r="F33" i="2"/>
  <c r="AZ95" i="1"/>
  <c r="F33" i="3"/>
  <c r="AZ96" i="1" s="1"/>
  <c r="J33" i="2"/>
  <c r="AV95" i="1"/>
  <c r="AT95" i="1"/>
  <c r="BD94" i="1"/>
  <c r="W33" i="1" s="1"/>
  <c r="P138" i="3" l="1"/>
  <c r="AU96" i="1"/>
  <c r="R138" i="3"/>
  <c r="T138" i="3"/>
  <c r="BK138" i="3"/>
  <c r="J138" i="3"/>
  <c r="J96" i="3"/>
  <c r="BK121" i="2"/>
  <c r="J121" i="2" s="1"/>
  <c r="J96" i="2" s="1"/>
  <c r="AU94" i="1"/>
  <c r="AZ94" i="1"/>
  <c r="AV94" i="1" s="1"/>
  <c r="AK29" i="1" s="1"/>
  <c r="AX94" i="1"/>
  <c r="AW94" i="1"/>
  <c r="AK30" i="1" s="1"/>
  <c r="AY94" i="1"/>
  <c r="J30" i="3" l="1"/>
  <c r="AG96" i="1" s="1"/>
  <c r="J30" i="2"/>
  <c r="AG95" i="1"/>
  <c r="AT94" i="1"/>
  <c r="W29" i="1"/>
  <c r="J39" i="3" l="1"/>
  <c r="J39" i="2"/>
  <c r="AN96" i="1"/>
  <c r="AN95" i="1"/>
  <c r="AG94" i="1"/>
  <c r="AK26" i="1"/>
  <c r="AK35" i="1"/>
  <c r="AN94" i="1" l="1"/>
</calcChain>
</file>

<file path=xl/sharedStrings.xml><?xml version="1.0" encoding="utf-8"?>
<sst xmlns="http://schemas.openxmlformats.org/spreadsheetml/2006/main" count="5672" uniqueCount="1060">
  <si>
    <t>Export Komplet</t>
  </si>
  <si>
    <t/>
  </si>
  <si>
    <t>2.0</t>
  </si>
  <si>
    <t>False</t>
  </si>
  <si>
    <t>{02b770b2-bccb-4b53-9dd6-0aca7c776907}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</si>
  <si>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</si>
  <si>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</si>
  <si>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</si>
  <si>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</si>
  <si>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</si>
  <si>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</si>
  <si>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</si>
  <si>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</si>
  <si>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</si>
  <si>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20-056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</si>
  <si>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</si>
  <si>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</si>
  <si>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Znojmo - radniční věž</t>
  </si>
  <si>
    <t>0,1</t>
  </si>
  <si>
    <t>KSO:</t>
  </si>
  <si>
    <t>801 49</t>
  </si>
  <si>
    <t>CC-CZ:</t>
  </si>
  <si>
    <t>1</t>
  </si>
  <si>
    <t>Místo:</t>
  </si>
  <si>
    <t>Znojmo</t>
  </si>
  <si>
    <t>Datum:</t>
  </si>
  <si>
    <t>29. 10. 2020</t>
  </si>
  <si>
    <t>Zadavatel:</t>
  </si>
  <si>
    <t>IČ:</t>
  </si>
  <si>
    <t>Město Znojmo</t>
  </si>
  <si>
    <t>DIČ:</t>
  </si>
  <si>
    <t>Uchazeč:</t>
  </si>
  <si>
    <t>Vyplň údaj</t>
  </si>
  <si>
    <t>Projektant:</t>
  </si>
  <si>
    <t>Ing. Miroslav Fuchs, Praha 6</t>
  </si>
  <si>
    <t>True</t>
  </si>
  <si>
    <t>Zpracovatel:</t>
  </si>
  <si>
    <t>Vojtěch</t>
  </si>
  <si>
    <t>Poznámka:</t>
  </si>
  <si>
    <t>Veškeré rozměry budou upřesněny po odkrytí a zpřístupněné jednotlivých prvků. _x000D_
Před zpracováním cenové nabídky je nutno vidět místo staveniště a zúčastnit se vstupní schůzky !!!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</si>
  <si>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</si>
  <si>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</si>
  <si>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</si>
  <si>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</si>
  <si>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</si>
  <si>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</si>
  <si>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</si>
  <si>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</si>
  <si>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</si>
  <si>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</si>
  <si>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</si>
  <si>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</si>
  <si>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</si>
  <si>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</si>
  <si>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</si>
  <si>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</si>
  <si>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</si>
  <si>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</si>
  <si>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</si>
  <si>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</si>
  <si>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</si>
  <si>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</si>
  <si>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</si>
  <si>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</si>
  <si>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</si>
  <si>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</si>
  <si>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</si>
  <si>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</si>
  <si>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</si>
  <si>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</si>
  <si>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</si>
  <si>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</si>
  <si>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</si>
  <si>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</si>
  <si>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</si>
  <si>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</si>
  <si>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</si>
  <si>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</si>
  <si>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</si>
  <si>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</si>
  <si>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</si>
  <si>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</si>
  <si>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</si>
  <si>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</si>
  <si>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</si>
  <si>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</si>
  <si>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</si>
  <si>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</si>
  <si>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{26b2d6fc-d3ee-4cc9-a65b-1da458aa9320}</t>
  </si>
  <si>
    <t>2</t>
  </si>
  <si>
    <t>01</t>
  </si>
  <si>
    <t>Oprava krovu a střechy</t>
  </si>
  <si>
    <t>STA</t>
  </si>
  <si>
    <t>{36191665-58f5-4506-9180-48d45112f558}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</si>
  <si>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</si>
  <si>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</si>
  <si>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</si>
  <si>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</si>
  <si>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</si>
  <si>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</si>
  <si>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</si>
  <si>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</si>
  <si>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</si>
  <si>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</si>
  <si>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</si>
  <si>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</si>
  <si>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</si>
  <si>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</si>
  <si>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</si>
  <si>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</si>
  <si>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</si>
  <si>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</si>
  <si>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</si>
  <si>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</si>
  <si>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</si>
  <si>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</si>
  <si>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</si>
  <si>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</si>
  <si>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</si>
  <si>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</si>
  <si>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</si>
  <si>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</si>
  <si>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</si>
  <si>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</si>
  <si>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</si>
  <si>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</si>
  <si>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</si>
  <si>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</si>
  <si>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</si>
  <si>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celek</t>
  </si>
  <si>
    <t>CS ÚRS 2020 02</t>
  </si>
  <si>
    <t>1024</t>
  </si>
  <si>
    <t>-2016487351</t>
  </si>
  <si>
    <t>032002000</t>
  </si>
  <si>
    <t>Vybavení staveniště</t>
  </si>
  <si>
    <t>-1261423310</t>
  </si>
  <si>
    <t>P</t>
  </si>
  <si>
    <t xml:space="preserve">Poznámka k položce:_x000D_
Veškeré náklady na vybudování a zajištění zařízení staveniště a jeho provoz včetně skládky a meziskládky materiálu. </t>
  </si>
  <si>
    <t>3</t>
  </si>
  <si>
    <t>033002000</t>
  </si>
  <si>
    <t>Připojení staveniště na inženýrské sítě</t>
  </si>
  <si>
    <t>969824724</t>
  </si>
  <si>
    <t>4</t>
  </si>
  <si>
    <t>034002000</t>
  </si>
  <si>
    <t>Zabezpečení staveniště</t>
  </si>
  <si>
    <t>-1605717536</t>
  </si>
  <si>
    <t>039002000</t>
  </si>
  <si>
    <t>Zrušení zařízení staveniště</t>
  </si>
  <si>
    <t>-1480154525</t>
  </si>
  <si>
    <t>VRN4</t>
  </si>
  <si>
    <t>Inženýrská činnost</t>
  </si>
  <si>
    <t>6</t>
  </si>
  <si>
    <t>042503000</t>
  </si>
  <si>
    <t>Doplnění SHP</t>
  </si>
  <si>
    <t>104852353</t>
  </si>
  <si>
    <t>Poznámka k položce:_x000D_
Doplnění stavebně-historického průzkumu dle podmínek technické zprávy PD.</t>
  </si>
  <si>
    <t>7</t>
  </si>
  <si>
    <t>045002000</t>
  </si>
  <si>
    <t>Kompletační a koordinační činnost</t>
  </si>
  <si>
    <t>534025705</t>
  </si>
  <si>
    <t>Poznámka k položce:_x000D_
Koordinace veškerých prací a dodávek, které jsou součástí díla a dále koordinace navazujících dodávek interiérového vybavení a informačního systému, které nejsou součástí díla.</t>
  </si>
  <si>
    <t>8</t>
  </si>
  <si>
    <t>049103000</t>
  </si>
  <si>
    <t>Ostatní náklady vzniklé v souvislosti s realizací stavby</t>
  </si>
  <si>
    <t>2048263002</t>
  </si>
  <si>
    <t xml:space="preserve">Poznámka k položce:_x000D_
Zdokumentování stavebně technického stavu konstrukcí dotčených sousedních nadzemních a podzemních objektů před zahájením výstavby a po dokončení výstavby k prokázání nepoškození těchto konstrukcí vlivem výstavby;_x000D_
Zhotovitel bude průběžně pořizovat fotodokumentaci postupu provádění stavby, kterou předá objednateli na CD při předání díla._x000D_
_x000D_
</t>
  </si>
  <si>
    <t>VRN6</t>
  </si>
  <si>
    <t>Územní vlivy</t>
  </si>
  <si>
    <t>9</t>
  </si>
  <si>
    <t>063303000</t>
  </si>
  <si>
    <t>Práce ve výškách, v hloubkách</t>
  </si>
  <si>
    <t>509791684</t>
  </si>
  <si>
    <t>10</t>
  </si>
  <si>
    <t>063503000</t>
  </si>
  <si>
    <t>Práce ve stísněném prostoru</t>
  </si>
  <si>
    <t>-653912319</t>
  </si>
  <si>
    <t>VRN9</t>
  </si>
  <si>
    <t>Ostatní náklady</t>
  </si>
  <si>
    <t>11</t>
  </si>
  <si>
    <t>091404000</t>
  </si>
  <si>
    <t>Práce na památkovém objektu</t>
  </si>
  <si>
    <t>1074244122</t>
  </si>
  <si>
    <t>Poznámka k položce:_x000D_
Jedná se o historické technologie, které se obvykle v současném stavebnictví neprovádí. Ve většině případů je nutné použít při jejich provádění specifické materiály a výrobky, někdy vyžadují určité časové lhůty nebo technologické přestávky z důvodů kvalitního provedení konstrukcí apod.</t>
  </si>
  <si>
    <t>12</t>
  </si>
  <si>
    <t>091504000</t>
  </si>
  <si>
    <t>Náklady související s publikační činností</t>
  </si>
  <si>
    <t>-476459231</t>
  </si>
  <si>
    <t>Poznámka k položce:_x000D_
Propagační informační cedule.</t>
  </si>
  <si>
    <t>13</t>
  </si>
  <si>
    <t>091605000</t>
  </si>
  <si>
    <t>Plachta na lešení se siluetou radniční věže</t>
  </si>
  <si>
    <t>-1037669486</t>
  </si>
  <si>
    <t>01 - Oprava krovu a střechy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</si>
  <si>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</si>
  <si>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</si>
  <si>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</si>
  <si>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</si>
  <si>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941 - Lešení vnější</t>
  </si>
  <si>
    <t xml:space="preserve">    942 - Lešení vnitřní</t>
  </si>
  <si>
    <t xml:space="preserve">    943 - Lešení - ostatní náklady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</si>
  <si>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</si>
  <si>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</si>
  <si>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</si>
  <si>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</si>
  <si>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</si>
  <si>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762-1 - Konstrukce tesařské - koridor pro chodce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</si>
  <si>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</si>
  <si>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</si>
  <si>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</si>
  <si>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</si>
  <si>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>M - Práce a dodávky M</t>
  </si>
  <si>
    <t xml:space="preserve">    21-M - Elektromontáže</t>
  </si>
  <si>
    <t xml:space="preserve">    33-M - Montáže dopr.zaříz.,sklad. zař. a váh</t>
  </si>
  <si>
    <t>Ostatní - Ostatní</t>
  </si>
  <si>
    <t xml:space="preserve">    901 - Ostatní práce</t>
  </si>
  <si>
    <t>HSV</t>
  </si>
  <si>
    <t>Práce a dodávky HSV</t>
  </si>
  <si>
    <t>Svislé a kompletní konstrukce</t>
  </si>
  <si>
    <t>310238211</t>
  </si>
  <si>
    <t>Zazdívka otvorů , obezdění trámů, drobné přizdívky pl do 1 m2 ve zdivu nadzákladovém cihlami pálenými na MVC</t>
  </si>
  <si>
    <t>m3</t>
  </si>
  <si>
    <t>1365223973</t>
  </si>
  <si>
    <t>Poznámka k položce:_x000D_
Úroveň III. - přezdění zvětralých cihel a dozdění podlah. trámů ochozu.</t>
  </si>
  <si>
    <t>VV</t>
  </si>
  <si>
    <t xml:space="preserve">"úroveň III." 6,2 </t>
  </si>
  <si>
    <t>"ostatní" 3,2</t>
  </si>
  <si>
    <t>Součet</t>
  </si>
  <si>
    <t>317235811</t>
  </si>
  <si>
    <t>Doplnění zdiva hlavních a kordónových říms cihlami pálenými na maltu</t>
  </si>
  <si>
    <t>-1423212833</t>
  </si>
  <si>
    <t>"hlavní římsa" 0,6*0,6*32,0</t>
  </si>
  <si>
    <t>Úpravy povrchů, podlahy a osazování výplní</t>
  </si>
  <si>
    <t>62232540A</t>
  </si>
  <si>
    <t>Vnější vápenná štuková omítka římsy (kompletní provedení)</t>
  </si>
  <si>
    <t>m2</t>
  </si>
  <si>
    <t>145499295</t>
  </si>
  <si>
    <t>32,0*1,1</t>
  </si>
  <si>
    <t>Ostatní konstrukce a práce-bourání</t>
  </si>
  <si>
    <t>95290111A</t>
  </si>
  <si>
    <t>Vyčištění budov věží při výšce podlaží přes 4 m</t>
  </si>
  <si>
    <t>-1799433157</t>
  </si>
  <si>
    <t>"úroveň I." 7,5*6,9</t>
  </si>
  <si>
    <t>"úroveň II." 7,5*6,9</t>
  </si>
  <si>
    <t>"úroveň III." 9,0*9,2</t>
  </si>
  <si>
    <t>"úroveň IV." 9,0*9,2</t>
  </si>
  <si>
    <t>"úroveň V." 9,0*9,2</t>
  </si>
  <si>
    <t>"úroveň VI." 6,0*6,0</t>
  </si>
  <si>
    <t>"úroveň VII." 6,0*6,0</t>
  </si>
  <si>
    <t>952902601</t>
  </si>
  <si>
    <t>Čištění budov vysátí prachu z trámů</t>
  </si>
  <si>
    <t>688645346</t>
  </si>
  <si>
    <t>"úroveň I." 75,0</t>
  </si>
  <si>
    <t>"úroveň II." 75,0</t>
  </si>
  <si>
    <t>"úroveň III." 150,0</t>
  </si>
  <si>
    <t>"úroveň IV." 130,0</t>
  </si>
  <si>
    <t>"úroveň V." 110,0</t>
  </si>
  <si>
    <t>"úroveň VI." 120,0</t>
  </si>
  <si>
    <t>"úroveň VII." 140,0</t>
  </si>
  <si>
    <t>952903008</t>
  </si>
  <si>
    <t>Čištění budov odstranění ptačího nebo netopýřího trusu z těžko přístupných míst</t>
  </si>
  <si>
    <t>1816458807</t>
  </si>
  <si>
    <t>"v konstrukci krovu - podkroví a na trámech"  250,0</t>
  </si>
  <si>
    <t>975053151</t>
  </si>
  <si>
    <t>Víceřadové podchycení stropů v do 3,5 m pro zatížení přes 1500 kg/m2</t>
  </si>
  <si>
    <t>m</t>
  </si>
  <si>
    <t>1157731594</t>
  </si>
  <si>
    <t xml:space="preserve">Poznámka k položce:_x000D_
Možné podchycení stropů vybrané části chodeb v podzemí pod půdorysem lešení okolo věže tak, aby nebyl ohrožen návštěvnický provoz v podzemí.  </t>
  </si>
  <si>
    <t>55,0*2</t>
  </si>
  <si>
    <t>98513221A</t>
  </si>
  <si>
    <t>Očištění ploch trámů tryskáním sušeným křemičitým pískem ve stíženém prostoru</t>
  </si>
  <si>
    <t>1358402881</t>
  </si>
  <si>
    <t>Poznámka k položce:_x000D_
V položce je započteno i odklizení písku po provedeném pískování.</t>
  </si>
  <si>
    <t>"úroveň I." 40,0</t>
  </si>
  <si>
    <t>"úroveň II." 40,0</t>
  </si>
  <si>
    <t>"úroveň III." 70,0</t>
  </si>
  <si>
    <t>941</t>
  </si>
  <si>
    <t>Lešení vnější</t>
  </si>
  <si>
    <t>94111101A</t>
  </si>
  <si>
    <t>Montáž vnějšího lešení kolem věže</t>
  </si>
  <si>
    <t>555695998</t>
  </si>
  <si>
    <t>Poznámka k položce:_x000D_
Viz.PD Lešení.</t>
  </si>
  <si>
    <t>94111102A</t>
  </si>
  <si>
    <t>Demontáž vnějšího lešení kolem věže</t>
  </si>
  <si>
    <t>474853202</t>
  </si>
  <si>
    <t>94111103A</t>
  </si>
  <si>
    <t>Montáž a demontáž konzol lešení</t>
  </si>
  <si>
    <t>kus</t>
  </si>
  <si>
    <t>-354631614</t>
  </si>
  <si>
    <t>94111104A</t>
  </si>
  <si>
    <t>Pronájem vnějšího lešení včetně konzol za první a ZKD použití / den</t>
  </si>
  <si>
    <t>-890219846</t>
  </si>
  <si>
    <t>"cca 10 měsíců" 4280*30*10</t>
  </si>
  <si>
    <t>94111105A</t>
  </si>
  <si>
    <t>Doprava vnějšího lešení včetně manipulace</t>
  </si>
  <si>
    <t>1385106309</t>
  </si>
  <si>
    <t>14</t>
  </si>
  <si>
    <t>94111106A</t>
  </si>
  <si>
    <t>Úpravy lešení během realizace stavby</t>
  </si>
  <si>
    <t>-1083420787</t>
  </si>
  <si>
    <t>94112101A</t>
  </si>
  <si>
    <t>Montáž ochranné sítě lešení</t>
  </si>
  <si>
    <t>1415397171</t>
  </si>
  <si>
    <t>16</t>
  </si>
  <si>
    <t>94112102A</t>
  </si>
  <si>
    <t>Demontáž ochranné sítě lešení</t>
  </si>
  <si>
    <t>395576948</t>
  </si>
  <si>
    <t>17</t>
  </si>
  <si>
    <t>94112103A</t>
  </si>
  <si>
    <t>Pronájem ochranné sítě lešení / den</t>
  </si>
  <si>
    <t>-2035839029</t>
  </si>
  <si>
    <t>2230*30*10</t>
  </si>
  <si>
    <t>942</t>
  </si>
  <si>
    <t>Lešení vnitřní</t>
  </si>
  <si>
    <t>18</t>
  </si>
  <si>
    <t>94211101A</t>
  </si>
  <si>
    <t>Montáž vnitřního lešení vně věže</t>
  </si>
  <si>
    <t>-204575193</t>
  </si>
  <si>
    <t>19</t>
  </si>
  <si>
    <t>94211102A</t>
  </si>
  <si>
    <t>Demontáž vnitřního lešení vně věže</t>
  </si>
  <si>
    <t>-43038516</t>
  </si>
  <si>
    <t>20</t>
  </si>
  <si>
    <t>94211103A</t>
  </si>
  <si>
    <t>Pronájem vnitřního lešení vně věže za první a ZKD použití</t>
  </si>
  <si>
    <t>1075695821</t>
  </si>
  <si>
    <t>"cca 10 měsíců" 540*30*10</t>
  </si>
  <si>
    <t>94211104A</t>
  </si>
  <si>
    <t>Doprava vnitřního lešení včetně manipulace</t>
  </si>
  <si>
    <t>537753327</t>
  </si>
  <si>
    <t>943</t>
  </si>
  <si>
    <t>Lešení - ostatní náklady</t>
  </si>
  <si>
    <t>22</t>
  </si>
  <si>
    <t>94311101A</t>
  </si>
  <si>
    <t>Odborný dozor v průběhu montáže</t>
  </si>
  <si>
    <t>hod</t>
  </si>
  <si>
    <t>741383739</t>
  </si>
  <si>
    <t>23</t>
  </si>
  <si>
    <t>94311102A</t>
  </si>
  <si>
    <t>Odborná kontrola lešení</t>
  </si>
  <si>
    <t>88868429</t>
  </si>
  <si>
    <t>Poznámka k položce:_x000D_
Minimálně 1x za 14 dní nebo po mimořádné události (na výzvu objednatele)</t>
  </si>
  <si>
    <t>10*2</t>
  </si>
  <si>
    <t>24</t>
  </si>
  <si>
    <t>94311103A</t>
  </si>
  <si>
    <t>Kontrola lešení statikem</t>
  </si>
  <si>
    <t>668956172</t>
  </si>
  <si>
    <t>Poznámka k položce:_x000D_
V případě potředy.</t>
  </si>
  <si>
    <t>10/2</t>
  </si>
  <si>
    <t>25</t>
  </si>
  <si>
    <t>94311104A</t>
  </si>
  <si>
    <t>Uzemění lešení včetně revizní zprávy</t>
  </si>
  <si>
    <t>-547647200</t>
  </si>
  <si>
    <t>96</t>
  </si>
  <si>
    <t>Bourání konstrukcí</t>
  </si>
  <si>
    <t>26</t>
  </si>
  <si>
    <t>974029187</t>
  </si>
  <si>
    <t>Vysekání rýh ve zdivu kamenném hl do 300 mm š do 300 mm</t>
  </si>
  <si>
    <t>-720153451</t>
  </si>
  <si>
    <t>"pro římsu" 32,0</t>
  </si>
  <si>
    <t>27</t>
  </si>
  <si>
    <t>974029189</t>
  </si>
  <si>
    <t>Příplatek k vysekání rýh ve zdivu kamenném hl do 300 mm ZKD 100 mm š rýhy</t>
  </si>
  <si>
    <t>292253820</t>
  </si>
  <si>
    <t>32*3</t>
  </si>
  <si>
    <t>28</t>
  </si>
  <si>
    <t>971033561</t>
  </si>
  <si>
    <t xml:space="preserve">Drobné bourání zdiva, otvorů, uvolnění trámů atd. ve zdivu cihelném na MVC nebo MV </t>
  </si>
  <si>
    <t>1704529909</t>
  </si>
  <si>
    <t>Poznámka k položce:_x000D_
Úroveň III.- uvolnění zvětralých cihel a zhlaví trámů ochozu.</t>
  </si>
  <si>
    <t>29</t>
  </si>
  <si>
    <t>98452131A</t>
  </si>
  <si>
    <t>Vybourání stávajících konstrukcí ohraničující prostor vestavby pro telekomunikační zařízení</t>
  </si>
  <si>
    <t>2027248858</t>
  </si>
  <si>
    <t>3*8*2</t>
  </si>
  <si>
    <t>30</t>
  </si>
  <si>
    <t>997013001</t>
  </si>
  <si>
    <t>Vyklizení ulehlé suti z prostorů do 15 m2 s naložením z hl do 2 m</t>
  </si>
  <si>
    <t>-1317451628</t>
  </si>
  <si>
    <t>"úroveň I." 4,12*4,26*0,15</t>
  </si>
  <si>
    <t>"úroveň III-V." 4,6</t>
  </si>
  <si>
    <t>"úroveň VI.-VII." 3,4</t>
  </si>
  <si>
    <t>997</t>
  </si>
  <si>
    <t>Přesun sutě</t>
  </si>
  <si>
    <t>31</t>
  </si>
  <si>
    <t>997006003</t>
  </si>
  <si>
    <t>Pytlování stavebního odpadu (trusu, dřeva napadeného škůdci nebo hnilobou)</t>
  </si>
  <si>
    <t>t</t>
  </si>
  <si>
    <t>-1347253510</t>
  </si>
  <si>
    <t>98,658*0,4</t>
  </si>
  <si>
    <t>32</t>
  </si>
  <si>
    <t>997013217A</t>
  </si>
  <si>
    <t xml:space="preserve">Vnitrostaveništní doprava suti a vybouraných hmot pro budovy v do 65 m s omezením mechanizace, vodorovně do 50 m </t>
  </si>
  <si>
    <t>6556368</t>
  </si>
  <si>
    <t>109,438-10,78</t>
  </si>
  <si>
    <t>33</t>
  </si>
  <si>
    <t>997013501</t>
  </si>
  <si>
    <t>Odvoz suti a vybouraných hmot na skládku nebo meziskládku do 1 km se složením</t>
  </si>
  <si>
    <t>-2025988572</t>
  </si>
  <si>
    <t>34</t>
  </si>
  <si>
    <t>997013509</t>
  </si>
  <si>
    <t>Příplatek k odvozu suti a vybouraných hmot na skládku ZKD 1 km přes 1 km</t>
  </si>
  <si>
    <t>811778913</t>
  </si>
  <si>
    <t>98,658*14</t>
  </si>
  <si>
    <t>35</t>
  </si>
  <si>
    <t>997013811</t>
  </si>
  <si>
    <t>Poplatek za uložení stavebního dřevěného odpadu na skládce (skládkovné)</t>
  </si>
  <si>
    <t>-1222498320</t>
  </si>
  <si>
    <t>36</t>
  </si>
  <si>
    <t>997013867</t>
  </si>
  <si>
    <t>Poplatek za uložení stavebního odpadu na recyklační skládce (skládkovné) z tašek a keramických výrobků kód odpadu  17 01 03</t>
  </si>
  <si>
    <t>-870136596</t>
  </si>
  <si>
    <t>(98,658-56,104)*0,6</t>
  </si>
  <si>
    <t>37</t>
  </si>
  <si>
    <t>997013871</t>
  </si>
  <si>
    <t>Poplatek za uložení stavebního odpadu na recyklační skládce (skládkovné) směsného stavebního a demoličního kód odpadu  17 09 04</t>
  </si>
  <si>
    <t>1779171247</t>
  </si>
  <si>
    <t>(98,658-56,104)*0,4</t>
  </si>
  <si>
    <t>998</t>
  </si>
  <si>
    <t>Přesun hmot</t>
  </si>
  <si>
    <t>38</t>
  </si>
  <si>
    <t>998017007A</t>
  </si>
  <si>
    <t>Přesun hmot s omezením mechanizace pro budovy v do 65 m</t>
  </si>
  <si>
    <t>1750020133</t>
  </si>
  <si>
    <t>PSV</t>
  </si>
  <si>
    <t>Práce a dodávky PSV</t>
  </si>
  <si>
    <t>762</t>
  </si>
  <si>
    <t>Konstrukce tesařské</t>
  </si>
  <si>
    <t>39</t>
  </si>
  <si>
    <t>762085112</t>
  </si>
  <si>
    <t>Montáž svorníků nebo šroubů délky do 300 mm</t>
  </si>
  <si>
    <t>-375079593</t>
  </si>
  <si>
    <t>"O1k" 22</t>
  </si>
  <si>
    <t>Úroveň IV.,V.</t>
  </si>
  <si>
    <t>40</t>
  </si>
  <si>
    <t>762085113</t>
  </si>
  <si>
    <t>Montáž svorníků nebo šroubů délky do 450 mm</t>
  </si>
  <si>
    <t>1686818985</t>
  </si>
  <si>
    <t>"O3k" 16</t>
  </si>
  <si>
    <t>Úroveň VI.</t>
  </si>
  <si>
    <t>"O2k" 2</t>
  </si>
  <si>
    <t>Úroveň VII.</t>
  </si>
  <si>
    <t>41</t>
  </si>
  <si>
    <t>763793124</t>
  </si>
  <si>
    <t>Montáž svorníků nebo šroubů délky do 1000 mm</t>
  </si>
  <si>
    <t>-1796939985</t>
  </si>
  <si>
    <t>"O4k" 1</t>
  </si>
  <si>
    <t>Úroveň V.</t>
  </si>
  <si>
    <t>42</t>
  </si>
  <si>
    <t>762086111</t>
  </si>
  <si>
    <t>Montáž KDK hmotnosti prvku do 5 kg</t>
  </si>
  <si>
    <t>kg</t>
  </si>
  <si>
    <t>-374203863</t>
  </si>
  <si>
    <t>"odhad pro další zásahy" 250,0</t>
  </si>
  <si>
    <t>43</t>
  </si>
  <si>
    <t>M</t>
  </si>
  <si>
    <t>553412501</t>
  </si>
  <si>
    <t>konstrukční ocel provedení nerez  (svorníky, podložky, matky apod.)</t>
  </si>
  <si>
    <t>161958073</t>
  </si>
  <si>
    <t>33,7+250,0</t>
  </si>
  <si>
    <t>44</t>
  </si>
  <si>
    <t>762132811</t>
  </si>
  <si>
    <t xml:space="preserve">Demontáž bednění svislých stěn z prken </t>
  </si>
  <si>
    <t>1428194907</t>
  </si>
  <si>
    <t>"úroveň III. - spodní ochoz"  (8,4+8,3)*2*2,2</t>
  </si>
  <si>
    <t>45</t>
  </si>
  <si>
    <t>762132137</t>
  </si>
  <si>
    <t xml:space="preserve">Montáž bednění stěn z hoblovaných prken na sraz </t>
  </si>
  <si>
    <t>1965884250</t>
  </si>
  <si>
    <t>46</t>
  </si>
  <si>
    <t>611899902</t>
  </si>
  <si>
    <t>hoblovaná prkna P+D tl.28 mm</t>
  </si>
  <si>
    <t>-1573867613</t>
  </si>
  <si>
    <t>73,48*1,1</t>
  </si>
  <si>
    <t>47</t>
  </si>
  <si>
    <t>762195000</t>
  </si>
  <si>
    <t>Spojovací prostředky pro montáž stěn, příček, bednění stěn</t>
  </si>
  <si>
    <t>-1780776587</t>
  </si>
  <si>
    <t>80,828*0,028</t>
  </si>
  <si>
    <t>48</t>
  </si>
  <si>
    <t>762527812</t>
  </si>
  <si>
    <t>Demontáž podlah k dalšímu použití bez polštářů z prken nebo fošen tloušťky přes 32 mm</t>
  </si>
  <si>
    <t>-860620959</t>
  </si>
  <si>
    <t xml:space="preserve">Poznámka k položce:_x000D_
Velmi opatrné rozebírání, neboť se může jednat o cenné historické konstrukce. </t>
  </si>
  <si>
    <t>"úroveň II."  4,15*4,31</t>
  </si>
  <si>
    <t>"úroveň III. - spodní ochoz"  (8,0+5,8)*1,0*2</t>
  </si>
  <si>
    <t>"úroveň III." 5,2*5,2</t>
  </si>
  <si>
    <t>"úroveň IV." 4,9*5,1</t>
  </si>
  <si>
    <t>"úroveň V." 4,2*4,2</t>
  </si>
  <si>
    <t>"úroveň VI." 4,7*4,7</t>
  </si>
  <si>
    <t>49</t>
  </si>
  <si>
    <t>762523108</t>
  </si>
  <si>
    <t>Položení podlahy z hoblovaných fošen na sraz</t>
  </si>
  <si>
    <t>-2000452910</t>
  </si>
  <si>
    <t>50</t>
  </si>
  <si>
    <t>605110221</t>
  </si>
  <si>
    <t>řezivo jehličnaté fošny hoblované tl.40 mm</t>
  </si>
  <si>
    <t>1027947112</t>
  </si>
  <si>
    <t>137,247*0,04*1,1</t>
  </si>
  <si>
    <t>51</t>
  </si>
  <si>
    <t>762595001</t>
  </si>
  <si>
    <t>Spojovací prostředky pro položení dřevěných podlah a zakrytí kanálů</t>
  </si>
  <si>
    <t>800138683</t>
  </si>
  <si>
    <t>52</t>
  </si>
  <si>
    <t>762333914</t>
  </si>
  <si>
    <t>Otesání části střešní vazby z hranolů průřezové plochy do 450 cm2</t>
  </si>
  <si>
    <t>1375032741</t>
  </si>
  <si>
    <t>"úroveň I." 45,0</t>
  </si>
  <si>
    <t>"úroveň II." 35,0</t>
  </si>
  <si>
    <t>"úroveň III." 85,0</t>
  </si>
  <si>
    <t>"úroveň IV." 65,0</t>
  </si>
  <si>
    <t>"úroveň V." 60,0</t>
  </si>
  <si>
    <t>"úroveň VI." 60,0</t>
  </si>
  <si>
    <t>"úroveň VII." 75,0</t>
  </si>
  <si>
    <t>53</t>
  </si>
  <si>
    <t>762333915</t>
  </si>
  <si>
    <t>Otesání části střešní vazby z hranolů průřezové plochy přes 450 cm2</t>
  </si>
  <si>
    <t>2094990350</t>
  </si>
  <si>
    <t>"úroveň I." 35,0</t>
  </si>
  <si>
    <t>"úroveň II." 25,0</t>
  </si>
  <si>
    <t>"úroveň III." 55,0</t>
  </si>
  <si>
    <t>"úroveň IV." 45,0</t>
  </si>
  <si>
    <t>"úroveň V." 40,0</t>
  </si>
  <si>
    <t>"úroveň VI." 40,0</t>
  </si>
  <si>
    <t>"úroveň VII." 55,0</t>
  </si>
  <si>
    <t>54</t>
  </si>
  <si>
    <t>762331911</t>
  </si>
  <si>
    <t xml:space="preserve">Vyřezání části střešní vazby průřezové plochy řeziva do 120 cm2 </t>
  </si>
  <si>
    <t>1023137007</t>
  </si>
  <si>
    <t>"dřevo z projektové dokumentace" 8,65</t>
  </si>
  <si>
    <t>"odhad pro nepřístupné konstrukce" 83,4</t>
  </si>
  <si>
    <t>55</t>
  </si>
  <si>
    <t>762331921</t>
  </si>
  <si>
    <t xml:space="preserve">Vyřezání části střešní vazby průřezové plochy řeziva do 224 cm2 </t>
  </si>
  <si>
    <t>-1007993710</t>
  </si>
  <si>
    <t>"dřevo z projektové dokumentace" 170,5</t>
  </si>
  <si>
    <t>"odhad pro nepřístupné konstrukce" 211,1</t>
  </si>
  <si>
    <t>56</t>
  </si>
  <si>
    <t>762331931</t>
  </si>
  <si>
    <t xml:space="preserve">Vyřezání části střešní vazby průřezové plochy řeziva do 288 cm2 </t>
  </si>
  <si>
    <t>-1076587548</t>
  </si>
  <si>
    <t>"dřevo z projektové dokumentace" 131,1</t>
  </si>
  <si>
    <t>"odhad pro nepřístupné konstrukce" 174,6</t>
  </si>
  <si>
    <t>57</t>
  </si>
  <si>
    <t>762331941</t>
  </si>
  <si>
    <t xml:space="preserve">Vyřezání části střešní vazby průřezové plochy řeziva do 450 cm2 </t>
  </si>
  <si>
    <t>1095699872</t>
  </si>
  <si>
    <t>"dřevo z projektové dokumentace" 69,0</t>
  </si>
  <si>
    <t>"odhad pro nepřístupné konstrukce" 199,1</t>
  </si>
  <si>
    <t>58</t>
  </si>
  <si>
    <t>762331951</t>
  </si>
  <si>
    <t xml:space="preserve">Vyřezání části střešní vazby průřezové plochy řeziva přes 450 cm2 </t>
  </si>
  <si>
    <t>1887542349</t>
  </si>
  <si>
    <t>"dřevo z projektové dokumentace" 4,9</t>
  </si>
  <si>
    <t>"odhad pro nepřístupné konstrukce" 87,7+166,9</t>
  </si>
  <si>
    <t>59</t>
  </si>
  <si>
    <t>762332931</t>
  </si>
  <si>
    <t>Montáž doplnění části střešní vazby z hranolů průřezové plochy do 120 cm2</t>
  </si>
  <si>
    <t>41084716</t>
  </si>
  <si>
    <t>"d23k" 0,45*8</t>
  </si>
  <si>
    <t>"d31k" 0,45*9</t>
  </si>
  <si>
    <t>"d47k" 0,25*4</t>
  </si>
  <si>
    <t>60</t>
  </si>
  <si>
    <t>762332932</t>
  </si>
  <si>
    <t>Montáž doplnění části střešní vazby z hranolů průřezové plochy do 224 cm2</t>
  </si>
  <si>
    <t>-332956626</t>
  </si>
  <si>
    <t>"d3k" 1,8*1</t>
  </si>
  <si>
    <t>"d4k" 2,6*3</t>
  </si>
  <si>
    <t>"d5k" 3,0*2</t>
  </si>
  <si>
    <t>"d6k" 4,2*9</t>
  </si>
  <si>
    <t>"d7k" 2,0*1</t>
  </si>
  <si>
    <t>"d9k" 1,6*18</t>
  </si>
  <si>
    <t>"d10k" 1,3*4</t>
  </si>
  <si>
    <t>"d13k" 1,4*1</t>
  </si>
  <si>
    <t>Úroveň IV.</t>
  </si>
  <si>
    <t>"d20k" 1,0*1</t>
  </si>
  <si>
    <t>"d34k" 2,3*24</t>
  </si>
  <si>
    <t>"d43k" 2,5*3</t>
  </si>
  <si>
    <t>"d44k" 3,2*2</t>
  </si>
  <si>
    <t>"d46k" 1,5*6</t>
  </si>
  <si>
    <t>"d48k" 0,6*1</t>
  </si>
  <si>
    <t>61</t>
  </si>
  <si>
    <t>762332933</t>
  </si>
  <si>
    <t>Montáž doplnění části střešní vazby z hranolů průřezové plochy do 288 cm2</t>
  </si>
  <si>
    <t>-371616804</t>
  </si>
  <si>
    <t>"d1k" 2,8*2</t>
  </si>
  <si>
    <t>"d8k" 1,3*1</t>
  </si>
  <si>
    <t>"d11k" 1,4*1</t>
  </si>
  <si>
    <t>"d30k" 2,2*24</t>
  </si>
  <si>
    <t>"d32k" 5,5*4</t>
  </si>
  <si>
    <t>"d35k" 5,5*4</t>
  </si>
  <si>
    <t>"d45k" 6,5*4</t>
  </si>
  <si>
    <t>62</t>
  </si>
  <si>
    <t>762332934</t>
  </si>
  <si>
    <t>Montáž doplnění části střešní vazby z hranolů průřezové plochy do 450 cm2</t>
  </si>
  <si>
    <t>371333165</t>
  </si>
  <si>
    <t>"d2k" 2,5*1</t>
  </si>
  <si>
    <t>"d12k" 1,7*1</t>
  </si>
  <si>
    <t>"d14k" 3,0*1</t>
  </si>
  <si>
    <t>"d16k" 3,5*2</t>
  </si>
  <si>
    <t>"d21k" 1,5*8</t>
  </si>
  <si>
    <t>"d22k" 0,8*1</t>
  </si>
  <si>
    <t>"d33k" 2,3*16</t>
  </si>
  <si>
    <t>"d41k" 2,6*2</t>
  </si>
  <si>
    <t>63</t>
  </si>
  <si>
    <t>762332935</t>
  </si>
  <si>
    <t>Montáž doplnění části střešní vazby z hranolů průřezové plochy přes 450 cm2</t>
  </si>
  <si>
    <t>-159476801</t>
  </si>
  <si>
    <t>"d15k" 3,5*1</t>
  </si>
  <si>
    <t>"d42k" 1,4*1</t>
  </si>
  <si>
    <t>64</t>
  </si>
  <si>
    <t>605121001</t>
  </si>
  <si>
    <t>řezivo smrkové hoblované jakost I. - pro konstrukci krovu</t>
  </si>
  <si>
    <t>-143119238</t>
  </si>
  <si>
    <t>12,26*1,1</t>
  </si>
  <si>
    <t>65</t>
  </si>
  <si>
    <t>605121002</t>
  </si>
  <si>
    <t>řezivo jedlové hoblované jakost I. - pro konstrukci krovu</t>
  </si>
  <si>
    <t>-434519396</t>
  </si>
  <si>
    <t>14,48*1,1</t>
  </si>
  <si>
    <t>66</t>
  </si>
  <si>
    <t>605131000</t>
  </si>
  <si>
    <t>řezivo dubové hoblované jakost I. - pro konstrukci krovu</t>
  </si>
  <si>
    <t>657523344</t>
  </si>
  <si>
    <t>21,38*1,1</t>
  </si>
  <si>
    <t>67</t>
  </si>
  <si>
    <t>76239500A</t>
  </si>
  <si>
    <t xml:space="preserve">Příplatek za spojovací prostředky pro montáž krovu - ručně tesané dubové kolíky a dubové podkládky </t>
  </si>
  <si>
    <t>-2034094602</t>
  </si>
  <si>
    <t>13,486+15,928+23,518</t>
  </si>
  <si>
    <t>68</t>
  </si>
  <si>
    <t>762345811</t>
  </si>
  <si>
    <t>Demontáž bednění střech k dalšímu použití z prken</t>
  </si>
  <si>
    <t>466794426</t>
  </si>
  <si>
    <t>69</t>
  </si>
  <si>
    <t>762341250</t>
  </si>
  <si>
    <t>Montáž bednění střech rovných a šikmých z hoblovaných prken</t>
  </si>
  <si>
    <t>503490308</t>
  </si>
  <si>
    <t xml:space="preserve">"úroveň IV. včetně věžiček" 50,0*4+25,0*4 </t>
  </si>
  <si>
    <t>"úroveň V." 30,0*4</t>
  </si>
  <si>
    <t>"úroveň VI." 25,0*4</t>
  </si>
  <si>
    <t>"úroveň VII. včetně věžiček" 30,0*4+25,0*4+70,0</t>
  </si>
  <si>
    <t>Součet - celková plocha</t>
  </si>
  <si>
    <t>"z toho 90%" 810,0*0,9</t>
  </si>
  <si>
    <t>70</t>
  </si>
  <si>
    <t>605110222</t>
  </si>
  <si>
    <t>řezivo jehličnaté fošny hoblované tl.32 mm šíkmo seříznuté</t>
  </si>
  <si>
    <t>-564139345</t>
  </si>
  <si>
    <t>729,0*0,032*1,1</t>
  </si>
  <si>
    <t>71</t>
  </si>
  <si>
    <t>762395000</t>
  </si>
  <si>
    <t>Spojovací prostředky pro montáž krovu, bednění, laťování, světlíky, klíny</t>
  </si>
  <si>
    <t>377092679</t>
  </si>
  <si>
    <t>72</t>
  </si>
  <si>
    <t>762841831</t>
  </si>
  <si>
    <t>Demontáž podbíjení obkladů stropů a střech k dalšímu použití z hrubých prken tl do 35 mm</t>
  </si>
  <si>
    <t>-193790737</t>
  </si>
  <si>
    <t>73</t>
  </si>
  <si>
    <t>762841230</t>
  </si>
  <si>
    <t>Montáž podbíjení stropů a střech vodorovných z hoblovaných prken na pero a drážku</t>
  </si>
  <si>
    <t>-688255952</t>
  </si>
  <si>
    <t>74</t>
  </si>
  <si>
    <t>611899901</t>
  </si>
  <si>
    <t>91467483</t>
  </si>
  <si>
    <t>27,6*1,1</t>
  </si>
  <si>
    <t>75</t>
  </si>
  <si>
    <t>762895000</t>
  </si>
  <si>
    <t>Spojovací prostředky pro montáž záklopu, stropnice a podbíjení</t>
  </si>
  <si>
    <t>1580388809</t>
  </si>
  <si>
    <t>30,36*0,028</t>
  </si>
  <si>
    <t>76</t>
  </si>
  <si>
    <t>76285721A</t>
  </si>
  <si>
    <t>Sanace profilovaných říms a obednění pásu mezi ciferníky a ochozem</t>
  </si>
  <si>
    <t>-1015272983</t>
  </si>
  <si>
    <t>"úroveň III." (9,0+9,2)*1,5*2+(6,7+7,0)*2*1,0</t>
  </si>
  <si>
    <t>77</t>
  </si>
  <si>
    <t>76285121A</t>
  </si>
  <si>
    <t>Drobná údržba stávajících dřevěných schodů a zábradlí</t>
  </si>
  <si>
    <t>-939705850</t>
  </si>
  <si>
    <t xml:space="preserve">Poznámka k položce:_x000D_
Stávající žebříková konstrukce truhlářsky prohlédnuta a případně drobně na místě opravena. Provedena konservace zámečnických prvků u schodnic, které nutno odrezit a natřít ochraným konservačním nátěrem včetně zábradlí. </t>
  </si>
  <si>
    <t>"ozn.DS1" 1</t>
  </si>
  <si>
    <t>"ozn.DS2" 1</t>
  </si>
  <si>
    <t>"ozn.DS3" 1</t>
  </si>
  <si>
    <t>"ozn.DS4" 1</t>
  </si>
  <si>
    <t>"ozn.DS5" 1</t>
  </si>
  <si>
    <t>"ozn.DS6" 1</t>
  </si>
  <si>
    <t>78</t>
  </si>
  <si>
    <t>76297541A</t>
  </si>
  <si>
    <t xml:space="preserve">Demontáž, uskladnění a opětovná montáž stropu z latiček ozn.LS </t>
  </si>
  <si>
    <t>-1237825584</t>
  </si>
  <si>
    <t>Poznámka k položce:_x000D_
Demontáž po dobu stavby - umožňuje volné propojení úrovně II. se spodní úrovní I. (Např. pro dopravu suti okolo základních patních trámů)</t>
  </si>
  <si>
    <t>"úroveň II." 2,0*1,5</t>
  </si>
  <si>
    <t>79</t>
  </si>
  <si>
    <t>HZS2112</t>
  </si>
  <si>
    <t>Hodinová zúčtovací sazba tesař odborný</t>
  </si>
  <si>
    <t>512</t>
  </si>
  <si>
    <t>-1588785425</t>
  </si>
  <si>
    <t>Poznámka k položce:_x000D_
Profilování dubových sloupků ozn. d21k.</t>
  </si>
  <si>
    <t>80</t>
  </si>
  <si>
    <t>998762107A</t>
  </si>
  <si>
    <t>Přesun hmot tonážní pro kce tesařské v objektech v do 65 m</t>
  </si>
  <si>
    <t>-1462080514</t>
  </si>
  <si>
    <t>50,368-7,965</t>
  </si>
  <si>
    <t>81</t>
  </si>
  <si>
    <t>998762181</t>
  </si>
  <si>
    <t>Příplatek k přesunu hmot tonážní 762 prováděný bez použití mechanizace</t>
  </si>
  <si>
    <t>-1682632487</t>
  </si>
  <si>
    <t>82</t>
  </si>
  <si>
    <t>998762194</t>
  </si>
  <si>
    <t>Příplatek k přesunu hmot tonážní 762 za zvětšený přesun do 100 m</t>
  </si>
  <si>
    <t>-1735329726</t>
  </si>
  <si>
    <t>762-1</t>
  </si>
  <si>
    <t>Konstrukce tesařské - koridor pro chodce</t>
  </si>
  <si>
    <t>83</t>
  </si>
  <si>
    <t>762341210</t>
  </si>
  <si>
    <t>Montáž bednění střech rovných a šikmých sklonu do 60° z hrubých prken na sraz</t>
  </si>
  <si>
    <t>-2046994826</t>
  </si>
  <si>
    <t>8,0*2,0+20,0*3,0</t>
  </si>
  <si>
    <t>84</t>
  </si>
  <si>
    <t>60511085</t>
  </si>
  <si>
    <t>řezivo jehličnaté středové smrk, borovice š 120/150mm tl.24mm (28 mm) dl 4m</t>
  </si>
  <si>
    <t>1542655119</t>
  </si>
  <si>
    <t>76,0*0,028*1,1</t>
  </si>
  <si>
    <t>85</t>
  </si>
  <si>
    <t>-2015849485</t>
  </si>
  <si>
    <t>86</t>
  </si>
  <si>
    <t>762713110</t>
  </si>
  <si>
    <t>Montáž prostorové vázané kce z hraněného řeziva průřezové plochy do 120 cm2</t>
  </si>
  <si>
    <t>-1442603509</t>
  </si>
  <si>
    <t>"zavětrování" 480,0</t>
  </si>
  <si>
    <t>87</t>
  </si>
  <si>
    <t>60511125</t>
  </si>
  <si>
    <t>řezivo stavební fošny prismované středové š do 160mm dl 2-5m</t>
  </si>
  <si>
    <t>-384885854</t>
  </si>
  <si>
    <t>480,0*0,12*0,04*1,1</t>
  </si>
  <si>
    <t>88</t>
  </si>
  <si>
    <t>762713120</t>
  </si>
  <si>
    <t>Montáž prostorové vázané kce z hraněného řeziva průřezové plochy do 224 cm2</t>
  </si>
  <si>
    <t>1998187294</t>
  </si>
  <si>
    <t>"nosná konstrukce" 365,0</t>
  </si>
  <si>
    <t>89</t>
  </si>
  <si>
    <t>60512130</t>
  </si>
  <si>
    <t>hranol stavební řezivo průřezu do 224cm2 do dl 6m</t>
  </si>
  <si>
    <t>-1039205433</t>
  </si>
  <si>
    <t>0,14*0,16*365,0*1,1</t>
  </si>
  <si>
    <t>90</t>
  </si>
  <si>
    <t>762795000</t>
  </si>
  <si>
    <t>Spojovací prostředky pro montáž prostorových vázaných kcí</t>
  </si>
  <si>
    <t>196394310</t>
  </si>
  <si>
    <t>2,534+8,994</t>
  </si>
  <si>
    <t>91</t>
  </si>
  <si>
    <t>762331811</t>
  </si>
  <si>
    <t>Demontáž vázaných kcí z hranolů průřezové plochy do 120 cm2</t>
  </si>
  <si>
    <t>791620794</t>
  </si>
  <si>
    <t>92</t>
  </si>
  <si>
    <t>762331812</t>
  </si>
  <si>
    <t>Demontáž vázaných kcí z hranolů průřezové plochy do 224 cm2</t>
  </si>
  <si>
    <t>574507210</t>
  </si>
  <si>
    <t>93</t>
  </si>
  <si>
    <t>762341811</t>
  </si>
  <si>
    <t>Demontáž bednění střech z prken tl. do 32 mm</t>
  </si>
  <si>
    <t>-605889442</t>
  </si>
  <si>
    <t>94</t>
  </si>
  <si>
    <t>76297121A</t>
  </si>
  <si>
    <t>Pobití tesařské konstrukce geotextílií</t>
  </si>
  <si>
    <t>517691276</t>
  </si>
  <si>
    <t>Poznámka k položce:_x000D_
Včetně dodávky geotextílie.</t>
  </si>
  <si>
    <t>(2,5+2,0+2,5)*8,0*1,15</t>
  </si>
  <si>
    <t>(2,5+3,0+2,5)*20,0*1,15</t>
  </si>
  <si>
    <t>95</t>
  </si>
  <si>
    <t>76245911A</t>
  </si>
  <si>
    <t>Odstranění geotextílie z tesařské konstrukce</t>
  </si>
  <si>
    <t>1583886015</t>
  </si>
  <si>
    <t>997013211</t>
  </si>
  <si>
    <t>Vnitrostaveništní doprava suti a vybouraných hmot pro budovy v do 6 m ručně</t>
  </si>
  <si>
    <t>-1058420544</t>
  </si>
  <si>
    <t>97</t>
  </si>
  <si>
    <t>-223885627</t>
  </si>
  <si>
    <t>98</t>
  </si>
  <si>
    <t>-200397844</t>
  </si>
  <si>
    <t>10,78*14</t>
  </si>
  <si>
    <t>99</t>
  </si>
  <si>
    <t>998762101</t>
  </si>
  <si>
    <t>Přesun hmot tonážní pro kce tesařské v objektech v do 6 m</t>
  </si>
  <si>
    <t>-326140565</t>
  </si>
  <si>
    <t>764</t>
  </si>
  <si>
    <t>Konstrukce klempířské</t>
  </si>
  <si>
    <t>100</t>
  </si>
  <si>
    <t>764001821</t>
  </si>
  <si>
    <t>Demontáž krytiny ze svitků nebo tabulí do suti</t>
  </si>
  <si>
    <t>419355284</t>
  </si>
  <si>
    <t>101</t>
  </si>
  <si>
    <t>76400191A</t>
  </si>
  <si>
    <t xml:space="preserve">Napojení klempířských konstrukcí na stávající délky spoje přes 0,5 m </t>
  </si>
  <si>
    <t>20700691</t>
  </si>
  <si>
    <t>Poznámka k položce:_x000D_
Bude upřesněno po prozkoumání stávající krytiny. Napojení nevého plechu na plech stávající.</t>
  </si>
  <si>
    <t>102</t>
  </si>
  <si>
    <t>764101135</t>
  </si>
  <si>
    <t>Montáž falcované krytiny střechy  z tabulí sklonu přes 60°</t>
  </si>
  <si>
    <t>-608604600</t>
  </si>
  <si>
    <t>"výměna cca z 90%" 810,0*0,9</t>
  </si>
  <si>
    <t>103</t>
  </si>
  <si>
    <t>764101135.1</t>
  </si>
  <si>
    <t>Montáž falcované krytiny střechy - příplatek za složitost provádění</t>
  </si>
  <si>
    <t>304072900</t>
  </si>
  <si>
    <t>104</t>
  </si>
  <si>
    <t>196215291</t>
  </si>
  <si>
    <t>plech měděný střešní tl. 0,6 mm opatřen barevným nátěrem</t>
  </si>
  <si>
    <t>769474481</t>
  </si>
  <si>
    <t xml:space="preserve">Poznámka k položce:_x000D_
Dodavateli plechu bude předán vzorek stávajícího plechu. Jeho odstín bude podkladem pro odstín speciálního nátěru, který umožňuje přirozenou korozi plechu pod nátěrem - viz TZ._x000D_
</t>
  </si>
  <si>
    <t>729,0*1,3</t>
  </si>
  <si>
    <t>105</t>
  </si>
  <si>
    <t>198321201</t>
  </si>
  <si>
    <t>spojovací materiál - hřebíky, příponky apod.</t>
  </si>
  <si>
    <t>-58937742</t>
  </si>
  <si>
    <t>106</t>
  </si>
  <si>
    <t>764203152</t>
  </si>
  <si>
    <t>Montáž střešního výlezu pro krytinu skládanou nebo plechovou</t>
  </si>
  <si>
    <t>192903997</t>
  </si>
  <si>
    <t>107</t>
  </si>
  <si>
    <t>553418471</t>
  </si>
  <si>
    <t>střešní poklop měď 600 x 600 mm ozn.SP</t>
  </si>
  <si>
    <t>576811381</t>
  </si>
  <si>
    <t>108</t>
  </si>
  <si>
    <t>998764107A</t>
  </si>
  <si>
    <t>Přesun hmot tonážní pro konstrukce klempířské v objektech v do 65 m</t>
  </si>
  <si>
    <t>-1982971550</t>
  </si>
  <si>
    <t>109</t>
  </si>
  <si>
    <t>998764181</t>
  </si>
  <si>
    <t>Příplatek k přesunu hmot tonážní 764 prováděný bez použití mechanizace</t>
  </si>
  <si>
    <t>1804172953</t>
  </si>
  <si>
    <t>110</t>
  </si>
  <si>
    <t>998764192</t>
  </si>
  <si>
    <t>Příplatek k přesunu hmot tonážní 764 za zvětšený přesun do 100 m</t>
  </si>
  <si>
    <t>-1160700302</t>
  </si>
  <si>
    <t>765</t>
  </si>
  <si>
    <t>Krytina skládaná</t>
  </si>
  <si>
    <t>111</t>
  </si>
  <si>
    <t>765192001</t>
  </si>
  <si>
    <t>Nouzové (provizorní) zakrytí střechy plachtou</t>
  </si>
  <si>
    <t>-553623778</t>
  </si>
  <si>
    <t>"plachta proti protečení vody" 850,0*2</t>
  </si>
  <si>
    <t>766</t>
  </si>
  <si>
    <t>Konstrukce truhlářské</t>
  </si>
  <si>
    <t>112</t>
  </si>
  <si>
    <t>76652122A</t>
  </si>
  <si>
    <t>Truhlářská oprava vstupu z podkroví na spodní ochoz</t>
  </si>
  <si>
    <t>76043868</t>
  </si>
  <si>
    <t>Poznámka k položce:_x000D_
Tuhlářská oprava vstupu z podkroví na spodní ochoz: demontáž stávajícího prkenného ostění, prahu a překladu, ošetření, případná lokální výměna některého prkna, nátěr, opětovná montáž.</t>
  </si>
  <si>
    <t>113</t>
  </si>
  <si>
    <t>76662111A</t>
  </si>
  <si>
    <t xml:space="preserve">Drobná oprava zábradlí u přístupu od schodů DS3 ke vstupnímu otvoru na ochoz </t>
  </si>
  <si>
    <t>372773530</t>
  </si>
  <si>
    <t>Poznámka k položce:_x000D_
Doplnění sloupku 45*30*1000 mm + podlahové lišty.</t>
  </si>
  <si>
    <t>114</t>
  </si>
  <si>
    <t>76662113A</t>
  </si>
  <si>
    <t xml:space="preserve">Dřevěné okno jednoduché, 2 křídlé, ven otvíravé, do stávající doplněné zárubně š 530-720 mm výšky 650 mm, dodávka a montáž </t>
  </si>
  <si>
    <t>-714392850</t>
  </si>
  <si>
    <t xml:space="preserve">Poznámka k položce:_x000D_
Ozn.O1 - detajlní návrh proveden po odstrojení ochozu a doměření skutečného stavu. Dělení dle historické fotodokumentace. </t>
  </si>
  <si>
    <t>115</t>
  </si>
  <si>
    <t>766621621</t>
  </si>
  <si>
    <t>Montáž dřevěných oken plochy do 1 m2 zdvojených otevíravých do dřevěné konstrukce</t>
  </si>
  <si>
    <t>858997638</t>
  </si>
  <si>
    <t>"O/1" 3</t>
  </si>
  <si>
    <t>"O/2" 20</t>
  </si>
  <si>
    <t>116</t>
  </si>
  <si>
    <t>611211001</t>
  </si>
  <si>
    <t>O/1 - dřevěné okno jednoduché dvoukřídlé š.530-720, v 600 mm</t>
  </si>
  <si>
    <t>781022869</t>
  </si>
  <si>
    <t>117</t>
  </si>
  <si>
    <t>611211002</t>
  </si>
  <si>
    <t>O/2 - dřevěné okno jednokřídlé dovnitř otevíravé zasklené zdvojeným bezpeč. sklem rozm. cca 500x800 mm + antireflexní folie</t>
  </si>
  <si>
    <t>886513974</t>
  </si>
  <si>
    <t>118</t>
  </si>
  <si>
    <t>766622811</t>
  </si>
  <si>
    <t>Demontáž rámu jednoduchých oken (okenic) dřevěných do 1 m2 k opětovnému použití</t>
  </si>
  <si>
    <t>741646635</t>
  </si>
  <si>
    <t>0,5*0,8*20</t>
  </si>
  <si>
    <t>119</t>
  </si>
  <si>
    <t>76663121A</t>
  </si>
  <si>
    <t>Žaluziové dubové okno do otvoru 350x1380 mm s oplechováním se sítěmi ozn.Ž01, dodávka a montáž</t>
  </si>
  <si>
    <t>813147232</t>
  </si>
  <si>
    <t>Poznámka k položce:_x000D_
Dnes pouze plechová - viz.foto v TZ.</t>
  </si>
  <si>
    <t>"úroveň V." 8</t>
  </si>
  <si>
    <t>120</t>
  </si>
  <si>
    <t>76663122A</t>
  </si>
  <si>
    <t>Žaluziové plechové okno do otvoru 370x680 mm ozn.Ž02 - kopie stávajících, dodávka a montáž</t>
  </si>
  <si>
    <t>492488295</t>
  </si>
  <si>
    <t>Poznámka k položce:_x000D_
Viz.foto v TZ - pol.Ž03.</t>
  </si>
  <si>
    <t>"úroveň VI." 3</t>
  </si>
  <si>
    <t>121</t>
  </si>
  <si>
    <t>76663123A</t>
  </si>
  <si>
    <t xml:space="preserve">Stávající žaluziové plechové okno ozn.Ž03 - po zpřístupnění kontrola stavu, příp. drobná oprava z Cu plechu </t>
  </si>
  <si>
    <t>1168398346</t>
  </si>
  <si>
    <t>"úroveň VI." 4</t>
  </si>
  <si>
    <t>122</t>
  </si>
  <si>
    <t>76663124A</t>
  </si>
  <si>
    <t>Doplnění ochranné sítě do obvodové stěny u sirény</t>
  </si>
  <si>
    <t>-545555872</t>
  </si>
  <si>
    <t>"úroveň VI." 1</t>
  </si>
  <si>
    <t>123</t>
  </si>
  <si>
    <t>998766107A</t>
  </si>
  <si>
    <t>Přesun hmot tonážní pro konstrukce truhlářské v objektech v do 65 m</t>
  </si>
  <si>
    <t>94163385</t>
  </si>
  <si>
    <t>124</t>
  </si>
  <si>
    <t>998766181</t>
  </si>
  <si>
    <t>Příplatek k přesunu hmot tonážní 766 prováděný bez použití mechanizace</t>
  </si>
  <si>
    <t>729943773</t>
  </si>
  <si>
    <t>125</t>
  </si>
  <si>
    <t>998766192</t>
  </si>
  <si>
    <t>Příplatek k přesunu hmot tonážní 766 za zvětšený přesun do 100 m</t>
  </si>
  <si>
    <t>-1343952059</t>
  </si>
  <si>
    <t>783</t>
  </si>
  <si>
    <t>Dokončovací práce - nátěry</t>
  </si>
  <si>
    <t>126</t>
  </si>
  <si>
    <t>783101205</t>
  </si>
  <si>
    <t>Dekorativní obroušení podkladu truhlářských konstrukcí před provedením nátěru</t>
  </si>
  <si>
    <t>-1591229595</t>
  </si>
  <si>
    <t>127</t>
  </si>
  <si>
    <t>783101403</t>
  </si>
  <si>
    <t>Oprášení podkladu truhlářských konstrukcí před provedením nátěru</t>
  </si>
  <si>
    <t>1649276421</t>
  </si>
  <si>
    <t>128</t>
  </si>
  <si>
    <t>783118101</t>
  </si>
  <si>
    <t>Lazurovací jednonásobný syntetický nátěr truhlářských konstrukcí</t>
  </si>
  <si>
    <t>-1356666908</t>
  </si>
  <si>
    <t>"bednění stěn ochozu" 73,5*2</t>
  </si>
  <si>
    <t>"podhled ochozu" 27,6</t>
  </si>
  <si>
    <t>129</t>
  </si>
  <si>
    <t>783118211</t>
  </si>
  <si>
    <t>Lakovací dvojnásobný syntetický nátěr truhlářských konstrukcí s mezibroušením</t>
  </si>
  <si>
    <t>673551238</t>
  </si>
  <si>
    <t>130</t>
  </si>
  <si>
    <t>783201403</t>
  </si>
  <si>
    <t>Oprášení tesařských konstrukcí před provedením nátěru</t>
  </si>
  <si>
    <t>-1559188791</t>
  </si>
  <si>
    <t>3010,0+802,0</t>
  </si>
  <si>
    <t>131</t>
  </si>
  <si>
    <t>783213021</t>
  </si>
  <si>
    <t>Napouštěcí dvojnásobný syntetický biodní nátěr tesařských prvků nezabudovaných do konstrukce</t>
  </si>
  <si>
    <t>-76201754</t>
  </si>
  <si>
    <t>"do 120 cm2" 0,44*92,05</t>
  </si>
  <si>
    <t>"do 224 cm2" 0,6*381,6</t>
  </si>
  <si>
    <t>"do 288 cm2" 0,67*305,7</t>
  </si>
  <si>
    <t>"do 450 cm2" 0,84*268,1</t>
  </si>
  <si>
    <t>"přes 600 cm2" 1,0*259,5</t>
  </si>
  <si>
    <t>"prkna" (81,0+31,0)*2*1,02</t>
  </si>
  <si>
    <t>"fošny" (138,0+729,0)*2*1,05+1,835</t>
  </si>
  <si>
    <t>132</t>
  </si>
  <si>
    <t>783213121</t>
  </si>
  <si>
    <t>Napouštěcí dvojnásobný syntetický biocidní nátěr tesařských konstrukcí zabudovaných do konstrukce</t>
  </si>
  <si>
    <t>-951093782</t>
  </si>
  <si>
    <t>"otesané konstrukce" 0,84*425,0+1,0*295,0</t>
  </si>
  <si>
    <t>"otryskané konstrukce" 150,0</t>
  </si>
  <si>
    <t>133</t>
  </si>
  <si>
    <t>783301303</t>
  </si>
  <si>
    <t>Bezoplachové odrezivění zámečnických konstrukcí</t>
  </si>
  <si>
    <t>911073450</t>
  </si>
  <si>
    <t>"úroveň II." 15,0</t>
  </si>
  <si>
    <t>134</t>
  </si>
  <si>
    <t>78365211A</t>
  </si>
  <si>
    <t>Ochranný nátěr olejem stávajících kovových prvků, svorníků, kramlí apod.</t>
  </si>
  <si>
    <t>-471798225</t>
  </si>
  <si>
    <t>135</t>
  </si>
  <si>
    <t>78378332A</t>
  </si>
  <si>
    <t>Injektáž tesařských konstrukcí proti dřevokazným houbám, hmyzu a plísním sanační - injektáž do otvorů bez otesání</t>
  </si>
  <si>
    <t>-1037201786</t>
  </si>
  <si>
    <t>"úroveň I." 50,0</t>
  </si>
  <si>
    <t>"úroveň II." 45,0</t>
  </si>
  <si>
    <t>"úroveň V." 35,0</t>
  </si>
  <si>
    <t>"úroveň VI." 35,0</t>
  </si>
  <si>
    <t>136</t>
  </si>
  <si>
    <t>783801203</t>
  </si>
  <si>
    <t>Okartáčování omítek (zdiva) před provedením nátěru</t>
  </si>
  <si>
    <t>-2136733594</t>
  </si>
  <si>
    <t>137</t>
  </si>
  <si>
    <t>783801283</t>
  </si>
  <si>
    <t>Očištění 2x nátěrem biocidním přípravkem a okartáčováním hrubých betononů, zdiva nebo omítek</t>
  </si>
  <si>
    <t>258617798</t>
  </si>
  <si>
    <t>"zdivo v okolí ložisek napadení" 45,0</t>
  </si>
  <si>
    <t>138</t>
  </si>
  <si>
    <t>7838141.1</t>
  </si>
  <si>
    <t>Konservační nátěr dřevěných podlah /dle popisu v PD/</t>
  </si>
  <si>
    <t>383447094</t>
  </si>
  <si>
    <t>139</t>
  </si>
  <si>
    <t>783851RSZ</t>
  </si>
  <si>
    <t xml:space="preserve">Restaurátorské odstranění šedého nátěru z krovu, fixace povrchu, drobné doplnění narušených částí, voskování a definitivní povrchová úprava - na základě zpracovaného restaurátorského záměru </t>
  </si>
  <si>
    <t>-796125927</t>
  </si>
  <si>
    <t>(0,3+0,3)*2*10,0*8*1,3</t>
  </si>
  <si>
    <t>(0,3+0,3)*2*18,0*4*1,3+2,88</t>
  </si>
  <si>
    <t>Práce a dodávky M</t>
  </si>
  <si>
    <t>21-M</t>
  </si>
  <si>
    <t>Elektromontáže</t>
  </si>
  <si>
    <t>140</t>
  </si>
  <si>
    <t>21051212A</t>
  </si>
  <si>
    <t>Demontáž a opětovná montáž hromosvodů z CU včetně revizní zprávy, spojovacího materíálu, střešních úchytů apod.</t>
  </si>
  <si>
    <t>1551584273</t>
  </si>
  <si>
    <t>Poznámka k položce:_x000D_
V rámci oprav bude vyměněna část stávající soustavy hromosvodu a nově bude z mědi, tzn. uvedení nadzemní části soustavy hromosvodu do původního stavu dle původní normy ČSN 341390 s napojením na stávající svislé svody přes zkušební svorku k zemniči.</t>
  </si>
  <si>
    <t>33-M</t>
  </si>
  <si>
    <t>Montáže dopr.zaříz.,sklad. zař. a váh</t>
  </si>
  <si>
    <t>141</t>
  </si>
  <si>
    <t>33021001A</t>
  </si>
  <si>
    <t>Montáž výtahu</t>
  </si>
  <si>
    <t>985875963</t>
  </si>
  <si>
    <t xml:space="preserve">Poznámka k položce:_x000D_
Stavební výtah pro přepravu osob a materiálu_x000D_
nosnost: 500 kg_x000D_
výška: 50 m_x000D_
rozměr klece: 1,6 x 1,4 x 1,1 m_x000D_
napájení: 400 V_x000D_
rychlost zdvihu:  12/24 m/min_x000D_
</t>
  </si>
  <si>
    <t>142</t>
  </si>
  <si>
    <t>33021002A</t>
  </si>
  <si>
    <t>Demontáž výtahu</t>
  </si>
  <si>
    <t>-1637805197</t>
  </si>
  <si>
    <t>143</t>
  </si>
  <si>
    <t>33021003A</t>
  </si>
  <si>
    <t>Pronájem výtahu /den</t>
  </si>
  <si>
    <t>den</t>
  </si>
  <si>
    <t>-1669367011</t>
  </si>
  <si>
    <t>30*10</t>
  </si>
  <si>
    <t>144</t>
  </si>
  <si>
    <t>33021004A</t>
  </si>
  <si>
    <t>Revize a školení</t>
  </si>
  <si>
    <t>Kč</t>
  </si>
  <si>
    <t>623135268</t>
  </si>
  <si>
    <t>145</t>
  </si>
  <si>
    <t>33021005A</t>
  </si>
  <si>
    <t xml:space="preserve">Doprava výtahu včetně manipulace </t>
  </si>
  <si>
    <t>-329085507</t>
  </si>
  <si>
    <t>146</t>
  </si>
  <si>
    <t>33021006A</t>
  </si>
  <si>
    <t>Statický posudek a speciální kotvení výtahu</t>
  </si>
  <si>
    <t>1803080870</t>
  </si>
  <si>
    <t>Ostatní</t>
  </si>
  <si>
    <t>901</t>
  </si>
  <si>
    <t>Ostatní práce</t>
  </si>
  <si>
    <t>147</t>
  </si>
  <si>
    <t>90175421A</t>
  </si>
  <si>
    <t xml:space="preserve">Prohlídka stavu mechanismu stávajících hodin, demontáž a později opětovná montáž táhel k jednotlivým ciferníkům </t>
  </si>
  <si>
    <t>172350809</t>
  </si>
  <si>
    <t>Poznámka k položce:_x000D_
V případě nutné opravy bude cena upřesněna po prozkoumání rozsahu závad.</t>
  </si>
  <si>
    <t>148</t>
  </si>
  <si>
    <t>90183121A</t>
  </si>
  <si>
    <t>Plechová makovice průměr 750 mm z Cu plechu pozlacená ozn.M1, dodávka a montáž</t>
  </si>
  <si>
    <t>1493731999</t>
  </si>
  <si>
    <t xml:space="preserve">"úroveň V." 4 </t>
  </si>
  <si>
    <t xml:space="preserve">"úroveň VII." 4 </t>
  </si>
  <si>
    <t>149</t>
  </si>
  <si>
    <t>90183122A</t>
  </si>
  <si>
    <t>Plechový praporec na tyči ozn.P1, dodávka a montáž</t>
  </si>
  <si>
    <t>1538733636</t>
  </si>
  <si>
    <t xml:space="preserve">Poznámka k položce:_x000D_
Kopie stávajícího, tyčka natřena grafitofermeží, praporec pozlacen. Přibližné rozměry: Tyčka 2400 mm, praporec 650*450 mm.  </t>
  </si>
  <si>
    <t>150</t>
  </si>
  <si>
    <t>90183131A</t>
  </si>
  <si>
    <t>Plechová makovice průměr 100 mm z Cu plechu pozlacená ozn.M2, dodávka a montáž</t>
  </si>
  <si>
    <t>-138143931</t>
  </si>
  <si>
    <t>"úroveň VII." 1</t>
  </si>
  <si>
    <t>151</t>
  </si>
  <si>
    <t>90183132A</t>
  </si>
  <si>
    <t>1182995384</t>
  </si>
  <si>
    <t xml:space="preserve">Poznámka k položce:_x000D_
Kopie stávajícího, tyčka natřena grafitofermeží, praporec pozlacen. Přibližné rozměry: Tyčka 4000 mm, praporec 900*500 mm.  </t>
  </si>
  <si>
    <t xml:space="preserve">"úroveň VII." 1 </t>
  </si>
  <si>
    <t>152</t>
  </si>
  <si>
    <t>90183133A</t>
  </si>
  <si>
    <t>Pozlacený plechový reliéf s motivem městského znaku rozměru cca 1,5x2,5 m, dodávka a montáž</t>
  </si>
  <si>
    <t>1612843822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</si>
</sst>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2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7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20"/>
      <c r="BE5" s="204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09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20"/>
      <c r="BE6" s="205"/>
      <c r="BS6" s="17" t="s">
        <v>18</v>
      </c>
    </row>
    <row r="7" spans="1:74" s="1" customFormat="1" ht="12" customHeight="1">
      <c r="B7" s="20"/>
      <c r="D7" s="27" t="s">
        <v>19</v>
      </c>
      <c r="K7" s="25" t="s">
        <v>20</v>
      </c>
      <c r="AK7" s="27" t="s">
        <v>21</v>
      </c>
      <c r="AN7" s="25" t="s">
        <v>1</v>
      </c>
      <c r="AR7" s="20"/>
      <c r="BE7" s="205"/>
      <c r="BS7" s="17" t="s">
        <v>22</v>
      </c>
    </row>
    <row r="8" spans="1:74" s="1" customFormat="1" ht="12" customHeight="1">
      <c r="B8" s="20"/>
      <c r="D8" s="27" t="s">
        <v>23</v>
      </c>
      <c r="K8" s="25" t="s">
        <v>24</v>
      </c>
      <c r="AK8" s="27" t="s">
        <v>25</v>
      </c>
      <c r="AN8" s="28" t="s">
        <v>26</v>
      </c>
      <c r="AR8" s="20"/>
      <c r="BE8" s="205"/>
      <c r="BS8" s="17" t="s">
        <v>22</v>
      </c>
    </row>
    <row r="9" spans="1:74" s="1" customFormat="1" ht="14.45" customHeight="1">
      <c r="B9" s="20"/>
      <c r="AR9" s="20"/>
      <c r="BE9" s="205"/>
      <c r="BS9" s="17" t="s">
        <v>22</v>
      </c>
    </row>
    <row r="10" spans="1:74" s="1" customFormat="1" ht="12" customHeight="1">
      <c r="B10" s="20"/>
      <c r="D10" s="27" t="s">
        <v>27</v>
      </c>
      <c r="AK10" s="27" t="s">
        <v>28</v>
      </c>
      <c r="AN10" s="25" t="s">
        <v>1</v>
      </c>
      <c r="AR10" s="20"/>
      <c r="BE10" s="205"/>
      <c r="BS10" s="17" t="s">
        <v>18</v>
      </c>
    </row>
    <row r="11" spans="1:74" s="1" customFormat="1" ht="18.399999999999999" customHeight="1">
      <c r="B11" s="20"/>
      <c r="E11" s="25" t="s">
        <v>29</v>
      </c>
      <c r="AK11" s="27" t="s">
        <v>30</v>
      </c>
      <c r="AN11" s="25" t="s">
        <v>1</v>
      </c>
      <c r="AR11" s="20"/>
      <c r="BE11" s="205"/>
      <c r="BS11" s="17" t="s">
        <v>18</v>
      </c>
    </row>
    <row r="12" spans="1:74" s="1" customFormat="1" ht="6.95" customHeight="1">
      <c r="B12" s="20"/>
      <c r="AR12" s="20"/>
      <c r="BE12" s="205"/>
      <c r="BS12" s="17" t="s">
        <v>18</v>
      </c>
    </row>
    <row r="13" spans="1:74" s="1" customFormat="1" ht="12" customHeight="1">
      <c r="B13" s="20"/>
      <c r="D13" s="27" t="s">
        <v>31</v>
      </c>
      <c r="AK13" s="27" t="s">
        <v>28</v>
      </c>
      <c r="AN13" s="29" t="s">
        <v>32</v>
      </c>
      <c r="AR13" s="20"/>
      <c r="BE13" s="205"/>
      <c r="BS13" s="17" t="s">
        <v>18</v>
      </c>
    </row>
    <row r="14" spans="1:74" ht="12.75">
      <c r="B14" s="20"/>
      <c r="E14" s="210" t="s">
        <v>32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7" t="s">
        <v>30</v>
      </c>
      <c r="AN14" s="29" t="s">
        <v>32</v>
      </c>
      <c r="AR14" s="20"/>
      <c r="BE14" s="205"/>
      <c r="BS14" s="17" t="s">
        <v>18</v>
      </c>
    </row>
    <row r="15" spans="1:74" s="1" customFormat="1" ht="6.95" customHeight="1">
      <c r="B15" s="20"/>
      <c r="AR15" s="20"/>
      <c r="BE15" s="205"/>
      <c r="BS15" s="17" t="s">
        <v>3</v>
      </c>
    </row>
    <row r="16" spans="1:74" s="1" customFormat="1" ht="12" customHeight="1">
      <c r="B16" s="20"/>
      <c r="D16" s="27" t="s">
        <v>33</v>
      </c>
      <c r="AK16" s="27" t="s">
        <v>28</v>
      </c>
      <c r="AN16" s="25" t="s">
        <v>1</v>
      </c>
      <c r="AR16" s="20"/>
      <c r="BE16" s="205"/>
      <c r="BS16" s="17" t="s">
        <v>3</v>
      </c>
    </row>
    <row r="17" spans="1:71" s="1" customFormat="1" ht="18.399999999999999" customHeight="1">
      <c r="B17" s="20"/>
      <c r="E17" s="25" t="s">
        <v>34</v>
      </c>
      <c r="AK17" s="27" t="s">
        <v>30</v>
      </c>
      <c r="AN17" s="25" t="s">
        <v>1</v>
      </c>
      <c r="AR17" s="20"/>
      <c r="BE17" s="205"/>
      <c r="BS17" s="17" t="s">
        <v>35</v>
      </c>
    </row>
    <row r="18" spans="1:71" s="1" customFormat="1" ht="6.95" customHeight="1">
      <c r="B18" s="20"/>
      <c r="AR18" s="20"/>
      <c r="BE18" s="205"/>
      <c r="BS18" s="17" t="s">
        <v>6</v>
      </c>
    </row>
    <row r="19" spans="1:71" s="1" customFormat="1" ht="12" customHeight="1">
      <c r="B19" s="20"/>
      <c r="D19" s="27" t="s">
        <v>36</v>
      </c>
      <c r="AK19" s="27" t="s">
        <v>28</v>
      </c>
      <c r="AN19" s="25" t="s">
        <v>1</v>
      </c>
      <c r="AR19" s="20"/>
      <c r="BE19" s="205"/>
      <c r="BS19" s="17" t="s">
        <v>6</v>
      </c>
    </row>
    <row r="20" spans="1:71" s="1" customFormat="1" ht="18.399999999999999" customHeight="1">
      <c r="B20" s="20"/>
      <c r="E20" s="25" t="s">
        <v>37</v>
      </c>
      <c r="AK20" s="27" t="s">
        <v>30</v>
      </c>
      <c r="AN20" s="25" t="s">
        <v>1</v>
      </c>
      <c r="AR20" s="20"/>
      <c r="BE20" s="205"/>
      <c r="BS20" s="17" t="s">
        <v>35</v>
      </c>
    </row>
    <row r="21" spans="1:71" s="1" customFormat="1" ht="6.95" customHeight="1">
      <c r="B21" s="20"/>
      <c r="AR21" s="20"/>
      <c r="BE21" s="205"/>
    </row>
    <row r="22" spans="1:71" s="1" customFormat="1" ht="12" customHeight="1">
      <c r="B22" s="20"/>
      <c r="D22" s="27" t="s">
        <v>38</v>
      </c>
      <c r="AR22" s="20"/>
      <c r="BE22" s="205"/>
    </row>
    <row r="23" spans="1:71" s="1" customFormat="1" ht="23.25" customHeight="1">
      <c r="B23" s="20"/>
      <c r="E23" s="212" t="s">
        <v>39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20"/>
      <c r="BE23" s="205"/>
    </row>
    <row r="24" spans="1:71" s="1" customFormat="1" ht="6.95" customHeight="1">
      <c r="B24" s="20"/>
      <c r="AR24" s="20"/>
      <c r="BE24" s="20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5"/>
    </row>
    <row r="26" spans="1:71" s="2" customFormat="1" ht="25.9" customHeight="1">
      <c r="A26" s="32"/>
      <c r="B26" s="33"/>
      <c r="C26" s="32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3">
        <f>ROUND(AG94,2)</f>
        <v>0</v>
      </c>
      <c r="AL26" s="214"/>
      <c r="AM26" s="214"/>
      <c r="AN26" s="214"/>
      <c r="AO26" s="214"/>
      <c r="AP26" s="32"/>
      <c r="AQ26" s="32"/>
      <c r="AR26" s="33"/>
      <c r="BE26" s="20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5" t="s">
        <v>41</v>
      </c>
      <c r="M28" s="215"/>
      <c r="N28" s="215"/>
      <c r="O28" s="215"/>
      <c r="P28" s="215"/>
      <c r="Q28" s="32"/>
      <c r="R28" s="32"/>
      <c r="S28" s="32"/>
      <c r="T28" s="32"/>
      <c r="U28" s="32"/>
      <c r="V28" s="32"/>
      <c r="W28" s="215" t="s">
        <v>42</v>
      </c>
      <c r="X28" s="215"/>
      <c r="Y28" s="215"/>
      <c r="Z28" s="215"/>
      <c r="AA28" s="215"/>
      <c r="AB28" s="215"/>
      <c r="AC28" s="215"/>
      <c r="AD28" s="215"/>
      <c r="AE28" s="215"/>
      <c r="AF28" s="32"/>
      <c r="AG28" s="32"/>
      <c r="AH28" s="32"/>
      <c r="AI28" s="32"/>
      <c r="AJ28" s="32"/>
      <c r="AK28" s="215" t="s">
        <v>43</v>
      </c>
      <c r="AL28" s="215"/>
      <c r="AM28" s="215"/>
      <c r="AN28" s="215"/>
      <c r="AO28" s="215"/>
      <c r="AP28" s="32"/>
      <c r="AQ28" s="32"/>
      <c r="AR28" s="33"/>
      <c r="BE28" s="205"/>
    </row>
    <row r="29" spans="1:71" s="3" customFormat="1" ht="14.45" customHeight="1">
      <c r="B29" s="37"/>
      <c r="D29" s="27" t="s">
        <v>44</v>
      </c>
      <c r="F29" s="27" t="s">
        <v>45</v>
      </c>
      <c r="L29" s="218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7"/>
      <c r="BE29" s="206"/>
    </row>
    <row r="30" spans="1:71" s="3" customFormat="1" ht="14.45" customHeight="1">
      <c r="B30" s="37"/>
      <c r="F30" s="27" t="s">
        <v>46</v>
      </c>
      <c r="L30" s="218">
        <v>0.15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7"/>
      <c r="BE30" s="206"/>
    </row>
    <row r="31" spans="1:71" s="3" customFormat="1" ht="14.45" hidden="1" customHeight="1">
      <c r="B31" s="37"/>
      <c r="F31" s="27" t="s">
        <v>47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7"/>
      <c r="BE31" s="206"/>
    </row>
    <row r="32" spans="1:71" s="3" customFormat="1" ht="14.45" hidden="1" customHeight="1">
      <c r="B32" s="37"/>
      <c r="F32" s="27" t="s">
        <v>48</v>
      </c>
      <c r="L32" s="218">
        <v>0.15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7"/>
      <c r="BE32" s="206"/>
    </row>
    <row r="33" spans="1:57" s="3" customFormat="1" ht="14.45" hidden="1" customHeight="1">
      <c r="B33" s="37"/>
      <c r="F33" s="27" t="s">
        <v>49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7"/>
      <c r="BE33" s="206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5"/>
    </row>
    <row r="35" spans="1:57" s="2" customFormat="1" ht="25.9" customHeight="1">
      <c r="A35" s="32"/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19" t="s">
        <v>52</v>
      </c>
      <c r="Y35" s="220"/>
      <c r="Z35" s="220"/>
      <c r="AA35" s="220"/>
      <c r="AB35" s="220"/>
      <c r="AC35" s="40"/>
      <c r="AD35" s="40"/>
      <c r="AE35" s="40"/>
      <c r="AF35" s="40"/>
      <c r="AG35" s="40"/>
      <c r="AH35" s="40"/>
      <c r="AI35" s="40"/>
      <c r="AJ35" s="40"/>
      <c r="AK35" s="221">
        <f>SUM(AK26:AK33)</f>
        <v>0</v>
      </c>
      <c r="AL35" s="220"/>
      <c r="AM35" s="220"/>
      <c r="AN35" s="220"/>
      <c r="AO35" s="222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53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54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56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55</v>
      </c>
      <c r="AI60" s="35"/>
      <c r="AJ60" s="35"/>
      <c r="AK60" s="35"/>
      <c r="AL60" s="35"/>
      <c r="AM60" s="45" t="s">
        <v>56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57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58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55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56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55</v>
      </c>
      <c r="AI75" s="35"/>
      <c r="AJ75" s="35"/>
      <c r="AK75" s="35"/>
      <c r="AL75" s="35"/>
      <c r="AM75" s="45" t="s">
        <v>56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59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20-056</v>
      </c>
      <c r="AR84" s="51"/>
    </row>
    <row r="85" spans="1:91" s="5" customFormat="1" ht="36.950000000000003" customHeight="1">
      <c r="B85" s="52"/>
      <c r="C85" s="53" t="s">
        <v>16</v>
      </c>
      <c r="L85" s="223" t="str">
        <f>K6</f>
        <v>Znojmo - radniční věž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23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Znojmo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25</v>
      </c>
      <c r="AJ87" s="32"/>
      <c r="AK87" s="32"/>
      <c r="AL87" s="32"/>
      <c r="AM87" s="225" t="str">
        <f>IF(AN8= "","",AN8)</f>
        <v>29. 10. 2020</v>
      </c>
      <c r="AN87" s="22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27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Znojmo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33</v>
      </c>
      <c r="AJ89" s="32"/>
      <c r="AK89" s="32"/>
      <c r="AL89" s="32"/>
      <c r="AM89" s="226" t="str">
        <f>IF(E17="","",E17)</f>
        <v>Ing. Miroslav Fuchs, Praha 6</v>
      </c>
      <c r="AN89" s="227"/>
      <c r="AO89" s="227"/>
      <c r="AP89" s="227"/>
      <c r="AQ89" s="32"/>
      <c r="AR89" s="33"/>
      <c r="AS89" s="228" t="s">
        <v>60</v>
      </c>
      <c r="AT89" s="22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31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36</v>
      </c>
      <c r="AJ90" s="32"/>
      <c r="AK90" s="32"/>
      <c r="AL90" s="32"/>
      <c r="AM90" s="226" t="str">
        <f>IF(E20="","",E20)</f>
        <v>Vojtěch</v>
      </c>
      <c r="AN90" s="227"/>
      <c r="AO90" s="227"/>
      <c r="AP90" s="227"/>
      <c r="AQ90" s="32"/>
      <c r="AR90" s="33"/>
      <c r="AS90" s="230"/>
      <c r="AT90" s="23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0"/>
      <c r="AT91" s="23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2" t="s">
        <v>61</v>
      </c>
      <c r="D92" s="233"/>
      <c r="E92" s="233"/>
      <c r="F92" s="233"/>
      <c r="G92" s="233"/>
      <c r="H92" s="60"/>
      <c r="I92" s="234" t="s">
        <v>62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5" t="s">
        <v>63</v>
      </c>
      <c r="AH92" s="233"/>
      <c r="AI92" s="233"/>
      <c r="AJ92" s="233"/>
      <c r="AK92" s="233"/>
      <c r="AL92" s="233"/>
      <c r="AM92" s="233"/>
      <c r="AN92" s="234" t="s">
        <v>64</v>
      </c>
      <c r="AO92" s="233"/>
      <c r="AP92" s="236"/>
      <c r="AQ92" s="61" t="s">
        <v>65</v>
      </c>
      <c r="AR92" s="33"/>
      <c r="AS92" s="62" t="s">
        <v>66</v>
      </c>
      <c r="AT92" s="63" t="s">
        <v>67</v>
      </c>
      <c r="AU92" s="63" t="s">
        <v>68</v>
      </c>
      <c r="AV92" s="63" t="s">
        <v>69</v>
      </c>
      <c r="AW92" s="63" t="s">
        <v>70</v>
      </c>
      <c r="AX92" s="63" t="s">
        <v>71</v>
      </c>
      <c r="AY92" s="63" t="s">
        <v>72</v>
      </c>
      <c r="AZ92" s="63" t="s">
        <v>73</v>
      </c>
      <c r="BA92" s="63" t="s">
        <v>74</v>
      </c>
      <c r="BB92" s="63" t="s">
        <v>75</v>
      </c>
      <c r="BC92" s="63" t="s">
        <v>76</v>
      </c>
      <c r="BD92" s="64" t="s">
        <v>77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78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0">
        <f>ROUND(SUM(AG95:AG96),2)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79</v>
      </c>
      <c r="BT94" s="77" t="s">
        <v>80</v>
      </c>
      <c r="BU94" s="78" t="s">
        <v>81</v>
      </c>
      <c r="BV94" s="77" t="s">
        <v>82</v>
      </c>
      <c r="BW94" s="77" t="s">
        <v>4</v>
      </c>
      <c r="BX94" s="77" t="s">
        <v>83</v>
      </c>
      <c r="CL94" s="77" t="s">
        <v>20</v>
      </c>
    </row>
    <row r="95" spans="1:91" s="7" customFormat="1" ht="16.5" customHeight="1">
      <c r="A95" s="79" t="s">
        <v>84</v>
      </c>
      <c r="B95" s="80"/>
      <c r="C95" s="81"/>
      <c r="D95" s="239" t="s">
        <v>85</v>
      </c>
      <c r="E95" s="239"/>
      <c r="F95" s="239"/>
      <c r="G95" s="239"/>
      <c r="H95" s="239"/>
      <c r="I95" s="82"/>
      <c r="J95" s="239" t="s">
        <v>86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'00 - Vedlejší a ostatní n...'!J30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83" t="s">
        <v>87</v>
      </c>
      <c r="AR95" s="80"/>
      <c r="AS95" s="84">
        <v>0</v>
      </c>
      <c r="AT95" s="85">
        <f>ROUND(SUM(AV95:AW95),2)</f>
        <v>0</v>
      </c>
      <c r="AU95" s="86">
        <f>'00 - Vedlejší a ostatní n...'!P121</f>
        <v>0</v>
      </c>
      <c r="AV95" s="85">
        <f>'00 - Vedlejší a ostatní n...'!J33</f>
        <v>0</v>
      </c>
      <c r="AW95" s="85">
        <f>'00 - Vedlejší a ostatní n...'!J34</f>
        <v>0</v>
      </c>
      <c r="AX95" s="85">
        <f>'00 - Vedlejší a ostatní n...'!J35</f>
        <v>0</v>
      </c>
      <c r="AY95" s="85">
        <f>'00 - Vedlejší a ostatní n...'!J36</f>
        <v>0</v>
      </c>
      <c r="AZ95" s="85">
        <f>'00 - Vedlejší a ostatní n...'!F33</f>
        <v>0</v>
      </c>
      <c r="BA95" s="85">
        <f>'00 - Vedlejší a ostatní n...'!F34</f>
        <v>0</v>
      </c>
      <c r="BB95" s="85">
        <f>'00 - Vedlejší a ostatní n...'!F35</f>
        <v>0</v>
      </c>
      <c r="BC95" s="85">
        <f>'00 - Vedlejší a ostatní n...'!F36</f>
        <v>0</v>
      </c>
      <c r="BD95" s="87">
        <f>'00 - Vedlejší a ostatní n...'!F37</f>
        <v>0</v>
      </c>
      <c r="BT95" s="88" t="s">
        <v>22</v>
      </c>
      <c r="BV95" s="88" t="s">
        <v>82</v>
      </c>
      <c r="BW95" s="88" t="s">
        <v>88</v>
      </c>
      <c r="BX95" s="88" t="s">
        <v>4</v>
      </c>
      <c r="CL95" s="88" t="s">
        <v>20</v>
      </c>
      <c r="CM95" s="88" t="s">
        <v>89</v>
      </c>
    </row>
    <row r="96" spans="1:91" s="7" customFormat="1" ht="16.5" customHeight="1">
      <c r="A96" s="79" t="s">
        <v>84</v>
      </c>
      <c r="B96" s="80"/>
      <c r="C96" s="81"/>
      <c r="D96" s="239" t="s">
        <v>90</v>
      </c>
      <c r="E96" s="239"/>
      <c r="F96" s="239"/>
      <c r="G96" s="239"/>
      <c r="H96" s="239"/>
      <c r="I96" s="82"/>
      <c r="J96" s="239" t="s">
        <v>91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37">
        <f>'01 - Oprava krovu a střechy'!J30</f>
        <v>0</v>
      </c>
      <c r="AH96" s="238"/>
      <c r="AI96" s="238"/>
      <c r="AJ96" s="238"/>
      <c r="AK96" s="238"/>
      <c r="AL96" s="238"/>
      <c r="AM96" s="238"/>
      <c r="AN96" s="237">
        <f>SUM(AG96,AT96)</f>
        <v>0</v>
      </c>
      <c r="AO96" s="238"/>
      <c r="AP96" s="238"/>
      <c r="AQ96" s="83" t="s">
        <v>92</v>
      </c>
      <c r="AR96" s="80"/>
      <c r="AS96" s="89">
        <v>0</v>
      </c>
      <c r="AT96" s="90">
        <f>ROUND(SUM(AV96:AW96),2)</f>
        <v>0</v>
      </c>
      <c r="AU96" s="91">
        <f>'01 - Oprava krovu a střechy'!P138</f>
        <v>0</v>
      </c>
      <c r="AV96" s="90">
        <f>'01 - Oprava krovu a střechy'!J33</f>
        <v>0</v>
      </c>
      <c r="AW96" s="90">
        <f>'01 - Oprava krovu a střechy'!J34</f>
        <v>0</v>
      </c>
      <c r="AX96" s="90">
        <f>'01 - Oprava krovu a střechy'!J35</f>
        <v>0</v>
      </c>
      <c r="AY96" s="90">
        <f>'01 - Oprava krovu a střechy'!J36</f>
        <v>0</v>
      </c>
      <c r="AZ96" s="90">
        <f>'01 - Oprava krovu a střechy'!F33</f>
        <v>0</v>
      </c>
      <c r="BA96" s="90">
        <f>'01 - Oprava krovu a střechy'!F34</f>
        <v>0</v>
      </c>
      <c r="BB96" s="90">
        <f>'01 - Oprava krovu a střechy'!F35</f>
        <v>0</v>
      </c>
      <c r="BC96" s="90">
        <f>'01 - Oprava krovu a střechy'!F36</f>
        <v>0</v>
      </c>
      <c r="BD96" s="92">
        <f>'01 - Oprava krovu a střechy'!F37</f>
        <v>0</v>
      </c>
      <c r="BT96" s="88" t="s">
        <v>22</v>
      </c>
      <c r="BV96" s="88" t="s">
        <v>82</v>
      </c>
      <c r="BW96" s="88" t="s">
        <v>93</v>
      </c>
      <c r="BX96" s="88" t="s">
        <v>4</v>
      </c>
      <c r="CL96" s="88" t="s">
        <v>20</v>
      </c>
      <c r="CM96" s="88" t="s">
        <v>89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 - Vedlejší a ostatní n...'!C2" display="/"/>
    <hyperlink ref="A96" location="'01 - Oprava krovu a střech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1:46" s="1" customFormat="1" ht="24.95" customHeight="1">
      <c r="B4" s="20"/>
      <c r="D4" s="21" t="s">
        <v>94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3" t="str">
        <f>'Rekapitulace stavby'!K6</f>
        <v>Znojmo - radniční věž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3" t="s">
        <v>96</v>
      </c>
      <c r="F9" s="245"/>
      <c r="G9" s="245"/>
      <c r="H9" s="24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5" t="str">
        <f>'Rekapitulace stavby'!AN8</f>
        <v>29. 10. 2020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27</v>
      </c>
      <c r="E14" s="32"/>
      <c r="F14" s="32"/>
      <c r="G14" s="32"/>
      <c r="H14" s="32"/>
      <c r="I14" s="27" t="s">
        <v>28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29</v>
      </c>
      <c r="F15" s="32"/>
      <c r="G15" s="32"/>
      <c r="H15" s="32"/>
      <c r="I15" s="27" t="s">
        <v>30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31</v>
      </c>
      <c r="E17" s="32"/>
      <c r="F17" s="32"/>
      <c r="G17" s="32"/>
      <c r="H17" s="32"/>
      <c r="I17" s="27" t="s">
        <v>28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07"/>
      <c r="G18" s="207"/>
      <c r="H18" s="207"/>
      <c r="I18" s="27" t="s">
        <v>30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33</v>
      </c>
      <c r="E20" s="32"/>
      <c r="F20" s="32"/>
      <c r="G20" s="32"/>
      <c r="H20" s="32"/>
      <c r="I20" s="27" t="s">
        <v>28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30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28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37</v>
      </c>
      <c r="F24" s="32"/>
      <c r="G24" s="32"/>
      <c r="H24" s="32"/>
      <c r="I24" s="27" t="s">
        <v>30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2" t="s">
        <v>1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44</v>
      </c>
      <c r="E33" s="27" t="s">
        <v>45</v>
      </c>
      <c r="F33" s="99">
        <f>ROUND((SUM(BE121:BE145)),  2)</f>
        <v>0</v>
      </c>
      <c r="G33" s="32"/>
      <c r="H33" s="32"/>
      <c r="I33" s="100">
        <v>0.21</v>
      </c>
      <c r="J33" s="99">
        <f>ROUND(((SUM(BE121:BE145))*I33),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9">
        <f>ROUND((SUM(BF121:BF145)),  2)</f>
        <v>0</v>
      </c>
      <c r="G34" s="32"/>
      <c r="H34" s="32"/>
      <c r="I34" s="100">
        <v>0.15</v>
      </c>
      <c r="J34" s="99">
        <f>ROUND(((SUM(BF121:BF145))*I34),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9">
        <f>ROUND((SUM(BG121:BG145)),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9">
        <f>ROUND((SUM(BH121:BH145)),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9">
        <f>ROUND((SUM(BI121:BI145)),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3" t="str">
        <f>E7</f>
        <v>Znojmo - radniční věž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3" t="str">
        <f>E9</f>
        <v>00 - Vedlejší a ostatní náklady</v>
      </c>
      <c r="F87" s="245"/>
      <c r="G87" s="245"/>
      <c r="H87" s="24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23</v>
      </c>
      <c r="D89" s="32"/>
      <c r="E89" s="32"/>
      <c r="F89" s="25" t="str">
        <f>F12</f>
        <v>Znojmo</v>
      </c>
      <c r="G89" s="32"/>
      <c r="H89" s="32"/>
      <c r="I89" s="27" t="s">
        <v>25</v>
      </c>
      <c r="J89" s="55" t="str">
        <f>IF(J12="","",J12)</f>
        <v>29. 10. 2020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27</v>
      </c>
      <c r="D91" s="32"/>
      <c r="E91" s="32"/>
      <c r="F91" s="25" t="str">
        <f>E15</f>
        <v>Město Znojmo</v>
      </c>
      <c r="G91" s="32"/>
      <c r="H91" s="32"/>
      <c r="I91" s="27" t="s">
        <v>33</v>
      </c>
      <c r="J91" s="30" t="str">
        <f>E21</f>
        <v>Ing. Miroslav Fuchs, Praha 6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31</v>
      </c>
      <c r="D92" s="32"/>
      <c r="E92" s="32"/>
      <c r="F92" s="25" t="str">
        <f>IF(E18="","",E18)</f>
        <v>Vyplň údaj</v>
      </c>
      <c r="G92" s="32"/>
      <c r="H92" s="32"/>
      <c r="I92" s="27" t="s">
        <v>36</v>
      </c>
      <c r="J92" s="30" t="str">
        <f>E24</f>
        <v>Vojtěch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98</v>
      </c>
      <c r="D94" s="101"/>
      <c r="E94" s="101"/>
      <c r="F94" s="101"/>
      <c r="G94" s="101"/>
      <c r="H94" s="101"/>
      <c r="I94" s="101"/>
      <c r="J94" s="110" t="s">
        <v>99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100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101</v>
      </c>
    </row>
    <row r="97" spans="1:31" s="9" customFormat="1" ht="24.95" customHeight="1">
      <c r="B97" s="112"/>
      <c r="D97" s="113" t="s">
        <v>102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899999999999999" customHeight="1">
      <c r="B98" s="116"/>
      <c r="D98" s="117" t="s">
        <v>103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899999999999999" customHeight="1">
      <c r="B99" s="116"/>
      <c r="D99" s="117" t="s">
        <v>104</v>
      </c>
      <c r="E99" s="118"/>
      <c r="F99" s="118"/>
      <c r="G99" s="118"/>
      <c r="H99" s="118"/>
      <c r="I99" s="118"/>
      <c r="J99" s="119">
        <f>J130</f>
        <v>0</v>
      </c>
      <c r="L99" s="116"/>
    </row>
    <row r="100" spans="1:31" s="10" customFormat="1" ht="19.899999999999999" customHeight="1">
      <c r="B100" s="116"/>
      <c r="D100" s="117" t="s">
        <v>105</v>
      </c>
      <c r="E100" s="118"/>
      <c r="F100" s="118"/>
      <c r="G100" s="118"/>
      <c r="H100" s="118"/>
      <c r="I100" s="118"/>
      <c r="J100" s="119">
        <f>J137</f>
        <v>0</v>
      </c>
      <c r="L100" s="116"/>
    </row>
    <row r="101" spans="1:31" s="10" customFormat="1" ht="19.899999999999999" customHeight="1">
      <c r="B101" s="116"/>
      <c r="D101" s="117" t="s">
        <v>106</v>
      </c>
      <c r="E101" s="118"/>
      <c r="F101" s="118"/>
      <c r="G101" s="118"/>
      <c r="H101" s="118"/>
      <c r="I101" s="118"/>
      <c r="J101" s="119">
        <f>J140</f>
        <v>0</v>
      </c>
      <c r="L101" s="116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107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43" t="str">
        <f>E7</f>
        <v>Znojmo - radniční věž</v>
      </c>
      <c r="F111" s="244"/>
      <c r="G111" s="244"/>
      <c r="H111" s="244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95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23" t="str">
        <f>E9</f>
        <v>00 - Vedlejší a ostatní náklady</v>
      </c>
      <c r="F113" s="245"/>
      <c r="G113" s="245"/>
      <c r="H113" s="245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23</v>
      </c>
      <c r="D115" s="32"/>
      <c r="E115" s="32"/>
      <c r="F115" s="25" t="str">
        <f>F12</f>
        <v>Znojmo</v>
      </c>
      <c r="G115" s="32"/>
      <c r="H115" s="32"/>
      <c r="I115" s="27" t="s">
        <v>25</v>
      </c>
      <c r="J115" s="55" t="str">
        <f>IF(J12="","",J12)</f>
        <v>29. 10. 2020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" customHeight="1">
      <c r="A117" s="32"/>
      <c r="B117" s="33"/>
      <c r="C117" s="27" t="s">
        <v>27</v>
      </c>
      <c r="D117" s="32"/>
      <c r="E117" s="32"/>
      <c r="F117" s="25" t="str">
        <f>E15</f>
        <v>Město Znojmo</v>
      </c>
      <c r="G117" s="32"/>
      <c r="H117" s="32"/>
      <c r="I117" s="27" t="s">
        <v>33</v>
      </c>
      <c r="J117" s="30" t="str">
        <f>E21</f>
        <v>Ing. Miroslav Fuchs, Praha 6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31</v>
      </c>
      <c r="D118" s="32"/>
      <c r="E118" s="32"/>
      <c r="F118" s="25" t="str">
        <f>IF(E18="","",E18)</f>
        <v>Vyplň údaj</v>
      </c>
      <c r="G118" s="32"/>
      <c r="H118" s="32"/>
      <c r="I118" s="27" t="s">
        <v>36</v>
      </c>
      <c r="J118" s="30" t="str">
        <f>E24</f>
        <v>Vojtěch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0"/>
      <c r="B120" s="121"/>
      <c r="C120" s="122" t="s">
        <v>108</v>
      </c>
      <c r="D120" s="123" t="s">
        <v>65</v>
      </c>
      <c r="E120" s="123" t="s">
        <v>61</v>
      </c>
      <c r="F120" s="123" t="s">
        <v>62</v>
      </c>
      <c r="G120" s="123" t="s">
        <v>109</v>
      </c>
      <c r="H120" s="123" t="s">
        <v>110</v>
      </c>
      <c r="I120" s="123" t="s">
        <v>111</v>
      </c>
      <c r="J120" s="123" t="s">
        <v>99</v>
      </c>
      <c r="K120" s="124" t="s">
        <v>112</v>
      </c>
      <c r="L120" s="125"/>
      <c r="M120" s="62" t="s">
        <v>1</v>
      </c>
      <c r="N120" s="63" t="s">
        <v>44</v>
      </c>
      <c r="O120" s="63" t="s">
        <v>113</v>
      </c>
      <c r="P120" s="63" t="s">
        <v>114</v>
      </c>
      <c r="Q120" s="63" t="s">
        <v>115</v>
      </c>
      <c r="R120" s="63" t="s">
        <v>116</v>
      </c>
      <c r="S120" s="63" t="s">
        <v>117</v>
      </c>
      <c r="T120" s="64" t="s">
        <v>118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2"/>
      <c r="B121" s="33"/>
      <c r="C121" s="69" t="s">
        <v>119</v>
      </c>
      <c r="D121" s="32"/>
      <c r="E121" s="32"/>
      <c r="F121" s="32"/>
      <c r="G121" s="32"/>
      <c r="H121" s="32"/>
      <c r="I121" s="32"/>
      <c r="J121" s="126">
        <f>BK121</f>
        <v>0</v>
      </c>
      <c r="K121" s="32"/>
      <c r="L121" s="33"/>
      <c r="M121" s="65"/>
      <c r="N121" s="56"/>
      <c r="O121" s="66"/>
      <c r="P121" s="127">
        <f>P122</f>
        <v>0</v>
      </c>
      <c r="Q121" s="66"/>
      <c r="R121" s="127">
        <f>R122</f>
        <v>0</v>
      </c>
      <c r="S121" s="66"/>
      <c r="T121" s="128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79</v>
      </c>
      <c r="AU121" s="17" t="s">
        <v>101</v>
      </c>
      <c r="BK121" s="129">
        <f>BK122</f>
        <v>0</v>
      </c>
    </row>
    <row r="122" spans="1:65" s="12" customFormat="1" ht="25.9" customHeight="1">
      <c r="B122" s="130"/>
      <c r="D122" s="131" t="s">
        <v>79</v>
      </c>
      <c r="E122" s="132" t="s">
        <v>120</v>
      </c>
      <c r="F122" s="132" t="s">
        <v>121</v>
      </c>
      <c r="I122" s="133"/>
      <c r="J122" s="134">
        <f>BK122</f>
        <v>0</v>
      </c>
      <c r="L122" s="130"/>
      <c r="M122" s="135"/>
      <c r="N122" s="136"/>
      <c r="O122" s="136"/>
      <c r="P122" s="137">
        <f>P123+P130+P137+P140</f>
        <v>0</v>
      </c>
      <c r="Q122" s="136"/>
      <c r="R122" s="137">
        <f>R123+R130+R137+R140</f>
        <v>0</v>
      </c>
      <c r="S122" s="136"/>
      <c r="T122" s="138">
        <f>T123+T130+T137+T140</f>
        <v>0</v>
      </c>
      <c r="AR122" s="131" t="s">
        <v>122</v>
      </c>
      <c r="AT122" s="139" t="s">
        <v>79</v>
      </c>
      <c r="AU122" s="139" t="s">
        <v>80</v>
      </c>
      <c r="AY122" s="131" t="s">
        <v>123</v>
      </c>
      <c r="BK122" s="140">
        <f>BK123+BK130+BK137+BK140</f>
        <v>0</v>
      </c>
    </row>
    <row r="123" spans="1:65" s="12" customFormat="1" ht="22.9" customHeight="1">
      <c r="B123" s="130"/>
      <c r="D123" s="131" t="s">
        <v>79</v>
      </c>
      <c r="E123" s="141" t="s">
        <v>124</v>
      </c>
      <c r="F123" s="141" t="s">
        <v>125</v>
      </c>
      <c r="I123" s="133"/>
      <c r="J123" s="142">
        <f>BK123</f>
        <v>0</v>
      </c>
      <c r="L123" s="130"/>
      <c r="M123" s="135"/>
      <c r="N123" s="136"/>
      <c r="O123" s="136"/>
      <c r="P123" s="137">
        <f>SUM(P124:P129)</f>
        <v>0</v>
      </c>
      <c r="Q123" s="136"/>
      <c r="R123" s="137">
        <f>SUM(R124:R129)</f>
        <v>0</v>
      </c>
      <c r="S123" s="136"/>
      <c r="T123" s="138">
        <f>SUM(T124:T129)</f>
        <v>0</v>
      </c>
      <c r="AR123" s="131" t="s">
        <v>122</v>
      </c>
      <c r="AT123" s="139" t="s">
        <v>79</v>
      </c>
      <c r="AU123" s="139" t="s">
        <v>22</v>
      </c>
      <c r="AY123" s="131" t="s">
        <v>123</v>
      </c>
      <c r="BK123" s="140">
        <f>SUM(BK124:BK129)</f>
        <v>0</v>
      </c>
    </row>
    <row r="124" spans="1:65" s="2" customFormat="1" ht="16.5" customHeight="1">
      <c r="A124" s="32"/>
      <c r="B124" s="143"/>
      <c r="C124" s="144" t="s">
        <v>22</v>
      </c>
      <c r="D124" s="144" t="s">
        <v>126</v>
      </c>
      <c r="E124" s="145" t="s">
        <v>127</v>
      </c>
      <c r="F124" s="146" t="s">
        <v>128</v>
      </c>
      <c r="G124" s="147" t="s">
        <v>129</v>
      </c>
      <c r="H124" s="148">
        <v>1</v>
      </c>
      <c r="I124" s="149"/>
      <c r="J124" s="150">
        <f>ROUND(I124*H124,2)</f>
        <v>0</v>
      </c>
      <c r="K124" s="146" t="s">
        <v>130</v>
      </c>
      <c r="L124" s="33"/>
      <c r="M124" s="151" t="s">
        <v>1</v>
      </c>
      <c r="N124" s="152" t="s">
        <v>45</v>
      </c>
      <c r="O124" s="58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5" t="s">
        <v>131</v>
      </c>
      <c r="AT124" s="155" t="s">
        <v>126</v>
      </c>
      <c r="AU124" s="155" t="s">
        <v>89</v>
      </c>
      <c r="AY124" s="17" t="s">
        <v>123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7" t="s">
        <v>22</v>
      </c>
      <c r="BK124" s="156">
        <f>ROUND(I124*H124,2)</f>
        <v>0</v>
      </c>
      <c r="BL124" s="17" t="s">
        <v>131</v>
      </c>
      <c r="BM124" s="155" t="s">
        <v>132</v>
      </c>
    </row>
    <row r="125" spans="1:65" s="2" customFormat="1" ht="16.5" customHeight="1">
      <c r="A125" s="32"/>
      <c r="B125" s="143"/>
      <c r="C125" s="144" t="s">
        <v>89</v>
      </c>
      <c r="D125" s="144" t="s">
        <v>126</v>
      </c>
      <c r="E125" s="145" t="s">
        <v>133</v>
      </c>
      <c r="F125" s="146" t="s">
        <v>134</v>
      </c>
      <c r="G125" s="147" t="s">
        <v>129</v>
      </c>
      <c r="H125" s="148">
        <v>1</v>
      </c>
      <c r="I125" s="149"/>
      <c r="J125" s="150">
        <f>ROUND(I125*H125,2)</f>
        <v>0</v>
      </c>
      <c r="K125" s="146" t="s">
        <v>130</v>
      </c>
      <c r="L125" s="33"/>
      <c r="M125" s="151" t="s">
        <v>1</v>
      </c>
      <c r="N125" s="152" t="s">
        <v>45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131</v>
      </c>
      <c r="AT125" s="155" t="s">
        <v>126</v>
      </c>
      <c r="AU125" s="155" t="s">
        <v>89</v>
      </c>
      <c r="AY125" s="17" t="s">
        <v>123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22</v>
      </c>
      <c r="BK125" s="156">
        <f>ROUND(I125*H125,2)</f>
        <v>0</v>
      </c>
      <c r="BL125" s="17" t="s">
        <v>131</v>
      </c>
      <c r="BM125" s="155" t="s">
        <v>135</v>
      </c>
    </row>
    <row r="126" spans="1:65" s="2" customFormat="1" ht="29.25">
      <c r="A126" s="32"/>
      <c r="B126" s="33"/>
      <c r="C126" s="32"/>
      <c r="D126" s="157" t="s">
        <v>136</v>
      </c>
      <c r="E126" s="32"/>
      <c r="F126" s="158" t="s">
        <v>137</v>
      </c>
      <c r="G126" s="32"/>
      <c r="H126" s="32"/>
      <c r="I126" s="159"/>
      <c r="J126" s="32"/>
      <c r="K126" s="32"/>
      <c r="L126" s="33"/>
      <c r="M126" s="160"/>
      <c r="N126" s="161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136</v>
      </c>
      <c r="AU126" s="17" t="s">
        <v>89</v>
      </c>
    </row>
    <row r="127" spans="1:65" s="2" customFormat="1" ht="16.5" customHeight="1">
      <c r="A127" s="32"/>
      <c r="B127" s="143"/>
      <c r="C127" s="144" t="s">
        <v>138</v>
      </c>
      <c r="D127" s="144" t="s">
        <v>126</v>
      </c>
      <c r="E127" s="145" t="s">
        <v>139</v>
      </c>
      <c r="F127" s="146" t="s">
        <v>140</v>
      </c>
      <c r="G127" s="147" t="s">
        <v>129</v>
      </c>
      <c r="H127" s="148">
        <v>1</v>
      </c>
      <c r="I127" s="149"/>
      <c r="J127" s="150">
        <f>ROUND(I127*H127,2)</f>
        <v>0</v>
      </c>
      <c r="K127" s="146" t="s">
        <v>130</v>
      </c>
      <c r="L127" s="33"/>
      <c r="M127" s="151" t="s">
        <v>1</v>
      </c>
      <c r="N127" s="152" t="s">
        <v>45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131</v>
      </c>
      <c r="AT127" s="155" t="s">
        <v>126</v>
      </c>
      <c r="AU127" s="155" t="s">
        <v>89</v>
      </c>
      <c r="AY127" s="17" t="s">
        <v>123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22</v>
      </c>
      <c r="BK127" s="156">
        <f>ROUND(I127*H127,2)</f>
        <v>0</v>
      </c>
      <c r="BL127" s="17" t="s">
        <v>131</v>
      </c>
      <c r="BM127" s="155" t="s">
        <v>141</v>
      </c>
    </row>
    <row r="128" spans="1:65" s="2" customFormat="1" ht="16.5" customHeight="1">
      <c r="A128" s="32"/>
      <c r="B128" s="143"/>
      <c r="C128" s="144" t="s">
        <v>142</v>
      </c>
      <c r="D128" s="144" t="s">
        <v>126</v>
      </c>
      <c r="E128" s="145" t="s">
        <v>143</v>
      </c>
      <c r="F128" s="146" t="s">
        <v>144</v>
      </c>
      <c r="G128" s="147" t="s">
        <v>129</v>
      </c>
      <c r="H128" s="148">
        <v>1</v>
      </c>
      <c r="I128" s="149"/>
      <c r="J128" s="150">
        <f>ROUND(I128*H128,2)</f>
        <v>0</v>
      </c>
      <c r="K128" s="146" t="s">
        <v>130</v>
      </c>
      <c r="L128" s="33"/>
      <c r="M128" s="151" t="s">
        <v>1</v>
      </c>
      <c r="N128" s="152" t="s">
        <v>45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131</v>
      </c>
      <c r="AT128" s="155" t="s">
        <v>126</v>
      </c>
      <c r="AU128" s="155" t="s">
        <v>89</v>
      </c>
      <c r="AY128" s="17" t="s">
        <v>123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22</v>
      </c>
      <c r="BK128" s="156">
        <f>ROUND(I128*H128,2)</f>
        <v>0</v>
      </c>
      <c r="BL128" s="17" t="s">
        <v>131</v>
      </c>
      <c r="BM128" s="155" t="s">
        <v>145</v>
      </c>
    </row>
    <row r="129" spans="1:65" s="2" customFormat="1" ht="16.5" customHeight="1">
      <c r="A129" s="32"/>
      <c r="B129" s="143"/>
      <c r="C129" s="144" t="s">
        <v>122</v>
      </c>
      <c r="D129" s="144" t="s">
        <v>126</v>
      </c>
      <c r="E129" s="145" t="s">
        <v>146</v>
      </c>
      <c r="F129" s="146" t="s">
        <v>147</v>
      </c>
      <c r="G129" s="147" t="s">
        <v>129</v>
      </c>
      <c r="H129" s="148">
        <v>1</v>
      </c>
      <c r="I129" s="149"/>
      <c r="J129" s="150">
        <f>ROUND(I129*H129,2)</f>
        <v>0</v>
      </c>
      <c r="K129" s="146" t="s">
        <v>130</v>
      </c>
      <c r="L129" s="33"/>
      <c r="M129" s="151" t="s">
        <v>1</v>
      </c>
      <c r="N129" s="152" t="s">
        <v>45</v>
      </c>
      <c r="O129" s="58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131</v>
      </c>
      <c r="AT129" s="155" t="s">
        <v>126</v>
      </c>
      <c r="AU129" s="155" t="s">
        <v>89</v>
      </c>
      <c r="AY129" s="17" t="s">
        <v>123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7" t="s">
        <v>22</v>
      </c>
      <c r="BK129" s="156">
        <f>ROUND(I129*H129,2)</f>
        <v>0</v>
      </c>
      <c r="BL129" s="17" t="s">
        <v>131</v>
      </c>
      <c r="BM129" s="155" t="s">
        <v>148</v>
      </c>
    </row>
    <row r="130" spans="1:65" s="12" customFormat="1" ht="22.9" customHeight="1">
      <c r="B130" s="130"/>
      <c r="D130" s="131" t="s">
        <v>79</v>
      </c>
      <c r="E130" s="141" t="s">
        <v>149</v>
      </c>
      <c r="F130" s="141" t="s">
        <v>150</v>
      </c>
      <c r="I130" s="133"/>
      <c r="J130" s="142">
        <f>BK130</f>
        <v>0</v>
      </c>
      <c r="L130" s="130"/>
      <c r="M130" s="135"/>
      <c r="N130" s="136"/>
      <c r="O130" s="136"/>
      <c r="P130" s="137">
        <f>SUM(P131:P136)</f>
        <v>0</v>
      </c>
      <c r="Q130" s="136"/>
      <c r="R130" s="137">
        <f>SUM(R131:R136)</f>
        <v>0</v>
      </c>
      <c r="S130" s="136"/>
      <c r="T130" s="138">
        <f>SUM(T131:T136)</f>
        <v>0</v>
      </c>
      <c r="AR130" s="131" t="s">
        <v>122</v>
      </c>
      <c r="AT130" s="139" t="s">
        <v>79</v>
      </c>
      <c r="AU130" s="139" t="s">
        <v>22</v>
      </c>
      <c r="AY130" s="131" t="s">
        <v>123</v>
      </c>
      <c r="BK130" s="140">
        <f>SUM(BK131:BK136)</f>
        <v>0</v>
      </c>
    </row>
    <row r="131" spans="1:65" s="2" customFormat="1" ht="16.5" customHeight="1">
      <c r="A131" s="32"/>
      <c r="B131" s="143"/>
      <c r="C131" s="144" t="s">
        <v>151</v>
      </c>
      <c r="D131" s="144" t="s">
        <v>126</v>
      </c>
      <c r="E131" s="145" t="s">
        <v>152</v>
      </c>
      <c r="F131" s="146" t="s">
        <v>153</v>
      </c>
      <c r="G131" s="147" t="s">
        <v>129</v>
      </c>
      <c r="H131" s="148">
        <v>1</v>
      </c>
      <c r="I131" s="149"/>
      <c r="J131" s="150">
        <f>ROUND(I131*H131,2)</f>
        <v>0</v>
      </c>
      <c r="K131" s="146" t="s">
        <v>130</v>
      </c>
      <c r="L131" s="33"/>
      <c r="M131" s="151" t="s">
        <v>1</v>
      </c>
      <c r="N131" s="152" t="s">
        <v>45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131</v>
      </c>
      <c r="AT131" s="155" t="s">
        <v>126</v>
      </c>
      <c r="AU131" s="155" t="s">
        <v>89</v>
      </c>
      <c r="AY131" s="17" t="s">
        <v>123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22</v>
      </c>
      <c r="BK131" s="156">
        <f>ROUND(I131*H131,2)</f>
        <v>0</v>
      </c>
      <c r="BL131" s="17" t="s">
        <v>131</v>
      </c>
      <c r="BM131" s="155" t="s">
        <v>154</v>
      </c>
    </row>
    <row r="132" spans="1:65" s="2" customFormat="1" ht="29.25">
      <c r="A132" s="32"/>
      <c r="B132" s="33"/>
      <c r="C132" s="32"/>
      <c r="D132" s="157" t="s">
        <v>136</v>
      </c>
      <c r="E132" s="32"/>
      <c r="F132" s="158" t="s">
        <v>155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136</v>
      </c>
      <c r="AU132" s="17" t="s">
        <v>89</v>
      </c>
    </row>
    <row r="133" spans="1:65" s="2" customFormat="1" ht="16.5" customHeight="1">
      <c r="A133" s="32"/>
      <c r="B133" s="143"/>
      <c r="C133" s="144" t="s">
        <v>156</v>
      </c>
      <c r="D133" s="144" t="s">
        <v>126</v>
      </c>
      <c r="E133" s="145" t="s">
        <v>157</v>
      </c>
      <c r="F133" s="146" t="s">
        <v>158</v>
      </c>
      <c r="G133" s="147" t="s">
        <v>129</v>
      </c>
      <c r="H133" s="148">
        <v>1</v>
      </c>
      <c r="I133" s="149"/>
      <c r="J133" s="150">
        <f>ROUND(I133*H133,2)</f>
        <v>0</v>
      </c>
      <c r="K133" s="146" t="s">
        <v>130</v>
      </c>
      <c r="L133" s="33"/>
      <c r="M133" s="151" t="s">
        <v>1</v>
      </c>
      <c r="N133" s="152" t="s">
        <v>45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131</v>
      </c>
      <c r="AT133" s="155" t="s">
        <v>126</v>
      </c>
      <c r="AU133" s="155" t="s">
        <v>89</v>
      </c>
      <c r="AY133" s="17" t="s">
        <v>123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22</v>
      </c>
      <c r="BK133" s="156">
        <f>ROUND(I133*H133,2)</f>
        <v>0</v>
      </c>
      <c r="BL133" s="17" t="s">
        <v>131</v>
      </c>
      <c r="BM133" s="155" t="s">
        <v>159</v>
      </c>
    </row>
    <row r="134" spans="1:65" s="2" customFormat="1" ht="39">
      <c r="A134" s="32"/>
      <c r="B134" s="33"/>
      <c r="C134" s="32"/>
      <c r="D134" s="157" t="s">
        <v>136</v>
      </c>
      <c r="E134" s="32"/>
      <c r="F134" s="158" t="s">
        <v>160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136</v>
      </c>
      <c r="AU134" s="17" t="s">
        <v>89</v>
      </c>
    </row>
    <row r="135" spans="1:65" s="2" customFormat="1" ht="21.75" customHeight="1">
      <c r="A135" s="32"/>
      <c r="B135" s="143"/>
      <c r="C135" s="144" t="s">
        <v>161</v>
      </c>
      <c r="D135" s="144" t="s">
        <v>126</v>
      </c>
      <c r="E135" s="145" t="s">
        <v>162</v>
      </c>
      <c r="F135" s="146" t="s">
        <v>163</v>
      </c>
      <c r="G135" s="147" t="s">
        <v>129</v>
      </c>
      <c r="H135" s="148">
        <v>1</v>
      </c>
      <c r="I135" s="149"/>
      <c r="J135" s="150">
        <f>ROUND(I135*H135,2)</f>
        <v>0</v>
      </c>
      <c r="K135" s="146" t="s">
        <v>130</v>
      </c>
      <c r="L135" s="33"/>
      <c r="M135" s="151" t="s">
        <v>1</v>
      </c>
      <c r="N135" s="152" t="s">
        <v>45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131</v>
      </c>
      <c r="AT135" s="155" t="s">
        <v>126</v>
      </c>
      <c r="AU135" s="155" t="s">
        <v>89</v>
      </c>
      <c r="AY135" s="17" t="s">
        <v>123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22</v>
      </c>
      <c r="BK135" s="156">
        <f>ROUND(I135*H135,2)</f>
        <v>0</v>
      </c>
      <c r="BL135" s="17" t="s">
        <v>131</v>
      </c>
      <c r="BM135" s="155" t="s">
        <v>164</v>
      </c>
    </row>
    <row r="136" spans="1:65" s="2" customFormat="1" ht="87.75">
      <c r="A136" s="32"/>
      <c r="B136" s="33"/>
      <c r="C136" s="32"/>
      <c r="D136" s="157" t="s">
        <v>136</v>
      </c>
      <c r="E136" s="32"/>
      <c r="F136" s="158" t="s">
        <v>165</v>
      </c>
      <c r="G136" s="32"/>
      <c r="H136" s="32"/>
      <c r="I136" s="159"/>
      <c r="J136" s="32"/>
      <c r="K136" s="32"/>
      <c r="L136" s="33"/>
      <c r="M136" s="160"/>
      <c r="N136" s="161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136</v>
      </c>
      <c r="AU136" s="17" t="s">
        <v>89</v>
      </c>
    </row>
    <row r="137" spans="1:65" s="12" customFormat="1" ht="22.9" customHeight="1">
      <c r="B137" s="130"/>
      <c r="D137" s="131" t="s">
        <v>79</v>
      </c>
      <c r="E137" s="141" t="s">
        <v>166</v>
      </c>
      <c r="F137" s="141" t="s">
        <v>167</v>
      </c>
      <c r="I137" s="133"/>
      <c r="J137" s="142">
        <f>BK137</f>
        <v>0</v>
      </c>
      <c r="L137" s="130"/>
      <c r="M137" s="135"/>
      <c r="N137" s="136"/>
      <c r="O137" s="136"/>
      <c r="P137" s="137">
        <f>SUM(P138:P139)</f>
        <v>0</v>
      </c>
      <c r="Q137" s="136"/>
      <c r="R137" s="137">
        <f>SUM(R138:R139)</f>
        <v>0</v>
      </c>
      <c r="S137" s="136"/>
      <c r="T137" s="138">
        <f>SUM(T138:T139)</f>
        <v>0</v>
      </c>
      <c r="AR137" s="131" t="s">
        <v>122</v>
      </c>
      <c r="AT137" s="139" t="s">
        <v>79</v>
      </c>
      <c r="AU137" s="139" t="s">
        <v>22</v>
      </c>
      <c r="AY137" s="131" t="s">
        <v>123</v>
      </c>
      <c r="BK137" s="140">
        <f>SUM(BK138:BK139)</f>
        <v>0</v>
      </c>
    </row>
    <row r="138" spans="1:65" s="2" customFormat="1" ht="16.5" customHeight="1">
      <c r="A138" s="32"/>
      <c r="B138" s="143"/>
      <c r="C138" s="144" t="s">
        <v>168</v>
      </c>
      <c r="D138" s="144" t="s">
        <v>126</v>
      </c>
      <c r="E138" s="145" t="s">
        <v>169</v>
      </c>
      <c r="F138" s="146" t="s">
        <v>170</v>
      </c>
      <c r="G138" s="147" t="s">
        <v>129</v>
      </c>
      <c r="H138" s="148">
        <v>1</v>
      </c>
      <c r="I138" s="149"/>
      <c r="J138" s="150">
        <f>ROUND(I138*H138,2)</f>
        <v>0</v>
      </c>
      <c r="K138" s="146" t="s">
        <v>130</v>
      </c>
      <c r="L138" s="33"/>
      <c r="M138" s="151" t="s">
        <v>1</v>
      </c>
      <c r="N138" s="152" t="s">
        <v>45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131</v>
      </c>
      <c r="AT138" s="155" t="s">
        <v>126</v>
      </c>
      <c r="AU138" s="155" t="s">
        <v>89</v>
      </c>
      <c r="AY138" s="17" t="s">
        <v>123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22</v>
      </c>
      <c r="BK138" s="156">
        <f>ROUND(I138*H138,2)</f>
        <v>0</v>
      </c>
      <c r="BL138" s="17" t="s">
        <v>131</v>
      </c>
      <c r="BM138" s="155" t="s">
        <v>171</v>
      </c>
    </row>
    <row r="139" spans="1:65" s="2" customFormat="1" ht="16.5" customHeight="1">
      <c r="A139" s="32"/>
      <c r="B139" s="143"/>
      <c r="C139" s="144" t="s">
        <v>172</v>
      </c>
      <c r="D139" s="144" t="s">
        <v>126</v>
      </c>
      <c r="E139" s="145" t="s">
        <v>173</v>
      </c>
      <c r="F139" s="146" t="s">
        <v>174</v>
      </c>
      <c r="G139" s="147" t="s">
        <v>129</v>
      </c>
      <c r="H139" s="148">
        <v>1</v>
      </c>
      <c r="I139" s="149"/>
      <c r="J139" s="150">
        <f>ROUND(I139*H139,2)</f>
        <v>0</v>
      </c>
      <c r="K139" s="146" t="s">
        <v>130</v>
      </c>
      <c r="L139" s="33"/>
      <c r="M139" s="151" t="s">
        <v>1</v>
      </c>
      <c r="N139" s="152" t="s">
        <v>45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131</v>
      </c>
      <c r="AT139" s="155" t="s">
        <v>126</v>
      </c>
      <c r="AU139" s="155" t="s">
        <v>89</v>
      </c>
      <c r="AY139" s="17" t="s">
        <v>123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22</v>
      </c>
      <c r="BK139" s="156">
        <f>ROUND(I139*H139,2)</f>
        <v>0</v>
      </c>
      <c r="BL139" s="17" t="s">
        <v>131</v>
      </c>
      <c r="BM139" s="155" t="s">
        <v>175</v>
      </c>
    </row>
    <row r="140" spans="1:65" s="12" customFormat="1" ht="22.9" customHeight="1">
      <c r="B140" s="130"/>
      <c r="D140" s="131" t="s">
        <v>79</v>
      </c>
      <c r="E140" s="141" t="s">
        <v>176</v>
      </c>
      <c r="F140" s="141" t="s">
        <v>177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SUM(P141:P145)</f>
        <v>0</v>
      </c>
      <c r="Q140" s="136"/>
      <c r="R140" s="137">
        <f>SUM(R141:R145)</f>
        <v>0</v>
      </c>
      <c r="S140" s="136"/>
      <c r="T140" s="138">
        <f>SUM(T141:T145)</f>
        <v>0</v>
      </c>
      <c r="AR140" s="131" t="s">
        <v>122</v>
      </c>
      <c r="AT140" s="139" t="s">
        <v>79</v>
      </c>
      <c r="AU140" s="139" t="s">
        <v>22</v>
      </c>
      <c r="AY140" s="131" t="s">
        <v>123</v>
      </c>
      <c r="BK140" s="140">
        <f>SUM(BK141:BK145)</f>
        <v>0</v>
      </c>
    </row>
    <row r="141" spans="1:65" s="2" customFormat="1" ht="16.5" customHeight="1">
      <c r="A141" s="32"/>
      <c r="B141" s="143"/>
      <c r="C141" s="144" t="s">
        <v>178</v>
      </c>
      <c r="D141" s="144" t="s">
        <v>126</v>
      </c>
      <c r="E141" s="145" t="s">
        <v>179</v>
      </c>
      <c r="F141" s="146" t="s">
        <v>180</v>
      </c>
      <c r="G141" s="147" t="s">
        <v>129</v>
      </c>
      <c r="H141" s="148">
        <v>1</v>
      </c>
      <c r="I141" s="149"/>
      <c r="J141" s="150">
        <f>ROUND(I141*H141,2)</f>
        <v>0</v>
      </c>
      <c r="K141" s="146" t="s">
        <v>130</v>
      </c>
      <c r="L141" s="33"/>
      <c r="M141" s="151" t="s">
        <v>1</v>
      </c>
      <c r="N141" s="152" t="s">
        <v>45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131</v>
      </c>
      <c r="AT141" s="155" t="s">
        <v>126</v>
      </c>
      <c r="AU141" s="155" t="s">
        <v>89</v>
      </c>
      <c r="AY141" s="17" t="s">
        <v>123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22</v>
      </c>
      <c r="BK141" s="156">
        <f>ROUND(I141*H141,2)</f>
        <v>0</v>
      </c>
      <c r="BL141" s="17" t="s">
        <v>131</v>
      </c>
      <c r="BM141" s="155" t="s">
        <v>181</v>
      </c>
    </row>
    <row r="142" spans="1:65" s="2" customFormat="1" ht="58.5">
      <c r="A142" s="32"/>
      <c r="B142" s="33"/>
      <c r="C142" s="32"/>
      <c r="D142" s="157" t="s">
        <v>136</v>
      </c>
      <c r="E142" s="32"/>
      <c r="F142" s="158" t="s">
        <v>182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136</v>
      </c>
      <c r="AU142" s="17" t="s">
        <v>89</v>
      </c>
    </row>
    <row r="143" spans="1:65" s="2" customFormat="1" ht="16.5" customHeight="1">
      <c r="A143" s="32"/>
      <c r="B143" s="143"/>
      <c r="C143" s="144" t="s">
        <v>183</v>
      </c>
      <c r="D143" s="144" t="s">
        <v>126</v>
      </c>
      <c r="E143" s="145" t="s">
        <v>184</v>
      </c>
      <c r="F143" s="146" t="s">
        <v>185</v>
      </c>
      <c r="G143" s="147" t="s">
        <v>129</v>
      </c>
      <c r="H143" s="148">
        <v>1</v>
      </c>
      <c r="I143" s="149"/>
      <c r="J143" s="150">
        <f>ROUND(I143*H143,2)</f>
        <v>0</v>
      </c>
      <c r="K143" s="146" t="s">
        <v>130</v>
      </c>
      <c r="L143" s="33"/>
      <c r="M143" s="151" t="s">
        <v>1</v>
      </c>
      <c r="N143" s="152" t="s">
        <v>45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131</v>
      </c>
      <c r="AT143" s="155" t="s">
        <v>126</v>
      </c>
      <c r="AU143" s="155" t="s">
        <v>89</v>
      </c>
      <c r="AY143" s="17" t="s">
        <v>123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22</v>
      </c>
      <c r="BK143" s="156">
        <f>ROUND(I143*H143,2)</f>
        <v>0</v>
      </c>
      <c r="BL143" s="17" t="s">
        <v>131</v>
      </c>
      <c r="BM143" s="155" t="s">
        <v>186</v>
      </c>
    </row>
    <row r="144" spans="1:65" s="2" customFormat="1" ht="19.5">
      <c r="A144" s="32"/>
      <c r="B144" s="33"/>
      <c r="C144" s="32"/>
      <c r="D144" s="157" t="s">
        <v>136</v>
      </c>
      <c r="E144" s="32"/>
      <c r="F144" s="158" t="s">
        <v>187</v>
      </c>
      <c r="G144" s="32"/>
      <c r="H144" s="32"/>
      <c r="I144" s="159"/>
      <c r="J144" s="32"/>
      <c r="K144" s="32"/>
      <c r="L144" s="33"/>
      <c r="M144" s="160"/>
      <c r="N144" s="161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136</v>
      </c>
      <c r="AU144" s="17" t="s">
        <v>89</v>
      </c>
    </row>
    <row r="145" spans="1:65" s="2" customFormat="1" ht="16.5" customHeight="1">
      <c r="A145" s="32"/>
      <c r="B145" s="143"/>
      <c r="C145" s="144" t="s">
        <v>188</v>
      </c>
      <c r="D145" s="144" t="s">
        <v>126</v>
      </c>
      <c r="E145" s="145" t="s">
        <v>189</v>
      </c>
      <c r="F145" s="146" t="s">
        <v>190</v>
      </c>
      <c r="G145" s="147" t="s">
        <v>129</v>
      </c>
      <c r="H145" s="148">
        <v>1</v>
      </c>
      <c r="I145" s="149"/>
      <c r="J145" s="150">
        <f>ROUND(I145*H145,2)</f>
        <v>0</v>
      </c>
      <c r="K145" s="146" t="s">
        <v>1</v>
      </c>
      <c r="L145" s="33"/>
      <c r="M145" s="162" t="s">
        <v>1</v>
      </c>
      <c r="N145" s="163" t="s">
        <v>45</v>
      </c>
      <c r="O145" s="164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131</v>
      </c>
      <c r="AT145" s="155" t="s">
        <v>126</v>
      </c>
      <c r="AU145" s="155" t="s">
        <v>89</v>
      </c>
      <c r="AY145" s="17" t="s">
        <v>123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22</v>
      </c>
      <c r="BK145" s="156">
        <f>ROUND(I145*H145,2)</f>
        <v>0</v>
      </c>
      <c r="BL145" s="17" t="s">
        <v>131</v>
      </c>
      <c r="BM145" s="155" t="s">
        <v>191</v>
      </c>
    </row>
    <row r="146" spans="1:65" s="2" customFormat="1" ht="6.95" customHeight="1">
      <c r="A146" s="32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33"/>
      <c r="M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</sheetData>
  <autoFilter ref="C120:K14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1:46" s="1" customFormat="1" ht="24.95" customHeight="1">
      <c r="B4" s="20"/>
      <c r="D4" s="21" t="s">
        <v>94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3" t="str">
        <f>'Rekapitulace stavby'!K6</f>
        <v>Znojmo - radniční věž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3" t="s">
        <v>192</v>
      </c>
      <c r="F9" s="245"/>
      <c r="G9" s="245"/>
      <c r="H9" s="24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5" t="str">
        <f>'Rekapitulace stavby'!AN8</f>
        <v>29. 10. 2020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27</v>
      </c>
      <c r="E14" s="32"/>
      <c r="F14" s="32"/>
      <c r="G14" s="32"/>
      <c r="H14" s="32"/>
      <c r="I14" s="27" t="s">
        <v>28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29</v>
      </c>
      <c r="F15" s="32"/>
      <c r="G15" s="32"/>
      <c r="H15" s="32"/>
      <c r="I15" s="27" t="s">
        <v>30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31</v>
      </c>
      <c r="E17" s="32"/>
      <c r="F17" s="32"/>
      <c r="G17" s="32"/>
      <c r="H17" s="32"/>
      <c r="I17" s="27" t="s">
        <v>28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07"/>
      <c r="G18" s="207"/>
      <c r="H18" s="207"/>
      <c r="I18" s="27" t="s">
        <v>30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33</v>
      </c>
      <c r="E20" s="32"/>
      <c r="F20" s="32"/>
      <c r="G20" s="32"/>
      <c r="H20" s="32"/>
      <c r="I20" s="27" t="s">
        <v>28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30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28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37</v>
      </c>
      <c r="F24" s="32"/>
      <c r="G24" s="32"/>
      <c r="H24" s="32"/>
      <c r="I24" s="27" t="s">
        <v>30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2" t="s">
        <v>1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ROUND(J138,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44</v>
      </c>
      <c r="E33" s="27" t="s">
        <v>45</v>
      </c>
      <c r="F33" s="99">
        <f>ROUND((SUM(BE138:BE614)),  2)</f>
        <v>0</v>
      </c>
      <c r="G33" s="32"/>
      <c r="H33" s="32"/>
      <c r="I33" s="100">
        <v>0.21</v>
      </c>
      <c r="J33" s="99">
        <f>ROUND(((SUM(BE138:BE614))*I33),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9">
        <f>ROUND((SUM(BF138:BF614)),  2)</f>
        <v>0</v>
      </c>
      <c r="G34" s="32"/>
      <c r="H34" s="32"/>
      <c r="I34" s="100">
        <v>0.15</v>
      </c>
      <c r="J34" s="99">
        <f>ROUND(((SUM(BF138:BF614))*I34),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9">
        <f>ROUND((SUM(BG138:BG614)),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9">
        <f>ROUND((SUM(BH138:BH614)),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9">
        <f>ROUND((SUM(BI138:BI614)),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3" t="str">
        <f>E7</f>
        <v>Znojmo - radniční věž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3" t="str">
        <f>E9</f>
        <v>01 - Oprava krovu a střechy</v>
      </c>
      <c r="F87" s="245"/>
      <c r="G87" s="245"/>
      <c r="H87" s="24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23</v>
      </c>
      <c r="D89" s="32"/>
      <c r="E89" s="32"/>
      <c r="F89" s="25" t="str">
        <f>F12</f>
        <v>Znojmo</v>
      </c>
      <c r="G89" s="32"/>
      <c r="H89" s="32"/>
      <c r="I89" s="27" t="s">
        <v>25</v>
      </c>
      <c r="J89" s="55" t="str">
        <f>IF(J12="","",J12)</f>
        <v>29. 10. 2020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27</v>
      </c>
      <c r="D91" s="32"/>
      <c r="E91" s="32"/>
      <c r="F91" s="25" t="str">
        <f>E15</f>
        <v>Město Znojmo</v>
      </c>
      <c r="G91" s="32"/>
      <c r="H91" s="32"/>
      <c r="I91" s="27" t="s">
        <v>33</v>
      </c>
      <c r="J91" s="30" t="str">
        <f>E21</f>
        <v>Ing. Miroslav Fuchs, Praha 6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31</v>
      </c>
      <c r="D92" s="32"/>
      <c r="E92" s="32"/>
      <c r="F92" s="25" t="str">
        <f>IF(E18="","",E18)</f>
        <v>Vyplň údaj</v>
      </c>
      <c r="G92" s="32"/>
      <c r="H92" s="32"/>
      <c r="I92" s="27" t="s">
        <v>36</v>
      </c>
      <c r="J92" s="30" t="str">
        <f>E24</f>
        <v>Vojtěch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98</v>
      </c>
      <c r="D94" s="101"/>
      <c r="E94" s="101"/>
      <c r="F94" s="101"/>
      <c r="G94" s="101"/>
      <c r="H94" s="101"/>
      <c r="I94" s="101"/>
      <c r="J94" s="110" t="s">
        <v>99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100</v>
      </c>
      <c r="D96" s="32"/>
      <c r="E96" s="32"/>
      <c r="F96" s="32"/>
      <c r="G96" s="32"/>
      <c r="H96" s="32"/>
      <c r="I96" s="32"/>
      <c r="J96" s="71">
        <f>J138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101</v>
      </c>
    </row>
    <row r="97" spans="2:12" s="9" customFormat="1" ht="24.95" customHeight="1">
      <c r="B97" s="112"/>
      <c r="D97" s="113" t="s">
        <v>193</v>
      </c>
      <c r="E97" s="114"/>
      <c r="F97" s="114"/>
      <c r="G97" s="114"/>
      <c r="H97" s="114"/>
      <c r="I97" s="114"/>
      <c r="J97" s="115">
        <f>J139</f>
        <v>0</v>
      </c>
      <c r="L97" s="112"/>
    </row>
    <row r="98" spans="2:12" s="10" customFormat="1" ht="19.899999999999999" customHeight="1">
      <c r="B98" s="116"/>
      <c r="D98" s="117" t="s">
        <v>194</v>
      </c>
      <c r="E98" s="118"/>
      <c r="F98" s="118"/>
      <c r="G98" s="118"/>
      <c r="H98" s="118"/>
      <c r="I98" s="118"/>
      <c r="J98" s="119">
        <f>J140</f>
        <v>0</v>
      </c>
      <c r="L98" s="116"/>
    </row>
    <row r="99" spans="2:12" s="10" customFormat="1" ht="19.899999999999999" customHeight="1">
      <c r="B99" s="116"/>
      <c r="D99" s="117" t="s">
        <v>195</v>
      </c>
      <c r="E99" s="118"/>
      <c r="F99" s="118"/>
      <c r="G99" s="118"/>
      <c r="H99" s="118"/>
      <c r="I99" s="118"/>
      <c r="J99" s="119">
        <f>J148</f>
        <v>0</v>
      </c>
      <c r="L99" s="116"/>
    </row>
    <row r="100" spans="2:12" s="10" customFormat="1" ht="19.899999999999999" customHeight="1">
      <c r="B100" s="116"/>
      <c r="D100" s="117" t="s">
        <v>196</v>
      </c>
      <c r="E100" s="118"/>
      <c r="F100" s="118"/>
      <c r="G100" s="118"/>
      <c r="H100" s="118"/>
      <c r="I100" s="118"/>
      <c r="J100" s="119">
        <f>J151</f>
        <v>0</v>
      </c>
      <c r="L100" s="116"/>
    </row>
    <row r="101" spans="2:12" s="10" customFormat="1" ht="19.899999999999999" customHeight="1">
      <c r="B101" s="116"/>
      <c r="D101" s="117" t="s">
        <v>197</v>
      </c>
      <c r="E101" s="118"/>
      <c r="F101" s="118"/>
      <c r="G101" s="118"/>
      <c r="H101" s="118"/>
      <c r="I101" s="118"/>
      <c r="J101" s="119">
        <f>J181</f>
        <v>0</v>
      </c>
      <c r="L101" s="116"/>
    </row>
    <row r="102" spans="2:12" s="10" customFormat="1" ht="19.899999999999999" customHeight="1">
      <c r="B102" s="116"/>
      <c r="D102" s="117" t="s">
        <v>198</v>
      </c>
      <c r="E102" s="118"/>
      <c r="F102" s="118"/>
      <c r="G102" s="118"/>
      <c r="H102" s="118"/>
      <c r="I102" s="118"/>
      <c r="J102" s="119">
        <f>J194</f>
        <v>0</v>
      </c>
      <c r="L102" s="116"/>
    </row>
    <row r="103" spans="2:12" s="10" customFormat="1" ht="19.899999999999999" customHeight="1">
      <c r="B103" s="116"/>
      <c r="D103" s="117" t="s">
        <v>199</v>
      </c>
      <c r="E103" s="118"/>
      <c r="F103" s="118"/>
      <c r="G103" s="118"/>
      <c r="H103" s="118"/>
      <c r="I103" s="118"/>
      <c r="J103" s="119">
        <f>J200</f>
        <v>0</v>
      </c>
      <c r="L103" s="116"/>
    </row>
    <row r="104" spans="2:12" s="10" customFormat="1" ht="19.899999999999999" customHeight="1">
      <c r="B104" s="116"/>
      <c r="D104" s="117" t="s">
        <v>200</v>
      </c>
      <c r="E104" s="118"/>
      <c r="F104" s="118"/>
      <c r="G104" s="118"/>
      <c r="H104" s="118"/>
      <c r="I104" s="118"/>
      <c r="J104" s="119">
        <f>J209</f>
        <v>0</v>
      </c>
      <c r="L104" s="116"/>
    </row>
    <row r="105" spans="2:12" s="10" customFormat="1" ht="19.899999999999999" customHeight="1">
      <c r="B105" s="116"/>
      <c r="D105" s="117" t="s">
        <v>201</v>
      </c>
      <c r="E105" s="118"/>
      <c r="F105" s="118"/>
      <c r="G105" s="118"/>
      <c r="H105" s="118"/>
      <c r="I105" s="118"/>
      <c r="J105" s="119">
        <f>J226</f>
        <v>0</v>
      </c>
      <c r="L105" s="116"/>
    </row>
    <row r="106" spans="2:12" s="10" customFormat="1" ht="19.899999999999999" customHeight="1">
      <c r="B106" s="116"/>
      <c r="D106" s="117" t="s">
        <v>202</v>
      </c>
      <c r="E106" s="118"/>
      <c r="F106" s="118"/>
      <c r="G106" s="118"/>
      <c r="H106" s="118"/>
      <c r="I106" s="118"/>
      <c r="J106" s="119">
        <f>J239</f>
        <v>0</v>
      </c>
      <c r="L106" s="116"/>
    </row>
    <row r="107" spans="2:12" s="9" customFormat="1" ht="24.95" customHeight="1">
      <c r="B107" s="112"/>
      <c r="D107" s="113" t="s">
        <v>203</v>
      </c>
      <c r="E107" s="114"/>
      <c r="F107" s="114"/>
      <c r="G107" s="114"/>
      <c r="H107" s="114"/>
      <c r="I107" s="114"/>
      <c r="J107" s="115">
        <f>J241</f>
        <v>0</v>
      </c>
      <c r="L107" s="112"/>
    </row>
    <row r="108" spans="2:12" s="10" customFormat="1" ht="19.899999999999999" customHeight="1">
      <c r="B108" s="116"/>
      <c r="D108" s="117" t="s">
        <v>204</v>
      </c>
      <c r="E108" s="118"/>
      <c r="F108" s="118"/>
      <c r="G108" s="118"/>
      <c r="H108" s="118"/>
      <c r="I108" s="118"/>
      <c r="J108" s="119">
        <f>J242</f>
        <v>0</v>
      </c>
      <c r="L108" s="116"/>
    </row>
    <row r="109" spans="2:12" s="10" customFormat="1" ht="19.899999999999999" customHeight="1">
      <c r="B109" s="116"/>
      <c r="D109" s="117" t="s">
        <v>205</v>
      </c>
      <c r="E109" s="118"/>
      <c r="F109" s="118"/>
      <c r="G109" s="118"/>
      <c r="H109" s="118"/>
      <c r="I109" s="118"/>
      <c r="J109" s="119">
        <f>J442</f>
        <v>0</v>
      </c>
      <c r="L109" s="116"/>
    </row>
    <row r="110" spans="2:12" s="10" customFormat="1" ht="19.899999999999999" customHeight="1">
      <c r="B110" s="116"/>
      <c r="D110" s="117" t="s">
        <v>206</v>
      </c>
      <c r="E110" s="118"/>
      <c r="F110" s="118"/>
      <c r="G110" s="118"/>
      <c r="H110" s="118"/>
      <c r="I110" s="118"/>
      <c r="J110" s="119">
        <f>J472</f>
        <v>0</v>
      </c>
      <c r="L110" s="116"/>
    </row>
    <row r="111" spans="2:12" s="10" customFormat="1" ht="19.899999999999999" customHeight="1">
      <c r="B111" s="116"/>
      <c r="D111" s="117" t="s">
        <v>207</v>
      </c>
      <c r="E111" s="118"/>
      <c r="F111" s="118"/>
      <c r="G111" s="118"/>
      <c r="H111" s="118"/>
      <c r="I111" s="118"/>
      <c r="J111" s="119">
        <f>J501</f>
        <v>0</v>
      </c>
      <c r="L111" s="116"/>
    </row>
    <row r="112" spans="2:12" s="10" customFormat="1" ht="19.899999999999999" customHeight="1">
      <c r="B112" s="116"/>
      <c r="D112" s="117" t="s">
        <v>208</v>
      </c>
      <c r="E112" s="118"/>
      <c r="F112" s="118"/>
      <c r="G112" s="118"/>
      <c r="H112" s="118"/>
      <c r="I112" s="118"/>
      <c r="J112" s="119">
        <f>J505</f>
        <v>0</v>
      </c>
      <c r="L112" s="116"/>
    </row>
    <row r="113" spans="1:31" s="10" customFormat="1" ht="19.899999999999999" customHeight="1">
      <c r="B113" s="116"/>
      <c r="D113" s="117" t="s">
        <v>209</v>
      </c>
      <c r="E113" s="118"/>
      <c r="F113" s="118"/>
      <c r="G113" s="118"/>
      <c r="H113" s="118"/>
      <c r="I113" s="118"/>
      <c r="J113" s="119">
        <f>J535</f>
        <v>0</v>
      </c>
      <c r="L113" s="116"/>
    </row>
    <row r="114" spans="1:31" s="9" customFormat="1" ht="24.95" customHeight="1">
      <c r="B114" s="112"/>
      <c r="D114" s="113" t="s">
        <v>210</v>
      </c>
      <c r="E114" s="114"/>
      <c r="F114" s="114"/>
      <c r="G114" s="114"/>
      <c r="H114" s="114"/>
      <c r="I114" s="114"/>
      <c r="J114" s="115">
        <f>J579</f>
        <v>0</v>
      </c>
      <c r="L114" s="112"/>
    </row>
    <row r="115" spans="1:31" s="10" customFormat="1" ht="19.899999999999999" customHeight="1">
      <c r="B115" s="116"/>
      <c r="D115" s="117" t="s">
        <v>211</v>
      </c>
      <c r="E115" s="118"/>
      <c r="F115" s="118"/>
      <c r="G115" s="118"/>
      <c r="H115" s="118"/>
      <c r="I115" s="118"/>
      <c r="J115" s="119">
        <f>J580</f>
        <v>0</v>
      </c>
      <c r="L115" s="116"/>
    </row>
    <row r="116" spans="1:31" s="10" customFormat="1" ht="19.899999999999999" customHeight="1">
      <c r="B116" s="116"/>
      <c r="D116" s="117" t="s">
        <v>212</v>
      </c>
      <c r="E116" s="118"/>
      <c r="F116" s="118"/>
      <c r="G116" s="118"/>
      <c r="H116" s="118"/>
      <c r="I116" s="118"/>
      <c r="J116" s="119">
        <f>J583</f>
        <v>0</v>
      </c>
      <c r="L116" s="116"/>
    </row>
    <row r="117" spans="1:31" s="9" customFormat="1" ht="24.95" customHeight="1">
      <c r="B117" s="112"/>
      <c r="D117" s="113" t="s">
        <v>213</v>
      </c>
      <c r="E117" s="114"/>
      <c r="F117" s="114"/>
      <c r="G117" s="114"/>
      <c r="H117" s="114"/>
      <c r="I117" s="114"/>
      <c r="J117" s="115">
        <f>J592</f>
        <v>0</v>
      </c>
      <c r="L117" s="112"/>
    </row>
    <row r="118" spans="1:31" s="10" customFormat="1" ht="19.899999999999999" customHeight="1">
      <c r="B118" s="116"/>
      <c r="D118" s="117" t="s">
        <v>214</v>
      </c>
      <c r="E118" s="118"/>
      <c r="F118" s="118"/>
      <c r="G118" s="118"/>
      <c r="H118" s="118"/>
      <c r="I118" s="118"/>
      <c r="J118" s="119">
        <f>J593</f>
        <v>0</v>
      </c>
      <c r="L118" s="116"/>
    </row>
    <row r="119" spans="1:31" s="2" customFormat="1" ht="21.7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4" spans="1:31" s="2" customFormat="1" ht="6.95" customHeight="1">
      <c r="A124" s="32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4.95" customHeight="1">
      <c r="A125" s="32"/>
      <c r="B125" s="33"/>
      <c r="C125" s="21" t="s">
        <v>107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16</v>
      </c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6.5" customHeight="1">
      <c r="A128" s="32"/>
      <c r="B128" s="33"/>
      <c r="C128" s="32"/>
      <c r="D128" s="32"/>
      <c r="E128" s="243" t="str">
        <f>E7</f>
        <v>Znojmo - radniční věž</v>
      </c>
      <c r="F128" s="244"/>
      <c r="G128" s="244"/>
      <c r="H128" s="244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95</v>
      </c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23" t="str">
        <f>E9</f>
        <v>01 - Oprava krovu a střechy</v>
      </c>
      <c r="F130" s="245"/>
      <c r="G130" s="245"/>
      <c r="H130" s="245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23</v>
      </c>
      <c r="D132" s="32"/>
      <c r="E132" s="32"/>
      <c r="F132" s="25" t="str">
        <f>F12</f>
        <v>Znojmo</v>
      </c>
      <c r="G132" s="32"/>
      <c r="H132" s="32"/>
      <c r="I132" s="27" t="s">
        <v>25</v>
      </c>
      <c r="J132" s="55" t="str">
        <f>IF(J12="","",J12)</f>
        <v>29. 10. 2020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25.7" customHeight="1">
      <c r="A134" s="32"/>
      <c r="B134" s="33"/>
      <c r="C134" s="27" t="s">
        <v>27</v>
      </c>
      <c r="D134" s="32"/>
      <c r="E134" s="32"/>
      <c r="F134" s="25" t="str">
        <f>E15</f>
        <v>Město Znojmo</v>
      </c>
      <c r="G134" s="32"/>
      <c r="H134" s="32"/>
      <c r="I134" s="27" t="s">
        <v>33</v>
      </c>
      <c r="J134" s="30" t="str">
        <f>E21</f>
        <v>Ing. Miroslav Fuchs, Praha 6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5.2" customHeight="1">
      <c r="A135" s="32"/>
      <c r="B135" s="33"/>
      <c r="C135" s="27" t="s">
        <v>31</v>
      </c>
      <c r="D135" s="32"/>
      <c r="E135" s="32"/>
      <c r="F135" s="25" t="str">
        <f>IF(E18="","",E18)</f>
        <v>Vyplň údaj</v>
      </c>
      <c r="G135" s="32"/>
      <c r="H135" s="32"/>
      <c r="I135" s="27" t="s">
        <v>36</v>
      </c>
      <c r="J135" s="30" t="str">
        <f>E24</f>
        <v>Vojtěch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10.35" customHeight="1">
      <c r="A136" s="32"/>
      <c r="B136" s="33"/>
      <c r="C136" s="32"/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11" customFormat="1" ht="29.25" customHeight="1">
      <c r="A137" s="120"/>
      <c r="B137" s="121"/>
      <c r="C137" s="122" t="s">
        <v>108</v>
      </c>
      <c r="D137" s="123" t="s">
        <v>65</v>
      </c>
      <c r="E137" s="123" t="s">
        <v>61</v>
      </c>
      <c r="F137" s="123" t="s">
        <v>62</v>
      </c>
      <c r="G137" s="123" t="s">
        <v>109</v>
      </c>
      <c r="H137" s="123" t="s">
        <v>110</v>
      </c>
      <c r="I137" s="123" t="s">
        <v>111</v>
      </c>
      <c r="J137" s="123" t="s">
        <v>99</v>
      </c>
      <c r="K137" s="124" t="s">
        <v>112</v>
      </c>
      <c r="L137" s="125"/>
      <c r="M137" s="62" t="s">
        <v>1</v>
      </c>
      <c r="N137" s="63" t="s">
        <v>44</v>
      </c>
      <c r="O137" s="63" t="s">
        <v>113</v>
      </c>
      <c r="P137" s="63" t="s">
        <v>114</v>
      </c>
      <c r="Q137" s="63" t="s">
        <v>115</v>
      </c>
      <c r="R137" s="63" t="s">
        <v>116</v>
      </c>
      <c r="S137" s="63" t="s">
        <v>117</v>
      </c>
      <c r="T137" s="64" t="s">
        <v>118</v>
      </c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</row>
    <row r="138" spans="1:65" s="2" customFormat="1" ht="22.9" customHeight="1">
      <c r="A138" s="32"/>
      <c r="B138" s="33"/>
      <c r="C138" s="69" t="s">
        <v>119</v>
      </c>
      <c r="D138" s="32"/>
      <c r="E138" s="32"/>
      <c r="F138" s="32"/>
      <c r="G138" s="32"/>
      <c r="H138" s="32"/>
      <c r="I138" s="32"/>
      <c r="J138" s="126">
        <f>BK138</f>
        <v>0</v>
      </c>
      <c r="K138" s="32"/>
      <c r="L138" s="33"/>
      <c r="M138" s="65"/>
      <c r="N138" s="56"/>
      <c r="O138" s="66"/>
      <c r="P138" s="127">
        <f>P139+P241+P579+P592</f>
        <v>0</v>
      </c>
      <c r="Q138" s="66"/>
      <c r="R138" s="127">
        <f>R139+R241+R579+R592</f>
        <v>117.86151658</v>
      </c>
      <c r="S138" s="66"/>
      <c r="T138" s="128">
        <f>T139+T241+T579+T592</f>
        <v>109.43791300000001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79</v>
      </c>
      <c r="AU138" s="17" t="s">
        <v>101</v>
      </c>
      <c r="BK138" s="129">
        <f>BK139+BK241+BK579+BK592</f>
        <v>0</v>
      </c>
    </row>
    <row r="139" spans="1:65" s="12" customFormat="1" ht="25.9" customHeight="1">
      <c r="B139" s="130"/>
      <c r="D139" s="131" t="s">
        <v>79</v>
      </c>
      <c r="E139" s="132" t="s">
        <v>215</v>
      </c>
      <c r="F139" s="132" t="s">
        <v>216</v>
      </c>
      <c r="I139" s="133"/>
      <c r="J139" s="134">
        <f>BK139</f>
        <v>0</v>
      </c>
      <c r="L139" s="130"/>
      <c r="M139" s="135"/>
      <c r="N139" s="136"/>
      <c r="O139" s="136"/>
      <c r="P139" s="137">
        <f>P140+P148+P151+P181+P194+P200+P209+P226+P239</f>
        <v>0</v>
      </c>
      <c r="Q139" s="136"/>
      <c r="R139" s="137">
        <f>R140+R148+R151+R181+R194+R200+R209+R226+R239</f>
        <v>53.238491999999994</v>
      </c>
      <c r="S139" s="136"/>
      <c r="T139" s="138">
        <f>T140+T148+T151+T181+T194+T200+T209+T226+T239</f>
        <v>53.333500000000008</v>
      </c>
      <c r="AR139" s="131" t="s">
        <v>22</v>
      </c>
      <c r="AT139" s="139" t="s">
        <v>79</v>
      </c>
      <c r="AU139" s="139" t="s">
        <v>80</v>
      </c>
      <c r="AY139" s="131" t="s">
        <v>123</v>
      </c>
      <c r="BK139" s="140">
        <f>BK140+BK148+BK151+BK181+BK194+BK200+BK209+BK226+BK239</f>
        <v>0</v>
      </c>
    </row>
    <row r="140" spans="1:65" s="12" customFormat="1" ht="22.9" customHeight="1">
      <c r="B140" s="130"/>
      <c r="D140" s="131" t="s">
        <v>79</v>
      </c>
      <c r="E140" s="141" t="s">
        <v>138</v>
      </c>
      <c r="F140" s="141" t="s">
        <v>217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SUM(P141:P147)</f>
        <v>0</v>
      </c>
      <c r="Q140" s="136"/>
      <c r="R140" s="137">
        <f>SUM(R141:R147)</f>
        <v>39.634419999999999</v>
      </c>
      <c r="S140" s="136"/>
      <c r="T140" s="138">
        <f>SUM(T141:T147)</f>
        <v>0</v>
      </c>
      <c r="AR140" s="131" t="s">
        <v>22</v>
      </c>
      <c r="AT140" s="139" t="s">
        <v>79</v>
      </c>
      <c r="AU140" s="139" t="s">
        <v>22</v>
      </c>
      <c r="AY140" s="131" t="s">
        <v>123</v>
      </c>
      <c r="BK140" s="140">
        <f>SUM(BK141:BK147)</f>
        <v>0</v>
      </c>
    </row>
    <row r="141" spans="1:65" s="2" customFormat="1" ht="37.9" customHeight="1">
      <c r="A141" s="32"/>
      <c r="B141" s="143"/>
      <c r="C141" s="144" t="s">
        <v>22</v>
      </c>
      <c r="D141" s="144" t="s">
        <v>126</v>
      </c>
      <c r="E141" s="145" t="s">
        <v>218</v>
      </c>
      <c r="F141" s="146" t="s">
        <v>219</v>
      </c>
      <c r="G141" s="147" t="s">
        <v>220</v>
      </c>
      <c r="H141" s="148">
        <v>9.4</v>
      </c>
      <c r="I141" s="149"/>
      <c r="J141" s="150">
        <f>ROUND(I141*H141,2)</f>
        <v>0</v>
      </c>
      <c r="K141" s="146" t="s">
        <v>130</v>
      </c>
      <c r="L141" s="33"/>
      <c r="M141" s="151" t="s">
        <v>1</v>
      </c>
      <c r="N141" s="152" t="s">
        <v>45</v>
      </c>
      <c r="O141" s="58"/>
      <c r="P141" s="153">
        <f>O141*H141</f>
        <v>0</v>
      </c>
      <c r="Q141" s="153">
        <v>1.8774999999999999</v>
      </c>
      <c r="R141" s="153">
        <f>Q141*H141</f>
        <v>17.648499999999999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142</v>
      </c>
      <c r="AT141" s="155" t="s">
        <v>126</v>
      </c>
      <c r="AU141" s="155" t="s">
        <v>89</v>
      </c>
      <c r="AY141" s="17" t="s">
        <v>123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22</v>
      </c>
      <c r="BK141" s="156">
        <f>ROUND(I141*H141,2)</f>
        <v>0</v>
      </c>
      <c r="BL141" s="17" t="s">
        <v>142</v>
      </c>
      <c r="BM141" s="155" t="s">
        <v>221</v>
      </c>
    </row>
    <row r="142" spans="1:65" s="2" customFormat="1" ht="29.25">
      <c r="A142" s="32"/>
      <c r="B142" s="33"/>
      <c r="C142" s="32"/>
      <c r="D142" s="157" t="s">
        <v>136</v>
      </c>
      <c r="E142" s="32"/>
      <c r="F142" s="158" t="s">
        <v>222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136</v>
      </c>
      <c r="AU142" s="17" t="s">
        <v>89</v>
      </c>
    </row>
    <row r="143" spans="1:65" s="13" customFormat="1" ht="11.25">
      <c r="B143" s="167"/>
      <c r="D143" s="157" t="s">
        <v>223</v>
      </c>
      <c r="E143" s="168" t="s">
        <v>1</v>
      </c>
      <c r="F143" s="169" t="s">
        <v>224</v>
      </c>
      <c r="H143" s="170">
        <v>6.2</v>
      </c>
      <c r="I143" s="171"/>
      <c r="L143" s="167"/>
      <c r="M143" s="172"/>
      <c r="N143" s="173"/>
      <c r="O143" s="173"/>
      <c r="P143" s="173"/>
      <c r="Q143" s="173"/>
      <c r="R143" s="173"/>
      <c r="S143" s="173"/>
      <c r="T143" s="174"/>
      <c r="AT143" s="168" t="s">
        <v>223</v>
      </c>
      <c r="AU143" s="168" t="s">
        <v>89</v>
      </c>
      <c r="AV143" s="13" t="s">
        <v>89</v>
      </c>
      <c r="AW143" s="13" t="s">
        <v>35</v>
      </c>
      <c r="AX143" s="13" t="s">
        <v>80</v>
      </c>
      <c r="AY143" s="168" t="s">
        <v>123</v>
      </c>
    </row>
    <row r="144" spans="1:65" s="13" customFormat="1" ht="11.25">
      <c r="B144" s="167"/>
      <c r="D144" s="157" t="s">
        <v>223</v>
      </c>
      <c r="E144" s="168" t="s">
        <v>1</v>
      </c>
      <c r="F144" s="169" t="s">
        <v>225</v>
      </c>
      <c r="H144" s="170">
        <v>3.2</v>
      </c>
      <c r="I144" s="171"/>
      <c r="L144" s="167"/>
      <c r="M144" s="172"/>
      <c r="N144" s="173"/>
      <c r="O144" s="173"/>
      <c r="P144" s="173"/>
      <c r="Q144" s="173"/>
      <c r="R144" s="173"/>
      <c r="S144" s="173"/>
      <c r="T144" s="174"/>
      <c r="AT144" s="168" t="s">
        <v>223</v>
      </c>
      <c r="AU144" s="168" t="s">
        <v>89</v>
      </c>
      <c r="AV144" s="13" t="s">
        <v>89</v>
      </c>
      <c r="AW144" s="13" t="s">
        <v>35</v>
      </c>
      <c r="AX144" s="13" t="s">
        <v>80</v>
      </c>
      <c r="AY144" s="168" t="s">
        <v>123</v>
      </c>
    </row>
    <row r="145" spans="1:65" s="14" customFormat="1" ht="11.25">
      <c r="B145" s="175"/>
      <c r="D145" s="157" t="s">
        <v>223</v>
      </c>
      <c r="E145" s="176" t="s">
        <v>1</v>
      </c>
      <c r="F145" s="177" t="s">
        <v>226</v>
      </c>
      <c r="H145" s="178">
        <v>9.4</v>
      </c>
      <c r="I145" s="179"/>
      <c r="L145" s="175"/>
      <c r="M145" s="180"/>
      <c r="N145" s="181"/>
      <c r="O145" s="181"/>
      <c r="P145" s="181"/>
      <c r="Q145" s="181"/>
      <c r="R145" s="181"/>
      <c r="S145" s="181"/>
      <c r="T145" s="182"/>
      <c r="AT145" s="176" t="s">
        <v>223</v>
      </c>
      <c r="AU145" s="176" t="s">
        <v>89</v>
      </c>
      <c r="AV145" s="14" t="s">
        <v>142</v>
      </c>
      <c r="AW145" s="14" t="s">
        <v>35</v>
      </c>
      <c r="AX145" s="14" t="s">
        <v>22</v>
      </c>
      <c r="AY145" s="176" t="s">
        <v>123</v>
      </c>
    </row>
    <row r="146" spans="1:65" s="2" customFormat="1" ht="24.2" customHeight="1">
      <c r="A146" s="32"/>
      <c r="B146" s="143"/>
      <c r="C146" s="144" t="s">
        <v>89</v>
      </c>
      <c r="D146" s="144" t="s">
        <v>126</v>
      </c>
      <c r="E146" s="145" t="s">
        <v>227</v>
      </c>
      <c r="F146" s="146" t="s">
        <v>228</v>
      </c>
      <c r="G146" s="147" t="s">
        <v>220</v>
      </c>
      <c r="H146" s="148">
        <v>11.52</v>
      </c>
      <c r="I146" s="149"/>
      <c r="J146" s="150">
        <f>ROUND(I146*H146,2)</f>
        <v>0</v>
      </c>
      <c r="K146" s="146" t="s">
        <v>130</v>
      </c>
      <c r="L146" s="33"/>
      <c r="M146" s="151" t="s">
        <v>1</v>
      </c>
      <c r="N146" s="152" t="s">
        <v>45</v>
      </c>
      <c r="O146" s="58"/>
      <c r="P146" s="153">
        <f>O146*H146</f>
        <v>0</v>
      </c>
      <c r="Q146" s="153">
        <v>1.9085000000000001</v>
      </c>
      <c r="R146" s="153">
        <f>Q146*H146</f>
        <v>21.98592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142</v>
      </c>
      <c r="AT146" s="155" t="s">
        <v>126</v>
      </c>
      <c r="AU146" s="155" t="s">
        <v>89</v>
      </c>
      <c r="AY146" s="17" t="s">
        <v>123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22</v>
      </c>
      <c r="BK146" s="156">
        <f>ROUND(I146*H146,2)</f>
        <v>0</v>
      </c>
      <c r="BL146" s="17" t="s">
        <v>142</v>
      </c>
      <c r="BM146" s="155" t="s">
        <v>229</v>
      </c>
    </row>
    <row r="147" spans="1:65" s="13" customFormat="1" ht="11.25">
      <c r="B147" s="167"/>
      <c r="D147" s="157" t="s">
        <v>223</v>
      </c>
      <c r="E147" s="168" t="s">
        <v>1</v>
      </c>
      <c r="F147" s="169" t="s">
        <v>230</v>
      </c>
      <c r="H147" s="170">
        <v>11.52</v>
      </c>
      <c r="I147" s="171"/>
      <c r="L147" s="167"/>
      <c r="M147" s="172"/>
      <c r="N147" s="173"/>
      <c r="O147" s="173"/>
      <c r="P147" s="173"/>
      <c r="Q147" s="173"/>
      <c r="R147" s="173"/>
      <c r="S147" s="173"/>
      <c r="T147" s="174"/>
      <c r="AT147" s="168" t="s">
        <v>223</v>
      </c>
      <c r="AU147" s="168" t="s">
        <v>89</v>
      </c>
      <c r="AV147" s="13" t="s">
        <v>89</v>
      </c>
      <c r="AW147" s="13" t="s">
        <v>35</v>
      </c>
      <c r="AX147" s="13" t="s">
        <v>22</v>
      </c>
      <c r="AY147" s="168" t="s">
        <v>123</v>
      </c>
    </row>
    <row r="148" spans="1:65" s="12" customFormat="1" ht="22.9" customHeight="1">
      <c r="B148" s="130"/>
      <c r="D148" s="131" t="s">
        <v>79</v>
      </c>
      <c r="E148" s="141" t="s">
        <v>151</v>
      </c>
      <c r="F148" s="141" t="s">
        <v>231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SUM(P149:P150)</f>
        <v>0</v>
      </c>
      <c r="Q148" s="136"/>
      <c r="R148" s="137">
        <f>SUM(R149:R150)</f>
        <v>2.2538560000000003</v>
      </c>
      <c r="S148" s="136"/>
      <c r="T148" s="138">
        <f>SUM(T149:T150)</f>
        <v>0</v>
      </c>
      <c r="AR148" s="131" t="s">
        <v>22</v>
      </c>
      <c r="AT148" s="139" t="s">
        <v>79</v>
      </c>
      <c r="AU148" s="139" t="s">
        <v>22</v>
      </c>
      <c r="AY148" s="131" t="s">
        <v>123</v>
      </c>
      <c r="BK148" s="140">
        <f>SUM(BK149:BK150)</f>
        <v>0</v>
      </c>
    </row>
    <row r="149" spans="1:65" s="2" customFormat="1" ht="24.2" customHeight="1">
      <c r="A149" s="32"/>
      <c r="B149" s="143"/>
      <c r="C149" s="144" t="s">
        <v>138</v>
      </c>
      <c r="D149" s="144" t="s">
        <v>126</v>
      </c>
      <c r="E149" s="145" t="s">
        <v>232</v>
      </c>
      <c r="F149" s="146" t="s">
        <v>233</v>
      </c>
      <c r="G149" s="147" t="s">
        <v>234</v>
      </c>
      <c r="H149" s="148">
        <v>35.200000000000003</v>
      </c>
      <c r="I149" s="149"/>
      <c r="J149" s="150">
        <f>ROUND(I149*H149,2)</f>
        <v>0</v>
      </c>
      <c r="K149" s="146" t="s">
        <v>1</v>
      </c>
      <c r="L149" s="33"/>
      <c r="M149" s="151" t="s">
        <v>1</v>
      </c>
      <c r="N149" s="152" t="s">
        <v>45</v>
      </c>
      <c r="O149" s="58"/>
      <c r="P149" s="153">
        <f>O149*H149</f>
        <v>0</v>
      </c>
      <c r="Q149" s="153">
        <v>6.4030000000000004E-2</v>
      </c>
      <c r="R149" s="153">
        <f>Q149*H149</f>
        <v>2.2538560000000003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142</v>
      </c>
      <c r="AT149" s="155" t="s">
        <v>126</v>
      </c>
      <c r="AU149" s="155" t="s">
        <v>89</v>
      </c>
      <c r="AY149" s="17" t="s">
        <v>123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22</v>
      </c>
      <c r="BK149" s="156">
        <f>ROUND(I149*H149,2)</f>
        <v>0</v>
      </c>
      <c r="BL149" s="17" t="s">
        <v>142</v>
      </c>
      <c r="BM149" s="155" t="s">
        <v>235</v>
      </c>
    </row>
    <row r="150" spans="1:65" s="13" customFormat="1" ht="11.25">
      <c r="B150" s="167"/>
      <c r="D150" s="157" t="s">
        <v>223</v>
      </c>
      <c r="E150" s="168" t="s">
        <v>1</v>
      </c>
      <c r="F150" s="169" t="s">
        <v>236</v>
      </c>
      <c r="H150" s="170">
        <v>35.200000000000003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68" t="s">
        <v>223</v>
      </c>
      <c r="AU150" s="168" t="s">
        <v>89</v>
      </c>
      <c r="AV150" s="13" t="s">
        <v>89</v>
      </c>
      <c r="AW150" s="13" t="s">
        <v>35</v>
      </c>
      <c r="AX150" s="13" t="s">
        <v>22</v>
      </c>
      <c r="AY150" s="168" t="s">
        <v>123</v>
      </c>
    </row>
    <row r="151" spans="1:65" s="12" customFormat="1" ht="22.9" customHeight="1">
      <c r="B151" s="130"/>
      <c r="D151" s="131" t="s">
        <v>79</v>
      </c>
      <c r="E151" s="141" t="s">
        <v>168</v>
      </c>
      <c r="F151" s="141" t="s">
        <v>237</v>
      </c>
      <c r="I151" s="133"/>
      <c r="J151" s="142">
        <f>BK151</f>
        <v>0</v>
      </c>
      <c r="L151" s="130"/>
      <c r="M151" s="135"/>
      <c r="N151" s="136"/>
      <c r="O151" s="136"/>
      <c r="P151" s="137">
        <f>SUM(P152:P180)</f>
        <v>0</v>
      </c>
      <c r="Q151" s="136"/>
      <c r="R151" s="137">
        <f>SUM(R152:R180)</f>
        <v>10.560956000000001</v>
      </c>
      <c r="S151" s="136"/>
      <c r="T151" s="138">
        <f>SUM(T152:T180)</f>
        <v>7.2</v>
      </c>
      <c r="AR151" s="131" t="s">
        <v>22</v>
      </c>
      <c r="AT151" s="139" t="s">
        <v>79</v>
      </c>
      <c r="AU151" s="139" t="s">
        <v>22</v>
      </c>
      <c r="AY151" s="131" t="s">
        <v>123</v>
      </c>
      <c r="BK151" s="140">
        <f>SUM(BK152:BK180)</f>
        <v>0</v>
      </c>
    </row>
    <row r="152" spans="1:65" s="2" customFormat="1" ht="16.5" customHeight="1">
      <c r="A152" s="32"/>
      <c r="B152" s="143"/>
      <c r="C152" s="144" t="s">
        <v>142</v>
      </c>
      <c r="D152" s="144" t="s">
        <v>126</v>
      </c>
      <c r="E152" s="145" t="s">
        <v>238</v>
      </c>
      <c r="F152" s="146" t="s">
        <v>239</v>
      </c>
      <c r="G152" s="147" t="s">
        <v>234</v>
      </c>
      <c r="H152" s="148">
        <v>423.9</v>
      </c>
      <c r="I152" s="149"/>
      <c r="J152" s="150">
        <f>ROUND(I152*H152,2)</f>
        <v>0</v>
      </c>
      <c r="K152" s="146" t="s">
        <v>1</v>
      </c>
      <c r="L152" s="33"/>
      <c r="M152" s="151" t="s">
        <v>1</v>
      </c>
      <c r="N152" s="152" t="s">
        <v>45</v>
      </c>
      <c r="O152" s="58"/>
      <c r="P152" s="153">
        <f>O152*H152</f>
        <v>0</v>
      </c>
      <c r="Q152" s="153">
        <v>4.0000000000000003E-5</v>
      </c>
      <c r="R152" s="153">
        <f>Q152*H152</f>
        <v>1.6955999999999999E-2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142</v>
      </c>
      <c r="AT152" s="155" t="s">
        <v>126</v>
      </c>
      <c r="AU152" s="155" t="s">
        <v>89</v>
      </c>
      <c r="AY152" s="17" t="s">
        <v>123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22</v>
      </c>
      <c r="BK152" s="156">
        <f>ROUND(I152*H152,2)</f>
        <v>0</v>
      </c>
      <c r="BL152" s="17" t="s">
        <v>142</v>
      </c>
      <c r="BM152" s="155" t="s">
        <v>240</v>
      </c>
    </row>
    <row r="153" spans="1:65" s="13" customFormat="1" ht="11.25">
      <c r="B153" s="167"/>
      <c r="D153" s="157" t="s">
        <v>223</v>
      </c>
      <c r="E153" s="168" t="s">
        <v>1</v>
      </c>
      <c r="F153" s="169" t="s">
        <v>241</v>
      </c>
      <c r="H153" s="170">
        <v>51.75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223</v>
      </c>
      <c r="AU153" s="168" t="s">
        <v>89</v>
      </c>
      <c r="AV153" s="13" t="s">
        <v>89</v>
      </c>
      <c r="AW153" s="13" t="s">
        <v>35</v>
      </c>
      <c r="AX153" s="13" t="s">
        <v>80</v>
      </c>
      <c r="AY153" s="168" t="s">
        <v>123</v>
      </c>
    </row>
    <row r="154" spans="1:65" s="13" customFormat="1" ht="11.25">
      <c r="B154" s="167"/>
      <c r="D154" s="157" t="s">
        <v>223</v>
      </c>
      <c r="E154" s="168" t="s">
        <v>1</v>
      </c>
      <c r="F154" s="169" t="s">
        <v>242</v>
      </c>
      <c r="H154" s="170">
        <v>51.75</v>
      </c>
      <c r="I154" s="171"/>
      <c r="L154" s="167"/>
      <c r="M154" s="172"/>
      <c r="N154" s="173"/>
      <c r="O154" s="173"/>
      <c r="P154" s="173"/>
      <c r="Q154" s="173"/>
      <c r="R154" s="173"/>
      <c r="S154" s="173"/>
      <c r="T154" s="174"/>
      <c r="AT154" s="168" t="s">
        <v>223</v>
      </c>
      <c r="AU154" s="168" t="s">
        <v>89</v>
      </c>
      <c r="AV154" s="13" t="s">
        <v>89</v>
      </c>
      <c r="AW154" s="13" t="s">
        <v>35</v>
      </c>
      <c r="AX154" s="13" t="s">
        <v>80</v>
      </c>
      <c r="AY154" s="168" t="s">
        <v>123</v>
      </c>
    </row>
    <row r="155" spans="1:65" s="13" customFormat="1" ht="11.25">
      <c r="B155" s="167"/>
      <c r="D155" s="157" t="s">
        <v>223</v>
      </c>
      <c r="E155" s="168" t="s">
        <v>1</v>
      </c>
      <c r="F155" s="169" t="s">
        <v>243</v>
      </c>
      <c r="H155" s="170">
        <v>82.8</v>
      </c>
      <c r="I155" s="171"/>
      <c r="L155" s="167"/>
      <c r="M155" s="172"/>
      <c r="N155" s="173"/>
      <c r="O155" s="173"/>
      <c r="P155" s="173"/>
      <c r="Q155" s="173"/>
      <c r="R155" s="173"/>
      <c r="S155" s="173"/>
      <c r="T155" s="174"/>
      <c r="AT155" s="168" t="s">
        <v>223</v>
      </c>
      <c r="AU155" s="168" t="s">
        <v>89</v>
      </c>
      <c r="AV155" s="13" t="s">
        <v>89</v>
      </c>
      <c r="AW155" s="13" t="s">
        <v>35</v>
      </c>
      <c r="AX155" s="13" t="s">
        <v>80</v>
      </c>
      <c r="AY155" s="168" t="s">
        <v>123</v>
      </c>
    </row>
    <row r="156" spans="1:65" s="13" customFormat="1" ht="11.25">
      <c r="B156" s="167"/>
      <c r="D156" s="157" t="s">
        <v>223</v>
      </c>
      <c r="E156" s="168" t="s">
        <v>1</v>
      </c>
      <c r="F156" s="169" t="s">
        <v>244</v>
      </c>
      <c r="H156" s="170">
        <v>82.8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68" t="s">
        <v>223</v>
      </c>
      <c r="AU156" s="168" t="s">
        <v>89</v>
      </c>
      <c r="AV156" s="13" t="s">
        <v>89</v>
      </c>
      <c r="AW156" s="13" t="s">
        <v>35</v>
      </c>
      <c r="AX156" s="13" t="s">
        <v>80</v>
      </c>
      <c r="AY156" s="168" t="s">
        <v>123</v>
      </c>
    </row>
    <row r="157" spans="1:65" s="13" customFormat="1" ht="11.25">
      <c r="B157" s="167"/>
      <c r="D157" s="157" t="s">
        <v>223</v>
      </c>
      <c r="E157" s="168" t="s">
        <v>1</v>
      </c>
      <c r="F157" s="169" t="s">
        <v>245</v>
      </c>
      <c r="H157" s="170">
        <v>82.8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223</v>
      </c>
      <c r="AU157" s="168" t="s">
        <v>89</v>
      </c>
      <c r="AV157" s="13" t="s">
        <v>89</v>
      </c>
      <c r="AW157" s="13" t="s">
        <v>35</v>
      </c>
      <c r="AX157" s="13" t="s">
        <v>80</v>
      </c>
      <c r="AY157" s="168" t="s">
        <v>123</v>
      </c>
    </row>
    <row r="158" spans="1:65" s="13" customFormat="1" ht="11.25">
      <c r="B158" s="167"/>
      <c r="D158" s="157" t="s">
        <v>223</v>
      </c>
      <c r="E158" s="168" t="s">
        <v>1</v>
      </c>
      <c r="F158" s="169" t="s">
        <v>246</v>
      </c>
      <c r="H158" s="170">
        <v>36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223</v>
      </c>
      <c r="AU158" s="168" t="s">
        <v>89</v>
      </c>
      <c r="AV158" s="13" t="s">
        <v>89</v>
      </c>
      <c r="AW158" s="13" t="s">
        <v>35</v>
      </c>
      <c r="AX158" s="13" t="s">
        <v>80</v>
      </c>
      <c r="AY158" s="168" t="s">
        <v>123</v>
      </c>
    </row>
    <row r="159" spans="1:65" s="13" customFormat="1" ht="11.25">
      <c r="B159" s="167"/>
      <c r="D159" s="157" t="s">
        <v>223</v>
      </c>
      <c r="E159" s="168" t="s">
        <v>1</v>
      </c>
      <c r="F159" s="169" t="s">
        <v>247</v>
      </c>
      <c r="H159" s="170">
        <v>36</v>
      </c>
      <c r="I159" s="171"/>
      <c r="L159" s="167"/>
      <c r="M159" s="172"/>
      <c r="N159" s="173"/>
      <c r="O159" s="173"/>
      <c r="P159" s="173"/>
      <c r="Q159" s="173"/>
      <c r="R159" s="173"/>
      <c r="S159" s="173"/>
      <c r="T159" s="174"/>
      <c r="AT159" s="168" t="s">
        <v>223</v>
      </c>
      <c r="AU159" s="168" t="s">
        <v>89</v>
      </c>
      <c r="AV159" s="13" t="s">
        <v>89</v>
      </c>
      <c r="AW159" s="13" t="s">
        <v>35</v>
      </c>
      <c r="AX159" s="13" t="s">
        <v>80</v>
      </c>
      <c r="AY159" s="168" t="s">
        <v>123</v>
      </c>
    </row>
    <row r="160" spans="1:65" s="14" customFormat="1" ht="11.25">
      <c r="B160" s="175"/>
      <c r="D160" s="157" t="s">
        <v>223</v>
      </c>
      <c r="E160" s="176" t="s">
        <v>1</v>
      </c>
      <c r="F160" s="177" t="s">
        <v>226</v>
      </c>
      <c r="H160" s="178">
        <v>423.9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223</v>
      </c>
      <c r="AU160" s="176" t="s">
        <v>89</v>
      </c>
      <c r="AV160" s="14" t="s">
        <v>142</v>
      </c>
      <c r="AW160" s="14" t="s">
        <v>35</v>
      </c>
      <c r="AX160" s="14" t="s">
        <v>22</v>
      </c>
      <c r="AY160" s="176" t="s">
        <v>123</v>
      </c>
    </row>
    <row r="161" spans="1:65" s="2" customFormat="1" ht="16.5" customHeight="1">
      <c r="A161" s="32"/>
      <c r="B161" s="143"/>
      <c r="C161" s="144" t="s">
        <v>122</v>
      </c>
      <c r="D161" s="144" t="s">
        <v>126</v>
      </c>
      <c r="E161" s="145" t="s">
        <v>248</v>
      </c>
      <c r="F161" s="146" t="s">
        <v>249</v>
      </c>
      <c r="G161" s="147" t="s">
        <v>234</v>
      </c>
      <c r="H161" s="148">
        <v>800</v>
      </c>
      <c r="I161" s="149"/>
      <c r="J161" s="150">
        <f>ROUND(I161*H161,2)</f>
        <v>0</v>
      </c>
      <c r="K161" s="146" t="s">
        <v>130</v>
      </c>
      <c r="L161" s="33"/>
      <c r="M161" s="151" t="s">
        <v>1</v>
      </c>
      <c r="N161" s="152" t="s">
        <v>45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142</v>
      </c>
      <c r="AT161" s="155" t="s">
        <v>126</v>
      </c>
      <c r="AU161" s="155" t="s">
        <v>89</v>
      </c>
      <c r="AY161" s="17" t="s">
        <v>123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22</v>
      </c>
      <c r="BK161" s="156">
        <f>ROUND(I161*H161,2)</f>
        <v>0</v>
      </c>
      <c r="BL161" s="17" t="s">
        <v>142</v>
      </c>
      <c r="BM161" s="155" t="s">
        <v>250</v>
      </c>
    </row>
    <row r="162" spans="1:65" s="13" customFormat="1" ht="11.25">
      <c r="B162" s="167"/>
      <c r="D162" s="157" t="s">
        <v>223</v>
      </c>
      <c r="E162" s="168" t="s">
        <v>1</v>
      </c>
      <c r="F162" s="169" t="s">
        <v>251</v>
      </c>
      <c r="H162" s="170">
        <v>75</v>
      </c>
      <c r="I162" s="171"/>
      <c r="L162" s="167"/>
      <c r="M162" s="172"/>
      <c r="N162" s="173"/>
      <c r="O162" s="173"/>
      <c r="P162" s="173"/>
      <c r="Q162" s="173"/>
      <c r="R162" s="173"/>
      <c r="S162" s="173"/>
      <c r="T162" s="174"/>
      <c r="AT162" s="168" t="s">
        <v>223</v>
      </c>
      <c r="AU162" s="168" t="s">
        <v>89</v>
      </c>
      <c r="AV162" s="13" t="s">
        <v>89</v>
      </c>
      <c r="AW162" s="13" t="s">
        <v>35</v>
      </c>
      <c r="AX162" s="13" t="s">
        <v>80</v>
      </c>
      <c r="AY162" s="168" t="s">
        <v>123</v>
      </c>
    </row>
    <row r="163" spans="1:65" s="13" customFormat="1" ht="11.25">
      <c r="B163" s="167"/>
      <c r="D163" s="157" t="s">
        <v>223</v>
      </c>
      <c r="E163" s="168" t="s">
        <v>1</v>
      </c>
      <c r="F163" s="169" t="s">
        <v>252</v>
      </c>
      <c r="H163" s="170">
        <v>75</v>
      </c>
      <c r="I163" s="171"/>
      <c r="L163" s="167"/>
      <c r="M163" s="172"/>
      <c r="N163" s="173"/>
      <c r="O163" s="173"/>
      <c r="P163" s="173"/>
      <c r="Q163" s="173"/>
      <c r="R163" s="173"/>
      <c r="S163" s="173"/>
      <c r="T163" s="174"/>
      <c r="AT163" s="168" t="s">
        <v>223</v>
      </c>
      <c r="AU163" s="168" t="s">
        <v>89</v>
      </c>
      <c r="AV163" s="13" t="s">
        <v>89</v>
      </c>
      <c r="AW163" s="13" t="s">
        <v>35</v>
      </c>
      <c r="AX163" s="13" t="s">
        <v>80</v>
      </c>
      <c r="AY163" s="168" t="s">
        <v>123</v>
      </c>
    </row>
    <row r="164" spans="1:65" s="13" customFormat="1" ht="11.25">
      <c r="B164" s="167"/>
      <c r="D164" s="157" t="s">
        <v>223</v>
      </c>
      <c r="E164" s="168" t="s">
        <v>1</v>
      </c>
      <c r="F164" s="169" t="s">
        <v>253</v>
      </c>
      <c r="H164" s="170">
        <v>150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223</v>
      </c>
      <c r="AU164" s="168" t="s">
        <v>89</v>
      </c>
      <c r="AV164" s="13" t="s">
        <v>89</v>
      </c>
      <c r="AW164" s="13" t="s">
        <v>35</v>
      </c>
      <c r="AX164" s="13" t="s">
        <v>80</v>
      </c>
      <c r="AY164" s="168" t="s">
        <v>123</v>
      </c>
    </row>
    <row r="165" spans="1:65" s="13" customFormat="1" ht="11.25">
      <c r="B165" s="167"/>
      <c r="D165" s="157" t="s">
        <v>223</v>
      </c>
      <c r="E165" s="168" t="s">
        <v>1</v>
      </c>
      <c r="F165" s="169" t="s">
        <v>254</v>
      </c>
      <c r="H165" s="170">
        <v>130</v>
      </c>
      <c r="I165" s="171"/>
      <c r="L165" s="167"/>
      <c r="M165" s="172"/>
      <c r="N165" s="173"/>
      <c r="O165" s="173"/>
      <c r="P165" s="173"/>
      <c r="Q165" s="173"/>
      <c r="R165" s="173"/>
      <c r="S165" s="173"/>
      <c r="T165" s="174"/>
      <c r="AT165" s="168" t="s">
        <v>223</v>
      </c>
      <c r="AU165" s="168" t="s">
        <v>89</v>
      </c>
      <c r="AV165" s="13" t="s">
        <v>89</v>
      </c>
      <c r="AW165" s="13" t="s">
        <v>35</v>
      </c>
      <c r="AX165" s="13" t="s">
        <v>80</v>
      </c>
      <c r="AY165" s="168" t="s">
        <v>123</v>
      </c>
    </row>
    <row r="166" spans="1:65" s="13" customFormat="1" ht="11.25">
      <c r="B166" s="167"/>
      <c r="D166" s="157" t="s">
        <v>223</v>
      </c>
      <c r="E166" s="168" t="s">
        <v>1</v>
      </c>
      <c r="F166" s="169" t="s">
        <v>255</v>
      </c>
      <c r="H166" s="170">
        <v>110</v>
      </c>
      <c r="I166" s="171"/>
      <c r="L166" s="167"/>
      <c r="M166" s="172"/>
      <c r="N166" s="173"/>
      <c r="O166" s="173"/>
      <c r="P166" s="173"/>
      <c r="Q166" s="173"/>
      <c r="R166" s="173"/>
      <c r="S166" s="173"/>
      <c r="T166" s="174"/>
      <c r="AT166" s="168" t="s">
        <v>223</v>
      </c>
      <c r="AU166" s="168" t="s">
        <v>89</v>
      </c>
      <c r="AV166" s="13" t="s">
        <v>89</v>
      </c>
      <c r="AW166" s="13" t="s">
        <v>35</v>
      </c>
      <c r="AX166" s="13" t="s">
        <v>80</v>
      </c>
      <c r="AY166" s="168" t="s">
        <v>123</v>
      </c>
    </row>
    <row r="167" spans="1:65" s="13" customFormat="1" ht="11.25">
      <c r="B167" s="167"/>
      <c r="D167" s="157" t="s">
        <v>223</v>
      </c>
      <c r="E167" s="168" t="s">
        <v>1</v>
      </c>
      <c r="F167" s="169" t="s">
        <v>256</v>
      </c>
      <c r="H167" s="170">
        <v>120</v>
      </c>
      <c r="I167" s="171"/>
      <c r="L167" s="167"/>
      <c r="M167" s="172"/>
      <c r="N167" s="173"/>
      <c r="O167" s="173"/>
      <c r="P167" s="173"/>
      <c r="Q167" s="173"/>
      <c r="R167" s="173"/>
      <c r="S167" s="173"/>
      <c r="T167" s="174"/>
      <c r="AT167" s="168" t="s">
        <v>223</v>
      </c>
      <c r="AU167" s="168" t="s">
        <v>89</v>
      </c>
      <c r="AV167" s="13" t="s">
        <v>89</v>
      </c>
      <c r="AW167" s="13" t="s">
        <v>35</v>
      </c>
      <c r="AX167" s="13" t="s">
        <v>80</v>
      </c>
      <c r="AY167" s="168" t="s">
        <v>123</v>
      </c>
    </row>
    <row r="168" spans="1:65" s="13" customFormat="1" ht="11.25">
      <c r="B168" s="167"/>
      <c r="D168" s="157" t="s">
        <v>223</v>
      </c>
      <c r="E168" s="168" t="s">
        <v>1</v>
      </c>
      <c r="F168" s="169" t="s">
        <v>257</v>
      </c>
      <c r="H168" s="170">
        <v>140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223</v>
      </c>
      <c r="AU168" s="168" t="s">
        <v>89</v>
      </c>
      <c r="AV168" s="13" t="s">
        <v>89</v>
      </c>
      <c r="AW168" s="13" t="s">
        <v>35</v>
      </c>
      <c r="AX168" s="13" t="s">
        <v>80</v>
      </c>
      <c r="AY168" s="168" t="s">
        <v>123</v>
      </c>
    </row>
    <row r="169" spans="1:65" s="14" customFormat="1" ht="11.25">
      <c r="B169" s="175"/>
      <c r="D169" s="157" t="s">
        <v>223</v>
      </c>
      <c r="E169" s="176" t="s">
        <v>1</v>
      </c>
      <c r="F169" s="177" t="s">
        <v>226</v>
      </c>
      <c r="H169" s="178">
        <v>800</v>
      </c>
      <c r="I169" s="179"/>
      <c r="L169" s="175"/>
      <c r="M169" s="180"/>
      <c r="N169" s="181"/>
      <c r="O169" s="181"/>
      <c r="P169" s="181"/>
      <c r="Q169" s="181"/>
      <c r="R169" s="181"/>
      <c r="S169" s="181"/>
      <c r="T169" s="182"/>
      <c r="AT169" s="176" t="s">
        <v>223</v>
      </c>
      <c r="AU169" s="176" t="s">
        <v>89</v>
      </c>
      <c r="AV169" s="14" t="s">
        <v>142</v>
      </c>
      <c r="AW169" s="14" t="s">
        <v>35</v>
      </c>
      <c r="AX169" s="14" t="s">
        <v>22</v>
      </c>
      <c r="AY169" s="176" t="s">
        <v>123</v>
      </c>
    </row>
    <row r="170" spans="1:65" s="2" customFormat="1" ht="24.2" customHeight="1">
      <c r="A170" s="32"/>
      <c r="B170" s="143"/>
      <c r="C170" s="144" t="s">
        <v>151</v>
      </c>
      <c r="D170" s="144" t="s">
        <v>126</v>
      </c>
      <c r="E170" s="145" t="s">
        <v>258</v>
      </c>
      <c r="F170" s="146" t="s">
        <v>259</v>
      </c>
      <c r="G170" s="147" t="s">
        <v>234</v>
      </c>
      <c r="H170" s="148">
        <v>250</v>
      </c>
      <c r="I170" s="149"/>
      <c r="J170" s="150">
        <f>ROUND(I170*H170,2)</f>
        <v>0</v>
      </c>
      <c r="K170" s="146" t="s">
        <v>130</v>
      </c>
      <c r="L170" s="33"/>
      <c r="M170" s="151" t="s">
        <v>1</v>
      </c>
      <c r="N170" s="152" t="s">
        <v>45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142</v>
      </c>
      <c r="AT170" s="155" t="s">
        <v>126</v>
      </c>
      <c r="AU170" s="155" t="s">
        <v>89</v>
      </c>
      <c r="AY170" s="17" t="s">
        <v>123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22</v>
      </c>
      <c r="BK170" s="156">
        <f>ROUND(I170*H170,2)</f>
        <v>0</v>
      </c>
      <c r="BL170" s="17" t="s">
        <v>142</v>
      </c>
      <c r="BM170" s="155" t="s">
        <v>260</v>
      </c>
    </row>
    <row r="171" spans="1:65" s="13" customFormat="1" ht="11.25">
      <c r="B171" s="167"/>
      <c r="D171" s="157" t="s">
        <v>223</v>
      </c>
      <c r="E171" s="168" t="s">
        <v>1</v>
      </c>
      <c r="F171" s="169" t="s">
        <v>261</v>
      </c>
      <c r="H171" s="170">
        <v>250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223</v>
      </c>
      <c r="AU171" s="168" t="s">
        <v>89</v>
      </c>
      <c r="AV171" s="13" t="s">
        <v>89</v>
      </c>
      <c r="AW171" s="13" t="s">
        <v>35</v>
      </c>
      <c r="AX171" s="13" t="s">
        <v>22</v>
      </c>
      <c r="AY171" s="168" t="s">
        <v>123</v>
      </c>
    </row>
    <row r="172" spans="1:65" s="2" customFormat="1" ht="24.2" customHeight="1">
      <c r="A172" s="32"/>
      <c r="B172" s="143"/>
      <c r="C172" s="144" t="s">
        <v>156</v>
      </c>
      <c r="D172" s="144" t="s">
        <v>126</v>
      </c>
      <c r="E172" s="145" t="s">
        <v>262</v>
      </c>
      <c r="F172" s="146" t="s">
        <v>263</v>
      </c>
      <c r="G172" s="147" t="s">
        <v>264</v>
      </c>
      <c r="H172" s="148">
        <v>110</v>
      </c>
      <c r="I172" s="149"/>
      <c r="J172" s="150">
        <f>ROUND(I172*H172,2)</f>
        <v>0</v>
      </c>
      <c r="K172" s="146" t="s">
        <v>130</v>
      </c>
      <c r="L172" s="33"/>
      <c r="M172" s="151" t="s">
        <v>1</v>
      </c>
      <c r="N172" s="152" t="s">
        <v>45</v>
      </c>
      <c r="O172" s="58"/>
      <c r="P172" s="153">
        <f>O172*H172</f>
        <v>0</v>
      </c>
      <c r="Q172" s="153">
        <v>3.04E-2</v>
      </c>
      <c r="R172" s="153">
        <f>Q172*H172</f>
        <v>3.3439999999999999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142</v>
      </c>
      <c r="AT172" s="155" t="s">
        <v>126</v>
      </c>
      <c r="AU172" s="155" t="s">
        <v>89</v>
      </c>
      <c r="AY172" s="17" t="s">
        <v>123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22</v>
      </c>
      <c r="BK172" s="156">
        <f>ROUND(I172*H172,2)</f>
        <v>0</v>
      </c>
      <c r="BL172" s="17" t="s">
        <v>142</v>
      </c>
      <c r="BM172" s="155" t="s">
        <v>265</v>
      </c>
    </row>
    <row r="173" spans="1:65" s="2" customFormat="1" ht="39">
      <c r="A173" s="32"/>
      <c r="B173" s="33"/>
      <c r="C173" s="32"/>
      <c r="D173" s="157" t="s">
        <v>136</v>
      </c>
      <c r="E173" s="32"/>
      <c r="F173" s="158" t="s">
        <v>266</v>
      </c>
      <c r="G173" s="32"/>
      <c r="H173" s="32"/>
      <c r="I173" s="159"/>
      <c r="J173" s="32"/>
      <c r="K173" s="32"/>
      <c r="L173" s="33"/>
      <c r="M173" s="160"/>
      <c r="N173" s="161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136</v>
      </c>
      <c r="AU173" s="17" t="s">
        <v>89</v>
      </c>
    </row>
    <row r="174" spans="1:65" s="13" customFormat="1" ht="11.25">
      <c r="B174" s="167"/>
      <c r="D174" s="157" t="s">
        <v>223</v>
      </c>
      <c r="E174" s="168" t="s">
        <v>1</v>
      </c>
      <c r="F174" s="169" t="s">
        <v>267</v>
      </c>
      <c r="H174" s="170">
        <v>110</v>
      </c>
      <c r="I174" s="171"/>
      <c r="L174" s="167"/>
      <c r="M174" s="172"/>
      <c r="N174" s="173"/>
      <c r="O174" s="173"/>
      <c r="P174" s="173"/>
      <c r="Q174" s="173"/>
      <c r="R174" s="173"/>
      <c r="S174" s="173"/>
      <c r="T174" s="174"/>
      <c r="AT174" s="168" t="s">
        <v>223</v>
      </c>
      <c r="AU174" s="168" t="s">
        <v>89</v>
      </c>
      <c r="AV174" s="13" t="s">
        <v>89</v>
      </c>
      <c r="AW174" s="13" t="s">
        <v>35</v>
      </c>
      <c r="AX174" s="13" t="s">
        <v>22</v>
      </c>
      <c r="AY174" s="168" t="s">
        <v>123</v>
      </c>
    </row>
    <row r="175" spans="1:65" s="2" customFormat="1" ht="24.2" customHeight="1">
      <c r="A175" s="32"/>
      <c r="B175" s="143"/>
      <c r="C175" s="144" t="s">
        <v>161</v>
      </c>
      <c r="D175" s="144" t="s">
        <v>126</v>
      </c>
      <c r="E175" s="145" t="s">
        <v>268</v>
      </c>
      <c r="F175" s="146" t="s">
        <v>269</v>
      </c>
      <c r="G175" s="147" t="s">
        <v>234</v>
      </c>
      <c r="H175" s="148">
        <v>150</v>
      </c>
      <c r="I175" s="149"/>
      <c r="J175" s="150">
        <f>ROUND(I175*H175,2)</f>
        <v>0</v>
      </c>
      <c r="K175" s="146" t="s">
        <v>1</v>
      </c>
      <c r="L175" s="33"/>
      <c r="M175" s="151" t="s">
        <v>1</v>
      </c>
      <c r="N175" s="152" t="s">
        <v>45</v>
      </c>
      <c r="O175" s="58"/>
      <c r="P175" s="153">
        <f>O175*H175</f>
        <v>0</v>
      </c>
      <c r="Q175" s="153">
        <v>4.8000000000000001E-2</v>
      </c>
      <c r="R175" s="153">
        <f>Q175*H175</f>
        <v>7.2</v>
      </c>
      <c r="S175" s="153">
        <v>4.8000000000000001E-2</v>
      </c>
      <c r="T175" s="154">
        <f>S175*H175</f>
        <v>7.2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142</v>
      </c>
      <c r="AT175" s="155" t="s">
        <v>126</v>
      </c>
      <c r="AU175" s="155" t="s">
        <v>89</v>
      </c>
      <c r="AY175" s="17" t="s">
        <v>123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7" t="s">
        <v>22</v>
      </c>
      <c r="BK175" s="156">
        <f>ROUND(I175*H175,2)</f>
        <v>0</v>
      </c>
      <c r="BL175" s="17" t="s">
        <v>142</v>
      </c>
      <c r="BM175" s="155" t="s">
        <v>270</v>
      </c>
    </row>
    <row r="176" spans="1:65" s="2" customFormat="1" ht="19.5">
      <c r="A176" s="32"/>
      <c r="B176" s="33"/>
      <c r="C176" s="32"/>
      <c r="D176" s="157" t="s">
        <v>136</v>
      </c>
      <c r="E176" s="32"/>
      <c r="F176" s="158" t="s">
        <v>271</v>
      </c>
      <c r="G176" s="32"/>
      <c r="H176" s="32"/>
      <c r="I176" s="159"/>
      <c r="J176" s="32"/>
      <c r="K176" s="32"/>
      <c r="L176" s="33"/>
      <c r="M176" s="160"/>
      <c r="N176" s="161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136</v>
      </c>
      <c r="AU176" s="17" t="s">
        <v>89</v>
      </c>
    </row>
    <row r="177" spans="1:65" s="13" customFormat="1" ht="11.25">
      <c r="B177" s="167"/>
      <c r="D177" s="157" t="s">
        <v>223</v>
      </c>
      <c r="E177" s="168" t="s">
        <v>1</v>
      </c>
      <c r="F177" s="169" t="s">
        <v>272</v>
      </c>
      <c r="H177" s="170">
        <v>40</v>
      </c>
      <c r="I177" s="171"/>
      <c r="L177" s="167"/>
      <c r="M177" s="172"/>
      <c r="N177" s="173"/>
      <c r="O177" s="173"/>
      <c r="P177" s="173"/>
      <c r="Q177" s="173"/>
      <c r="R177" s="173"/>
      <c r="S177" s="173"/>
      <c r="T177" s="174"/>
      <c r="AT177" s="168" t="s">
        <v>223</v>
      </c>
      <c r="AU177" s="168" t="s">
        <v>89</v>
      </c>
      <c r="AV177" s="13" t="s">
        <v>89</v>
      </c>
      <c r="AW177" s="13" t="s">
        <v>35</v>
      </c>
      <c r="AX177" s="13" t="s">
        <v>80</v>
      </c>
      <c r="AY177" s="168" t="s">
        <v>123</v>
      </c>
    </row>
    <row r="178" spans="1:65" s="13" customFormat="1" ht="11.25">
      <c r="B178" s="167"/>
      <c r="D178" s="157" t="s">
        <v>223</v>
      </c>
      <c r="E178" s="168" t="s">
        <v>1</v>
      </c>
      <c r="F178" s="169" t="s">
        <v>273</v>
      </c>
      <c r="H178" s="170">
        <v>40</v>
      </c>
      <c r="I178" s="171"/>
      <c r="L178" s="167"/>
      <c r="M178" s="172"/>
      <c r="N178" s="173"/>
      <c r="O178" s="173"/>
      <c r="P178" s="173"/>
      <c r="Q178" s="173"/>
      <c r="R178" s="173"/>
      <c r="S178" s="173"/>
      <c r="T178" s="174"/>
      <c r="AT178" s="168" t="s">
        <v>223</v>
      </c>
      <c r="AU178" s="168" t="s">
        <v>89</v>
      </c>
      <c r="AV178" s="13" t="s">
        <v>89</v>
      </c>
      <c r="AW178" s="13" t="s">
        <v>35</v>
      </c>
      <c r="AX178" s="13" t="s">
        <v>80</v>
      </c>
      <c r="AY178" s="168" t="s">
        <v>123</v>
      </c>
    </row>
    <row r="179" spans="1:65" s="13" customFormat="1" ht="11.25">
      <c r="B179" s="167"/>
      <c r="D179" s="157" t="s">
        <v>223</v>
      </c>
      <c r="E179" s="168" t="s">
        <v>1</v>
      </c>
      <c r="F179" s="169" t="s">
        <v>274</v>
      </c>
      <c r="H179" s="170">
        <v>70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223</v>
      </c>
      <c r="AU179" s="168" t="s">
        <v>89</v>
      </c>
      <c r="AV179" s="13" t="s">
        <v>89</v>
      </c>
      <c r="AW179" s="13" t="s">
        <v>35</v>
      </c>
      <c r="AX179" s="13" t="s">
        <v>80</v>
      </c>
      <c r="AY179" s="168" t="s">
        <v>123</v>
      </c>
    </row>
    <row r="180" spans="1:65" s="14" customFormat="1" ht="11.25">
      <c r="B180" s="175"/>
      <c r="D180" s="157" t="s">
        <v>223</v>
      </c>
      <c r="E180" s="176" t="s">
        <v>1</v>
      </c>
      <c r="F180" s="177" t="s">
        <v>226</v>
      </c>
      <c r="H180" s="178">
        <v>150</v>
      </c>
      <c r="I180" s="179"/>
      <c r="L180" s="175"/>
      <c r="M180" s="180"/>
      <c r="N180" s="181"/>
      <c r="O180" s="181"/>
      <c r="P180" s="181"/>
      <c r="Q180" s="181"/>
      <c r="R180" s="181"/>
      <c r="S180" s="181"/>
      <c r="T180" s="182"/>
      <c r="AT180" s="176" t="s">
        <v>223</v>
      </c>
      <c r="AU180" s="176" t="s">
        <v>89</v>
      </c>
      <c r="AV180" s="14" t="s">
        <v>142</v>
      </c>
      <c r="AW180" s="14" t="s">
        <v>35</v>
      </c>
      <c r="AX180" s="14" t="s">
        <v>22</v>
      </c>
      <c r="AY180" s="176" t="s">
        <v>123</v>
      </c>
    </row>
    <row r="181" spans="1:65" s="12" customFormat="1" ht="22.9" customHeight="1">
      <c r="B181" s="130"/>
      <c r="D181" s="131" t="s">
        <v>79</v>
      </c>
      <c r="E181" s="141" t="s">
        <v>275</v>
      </c>
      <c r="F181" s="141" t="s">
        <v>276</v>
      </c>
      <c r="I181" s="133"/>
      <c r="J181" s="142">
        <f>BK181</f>
        <v>0</v>
      </c>
      <c r="L181" s="130"/>
      <c r="M181" s="135"/>
      <c r="N181" s="136"/>
      <c r="O181" s="136"/>
      <c r="P181" s="137">
        <f>SUM(P182:P193)</f>
        <v>0</v>
      </c>
      <c r="Q181" s="136"/>
      <c r="R181" s="137">
        <f>SUM(R182:R193)</f>
        <v>0</v>
      </c>
      <c r="S181" s="136"/>
      <c r="T181" s="138">
        <f>SUM(T182:T193)</f>
        <v>0</v>
      </c>
      <c r="AR181" s="131" t="s">
        <v>22</v>
      </c>
      <c r="AT181" s="139" t="s">
        <v>79</v>
      </c>
      <c r="AU181" s="139" t="s">
        <v>22</v>
      </c>
      <c r="AY181" s="131" t="s">
        <v>123</v>
      </c>
      <c r="BK181" s="140">
        <f>SUM(BK182:BK193)</f>
        <v>0</v>
      </c>
    </row>
    <row r="182" spans="1:65" s="2" customFormat="1" ht="16.5" customHeight="1">
      <c r="A182" s="32"/>
      <c r="B182" s="143"/>
      <c r="C182" s="144" t="s">
        <v>168</v>
      </c>
      <c r="D182" s="144" t="s">
        <v>126</v>
      </c>
      <c r="E182" s="145" t="s">
        <v>277</v>
      </c>
      <c r="F182" s="146" t="s">
        <v>278</v>
      </c>
      <c r="G182" s="147" t="s">
        <v>234</v>
      </c>
      <c r="H182" s="148">
        <v>4280</v>
      </c>
      <c r="I182" s="149"/>
      <c r="J182" s="150">
        <f>ROUND(I182*H182,2)</f>
        <v>0</v>
      </c>
      <c r="K182" s="146" t="s">
        <v>1</v>
      </c>
      <c r="L182" s="33"/>
      <c r="M182" s="151" t="s">
        <v>1</v>
      </c>
      <c r="N182" s="152" t="s">
        <v>45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142</v>
      </c>
      <c r="AT182" s="155" t="s">
        <v>126</v>
      </c>
      <c r="AU182" s="155" t="s">
        <v>89</v>
      </c>
      <c r="AY182" s="17" t="s">
        <v>123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22</v>
      </c>
      <c r="BK182" s="156">
        <f>ROUND(I182*H182,2)</f>
        <v>0</v>
      </c>
      <c r="BL182" s="17" t="s">
        <v>142</v>
      </c>
      <c r="BM182" s="155" t="s">
        <v>279</v>
      </c>
    </row>
    <row r="183" spans="1:65" s="2" customFormat="1" ht="19.5">
      <c r="A183" s="32"/>
      <c r="B183" s="33"/>
      <c r="C183" s="32"/>
      <c r="D183" s="157" t="s">
        <v>136</v>
      </c>
      <c r="E183" s="32"/>
      <c r="F183" s="158" t="s">
        <v>280</v>
      </c>
      <c r="G183" s="32"/>
      <c r="H183" s="32"/>
      <c r="I183" s="159"/>
      <c r="J183" s="32"/>
      <c r="K183" s="32"/>
      <c r="L183" s="33"/>
      <c r="M183" s="160"/>
      <c r="N183" s="161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136</v>
      </c>
      <c r="AU183" s="17" t="s">
        <v>89</v>
      </c>
    </row>
    <row r="184" spans="1:65" s="2" customFormat="1" ht="16.5" customHeight="1">
      <c r="A184" s="32"/>
      <c r="B184" s="143"/>
      <c r="C184" s="144" t="s">
        <v>172</v>
      </c>
      <c r="D184" s="144" t="s">
        <v>126</v>
      </c>
      <c r="E184" s="145" t="s">
        <v>281</v>
      </c>
      <c r="F184" s="146" t="s">
        <v>282</v>
      </c>
      <c r="G184" s="147" t="s">
        <v>234</v>
      </c>
      <c r="H184" s="148">
        <v>4280</v>
      </c>
      <c r="I184" s="149"/>
      <c r="J184" s="150">
        <f>ROUND(I184*H184,2)</f>
        <v>0</v>
      </c>
      <c r="K184" s="146" t="s">
        <v>1</v>
      </c>
      <c r="L184" s="33"/>
      <c r="M184" s="151" t="s">
        <v>1</v>
      </c>
      <c r="N184" s="152" t="s">
        <v>45</v>
      </c>
      <c r="O184" s="58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142</v>
      </c>
      <c r="AT184" s="155" t="s">
        <v>126</v>
      </c>
      <c r="AU184" s="155" t="s">
        <v>89</v>
      </c>
      <c r="AY184" s="17" t="s">
        <v>123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7" t="s">
        <v>22</v>
      </c>
      <c r="BK184" s="156">
        <f>ROUND(I184*H184,2)</f>
        <v>0</v>
      </c>
      <c r="BL184" s="17" t="s">
        <v>142</v>
      </c>
      <c r="BM184" s="155" t="s">
        <v>283</v>
      </c>
    </row>
    <row r="185" spans="1:65" s="2" customFormat="1" ht="16.5" customHeight="1">
      <c r="A185" s="32"/>
      <c r="B185" s="143"/>
      <c r="C185" s="144" t="s">
        <v>178</v>
      </c>
      <c r="D185" s="144" t="s">
        <v>126</v>
      </c>
      <c r="E185" s="145" t="s">
        <v>284</v>
      </c>
      <c r="F185" s="146" t="s">
        <v>285</v>
      </c>
      <c r="G185" s="147" t="s">
        <v>286</v>
      </c>
      <c r="H185" s="148">
        <v>11</v>
      </c>
      <c r="I185" s="149"/>
      <c r="J185" s="150">
        <f>ROUND(I185*H185,2)</f>
        <v>0</v>
      </c>
      <c r="K185" s="146" t="s">
        <v>1</v>
      </c>
      <c r="L185" s="33"/>
      <c r="M185" s="151" t="s">
        <v>1</v>
      </c>
      <c r="N185" s="152" t="s">
        <v>45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142</v>
      </c>
      <c r="AT185" s="155" t="s">
        <v>126</v>
      </c>
      <c r="AU185" s="155" t="s">
        <v>89</v>
      </c>
      <c r="AY185" s="17" t="s">
        <v>123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22</v>
      </c>
      <c r="BK185" s="156">
        <f>ROUND(I185*H185,2)</f>
        <v>0</v>
      </c>
      <c r="BL185" s="17" t="s">
        <v>142</v>
      </c>
      <c r="BM185" s="155" t="s">
        <v>287</v>
      </c>
    </row>
    <row r="186" spans="1:65" s="2" customFormat="1" ht="24.2" customHeight="1">
      <c r="A186" s="32"/>
      <c r="B186" s="143"/>
      <c r="C186" s="144" t="s">
        <v>183</v>
      </c>
      <c r="D186" s="144" t="s">
        <v>126</v>
      </c>
      <c r="E186" s="145" t="s">
        <v>288</v>
      </c>
      <c r="F186" s="146" t="s">
        <v>289</v>
      </c>
      <c r="G186" s="147" t="s">
        <v>234</v>
      </c>
      <c r="H186" s="148">
        <v>1284000</v>
      </c>
      <c r="I186" s="149"/>
      <c r="J186" s="150">
        <f>ROUND(I186*H186,2)</f>
        <v>0</v>
      </c>
      <c r="K186" s="146" t="s">
        <v>1</v>
      </c>
      <c r="L186" s="33"/>
      <c r="M186" s="151" t="s">
        <v>1</v>
      </c>
      <c r="N186" s="152" t="s">
        <v>45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142</v>
      </c>
      <c r="AT186" s="155" t="s">
        <v>126</v>
      </c>
      <c r="AU186" s="155" t="s">
        <v>89</v>
      </c>
      <c r="AY186" s="17" t="s">
        <v>123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22</v>
      </c>
      <c r="BK186" s="156">
        <f>ROUND(I186*H186,2)</f>
        <v>0</v>
      </c>
      <c r="BL186" s="17" t="s">
        <v>142</v>
      </c>
      <c r="BM186" s="155" t="s">
        <v>290</v>
      </c>
    </row>
    <row r="187" spans="1:65" s="13" customFormat="1" ht="11.25">
      <c r="B187" s="167"/>
      <c r="D187" s="157" t="s">
        <v>223</v>
      </c>
      <c r="E187" s="168" t="s">
        <v>1</v>
      </c>
      <c r="F187" s="169" t="s">
        <v>291</v>
      </c>
      <c r="H187" s="170">
        <v>1284000</v>
      </c>
      <c r="I187" s="171"/>
      <c r="L187" s="167"/>
      <c r="M187" s="172"/>
      <c r="N187" s="173"/>
      <c r="O187" s="173"/>
      <c r="P187" s="173"/>
      <c r="Q187" s="173"/>
      <c r="R187" s="173"/>
      <c r="S187" s="173"/>
      <c r="T187" s="174"/>
      <c r="AT187" s="168" t="s">
        <v>223</v>
      </c>
      <c r="AU187" s="168" t="s">
        <v>89</v>
      </c>
      <c r="AV187" s="13" t="s">
        <v>89</v>
      </c>
      <c r="AW187" s="13" t="s">
        <v>35</v>
      </c>
      <c r="AX187" s="13" t="s">
        <v>22</v>
      </c>
      <c r="AY187" s="168" t="s">
        <v>123</v>
      </c>
    </row>
    <row r="188" spans="1:65" s="2" customFormat="1" ht="16.5" customHeight="1">
      <c r="A188" s="32"/>
      <c r="B188" s="143"/>
      <c r="C188" s="144" t="s">
        <v>188</v>
      </c>
      <c r="D188" s="144" t="s">
        <v>126</v>
      </c>
      <c r="E188" s="145" t="s">
        <v>292</v>
      </c>
      <c r="F188" s="146" t="s">
        <v>293</v>
      </c>
      <c r="G188" s="147" t="s">
        <v>234</v>
      </c>
      <c r="H188" s="148">
        <v>4280</v>
      </c>
      <c r="I188" s="149"/>
      <c r="J188" s="150">
        <f>ROUND(I188*H188,2)</f>
        <v>0</v>
      </c>
      <c r="K188" s="146" t="s">
        <v>1</v>
      </c>
      <c r="L188" s="33"/>
      <c r="M188" s="151" t="s">
        <v>1</v>
      </c>
      <c r="N188" s="152" t="s">
        <v>45</v>
      </c>
      <c r="O188" s="58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142</v>
      </c>
      <c r="AT188" s="155" t="s">
        <v>126</v>
      </c>
      <c r="AU188" s="155" t="s">
        <v>89</v>
      </c>
      <c r="AY188" s="17" t="s">
        <v>123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22</v>
      </c>
      <c r="BK188" s="156">
        <f>ROUND(I188*H188,2)</f>
        <v>0</v>
      </c>
      <c r="BL188" s="17" t="s">
        <v>142</v>
      </c>
      <c r="BM188" s="155" t="s">
        <v>294</v>
      </c>
    </row>
    <row r="189" spans="1:65" s="2" customFormat="1" ht="16.5" customHeight="1">
      <c r="A189" s="32"/>
      <c r="B189" s="143"/>
      <c r="C189" s="144" t="s">
        <v>295</v>
      </c>
      <c r="D189" s="144" t="s">
        <v>126</v>
      </c>
      <c r="E189" s="145" t="s">
        <v>296</v>
      </c>
      <c r="F189" s="146" t="s">
        <v>297</v>
      </c>
      <c r="G189" s="147" t="s">
        <v>234</v>
      </c>
      <c r="H189" s="148">
        <v>500</v>
      </c>
      <c r="I189" s="149"/>
      <c r="J189" s="150">
        <f>ROUND(I189*H189,2)</f>
        <v>0</v>
      </c>
      <c r="K189" s="146" t="s">
        <v>1</v>
      </c>
      <c r="L189" s="33"/>
      <c r="M189" s="151" t="s">
        <v>1</v>
      </c>
      <c r="N189" s="152" t="s">
        <v>45</v>
      </c>
      <c r="O189" s="58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142</v>
      </c>
      <c r="AT189" s="155" t="s">
        <v>126</v>
      </c>
      <c r="AU189" s="155" t="s">
        <v>89</v>
      </c>
      <c r="AY189" s="17" t="s">
        <v>123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7" t="s">
        <v>22</v>
      </c>
      <c r="BK189" s="156">
        <f>ROUND(I189*H189,2)</f>
        <v>0</v>
      </c>
      <c r="BL189" s="17" t="s">
        <v>142</v>
      </c>
      <c r="BM189" s="155" t="s">
        <v>298</v>
      </c>
    </row>
    <row r="190" spans="1:65" s="2" customFormat="1" ht="16.5" customHeight="1">
      <c r="A190" s="32"/>
      <c r="B190" s="143"/>
      <c r="C190" s="144" t="s">
        <v>8</v>
      </c>
      <c r="D190" s="144" t="s">
        <v>126</v>
      </c>
      <c r="E190" s="145" t="s">
        <v>299</v>
      </c>
      <c r="F190" s="146" t="s">
        <v>300</v>
      </c>
      <c r="G190" s="147" t="s">
        <v>234</v>
      </c>
      <c r="H190" s="148">
        <v>2230</v>
      </c>
      <c r="I190" s="149"/>
      <c r="J190" s="150">
        <f>ROUND(I190*H190,2)</f>
        <v>0</v>
      </c>
      <c r="K190" s="146" t="s">
        <v>1</v>
      </c>
      <c r="L190" s="33"/>
      <c r="M190" s="151" t="s">
        <v>1</v>
      </c>
      <c r="N190" s="152" t="s">
        <v>45</v>
      </c>
      <c r="O190" s="58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142</v>
      </c>
      <c r="AT190" s="155" t="s">
        <v>126</v>
      </c>
      <c r="AU190" s="155" t="s">
        <v>89</v>
      </c>
      <c r="AY190" s="17" t="s">
        <v>123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22</v>
      </c>
      <c r="BK190" s="156">
        <f>ROUND(I190*H190,2)</f>
        <v>0</v>
      </c>
      <c r="BL190" s="17" t="s">
        <v>142</v>
      </c>
      <c r="BM190" s="155" t="s">
        <v>301</v>
      </c>
    </row>
    <row r="191" spans="1:65" s="2" customFormat="1" ht="16.5" customHeight="1">
      <c r="A191" s="32"/>
      <c r="B191" s="143"/>
      <c r="C191" s="144" t="s">
        <v>302</v>
      </c>
      <c r="D191" s="144" t="s">
        <v>126</v>
      </c>
      <c r="E191" s="145" t="s">
        <v>303</v>
      </c>
      <c r="F191" s="146" t="s">
        <v>304</v>
      </c>
      <c r="G191" s="147" t="s">
        <v>234</v>
      </c>
      <c r="H191" s="148">
        <v>2230</v>
      </c>
      <c r="I191" s="149"/>
      <c r="J191" s="150">
        <f>ROUND(I191*H191,2)</f>
        <v>0</v>
      </c>
      <c r="K191" s="146" t="s">
        <v>1</v>
      </c>
      <c r="L191" s="33"/>
      <c r="M191" s="151" t="s">
        <v>1</v>
      </c>
      <c r="N191" s="152" t="s">
        <v>45</v>
      </c>
      <c r="O191" s="58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142</v>
      </c>
      <c r="AT191" s="155" t="s">
        <v>126</v>
      </c>
      <c r="AU191" s="155" t="s">
        <v>89</v>
      </c>
      <c r="AY191" s="17" t="s">
        <v>123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7" t="s">
        <v>22</v>
      </c>
      <c r="BK191" s="156">
        <f>ROUND(I191*H191,2)</f>
        <v>0</v>
      </c>
      <c r="BL191" s="17" t="s">
        <v>142</v>
      </c>
      <c r="BM191" s="155" t="s">
        <v>305</v>
      </c>
    </row>
    <row r="192" spans="1:65" s="2" customFormat="1" ht="16.5" customHeight="1">
      <c r="A192" s="32"/>
      <c r="B192" s="143"/>
      <c r="C192" s="144" t="s">
        <v>306</v>
      </c>
      <c r="D192" s="144" t="s">
        <v>126</v>
      </c>
      <c r="E192" s="145" t="s">
        <v>307</v>
      </c>
      <c r="F192" s="146" t="s">
        <v>308</v>
      </c>
      <c r="G192" s="147" t="s">
        <v>234</v>
      </c>
      <c r="H192" s="148">
        <v>669000</v>
      </c>
      <c r="I192" s="149"/>
      <c r="J192" s="150">
        <f>ROUND(I192*H192,2)</f>
        <v>0</v>
      </c>
      <c r="K192" s="146" t="s">
        <v>1</v>
      </c>
      <c r="L192" s="33"/>
      <c r="M192" s="151" t="s">
        <v>1</v>
      </c>
      <c r="N192" s="152" t="s">
        <v>45</v>
      </c>
      <c r="O192" s="58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142</v>
      </c>
      <c r="AT192" s="155" t="s">
        <v>126</v>
      </c>
      <c r="AU192" s="155" t="s">
        <v>89</v>
      </c>
      <c r="AY192" s="17" t="s">
        <v>123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22</v>
      </c>
      <c r="BK192" s="156">
        <f>ROUND(I192*H192,2)</f>
        <v>0</v>
      </c>
      <c r="BL192" s="17" t="s">
        <v>142</v>
      </c>
      <c r="BM192" s="155" t="s">
        <v>309</v>
      </c>
    </row>
    <row r="193" spans="1:65" s="13" customFormat="1" ht="11.25">
      <c r="B193" s="167"/>
      <c r="D193" s="157" t="s">
        <v>223</v>
      </c>
      <c r="E193" s="168" t="s">
        <v>1</v>
      </c>
      <c r="F193" s="169" t="s">
        <v>310</v>
      </c>
      <c r="H193" s="170">
        <v>669000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223</v>
      </c>
      <c r="AU193" s="168" t="s">
        <v>89</v>
      </c>
      <c r="AV193" s="13" t="s">
        <v>89</v>
      </c>
      <c r="AW193" s="13" t="s">
        <v>35</v>
      </c>
      <c r="AX193" s="13" t="s">
        <v>22</v>
      </c>
      <c r="AY193" s="168" t="s">
        <v>123</v>
      </c>
    </row>
    <row r="194" spans="1:65" s="12" customFormat="1" ht="22.9" customHeight="1">
      <c r="B194" s="130"/>
      <c r="D194" s="131" t="s">
        <v>79</v>
      </c>
      <c r="E194" s="141" t="s">
        <v>311</v>
      </c>
      <c r="F194" s="141" t="s">
        <v>312</v>
      </c>
      <c r="I194" s="133"/>
      <c r="J194" s="142">
        <f>BK194</f>
        <v>0</v>
      </c>
      <c r="L194" s="130"/>
      <c r="M194" s="135"/>
      <c r="N194" s="136"/>
      <c r="O194" s="136"/>
      <c r="P194" s="137">
        <f>SUM(P195:P199)</f>
        <v>0</v>
      </c>
      <c r="Q194" s="136"/>
      <c r="R194" s="137">
        <f>SUM(R195:R199)</f>
        <v>0</v>
      </c>
      <c r="S194" s="136"/>
      <c r="T194" s="138">
        <f>SUM(T195:T199)</f>
        <v>0</v>
      </c>
      <c r="AR194" s="131" t="s">
        <v>22</v>
      </c>
      <c r="AT194" s="139" t="s">
        <v>79</v>
      </c>
      <c r="AU194" s="139" t="s">
        <v>22</v>
      </c>
      <c r="AY194" s="131" t="s">
        <v>123</v>
      </c>
      <c r="BK194" s="140">
        <f>SUM(BK195:BK199)</f>
        <v>0</v>
      </c>
    </row>
    <row r="195" spans="1:65" s="2" customFormat="1" ht="16.5" customHeight="1">
      <c r="A195" s="32"/>
      <c r="B195" s="143"/>
      <c r="C195" s="144" t="s">
        <v>313</v>
      </c>
      <c r="D195" s="144" t="s">
        <v>126</v>
      </c>
      <c r="E195" s="145" t="s">
        <v>314</v>
      </c>
      <c r="F195" s="146" t="s">
        <v>315</v>
      </c>
      <c r="G195" s="147" t="s">
        <v>234</v>
      </c>
      <c r="H195" s="148">
        <v>540</v>
      </c>
      <c r="I195" s="149"/>
      <c r="J195" s="150">
        <f>ROUND(I195*H195,2)</f>
        <v>0</v>
      </c>
      <c r="K195" s="146" t="s">
        <v>1</v>
      </c>
      <c r="L195" s="33"/>
      <c r="M195" s="151" t="s">
        <v>1</v>
      </c>
      <c r="N195" s="152" t="s">
        <v>45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142</v>
      </c>
      <c r="AT195" s="155" t="s">
        <v>126</v>
      </c>
      <c r="AU195" s="155" t="s">
        <v>89</v>
      </c>
      <c r="AY195" s="17" t="s">
        <v>123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22</v>
      </c>
      <c r="BK195" s="156">
        <f>ROUND(I195*H195,2)</f>
        <v>0</v>
      </c>
      <c r="BL195" s="17" t="s">
        <v>142</v>
      </c>
      <c r="BM195" s="155" t="s">
        <v>316</v>
      </c>
    </row>
    <row r="196" spans="1:65" s="2" customFormat="1" ht="16.5" customHeight="1">
      <c r="A196" s="32"/>
      <c r="B196" s="143"/>
      <c r="C196" s="144" t="s">
        <v>317</v>
      </c>
      <c r="D196" s="144" t="s">
        <v>126</v>
      </c>
      <c r="E196" s="145" t="s">
        <v>318</v>
      </c>
      <c r="F196" s="146" t="s">
        <v>319</v>
      </c>
      <c r="G196" s="147" t="s">
        <v>234</v>
      </c>
      <c r="H196" s="148">
        <v>540</v>
      </c>
      <c r="I196" s="149"/>
      <c r="J196" s="150">
        <f>ROUND(I196*H196,2)</f>
        <v>0</v>
      </c>
      <c r="K196" s="146" t="s">
        <v>1</v>
      </c>
      <c r="L196" s="33"/>
      <c r="M196" s="151" t="s">
        <v>1</v>
      </c>
      <c r="N196" s="152" t="s">
        <v>45</v>
      </c>
      <c r="O196" s="58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142</v>
      </c>
      <c r="AT196" s="155" t="s">
        <v>126</v>
      </c>
      <c r="AU196" s="155" t="s">
        <v>89</v>
      </c>
      <c r="AY196" s="17" t="s">
        <v>123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7" t="s">
        <v>22</v>
      </c>
      <c r="BK196" s="156">
        <f>ROUND(I196*H196,2)</f>
        <v>0</v>
      </c>
      <c r="BL196" s="17" t="s">
        <v>142</v>
      </c>
      <c r="BM196" s="155" t="s">
        <v>320</v>
      </c>
    </row>
    <row r="197" spans="1:65" s="2" customFormat="1" ht="24.2" customHeight="1">
      <c r="A197" s="32"/>
      <c r="B197" s="143"/>
      <c r="C197" s="144" t="s">
        <v>321</v>
      </c>
      <c r="D197" s="144" t="s">
        <v>126</v>
      </c>
      <c r="E197" s="145" t="s">
        <v>322</v>
      </c>
      <c r="F197" s="146" t="s">
        <v>323</v>
      </c>
      <c r="G197" s="147" t="s">
        <v>234</v>
      </c>
      <c r="H197" s="148">
        <v>162000</v>
      </c>
      <c r="I197" s="149"/>
      <c r="J197" s="150">
        <f>ROUND(I197*H197,2)</f>
        <v>0</v>
      </c>
      <c r="K197" s="146" t="s">
        <v>1</v>
      </c>
      <c r="L197" s="33"/>
      <c r="M197" s="151" t="s">
        <v>1</v>
      </c>
      <c r="N197" s="152" t="s">
        <v>45</v>
      </c>
      <c r="O197" s="58"/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142</v>
      </c>
      <c r="AT197" s="155" t="s">
        <v>126</v>
      </c>
      <c r="AU197" s="155" t="s">
        <v>89</v>
      </c>
      <c r="AY197" s="17" t="s">
        <v>123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22</v>
      </c>
      <c r="BK197" s="156">
        <f>ROUND(I197*H197,2)</f>
        <v>0</v>
      </c>
      <c r="BL197" s="17" t="s">
        <v>142</v>
      </c>
      <c r="BM197" s="155" t="s">
        <v>324</v>
      </c>
    </row>
    <row r="198" spans="1:65" s="13" customFormat="1" ht="11.25">
      <c r="B198" s="167"/>
      <c r="D198" s="157" t="s">
        <v>223</v>
      </c>
      <c r="E198" s="168" t="s">
        <v>1</v>
      </c>
      <c r="F198" s="169" t="s">
        <v>325</v>
      </c>
      <c r="H198" s="170">
        <v>162000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223</v>
      </c>
      <c r="AU198" s="168" t="s">
        <v>89</v>
      </c>
      <c r="AV198" s="13" t="s">
        <v>89</v>
      </c>
      <c r="AW198" s="13" t="s">
        <v>35</v>
      </c>
      <c r="AX198" s="13" t="s">
        <v>22</v>
      </c>
      <c r="AY198" s="168" t="s">
        <v>123</v>
      </c>
    </row>
    <row r="199" spans="1:65" s="2" customFormat="1" ht="16.5" customHeight="1">
      <c r="A199" s="32"/>
      <c r="B199" s="143"/>
      <c r="C199" s="144" t="s">
        <v>7</v>
      </c>
      <c r="D199" s="144" t="s">
        <v>126</v>
      </c>
      <c r="E199" s="145" t="s">
        <v>326</v>
      </c>
      <c r="F199" s="146" t="s">
        <v>327</v>
      </c>
      <c r="G199" s="147" t="s">
        <v>234</v>
      </c>
      <c r="H199" s="148">
        <v>540</v>
      </c>
      <c r="I199" s="149"/>
      <c r="J199" s="150">
        <f>ROUND(I199*H199,2)</f>
        <v>0</v>
      </c>
      <c r="K199" s="146" t="s">
        <v>1</v>
      </c>
      <c r="L199" s="33"/>
      <c r="M199" s="151" t="s">
        <v>1</v>
      </c>
      <c r="N199" s="152" t="s">
        <v>45</v>
      </c>
      <c r="O199" s="58"/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5" t="s">
        <v>142</v>
      </c>
      <c r="AT199" s="155" t="s">
        <v>126</v>
      </c>
      <c r="AU199" s="155" t="s">
        <v>89</v>
      </c>
      <c r="AY199" s="17" t="s">
        <v>123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7" t="s">
        <v>22</v>
      </c>
      <c r="BK199" s="156">
        <f>ROUND(I199*H199,2)</f>
        <v>0</v>
      </c>
      <c r="BL199" s="17" t="s">
        <v>142</v>
      </c>
      <c r="BM199" s="155" t="s">
        <v>328</v>
      </c>
    </row>
    <row r="200" spans="1:65" s="12" customFormat="1" ht="22.9" customHeight="1">
      <c r="B200" s="130"/>
      <c r="D200" s="131" t="s">
        <v>79</v>
      </c>
      <c r="E200" s="141" t="s">
        <v>329</v>
      </c>
      <c r="F200" s="141" t="s">
        <v>330</v>
      </c>
      <c r="I200" s="133"/>
      <c r="J200" s="142">
        <f>BK200</f>
        <v>0</v>
      </c>
      <c r="L200" s="130"/>
      <c r="M200" s="135"/>
      <c r="N200" s="136"/>
      <c r="O200" s="136"/>
      <c r="P200" s="137">
        <f>SUM(P201:P208)</f>
        <v>0</v>
      </c>
      <c r="Q200" s="136"/>
      <c r="R200" s="137">
        <f>SUM(R201:R208)</f>
        <v>0</v>
      </c>
      <c r="S200" s="136"/>
      <c r="T200" s="138">
        <f>SUM(T201:T208)</f>
        <v>0</v>
      </c>
      <c r="AR200" s="131" t="s">
        <v>22</v>
      </c>
      <c r="AT200" s="139" t="s">
        <v>79</v>
      </c>
      <c r="AU200" s="139" t="s">
        <v>22</v>
      </c>
      <c r="AY200" s="131" t="s">
        <v>123</v>
      </c>
      <c r="BK200" s="140">
        <f>SUM(BK201:BK208)</f>
        <v>0</v>
      </c>
    </row>
    <row r="201" spans="1:65" s="2" customFormat="1" ht="16.5" customHeight="1">
      <c r="A201" s="32"/>
      <c r="B201" s="143"/>
      <c r="C201" s="144" t="s">
        <v>331</v>
      </c>
      <c r="D201" s="144" t="s">
        <v>126</v>
      </c>
      <c r="E201" s="145" t="s">
        <v>332</v>
      </c>
      <c r="F201" s="146" t="s">
        <v>333</v>
      </c>
      <c r="G201" s="147" t="s">
        <v>334</v>
      </c>
      <c r="H201" s="148">
        <v>105</v>
      </c>
      <c r="I201" s="149"/>
      <c r="J201" s="150">
        <f>ROUND(I201*H201,2)</f>
        <v>0</v>
      </c>
      <c r="K201" s="146" t="s">
        <v>1</v>
      </c>
      <c r="L201" s="33"/>
      <c r="M201" s="151" t="s">
        <v>1</v>
      </c>
      <c r="N201" s="152" t="s">
        <v>45</v>
      </c>
      <c r="O201" s="58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5" t="s">
        <v>142</v>
      </c>
      <c r="AT201" s="155" t="s">
        <v>126</v>
      </c>
      <c r="AU201" s="155" t="s">
        <v>89</v>
      </c>
      <c r="AY201" s="17" t="s">
        <v>123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7" t="s">
        <v>22</v>
      </c>
      <c r="BK201" s="156">
        <f>ROUND(I201*H201,2)</f>
        <v>0</v>
      </c>
      <c r="BL201" s="17" t="s">
        <v>142</v>
      </c>
      <c r="BM201" s="155" t="s">
        <v>335</v>
      </c>
    </row>
    <row r="202" spans="1:65" s="2" customFormat="1" ht="16.5" customHeight="1">
      <c r="A202" s="32"/>
      <c r="B202" s="143"/>
      <c r="C202" s="144" t="s">
        <v>336</v>
      </c>
      <c r="D202" s="144" t="s">
        <v>126</v>
      </c>
      <c r="E202" s="145" t="s">
        <v>337</v>
      </c>
      <c r="F202" s="146" t="s">
        <v>338</v>
      </c>
      <c r="G202" s="147" t="s">
        <v>286</v>
      </c>
      <c r="H202" s="148">
        <v>20</v>
      </c>
      <c r="I202" s="149"/>
      <c r="J202" s="150">
        <f>ROUND(I202*H202,2)</f>
        <v>0</v>
      </c>
      <c r="K202" s="146" t="s">
        <v>1</v>
      </c>
      <c r="L202" s="33"/>
      <c r="M202" s="151" t="s">
        <v>1</v>
      </c>
      <c r="N202" s="152" t="s">
        <v>45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142</v>
      </c>
      <c r="AT202" s="155" t="s">
        <v>126</v>
      </c>
      <c r="AU202" s="155" t="s">
        <v>89</v>
      </c>
      <c r="AY202" s="17" t="s">
        <v>123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22</v>
      </c>
      <c r="BK202" s="156">
        <f>ROUND(I202*H202,2)</f>
        <v>0</v>
      </c>
      <c r="BL202" s="17" t="s">
        <v>142</v>
      </c>
      <c r="BM202" s="155" t="s">
        <v>339</v>
      </c>
    </row>
    <row r="203" spans="1:65" s="2" customFormat="1" ht="29.25">
      <c r="A203" s="32"/>
      <c r="B203" s="33"/>
      <c r="C203" s="32"/>
      <c r="D203" s="157" t="s">
        <v>136</v>
      </c>
      <c r="E203" s="32"/>
      <c r="F203" s="158" t="s">
        <v>340</v>
      </c>
      <c r="G203" s="32"/>
      <c r="H203" s="32"/>
      <c r="I203" s="159"/>
      <c r="J203" s="32"/>
      <c r="K203" s="32"/>
      <c r="L203" s="33"/>
      <c r="M203" s="160"/>
      <c r="N203" s="161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136</v>
      </c>
      <c r="AU203" s="17" t="s">
        <v>89</v>
      </c>
    </row>
    <row r="204" spans="1:65" s="13" customFormat="1" ht="11.25">
      <c r="B204" s="167"/>
      <c r="D204" s="157" t="s">
        <v>223</v>
      </c>
      <c r="E204" s="168" t="s">
        <v>1</v>
      </c>
      <c r="F204" s="169" t="s">
        <v>341</v>
      </c>
      <c r="H204" s="170">
        <v>20</v>
      </c>
      <c r="I204" s="171"/>
      <c r="L204" s="167"/>
      <c r="M204" s="172"/>
      <c r="N204" s="173"/>
      <c r="O204" s="173"/>
      <c r="P204" s="173"/>
      <c r="Q204" s="173"/>
      <c r="R204" s="173"/>
      <c r="S204" s="173"/>
      <c r="T204" s="174"/>
      <c r="AT204" s="168" t="s">
        <v>223</v>
      </c>
      <c r="AU204" s="168" t="s">
        <v>89</v>
      </c>
      <c r="AV204" s="13" t="s">
        <v>89</v>
      </c>
      <c r="AW204" s="13" t="s">
        <v>35</v>
      </c>
      <c r="AX204" s="13" t="s">
        <v>22</v>
      </c>
      <c r="AY204" s="168" t="s">
        <v>123</v>
      </c>
    </row>
    <row r="205" spans="1:65" s="2" customFormat="1" ht="16.5" customHeight="1">
      <c r="A205" s="32"/>
      <c r="B205" s="143"/>
      <c r="C205" s="144" t="s">
        <v>342</v>
      </c>
      <c r="D205" s="144" t="s">
        <v>126</v>
      </c>
      <c r="E205" s="145" t="s">
        <v>343</v>
      </c>
      <c r="F205" s="146" t="s">
        <v>344</v>
      </c>
      <c r="G205" s="147" t="s">
        <v>286</v>
      </c>
      <c r="H205" s="148">
        <v>5</v>
      </c>
      <c r="I205" s="149"/>
      <c r="J205" s="150">
        <f>ROUND(I205*H205,2)</f>
        <v>0</v>
      </c>
      <c r="K205" s="146" t="s">
        <v>1</v>
      </c>
      <c r="L205" s="33"/>
      <c r="M205" s="151" t="s">
        <v>1</v>
      </c>
      <c r="N205" s="152" t="s">
        <v>45</v>
      </c>
      <c r="O205" s="58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5" t="s">
        <v>142</v>
      </c>
      <c r="AT205" s="155" t="s">
        <v>126</v>
      </c>
      <c r="AU205" s="155" t="s">
        <v>89</v>
      </c>
      <c r="AY205" s="17" t="s">
        <v>123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7" t="s">
        <v>22</v>
      </c>
      <c r="BK205" s="156">
        <f>ROUND(I205*H205,2)</f>
        <v>0</v>
      </c>
      <c r="BL205" s="17" t="s">
        <v>142</v>
      </c>
      <c r="BM205" s="155" t="s">
        <v>345</v>
      </c>
    </row>
    <row r="206" spans="1:65" s="2" customFormat="1" ht="19.5">
      <c r="A206" s="32"/>
      <c r="B206" s="33"/>
      <c r="C206" s="32"/>
      <c r="D206" s="157" t="s">
        <v>136</v>
      </c>
      <c r="E206" s="32"/>
      <c r="F206" s="158" t="s">
        <v>346</v>
      </c>
      <c r="G206" s="32"/>
      <c r="H206" s="32"/>
      <c r="I206" s="159"/>
      <c r="J206" s="32"/>
      <c r="K206" s="32"/>
      <c r="L206" s="33"/>
      <c r="M206" s="160"/>
      <c r="N206" s="161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136</v>
      </c>
      <c r="AU206" s="17" t="s">
        <v>89</v>
      </c>
    </row>
    <row r="207" spans="1:65" s="13" customFormat="1" ht="11.25">
      <c r="B207" s="167"/>
      <c r="D207" s="157" t="s">
        <v>223</v>
      </c>
      <c r="E207" s="168" t="s">
        <v>1</v>
      </c>
      <c r="F207" s="169" t="s">
        <v>347</v>
      </c>
      <c r="H207" s="170">
        <v>5</v>
      </c>
      <c r="I207" s="171"/>
      <c r="L207" s="167"/>
      <c r="M207" s="172"/>
      <c r="N207" s="173"/>
      <c r="O207" s="173"/>
      <c r="P207" s="173"/>
      <c r="Q207" s="173"/>
      <c r="R207" s="173"/>
      <c r="S207" s="173"/>
      <c r="T207" s="174"/>
      <c r="AT207" s="168" t="s">
        <v>223</v>
      </c>
      <c r="AU207" s="168" t="s">
        <v>89</v>
      </c>
      <c r="AV207" s="13" t="s">
        <v>89</v>
      </c>
      <c r="AW207" s="13" t="s">
        <v>35</v>
      </c>
      <c r="AX207" s="13" t="s">
        <v>22</v>
      </c>
      <c r="AY207" s="168" t="s">
        <v>123</v>
      </c>
    </row>
    <row r="208" spans="1:65" s="2" customFormat="1" ht="16.5" customHeight="1">
      <c r="A208" s="32"/>
      <c r="B208" s="143"/>
      <c r="C208" s="144" t="s">
        <v>348</v>
      </c>
      <c r="D208" s="144" t="s">
        <v>126</v>
      </c>
      <c r="E208" s="145" t="s">
        <v>349</v>
      </c>
      <c r="F208" s="146" t="s">
        <v>350</v>
      </c>
      <c r="G208" s="147" t="s">
        <v>129</v>
      </c>
      <c r="H208" s="148">
        <v>1</v>
      </c>
      <c r="I208" s="149"/>
      <c r="J208" s="150">
        <f>ROUND(I208*H208,2)</f>
        <v>0</v>
      </c>
      <c r="K208" s="146" t="s">
        <v>1</v>
      </c>
      <c r="L208" s="33"/>
      <c r="M208" s="151" t="s">
        <v>1</v>
      </c>
      <c r="N208" s="152" t="s">
        <v>45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142</v>
      </c>
      <c r="AT208" s="155" t="s">
        <v>126</v>
      </c>
      <c r="AU208" s="155" t="s">
        <v>89</v>
      </c>
      <c r="AY208" s="17" t="s">
        <v>123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22</v>
      </c>
      <c r="BK208" s="156">
        <f>ROUND(I208*H208,2)</f>
        <v>0</v>
      </c>
      <c r="BL208" s="17" t="s">
        <v>142</v>
      </c>
      <c r="BM208" s="155" t="s">
        <v>351</v>
      </c>
    </row>
    <row r="209" spans="1:65" s="12" customFormat="1" ht="22.9" customHeight="1">
      <c r="B209" s="130"/>
      <c r="D209" s="131" t="s">
        <v>79</v>
      </c>
      <c r="E209" s="141" t="s">
        <v>352</v>
      </c>
      <c r="F209" s="141" t="s">
        <v>353</v>
      </c>
      <c r="I209" s="133"/>
      <c r="J209" s="142">
        <f>BK209</f>
        <v>0</v>
      </c>
      <c r="L209" s="130"/>
      <c r="M209" s="135"/>
      <c r="N209" s="136"/>
      <c r="O209" s="136"/>
      <c r="P209" s="137">
        <f>SUM(P210:P225)</f>
        <v>0</v>
      </c>
      <c r="Q209" s="136"/>
      <c r="R209" s="137">
        <f>SUM(R210:R225)</f>
        <v>0</v>
      </c>
      <c r="S209" s="136"/>
      <c r="T209" s="138">
        <f>SUM(T210:T225)</f>
        <v>46.133500000000005</v>
      </c>
      <c r="AR209" s="131" t="s">
        <v>22</v>
      </c>
      <c r="AT209" s="139" t="s">
        <v>79</v>
      </c>
      <c r="AU209" s="139" t="s">
        <v>22</v>
      </c>
      <c r="AY209" s="131" t="s">
        <v>123</v>
      </c>
      <c r="BK209" s="140">
        <f>SUM(BK210:BK225)</f>
        <v>0</v>
      </c>
    </row>
    <row r="210" spans="1:65" s="2" customFormat="1" ht="24.2" customHeight="1">
      <c r="A210" s="32"/>
      <c r="B210" s="143"/>
      <c r="C210" s="144" t="s">
        <v>354</v>
      </c>
      <c r="D210" s="144" t="s">
        <v>126</v>
      </c>
      <c r="E210" s="145" t="s">
        <v>355</v>
      </c>
      <c r="F210" s="146" t="s">
        <v>356</v>
      </c>
      <c r="G210" s="147" t="s">
        <v>264</v>
      </c>
      <c r="H210" s="148">
        <v>32</v>
      </c>
      <c r="I210" s="149"/>
      <c r="J210" s="150">
        <f>ROUND(I210*H210,2)</f>
        <v>0</v>
      </c>
      <c r="K210" s="146" t="s">
        <v>130</v>
      </c>
      <c r="L210" s="33"/>
      <c r="M210" s="151" t="s">
        <v>1</v>
      </c>
      <c r="N210" s="152" t="s">
        <v>45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0.13100000000000001</v>
      </c>
      <c r="T210" s="154">
        <f>S210*H210</f>
        <v>4.1920000000000002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142</v>
      </c>
      <c r="AT210" s="155" t="s">
        <v>126</v>
      </c>
      <c r="AU210" s="155" t="s">
        <v>89</v>
      </c>
      <c r="AY210" s="17" t="s">
        <v>123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22</v>
      </c>
      <c r="BK210" s="156">
        <f>ROUND(I210*H210,2)</f>
        <v>0</v>
      </c>
      <c r="BL210" s="17" t="s">
        <v>142</v>
      </c>
      <c r="BM210" s="155" t="s">
        <v>357</v>
      </c>
    </row>
    <row r="211" spans="1:65" s="13" customFormat="1" ht="11.25">
      <c r="B211" s="167"/>
      <c r="D211" s="157" t="s">
        <v>223</v>
      </c>
      <c r="E211" s="168" t="s">
        <v>1</v>
      </c>
      <c r="F211" s="169" t="s">
        <v>358</v>
      </c>
      <c r="H211" s="170">
        <v>32</v>
      </c>
      <c r="I211" s="171"/>
      <c r="L211" s="167"/>
      <c r="M211" s="172"/>
      <c r="N211" s="173"/>
      <c r="O211" s="173"/>
      <c r="P211" s="173"/>
      <c r="Q211" s="173"/>
      <c r="R211" s="173"/>
      <c r="S211" s="173"/>
      <c r="T211" s="174"/>
      <c r="AT211" s="168" t="s">
        <v>223</v>
      </c>
      <c r="AU211" s="168" t="s">
        <v>89</v>
      </c>
      <c r="AV211" s="13" t="s">
        <v>89</v>
      </c>
      <c r="AW211" s="13" t="s">
        <v>35</v>
      </c>
      <c r="AX211" s="13" t="s">
        <v>22</v>
      </c>
      <c r="AY211" s="168" t="s">
        <v>123</v>
      </c>
    </row>
    <row r="212" spans="1:65" s="2" customFormat="1" ht="24.2" customHeight="1">
      <c r="A212" s="32"/>
      <c r="B212" s="143"/>
      <c r="C212" s="144" t="s">
        <v>359</v>
      </c>
      <c r="D212" s="144" t="s">
        <v>126</v>
      </c>
      <c r="E212" s="145" t="s">
        <v>360</v>
      </c>
      <c r="F212" s="146" t="s">
        <v>361</v>
      </c>
      <c r="G212" s="147" t="s">
        <v>264</v>
      </c>
      <c r="H212" s="148">
        <v>96</v>
      </c>
      <c r="I212" s="149"/>
      <c r="J212" s="150">
        <f>ROUND(I212*H212,2)</f>
        <v>0</v>
      </c>
      <c r="K212" s="146" t="s">
        <v>130</v>
      </c>
      <c r="L212" s="33"/>
      <c r="M212" s="151" t="s">
        <v>1</v>
      </c>
      <c r="N212" s="152" t="s">
        <v>45</v>
      </c>
      <c r="O212" s="58"/>
      <c r="P212" s="153">
        <f>O212*H212</f>
        <v>0</v>
      </c>
      <c r="Q212" s="153">
        <v>0</v>
      </c>
      <c r="R212" s="153">
        <f>Q212*H212</f>
        <v>0</v>
      </c>
      <c r="S212" s="153">
        <v>5.1999999999999998E-2</v>
      </c>
      <c r="T212" s="154">
        <f>S212*H212</f>
        <v>4.992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142</v>
      </c>
      <c r="AT212" s="155" t="s">
        <v>126</v>
      </c>
      <c r="AU212" s="155" t="s">
        <v>89</v>
      </c>
      <c r="AY212" s="17" t="s">
        <v>123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22</v>
      </c>
      <c r="BK212" s="156">
        <f>ROUND(I212*H212,2)</f>
        <v>0</v>
      </c>
      <c r="BL212" s="17" t="s">
        <v>142</v>
      </c>
      <c r="BM212" s="155" t="s">
        <v>362</v>
      </c>
    </row>
    <row r="213" spans="1:65" s="13" customFormat="1" ht="11.25">
      <c r="B213" s="167"/>
      <c r="D213" s="157" t="s">
        <v>223</v>
      </c>
      <c r="E213" s="168" t="s">
        <v>1</v>
      </c>
      <c r="F213" s="169" t="s">
        <v>363</v>
      </c>
      <c r="H213" s="170">
        <v>96</v>
      </c>
      <c r="I213" s="171"/>
      <c r="L213" s="167"/>
      <c r="M213" s="172"/>
      <c r="N213" s="173"/>
      <c r="O213" s="173"/>
      <c r="P213" s="173"/>
      <c r="Q213" s="173"/>
      <c r="R213" s="173"/>
      <c r="S213" s="173"/>
      <c r="T213" s="174"/>
      <c r="AT213" s="168" t="s">
        <v>223</v>
      </c>
      <c r="AU213" s="168" t="s">
        <v>89</v>
      </c>
      <c r="AV213" s="13" t="s">
        <v>89</v>
      </c>
      <c r="AW213" s="13" t="s">
        <v>35</v>
      </c>
      <c r="AX213" s="13" t="s">
        <v>22</v>
      </c>
      <c r="AY213" s="168" t="s">
        <v>123</v>
      </c>
    </row>
    <row r="214" spans="1:65" s="2" customFormat="1" ht="24.2" customHeight="1">
      <c r="A214" s="32"/>
      <c r="B214" s="143"/>
      <c r="C214" s="144" t="s">
        <v>364</v>
      </c>
      <c r="D214" s="144" t="s">
        <v>126</v>
      </c>
      <c r="E214" s="145" t="s">
        <v>365</v>
      </c>
      <c r="F214" s="146" t="s">
        <v>366</v>
      </c>
      <c r="G214" s="147" t="s">
        <v>220</v>
      </c>
      <c r="H214" s="148">
        <v>9.4</v>
      </c>
      <c r="I214" s="149"/>
      <c r="J214" s="150">
        <f>ROUND(I214*H214,2)</f>
        <v>0</v>
      </c>
      <c r="K214" s="146" t="s">
        <v>130</v>
      </c>
      <c r="L214" s="33"/>
      <c r="M214" s="151" t="s">
        <v>1</v>
      </c>
      <c r="N214" s="152" t="s">
        <v>45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1.8</v>
      </c>
      <c r="T214" s="154">
        <f>S214*H214</f>
        <v>16.920000000000002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142</v>
      </c>
      <c r="AT214" s="155" t="s">
        <v>126</v>
      </c>
      <c r="AU214" s="155" t="s">
        <v>89</v>
      </c>
      <c r="AY214" s="17" t="s">
        <v>123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22</v>
      </c>
      <c r="BK214" s="156">
        <f>ROUND(I214*H214,2)</f>
        <v>0</v>
      </c>
      <c r="BL214" s="17" t="s">
        <v>142</v>
      </c>
      <c r="BM214" s="155" t="s">
        <v>367</v>
      </c>
    </row>
    <row r="215" spans="1:65" s="2" customFormat="1" ht="19.5">
      <c r="A215" s="32"/>
      <c r="B215" s="33"/>
      <c r="C215" s="32"/>
      <c r="D215" s="157" t="s">
        <v>136</v>
      </c>
      <c r="E215" s="32"/>
      <c r="F215" s="158" t="s">
        <v>368</v>
      </c>
      <c r="G215" s="32"/>
      <c r="H215" s="32"/>
      <c r="I215" s="159"/>
      <c r="J215" s="32"/>
      <c r="K215" s="32"/>
      <c r="L215" s="33"/>
      <c r="M215" s="160"/>
      <c r="N215" s="161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136</v>
      </c>
      <c r="AU215" s="17" t="s">
        <v>89</v>
      </c>
    </row>
    <row r="216" spans="1:65" s="13" customFormat="1" ht="11.25">
      <c r="B216" s="167"/>
      <c r="D216" s="157" t="s">
        <v>223</v>
      </c>
      <c r="E216" s="168" t="s">
        <v>1</v>
      </c>
      <c r="F216" s="169" t="s">
        <v>224</v>
      </c>
      <c r="H216" s="170">
        <v>6.2</v>
      </c>
      <c r="I216" s="171"/>
      <c r="L216" s="167"/>
      <c r="M216" s="172"/>
      <c r="N216" s="173"/>
      <c r="O216" s="173"/>
      <c r="P216" s="173"/>
      <c r="Q216" s="173"/>
      <c r="R216" s="173"/>
      <c r="S216" s="173"/>
      <c r="T216" s="174"/>
      <c r="AT216" s="168" t="s">
        <v>223</v>
      </c>
      <c r="AU216" s="168" t="s">
        <v>89</v>
      </c>
      <c r="AV216" s="13" t="s">
        <v>89</v>
      </c>
      <c r="AW216" s="13" t="s">
        <v>35</v>
      </c>
      <c r="AX216" s="13" t="s">
        <v>80</v>
      </c>
      <c r="AY216" s="168" t="s">
        <v>123</v>
      </c>
    </row>
    <row r="217" spans="1:65" s="13" customFormat="1" ht="11.25">
      <c r="B217" s="167"/>
      <c r="D217" s="157" t="s">
        <v>223</v>
      </c>
      <c r="E217" s="168" t="s">
        <v>1</v>
      </c>
      <c r="F217" s="169" t="s">
        <v>225</v>
      </c>
      <c r="H217" s="170">
        <v>3.2</v>
      </c>
      <c r="I217" s="171"/>
      <c r="L217" s="167"/>
      <c r="M217" s="172"/>
      <c r="N217" s="173"/>
      <c r="O217" s="173"/>
      <c r="P217" s="173"/>
      <c r="Q217" s="173"/>
      <c r="R217" s="173"/>
      <c r="S217" s="173"/>
      <c r="T217" s="174"/>
      <c r="AT217" s="168" t="s">
        <v>223</v>
      </c>
      <c r="AU217" s="168" t="s">
        <v>89</v>
      </c>
      <c r="AV217" s="13" t="s">
        <v>89</v>
      </c>
      <c r="AW217" s="13" t="s">
        <v>35</v>
      </c>
      <c r="AX217" s="13" t="s">
        <v>80</v>
      </c>
      <c r="AY217" s="168" t="s">
        <v>123</v>
      </c>
    </row>
    <row r="218" spans="1:65" s="14" customFormat="1" ht="11.25">
      <c r="B218" s="175"/>
      <c r="D218" s="157" t="s">
        <v>223</v>
      </c>
      <c r="E218" s="176" t="s">
        <v>1</v>
      </c>
      <c r="F218" s="177" t="s">
        <v>226</v>
      </c>
      <c r="H218" s="178">
        <v>9.4</v>
      </c>
      <c r="I218" s="179"/>
      <c r="L218" s="175"/>
      <c r="M218" s="180"/>
      <c r="N218" s="181"/>
      <c r="O218" s="181"/>
      <c r="P218" s="181"/>
      <c r="Q218" s="181"/>
      <c r="R218" s="181"/>
      <c r="S218" s="181"/>
      <c r="T218" s="182"/>
      <c r="AT218" s="176" t="s">
        <v>223</v>
      </c>
      <c r="AU218" s="176" t="s">
        <v>89</v>
      </c>
      <c r="AV218" s="14" t="s">
        <v>142</v>
      </c>
      <c r="AW218" s="14" t="s">
        <v>35</v>
      </c>
      <c r="AX218" s="14" t="s">
        <v>22</v>
      </c>
      <c r="AY218" s="176" t="s">
        <v>123</v>
      </c>
    </row>
    <row r="219" spans="1:65" s="2" customFormat="1" ht="24.2" customHeight="1">
      <c r="A219" s="32"/>
      <c r="B219" s="143"/>
      <c r="C219" s="144" t="s">
        <v>369</v>
      </c>
      <c r="D219" s="144" t="s">
        <v>126</v>
      </c>
      <c r="E219" s="145" t="s">
        <v>370</v>
      </c>
      <c r="F219" s="146" t="s">
        <v>371</v>
      </c>
      <c r="G219" s="147" t="s">
        <v>334</v>
      </c>
      <c r="H219" s="148">
        <v>48</v>
      </c>
      <c r="I219" s="149"/>
      <c r="J219" s="150">
        <f>ROUND(I219*H219,2)</f>
        <v>0</v>
      </c>
      <c r="K219" s="146" t="s">
        <v>1</v>
      </c>
      <c r="L219" s="33"/>
      <c r="M219" s="151" t="s">
        <v>1</v>
      </c>
      <c r="N219" s="152" t="s">
        <v>45</v>
      </c>
      <c r="O219" s="58"/>
      <c r="P219" s="153">
        <f>O219*H219</f>
        <v>0</v>
      </c>
      <c r="Q219" s="153">
        <v>0</v>
      </c>
      <c r="R219" s="153">
        <f>Q219*H219</f>
        <v>0</v>
      </c>
      <c r="S219" s="153">
        <v>8.5000000000000006E-2</v>
      </c>
      <c r="T219" s="154">
        <f>S219*H219</f>
        <v>4.08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142</v>
      </c>
      <c r="AT219" s="155" t="s">
        <v>126</v>
      </c>
      <c r="AU219" s="155" t="s">
        <v>89</v>
      </c>
      <c r="AY219" s="17" t="s">
        <v>123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7" t="s">
        <v>22</v>
      </c>
      <c r="BK219" s="156">
        <f>ROUND(I219*H219,2)</f>
        <v>0</v>
      </c>
      <c r="BL219" s="17" t="s">
        <v>142</v>
      </c>
      <c r="BM219" s="155" t="s">
        <v>372</v>
      </c>
    </row>
    <row r="220" spans="1:65" s="13" customFormat="1" ht="11.25">
      <c r="B220" s="167"/>
      <c r="D220" s="157" t="s">
        <v>223</v>
      </c>
      <c r="E220" s="168" t="s">
        <v>1</v>
      </c>
      <c r="F220" s="169" t="s">
        <v>373</v>
      </c>
      <c r="H220" s="170">
        <v>48</v>
      </c>
      <c r="I220" s="171"/>
      <c r="L220" s="167"/>
      <c r="M220" s="172"/>
      <c r="N220" s="173"/>
      <c r="O220" s="173"/>
      <c r="P220" s="173"/>
      <c r="Q220" s="173"/>
      <c r="R220" s="173"/>
      <c r="S220" s="173"/>
      <c r="T220" s="174"/>
      <c r="AT220" s="168" t="s">
        <v>223</v>
      </c>
      <c r="AU220" s="168" t="s">
        <v>89</v>
      </c>
      <c r="AV220" s="13" t="s">
        <v>89</v>
      </c>
      <c r="AW220" s="13" t="s">
        <v>35</v>
      </c>
      <c r="AX220" s="13" t="s">
        <v>22</v>
      </c>
      <c r="AY220" s="168" t="s">
        <v>123</v>
      </c>
    </row>
    <row r="221" spans="1:65" s="2" customFormat="1" ht="24.2" customHeight="1">
      <c r="A221" s="32"/>
      <c r="B221" s="143"/>
      <c r="C221" s="144" t="s">
        <v>374</v>
      </c>
      <c r="D221" s="144" t="s">
        <v>126</v>
      </c>
      <c r="E221" s="145" t="s">
        <v>375</v>
      </c>
      <c r="F221" s="146" t="s">
        <v>376</v>
      </c>
      <c r="G221" s="147" t="s">
        <v>220</v>
      </c>
      <c r="H221" s="148">
        <v>10.632999999999999</v>
      </c>
      <c r="I221" s="149"/>
      <c r="J221" s="150">
        <f>ROUND(I221*H221,2)</f>
        <v>0</v>
      </c>
      <c r="K221" s="146" t="s">
        <v>130</v>
      </c>
      <c r="L221" s="33"/>
      <c r="M221" s="151" t="s">
        <v>1</v>
      </c>
      <c r="N221" s="152" t="s">
        <v>45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1.5</v>
      </c>
      <c r="T221" s="154">
        <f>S221*H221</f>
        <v>15.949499999999999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142</v>
      </c>
      <c r="AT221" s="155" t="s">
        <v>126</v>
      </c>
      <c r="AU221" s="155" t="s">
        <v>89</v>
      </c>
      <c r="AY221" s="17" t="s">
        <v>123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22</v>
      </c>
      <c r="BK221" s="156">
        <f>ROUND(I221*H221,2)</f>
        <v>0</v>
      </c>
      <c r="BL221" s="17" t="s">
        <v>142</v>
      </c>
      <c r="BM221" s="155" t="s">
        <v>377</v>
      </c>
    </row>
    <row r="222" spans="1:65" s="13" customFormat="1" ht="11.25">
      <c r="B222" s="167"/>
      <c r="D222" s="157" t="s">
        <v>223</v>
      </c>
      <c r="E222" s="168" t="s">
        <v>1</v>
      </c>
      <c r="F222" s="169" t="s">
        <v>378</v>
      </c>
      <c r="H222" s="170">
        <v>2.633</v>
      </c>
      <c r="I222" s="171"/>
      <c r="L222" s="167"/>
      <c r="M222" s="172"/>
      <c r="N222" s="173"/>
      <c r="O222" s="173"/>
      <c r="P222" s="173"/>
      <c r="Q222" s="173"/>
      <c r="R222" s="173"/>
      <c r="S222" s="173"/>
      <c r="T222" s="174"/>
      <c r="AT222" s="168" t="s">
        <v>223</v>
      </c>
      <c r="AU222" s="168" t="s">
        <v>89</v>
      </c>
      <c r="AV222" s="13" t="s">
        <v>89</v>
      </c>
      <c r="AW222" s="13" t="s">
        <v>35</v>
      </c>
      <c r="AX222" s="13" t="s">
        <v>80</v>
      </c>
      <c r="AY222" s="168" t="s">
        <v>123</v>
      </c>
    </row>
    <row r="223" spans="1:65" s="13" customFormat="1" ht="11.25">
      <c r="B223" s="167"/>
      <c r="D223" s="157" t="s">
        <v>223</v>
      </c>
      <c r="E223" s="168" t="s">
        <v>1</v>
      </c>
      <c r="F223" s="169" t="s">
        <v>379</v>
      </c>
      <c r="H223" s="170">
        <v>4.5999999999999996</v>
      </c>
      <c r="I223" s="171"/>
      <c r="L223" s="167"/>
      <c r="M223" s="172"/>
      <c r="N223" s="173"/>
      <c r="O223" s="173"/>
      <c r="P223" s="173"/>
      <c r="Q223" s="173"/>
      <c r="R223" s="173"/>
      <c r="S223" s="173"/>
      <c r="T223" s="174"/>
      <c r="AT223" s="168" t="s">
        <v>223</v>
      </c>
      <c r="AU223" s="168" t="s">
        <v>89</v>
      </c>
      <c r="AV223" s="13" t="s">
        <v>89</v>
      </c>
      <c r="AW223" s="13" t="s">
        <v>35</v>
      </c>
      <c r="AX223" s="13" t="s">
        <v>80</v>
      </c>
      <c r="AY223" s="168" t="s">
        <v>123</v>
      </c>
    </row>
    <row r="224" spans="1:65" s="13" customFormat="1" ht="11.25">
      <c r="B224" s="167"/>
      <c r="D224" s="157" t="s">
        <v>223</v>
      </c>
      <c r="E224" s="168" t="s">
        <v>1</v>
      </c>
      <c r="F224" s="169" t="s">
        <v>380</v>
      </c>
      <c r="H224" s="170">
        <v>3.4</v>
      </c>
      <c r="I224" s="171"/>
      <c r="L224" s="167"/>
      <c r="M224" s="172"/>
      <c r="N224" s="173"/>
      <c r="O224" s="173"/>
      <c r="P224" s="173"/>
      <c r="Q224" s="173"/>
      <c r="R224" s="173"/>
      <c r="S224" s="173"/>
      <c r="T224" s="174"/>
      <c r="AT224" s="168" t="s">
        <v>223</v>
      </c>
      <c r="AU224" s="168" t="s">
        <v>89</v>
      </c>
      <c r="AV224" s="13" t="s">
        <v>89</v>
      </c>
      <c r="AW224" s="13" t="s">
        <v>35</v>
      </c>
      <c r="AX224" s="13" t="s">
        <v>80</v>
      </c>
      <c r="AY224" s="168" t="s">
        <v>123</v>
      </c>
    </row>
    <row r="225" spans="1:65" s="14" customFormat="1" ht="11.25">
      <c r="B225" s="175"/>
      <c r="D225" s="157" t="s">
        <v>223</v>
      </c>
      <c r="E225" s="176" t="s">
        <v>1</v>
      </c>
      <c r="F225" s="177" t="s">
        <v>226</v>
      </c>
      <c r="H225" s="178">
        <v>10.632999999999999</v>
      </c>
      <c r="I225" s="179"/>
      <c r="L225" s="175"/>
      <c r="M225" s="180"/>
      <c r="N225" s="181"/>
      <c r="O225" s="181"/>
      <c r="P225" s="181"/>
      <c r="Q225" s="181"/>
      <c r="R225" s="181"/>
      <c r="S225" s="181"/>
      <c r="T225" s="182"/>
      <c r="AT225" s="176" t="s">
        <v>223</v>
      </c>
      <c r="AU225" s="176" t="s">
        <v>89</v>
      </c>
      <c r="AV225" s="14" t="s">
        <v>142</v>
      </c>
      <c r="AW225" s="14" t="s">
        <v>35</v>
      </c>
      <c r="AX225" s="14" t="s">
        <v>22</v>
      </c>
      <c r="AY225" s="176" t="s">
        <v>123</v>
      </c>
    </row>
    <row r="226" spans="1:65" s="12" customFormat="1" ht="22.9" customHeight="1">
      <c r="B226" s="130"/>
      <c r="D226" s="131" t="s">
        <v>79</v>
      </c>
      <c r="E226" s="141" t="s">
        <v>381</v>
      </c>
      <c r="F226" s="141" t="s">
        <v>382</v>
      </c>
      <c r="I226" s="133"/>
      <c r="J226" s="142">
        <f>BK226</f>
        <v>0</v>
      </c>
      <c r="L226" s="130"/>
      <c r="M226" s="135"/>
      <c r="N226" s="136"/>
      <c r="O226" s="136"/>
      <c r="P226" s="137">
        <f>SUM(P227:P238)</f>
        <v>0</v>
      </c>
      <c r="Q226" s="136"/>
      <c r="R226" s="137">
        <f>SUM(R227:R238)</f>
        <v>0.78926000000000007</v>
      </c>
      <c r="S226" s="136"/>
      <c r="T226" s="138">
        <f>SUM(T227:T238)</f>
        <v>0</v>
      </c>
      <c r="AR226" s="131" t="s">
        <v>22</v>
      </c>
      <c r="AT226" s="139" t="s">
        <v>79</v>
      </c>
      <c r="AU226" s="139" t="s">
        <v>22</v>
      </c>
      <c r="AY226" s="131" t="s">
        <v>123</v>
      </c>
      <c r="BK226" s="140">
        <f>SUM(BK227:BK238)</f>
        <v>0</v>
      </c>
    </row>
    <row r="227" spans="1:65" s="2" customFormat="1" ht="24.2" customHeight="1">
      <c r="A227" s="32"/>
      <c r="B227" s="143"/>
      <c r="C227" s="144" t="s">
        <v>383</v>
      </c>
      <c r="D227" s="144" t="s">
        <v>126</v>
      </c>
      <c r="E227" s="145" t="s">
        <v>384</v>
      </c>
      <c r="F227" s="146" t="s">
        <v>385</v>
      </c>
      <c r="G227" s="147" t="s">
        <v>386</v>
      </c>
      <c r="H227" s="148">
        <v>39.463000000000001</v>
      </c>
      <c r="I227" s="149"/>
      <c r="J227" s="150">
        <f>ROUND(I227*H227,2)</f>
        <v>0</v>
      </c>
      <c r="K227" s="146" t="s">
        <v>130</v>
      </c>
      <c r="L227" s="33"/>
      <c r="M227" s="151" t="s">
        <v>1</v>
      </c>
      <c r="N227" s="152" t="s">
        <v>45</v>
      </c>
      <c r="O227" s="58"/>
      <c r="P227" s="153">
        <f>O227*H227</f>
        <v>0</v>
      </c>
      <c r="Q227" s="153">
        <v>0.02</v>
      </c>
      <c r="R227" s="153">
        <f>Q227*H227</f>
        <v>0.78926000000000007</v>
      </c>
      <c r="S227" s="153">
        <v>0</v>
      </c>
      <c r="T227" s="15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142</v>
      </c>
      <c r="AT227" s="155" t="s">
        <v>126</v>
      </c>
      <c r="AU227" s="155" t="s">
        <v>89</v>
      </c>
      <c r="AY227" s="17" t="s">
        <v>123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22</v>
      </c>
      <c r="BK227" s="156">
        <f>ROUND(I227*H227,2)</f>
        <v>0</v>
      </c>
      <c r="BL227" s="17" t="s">
        <v>142</v>
      </c>
      <c r="BM227" s="155" t="s">
        <v>387</v>
      </c>
    </row>
    <row r="228" spans="1:65" s="13" customFormat="1" ht="11.25">
      <c r="B228" s="167"/>
      <c r="D228" s="157" t="s">
        <v>223</v>
      </c>
      <c r="E228" s="168" t="s">
        <v>1</v>
      </c>
      <c r="F228" s="169" t="s">
        <v>388</v>
      </c>
      <c r="H228" s="170">
        <v>39.463000000000001</v>
      </c>
      <c r="I228" s="171"/>
      <c r="L228" s="167"/>
      <c r="M228" s="172"/>
      <c r="N228" s="173"/>
      <c r="O228" s="173"/>
      <c r="P228" s="173"/>
      <c r="Q228" s="173"/>
      <c r="R228" s="173"/>
      <c r="S228" s="173"/>
      <c r="T228" s="174"/>
      <c r="AT228" s="168" t="s">
        <v>223</v>
      </c>
      <c r="AU228" s="168" t="s">
        <v>89</v>
      </c>
      <c r="AV228" s="13" t="s">
        <v>89</v>
      </c>
      <c r="AW228" s="13" t="s">
        <v>35</v>
      </c>
      <c r="AX228" s="13" t="s">
        <v>22</v>
      </c>
      <c r="AY228" s="168" t="s">
        <v>123</v>
      </c>
    </row>
    <row r="229" spans="1:65" s="2" customFormat="1" ht="37.9" customHeight="1">
      <c r="A229" s="32"/>
      <c r="B229" s="143"/>
      <c r="C229" s="144" t="s">
        <v>389</v>
      </c>
      <c r="D229" s="144" t="s">
        <v>126</v>
      </c>
      <c r="E229" s="145" t="s">
        <v>390</v>
      </c>
      <c r="F229" s="146" t="s">
        <v>391</v>
      </c>
      <c r="G229" s="147" t="s">
        <v>386</v>
      </c>
      <c r="H229" s="148">
        <v>98.658000000000001</v>
      </c>
      <c r="I229" s="149"/>
      <c r="J229" s="150">
        <f>ROUND(I229*H229,2)</f>
        <v>0</v>
      </c>
      <c r="K229" s="146" t="s">
        <v>1</v>
      </c>
      <c r="L229" s="33"/>
      <c r="M229" s="151" t="s">
        <v>1</v>
      </c>
      <c r="N229" s="152" t="s">
        <v>45</v>
      </c>
      <c r="O229" s="58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5" t="s">
        <v>142</v>
      </c>
      <c r="AT229" s="155" t="s">
        <v>126</v>
      </c>
      <c r="AU229" s="155" t="s">
        <v>89</v>
      </c>
      <c r="AY229" s="17" t="s">
        <v>123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7" t="s">
        <v>22</v>
      </c>
      <c r="BK229" s="156">
        <f>ROUND(I229*H229,2)</f>
        <v>0</v>
      </c>
      <c r="BL229" s="17" t="s">
        <v>142</v>
      </c>
      <c r="BM229" s="155" t="s">
        <v>392</v>
      </c>
    </row>
    <row r="230" spans="1:65" s="13" customFormat="1" ht="11.25">
      <c r="B230" s="167"/>
      <c r="D230" s="157" t="s">
        <v>223</v>
      </c>
      <c r="E230" s="168" t="s">
        <v>1</v>
      </c>
      <c r="F230" s="169" t="s">
        <v>393</v>
      </c>
      <c r="H230" s="170">
        <v>98.658000000000001</v>
      </c>
      <c r="I230" s="171"/>
      <c r="L230" s="167"/>
      <c r="M230" s="172"/>
      <c r="N230" s="173"/>
      <c r="O230" s="173"/>
      <c r="P230" s="173"/>
      <c r="Q230" s="173"/>
      <c r="R230" s="173"/>
      <c r="S230" s="173"/>
      <c r="T230" s="174"/>
      <c r="AT230" s="168" t="s">
        <v>223</v>
      </c>
      <c r="AU230" s="168" t="s">
        <v>89</v>
      </c>
      <c r="AV230" s="13" t="s">
        <v>89</v>
      </c>
      <c r="AW230" s="13" t="s">
        <v>35</v>
      </c>
      <c r="AX230" s="13" t="s">
        <v>22</v>
      </c>
      <c r="AY230" s="168" t="s">
        <v>123</v>
      </c>
    </row>
    <row r="231" spans="1:65" s="2" customFormat="1" ht="24.2" customHeight="1">
      <c r="A231" s="32"/>
      <c r="B231" s="143"/>
      <c r="C231" s="144" t="s">
        <v>394</v>
      </c>
      <c r="D231" s="144" t="s">
        <v>126</v>
      </c>
      <c r="E231" s="145" t="s">
        <v>395</v>
      </c>
      <c r="F231" s="146" t="s">
        <v>396</v>
      </c>
      <c r="G231" s="147" t="s">
        <v>386</v>
      </c>
      <c r="H231" s="148">
        <v>98.658000000000001</v>
      </c>
      <c r="I231" s="149"/>
      <c r="J231" s="150">
        <f>ROUND(I231*H231,2)</f>
        <v>0</v>
      </c>
      <c r="K231" s="146" t="s">
        <v>130</v>
      </c>
      <c r="L231" s="33"/>
      <c r="M231" s="151" t="s">
        <v>1</v>
      </c>
      <c r="N231" s="152" t="s">
        <v>45</v>
      </c>
      <c r="O231" s="58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142</v>
      </c>
      <c r="AT231" s="155" t="s">
        <v>126</v>
      </c>
      <c r="AU231" s="155" t="s">
        <v>89</v>
      </c>
      <c r="AY231" s="17" t="s">
        <v>123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22</v>
      </c>
      <c r="BK231" s="156">
        <f>ROUND(I231*H231,2)</f>
        <v>0</v>
      </c>
      <c r="BL231" s="17" t="s">
        <v>142</v>
      </c>
      <c r="BM231" s="155" t="s">
        <v>397</v>
      </c>
    </row>
    <row r="232" spans="1:65" s="2" customFormat="1" ht="24.2" customHeight="1">
      <c r="A232" s="32"/>
      <c r="B232" s="143"/>
      <c r="C232" s="144" t="s">
        <v>398</v>
      </c>
      <c r="D232" s="144" t="s">
        <v>126</v>
      </c>
      <c r="E232" s="145" t="s">
        <v>399</v>
      </c>
      <c r="F232" s="146" t="s">
        <v>400</v>
      </c>
      <c r="G232" s="147" t="s">
        <v>386</v>
      </c>
      <c r="H232" s="148">
        <v>1381.212</v>
      </c>
      <c r="I232" s="149"/>
      <c r="J232" s="150">
        <f>ROUND(I232*H232,2)</f>
        <v>0</v>
      </c>
      <c r="K232" s="146" t="s">
        <v>130</v>
      </c>
      <c r="L232" s="33"/>
      <c r="M232" s="151" t="s">
        <v>1</v>
      </c>
      <c r="N232" s="152" t="s">
        <v>45</v>
      </c>
      <c r="O232" s="58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142</v>
      </c>
      <c r="AT232" s="155" t="s">
        <v>126</v>
      </c>
      <c r="AU232" s="155" t="s">
        <v>89</v>
      </c>
      <c r="AY232" s="17" t="s">
        <v>123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22</v>
      </c>
      <c r="BK232" s="156">
        <f>ROUND(I232*H232,2)</f>
        <v>0</v>
      </c>
      <c r="BL232" s="17" t="s">
        <v>142</v>
      </c>
      <c r="BM232" s="155" t="s">
        <v>401</v>
      </c>
    </row>
    <row r="233" spans="1:65" s="13" customFormat="1" ht="11.25">
      <c r="B233" s="167"/>
      <c r="D233" s="157" t="s">
        <v>223</v>
      </c>
      <c r="E233" s="168" t="s">
        <v>1</v>
      </c>
      <c r="F233" s="169" t="s">
        <v>402</v>
      </c>
      <c r="H233" s="170">
        <v>1381.212</v>
      </c>
      <c r="I233" s="171"/>
      <c r="L233" s="167"/>
      <c r="M233" s="172"/>
      <c r="N233" s="173"/>
      <c r="O233" s="173"/>
      <c r="P233" s="173"/>
      <c r="Q233" s="173"/>
      <c r="R233" s="173"/>
      <c r="S233" s="173"/>
      <c r="T233" s="174"/>
      <c r="AT233" s="168" t="s">
        <v>223</v>
      </c>
      <c r="AU233" s="168" t="s">
        <v>89</v>
      </c>
      <c r="AV233" s="13" t="s">
        <v>89</v>
      </c>
      <c r="AW233" s="13" t="s">
        <v>35</v>
      </c>
      <c r="AX233" s="13" t="s">
        <v>22</v>
      </c>
      <c r="AY233" s="168" t="s">
        <v>123</v>
      </c>
    </row>
    <row r="234" spans="1:65" s="2" customFormat="1" ht="24.2" customHeight="1">
      <c r="A234" s="32"/>
      <c r="B234" s="143"/>
      <c r="C234" s="144" t="s">
        <v>403</v>
      </c>
      <c r="D234" s="144" t="s">
        <v>126</v>
      </c>
      <c r="E234" s="145" t="s">
        <v>404</v>
      </c>
      <c r="F234" s="146" t="s">
        <v>405</v>
      </c>
      <c r="G234" s="147" t="s">
        <v>386</v>
      </c>
      <c r="H234" s="148">
        <v>56.103999999999999</v>
      </c>
      <c r="I234" s="149"/>
      <c r="J234" s="150">
        <f>ROUND(I234*H234,2)</f>
        <v>0</v>
      </c>
      <c r="K234" s="146" t="s">
        <v>130</v>
      </c>
      <c r="L234" s="33"/>
      <c r="M234" s="151" t="s">
        <v>1</v>
      </c>
      <c r="N234" s="152" t="s">
        <v>45</v>
      </c>
      <c r="O234" s="58"/>
      <c r="P234" s="153">
        <f>O234*H234</f>
        <v>0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142</v>
      </c>
      <c r="AT234" s="155" t="s">
        <v>126</v>
      </c>
      <c r="AU234" s="155" t="s">
        <v>89</v>
      </c>
      <c r="AY234" s="17" t="s">
        <v>123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22</v>
      </c>
      <c r="BK234" s="156">
        <f>ROUND(I234*H234,2)</f>
        <v>0</v>
      </c>
      <c r="BL234" s="17" t="s">
        <v>142</v>
      </c>
      <c r="BM234" s="155" t="s">
        <v>406</v>
      </c>
    </row>
    <row r="235" spans="1:65" s="2" customFormat="1" ht="37.9" customHeight="1">
      <c r="A235" s="32"/>
      <c r="B235" s="143"/>
      <c r="C235" s="144" t="s">
        <v>407</v>
      </c>
      <c r="D235" s="144" t="s">
        <v>126</v>
      </c>
      <c r="E235" s="145" t="s">
        <v>408</v>
      </c>
      <c r="F235" s="146" t="s">
        <v>409</v>
      </c>
      <c r="G235" s="147" t="s">
        <v>386</v>
      </c>
      <c r="H235" s="148">
        <v>25.532</v>
      </c>
      <c r="I235" s="149"/>
      <c r="J235" s="150">
        <f>ROUND(I235*H235,2)</f>
        <v>0</v>
      </c>
      <c r="K235" s="146" t="s">
        <v>130</v>
      </c>
      <c r="L235" s="33"/>
      <c r="M235" s="151" t="s">
        <v>1</v>
      </c>
      <c r="N235" s="152" t="s">
        <v>45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142</v>
      </c>
      <c r="AT235" s="155" t="s">
        <v>126</v>
      </c>
      <c r="AU235" s="155" t="s">
        <v>89</v>
      </c>
      <c r="AY235" s="17" t="s">
        <v>123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22</v>
      </c>
      <c r="BK235" s="156">
        <f>ROUND(I235*H235,2)</f>
        <v>0</v>
      </c>
      <c r="BL235" s="17" t="s">
        <v>142</v>
      </c>
      <c r="BM235" s="155" t="s">
        <v>410</v>
      </c>
    </row>
    <row r="236" spans="1:65" s="13" customFormat="1" ht="11.25">
      <c r="B236" s="167"/>
      <c r="D236" s="157" t="s">
        <v>223</v>
      </c>
      <c r="E236" s="168" t="s">
        <v>1</v>
      </c>
      <c r="F236" s="169" t="s">
        <v>411</v>
      </c>
      <c r="H236" s="170">
        <v>25.532</v>
      </c>
      <c r="I236" s="171"/>
      <c r="L236" s="167"/>
      <c r="M236" s="172"/>
      <c r="N236" s="173"/>
      <c r="O236" s="173"/>
      <c r="P236" s="173"/>
      <c r="Q236" s="173"/>
      <c r="R236" s="173"/>
      <c r="S236" s="173"/>
      <c r="T236" s="174"/>
      <c r="AT236" s="168" t="s">
        <v>223</v>
      </c>
      <c r="AU236" s="168" t="s">
        <v>89</v>
      </c>
      <c r="AV236" s="13" t="s">
        <v>89</v>
      </c>
      <c r="AW236" s="13" t="s">
        <v>35</v>
      </c>
      <c r="AX236" s="13" t="s">
        <v>22</v>
      </c>
      <c r="AY236" s="168" t="s">
        <v>123</v>
      </c>
    </row>
    <row r="237" spans="1:65" s="2" customFormat="1" ht="44.25" customHeight="1">
      <c r="A237" s="32"/>
      <c r="B237" s="143"/>
      <c r="C237" s="144" t="s">
        <v>412</v>
      </c>
      <c r="D237" s="144" t="s">
        <v>126</v>
      </c>
      <c r="E237" s="145" t="s">
        <v>413</v>
      </c>
      <c r="F237" s="146" t="s">
        <v>414</v>
      </c>
      <c r="G237" s="147" t="s">
        <v>386</v>
      </c>
      <c r="H237" s="148">
        <v>17.021999999999998</v>
      </c>
      <c r="I237" s="149"/>
      <c r="J237" s="150">
        <f>ROUND(I237*H237,2)</f>
        <v>0</v>
      </c>
      <c r="K237" s="146" t="s">
        <v>130</v>
      </c>
      <c r="L237" s="33"/>
      <c r="M237" s="151" t="s">
        <v>1</v>
      </c>
      <c r="N237" s="152" t="s">
        <v>45</v>
      </c>
      <c r="O237" s="58"/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5" t="s">
        <v>142</v>
      </c>
      <c r="AT237" s="155" t="s">
        <v>126</v>
      </c>
      <c r="AU237" s="155" t="s">
        <v>89</v>
      </c>
      <c r="AY237" s="17" t="s">
        <v>123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7" t="s">
        <v>22</v>
      </c>
      <c r="BK237" s="156">
        <f>ROUND(I237*H237,2)</f>
        <v>0</v>
      </c>
      <c r="BL237" s="17" t="s">
        <v>142</v>
      </c>
      <c r="BM237" s="155" t="s">
        <v>415</v>
      </c>
    </row>
    <row r="238" spans="1:65" s="13" customFormat="1" ht="11.25">
      <c r="B238" s="167"/>
      <c r="D238" s="157" t="s">
        <v>223</v>
      </c>
      <c r="E238" s="168" t="s">
        <v>1</v>
      </c>
      <c r="F238" s="169" t="s">
        <v>416</v>
      </c>
      <c r="H238" s="170">
        <v>17.021999999999998</v>
      </c>
      <c r="I238" s="171"/>
      <c r="L238" s="167"/>
      <c r="M238" s="172"/>
      <c r="N238" s="173"/>
      <c r="O238" s="173"/>
      <c r="P238" s="173"/>
      <c r="Q238" s="173"/>
      <c r="R238" s="173"/>
      <c r="S238" s="173"/>
      <c r="T238" s="174"/>
      <c r="AT238" s="168" t="s">
        <v>223</v>
      </c>
      <c r="AU238" s="168" t="s">
        <v>89</v>
      </c>
      <c r="AV238" s="13" t="s">
        <v>89</v>
      </c>
      <c r="AW238" s="13" t="s">
        <v>35</v>
      </c>
      <c r="AX238" s="13" t="s">
        <v>22</v>
      </c>
      <c r="AY238" s="168" t="s">
        <v>123</v>
      </c>
    </row>
    <row r="239" spans="1:65" s="12" customFormat="1" ht="22.9" customHeight="1">
      <c r="B239" s="130"/>
      <c r="D239" s="131" t="s">
        <v>79</v>
      </c>
      <c r="E239" s="141" t="s">
        <v>417</v>
      </c>
      <c r="F239" s="141" t="s">
        <v>418</v>
      </c>
      <c r="I239" s="133"/>
      <c r="J239" s="142">
        <f>BK239</f>
        <v>0</v>
      </c>
      <c r="L239" s="130"/>
      <c r="M239" s="135"/>
      <c r="N239" s="136"/>
      <c r="O239" s="136"/>
      <c r="P239" s="137">
        <f>P240</f>
        <v>0</v>
      </c>
      <c r="Q239" s="136"/>
      <c r="R239" s="137">
        <f>R240</f>
        <v>0</v>
      </c>
      <c r="S239" s="136"/>
      <c r="T239" s="138">
        <f>T240</f>
        <v>0</v>
      </c>
      <c r="AR239" s="131" t="s">
        <v>22</v>
      </c>
      <c r="AT239" s="139" t="s">
        <v>79</v>
      </c>
      <c r="AU239" s="139" t="s">
        <v>22</v>
      </c>
      <c r="AY239" s="131" t="s">
        <v>123</v>
      </c>
      <c r="BK239" s="140">
        <f>BK240</f>
        <v>0</v>
      </c>
    </row>
    <row r="240" spans="1:65" s="2" customFormat="1" ht="24.2" customHeight="1">
      <c r="A240" s="32"/>
      <c r="B240" s="143"/>
      <c r="C240" s="144" t="s">
        <v>419</v>
      </c>
      <c r="D240" s="144" t="s">
        <v>126</v>
      </c>
      <c r="E240" s="145" t="s">
        <v>420</v>
      </c>
      <c r="F240" s="146" t="s">
        <v>421</v>
      </c>
      <c r="G240" s="147" t="s">
        <v>386</v>
      </c>
      <c r="H240" s="148">
        <v>53.244999999999997</v>
      </c>
      <c r="I240" s="149"/>
      <c r="J240" s="150">
        <f>ROUND(I240*H240,2)</f>
        <v>0</v>
      </c>
      <c r="K240" s="146" t="s">
        <v>1</v>
      </c>
      <c r="L240" s="33"/>
      <c r="M240" s="151" t="s">
        <v>1</v>
      </c>
      <c r="N240" s="152" t="s">
        <v>45</v>
      </c>
      <c r="O240" s="58"/>
      <c r="P240" s="153">
        <f>O240*H240</f>
        <v>0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5" t="s">
        <v>142</v>
      </c>
      <c r="AT240" s="155" t="s">
        <v>126</v>
      </c>
      <c r="AU240" s="155" t="s">
        <v>89</v>
      </c>
      <c r="AY240" s="17" t="s">
        <v>123</v>
      </c>
      <c r="BE240" s="156">
        <f>IF(N240="základní",J240,0)</f>
        <v>0</v>
      </c>
      <c r="BF240" s="156">
        <f>IF(N240="snížená",J240,0)</f>
        <v>0</v>
      </c>
      <c r="BG240" s="156">
        <f>IF(N240="zákl. přenesená",J240,0)</f>
        <v>0</v>
      </c>
      <c r="BH240" s="156">
        <f>IF(N240="sníž. přenesená",J240,0)</f>
        <v>0</v>
      </c>
      <c r="BI240" s="156">
        <f>IF(N240="nulová",J240,0)</f>
        <v>0</v>
      </c>
      <c r="BJ240" s="17" t="s">
        <v>22</v>
      </c>
      <c r="BK240" s="156">
        <f>ROUND(I240*H240,2)</f>
        <v>0</v>
      </c>
      <c r="BL240" s="17" t="s">
        <v>142</v>
      </c>
      <c r="BM240" s="155" t="s">
        <v>422</v>
      </c>
    </row>
    <row r="241" spans="1:65" s="12" customFormat="1" ht="25.9" customHeight="1">
      <c r="B241" s="130"/>
      <c r="D241" s="131" t="s">
        <v>79</v>
      </c>
      <c r="E241" s="132" t="s">
        <v>423</v>
      </c>
      <c r="F241" s="132" t="s">
        <v>424</v>
      </c>
      <c r="I241" s="133"/>
      <c r="J241" s="134">
        <f>BK241</f>
        <v>0</v>
      </c>
      <c r="L241" s="130"/>
      <c r="M241" s="135"/>
      <c r="N241" s="136"/>
      <c r="O241" s="136"/>
      <c r="P241" s="137">
        <f>P242+P442+P472+P501+P505+P535</f>
        <v>0</v>
      </c>
      <c r="Q241" s="136"/>
      <c r="R241" s="137">
        <f>R242+R442+R472+R501+R505+R535</f>
        <v>64.623024580000006</v>
      </c>
      <c r="S241" s="136"/>
      <c r="T241" s="138">
        <f>T242+T442+T472+T501+T505+T535</f>
        <v>56.104413000000008</v>
      </c>
      <c r="AR241" s="131" t="s">
        <v>89</v>
      </c>
      <c r="AT241" s="139" t="s">
        <v>79</v>
      </c>
      <c r="AU241" s="139" t="s">
        <v>80</v>
      </c>
      <c r="AY241" s="131" t="s">
        <v>123</v>
      </c>
      <c r="BK241" s="140">
        <f>BK242+BK442+BK472+BK501+BK505+BK535</f>
        <v>0</v>
      </c>
    </row>
    <row r="242" spans="1:65" s="12" customFormat="1" ht="22.9" customHeight="1">
      <c r="B242" s="130"/>
      <c r="D242" s="131" t="s">
        <v>79</v>
      </c>
      <c r="E242" s="141" t="s">
        <v>425</v>
      </c>
      <c r="F242" s="141" t="s">
        <v>426</v>
      </c>
      <c r="I242" s="133"/>
      <c r="J242" s="142">
        <f>BK242</f>
        <v>0</v>
      </c>
      <c r="L242" s="130"/>
      <c r="M242" s="135"/>
      <c r="N242" s="136"/>
      <c r="O242" s="136"/>
      <c r="P242" s="137">
        <f>SUM(P243:P441)</f>
        <v>0</v>
      </c>
      <c r="Q242" s="136"/>
      <c r="R242" s="137">
        <f>SUM(R243:R441)</f>
        <v>50.368329250000009</v>
      </c>
      <c r="S242" s="136"/>
      <c r="T242" s="138">
        <f>SUM(T243:T441)</f>
        <v>40.994153000000004</v>
      </c>
      <c r="AR242" s="131" t="s">
        <v>89</v>
      </c>
      <c r="AT242" s="139" t="s">
        <v>79</v>
      </c>
      <c r="AU242" s="139" t="s">
        <v>22</v>
      </c>
      <c r="AY242" s="131" t="s">
        <v>123</v>
      </c>
      <c r="BK242" s="140">
        <f>SUM(BK243:BK441)</f>
        <v>0</v>
      </c>
    </row>
    <row r="243" spans="1:65" s="2" customFormat="1" ht="16.5" customHeight="1">
      <c r="A243" s="32"/>
      <c r="B243" s="143"/>
      <c r="C243" s="144" t="s">
        <v>427</v>
      </c>
      <c r="D243" s="144" t="s">
        <v>126</v>
      </c>
      <c r="E243" s="145" t="s">
        <v>428</v>
      </c>
      <c r="F243" s="146" t="s">
        <v>429</v>
      </c>
      <c r="G243" s="147" t="s">
        <v>286</v>
      </c>
      <c r="H243" s="148">
        <v>22</v>
      </c>
      <c r="I243" s="149"/>
      <c r="J243" s="150">
        <f>ROUND(I243*H243,2)</f>
        <v>0</v>
      </c>
      <c r="K243" s="146" t="s">
        <v>130</v>
      </c>
      <c r="L243" s="33"/>
      <c r="M243" s="151" t="s">
        <v>1</v>
      </c>
      <c r="N243" s="152" t="s">
        <v>45</v>
      </c>
      <c r="O243" s="58"/>
      <c r="P243" s="153">
        <f>O243*H243</f>
        <v>0</v>
      </c>
      <c r="Q243" s="153">
        <v>0</v>
      </c>
      <c r="R243" s="153">
        <f>Q243*H243</f>
        <v>0</v>
      </c>
      <c r="S243" s="153">
        <v>0</v>
      </c>
      <c r="T243" s="154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5" t="s">
        <v>302</v>
      </c>
      <c r="AT243" s="155" t="s">
        <v>126</v>
      </c>
      <c r="AU243" s="155" t="s">
        <v>89</v>
      </c>
      <c r="AY243" s="17" t="s">
        <v>123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7" t="s">
        <v>22</v>
      </c>
      <c r="BK243" s="156">
        <f>ROUND(I243*H243,2)</f>
        <v>0</v>
      </c>
      <c r="BL243" s="17" t="s">
        <v>302</v>
      </c>
      <c r="BM243" s="155" t="s">
        <v>430</v>
      </c>
    </row>
    <row r="244" spans="1:65" s="13" customFormat="1" ht="11.25">
      <c r="B244" s="167"/>
      <c r="D244" s="157" t="s">
        <v>223</v>
      </c>
      <c r="E244" s="168" t="s">
        <v>1</v>
      </c>
      <c r="F244" s="169" t="s">
        <v>431</v>
      </c>
      <c r="H244" s="170">
        <v>22</v>
      </c>
      <c r="I244" s="171"/>
      <c r="L244" s="167"/>
      <c r="M244" s="172"/>
      <c r="N244" s="173"/>
      <c r="O244" s="173"/>
      <c r="P244" s="173"/>
      <c r="Q244" s="173"/>
      <c r="R244" s="173"/>
      <c r="S244" s="173"/>
      <c r="T244" s="174"/>
      <c r="AT244" s="168" t="s">
        <v>223</v>
      </c>
      <c r="AU244" s="168" t="s">
        <v>89</v>
      </c>
      <c r="AV244" s="13" t="s">
        <v>89</v>
      </c>
      <c r="AW244" s="13" t="s">
        <v>35</v>
      </c>
      <c r="AX244" s="13" t="s">
        <v>80</v>
      </c>
      <c r="AY244" s="168" t="s">
        <v>123</v>
      </c>
    </row>
    <row r="245" spans="1:65" s="15" customFormat="1" ht="11.25">
      <c r="B245" s="183"/>
      <c r="D245" s="157" t="s">
        <v>223</v>
      </c>
      <c r="E245" s="184" t="s">
        <v>1</v>
      </c>
      <c r="F245" s="185" t="s">
        <v>432</v>
      </c>
      <c r="H245" s="186">
        <v>22</v>
      </c>
      <c r="I245" s="187"/>
      <c r="L245" s="183"/>
      <c r="M245" s="188"/>
      <c r="N245" s="189"/>
      <c r="O245" s="189"/>
      <c r="P245" s="189"/>
      <c r="Q245" s="189"/>
      <c r="R245" s="189"/>
      <c r="S245" s="189"/>
      <c r="T245" s="190"/>
      <c r="AT245" s="184" t="s">
        <v>223</v>
      </c>
      <c r="AU245" s="184" t="s">
        <v>89</v>
      </c>
      <c r="AV245" s="15" t="s">
        <v>138</v>
      </c>
      <c r="AW245" s="15" t="s">
        <v>35</v>
      </c>
      <c r="AX245" s="15" t="s">
        <v>80</v>
      </c>
      <c r="AY245" s="184" t="s">
        <v>123</v>
      </c>
    </row>
    <row r="246" spans="1:65" s="14" customFormat="1" ht="11.25">
      <c r="B246" s="175"/>
      <c r="D246" s="157" t="s">
        <v>223</v>
      </c>
      <c r="E246" s="176" t="s">
        <v>1</v>
      </c>
      <c r="F246" s="177" t="s">
        <v>226</v>
      </c>
      <c r="H246" s="178">
        <v>22</v>
      </c>
      <c r="I246" s="179"/>
      <c r="L246" s="175"/>
      <c r="M246" s="180"/>
      <c r="N246" s="181"/>
      <c r="O246" s="181"/>
      <c r="P246" s="181"/>
      <c r="Q246" s="181"/>
      <c r="R246" s="181"/>
      <c r="S246" s="181"/>
      <c r="T246" s="182"/>
      <c r="AT246" s="176" t="s">
        <v>223</v>
      </c>
      <c r="AU246" s="176" t="s">
        <v>89</v>
      </c>
      <c r="AV246" s="14" t="s">
        <v>142</v>
      </c>
      <c r="AW246" s="14" t="s">
        <v>35</v>
      </c>
      <c r="AX246" s="14" t="s">
        <v>22</v>
      </c>
      <c r="AY246" s="176" t="s">
        <v>123</v>
      </c>
    </row>
    <row r="247" spans="1:65" s="2" customFormat="1" ht="16.5" customHeight="1">
      <c r="A247" s="32"/>
      <c r="B247" s="143"/>
      <c r="C247" s="144" t="s">
        <v>433</v>
      </c>
      <c r="D247" s="144" t="s">
        <v>126</v>
      </c>
      <c r="E247" s="145" t="s">
        <v>434</v>
      </c>
      <c r="F247" s="146" t="s">
        <v>435</v>
      </c>
      <c r="G247" s="147" t="s">
        <v>286</v>
      </c>
      <c r="H247" s="148">
        <v>18</v>
      </c>
      <c r="I247" s="149"/>
      <c r="J247" s="150">
        <f>ROUND(I247*H247,2)</f>
        <v>0</v>
      </c>
      <c r="K247" s="146" t="s">
        <v>130</v>
      </c>
      <c r="L247" s="33"/>
      <c r="M247" s="151" t="s">
        <v>1</v>
      </c>
      <c r="N247" s="152" t="s">
        <v>45</v>
      </c>
      <c r="O247" s="58"/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5" t="s">
        <v>302</v>
      </c>
      <c r="AT247" s="155" t="s">
        <v>126</v>
      </c>
      <c r="AU247" s="155" t="s">
        <v>89</v>
      </c>
      <c r="AY247" s="17" t="s">
        <v>123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7" t="s">
        <v>22</v>
      </c>
      <c r="BK247" s="156">
        <f>ROUND(I247*H247,2)</f>
        <v>0</v>
      </c>
      <c r="BL247" s="17" t="s">
        <v>302</v>
      </c>
      <c r="BM247" s="155" t="s">
        <v>436</v>
      </c>
    </row>
    <row r="248" spans="1:65" s="13" customFormat="1" ht="11.25">
      <c r="B248" s="167"/>
      <c r="D248" s="157" t="s">
        <v>223</v>
      </c>
      <c r="E248" s="168" t="s">
        <v>1</v>
      </c>
      <c r="F248" s="169" t="s">
        <v>437</v>
      </c>
      <c r="H248" s="170">
        <v>16</v>
      </c>
      <c r="I248" s="171"/>
      <c r="L248" s="167"/>
      <c r="M248" s="172"/>
      <c r="N248" s="173"/>
      <c r="O248" s="173"/>
      <c r="P248" s="173"/>
      <c r="Q248" s="173"/>
      <c r="R248" s="173"/>
      <c r="S248" s="173"/>
      <c r="T248" s="174"/>
      <c r="AT248" s="168" t="s">
        <v>223</v>
      </c>
      <c r="AU248" s="168" t="s">
        <v>89</v>
      </c>
      <c r="AV248" s="13" t="s">
        <v>89</v>
      </c>
      <c r="AW248" s="13" t="s">
        <v>35</v>
      </c>
      <c r="AX248" s="13" t="s">
        <v>80</v>
      </c>
      <c r="AY248" s="168" t="s">
        <v>123</v>
      </c>
    </row>
    <row r="249" spans="1:65" s="15" customFormat="1" ht="11.25">
      <c r="B249" s="183"/>
      <c r="D249" s="157" t="s">
        <v>223</v>
      </c>
      <c r="E249" s="184" t="s">
        <v>1</v>
      </c>
      <c r="F249" s="185" t="s">
        <v>438</v>
      </c>
      <c r="H249" s="186">
        <v>16</v>
      </c>
      <c r="I249" s="187"/>
      <c r="L249" s="183"/>
      <c r="M249" s="188"/>
      <c r="N249" s="189"/>
      <c r="O249" s="189"/>
      <c r="P249" s="189"/>
      <c r="Q249" s="189"/>
      <c r="R249" s="189"/>
      <c r="S249" s="189"/>
      <c r="T249" s="190"/>
      <c r="AT249" s="184" t="s">
        <v>223</v>
      </c>
      <c r="AU249" s="184" t="s">
        <v>89</v>
      </c>
      <c r="AV249" s="15" t="s">
        <v>138</v>
      </c>
      <c r="AW249" s="15" t="s">
        <v>35</v>
      </c>
      <c r="AX249" s="15" t="s">
        <v>80</v>
      </c>
      <c r="AY249" s="184" t="s">
        <v>123</v>
      </c>
    </row>
    <row r="250" spans="1:65" s="13" customFormat="1" ht="11.25">
      <c r="B250" s="167"/>
      <c r="D250" s="157" t="s">
        <v>223</v>
      </c>
      <c r="E250" s="168" t="s">
        <v>1</v>
      </c>
      <c r="F250" s="169" t="s">
        <v>439</v>
      </c>
      <c r="H250" s="170">
        <v>2</v>
      </c>
      <c r="I250" s="171"/>
      <c r="L250" s="167"/>
      <c r="M250" s="172"/>
      <c r="N250" s="173"/>
      <c r="O250" s="173"/>
      <c r="P250" s="173"/>
      <c r="Q250" s="173"/>
      <c r="R250" s="173"/>
      <c r="S250" s="173"/>
      <c r="T250" s="174"/>
      <c r="AT250" s="168" t="s">
        <v>223</v>
      </c>
      <c r="AU250" s="168" t="s">
        <v>89</v>
      </c>
      <c r="AV250" s="13" t="s">
        <v>89</v>
      </c>
      <c r="AW250" s="13" t="s">
        <v>35</v>
      </c>
      <c r="AX250" s="13" t="s">
        <v>80</v>
      </c>
      <c r="AY250" s="168" t="s">
        <v>123</v>
      </c>
    </row>
    <row r="251" spans="1:65" s="15" customFormat="1" ht="11.25">
      <c r="B251" s="183"/>
      <c r="D251" s="157" t="s">
        <v>223</v>
      </c>
      <c r="E251" s="184" t="s">
        <v>1</v>
      </c>
      <c r="F251" s="185" t="s">
        <v>440</v>
      </c>
      <c r="H251" s="186">
        <v>2</v>
      </c>
      <c r="I251" s="187"/>
      <c r="L251" s="183"/>
      <c r="M251" s="188"/>
      <c r="N251" s="189"/>
      <c r="O251" s="189"/>
      <c r="P251" s="189"/>
      <c r="Q251" s="189"/>
      <c r="R251" s="189"/>
      <c r="S251" s="189"/>
      <c r="T251" s="190"/>
      <c r="AT251" s="184" t="s">
        <v>223</v>
      </c>
      <c r="AU251" s="184" t="s">
        <v>89</v>
      </c>
      <c r="AV251" s="15" t="s">
        <v>138</v>
      </c>
      <c r="AW251" s="15" t="s">
        <v>35</v>
      </c>
      <c r="AX251" s="15" t="s">
        <v>80</v>
      </c>
      <c r="AY251" s="184" t="s">
        <v>123</v>
      </c>
    </row>
    <row r="252" spans="1:65" s="14" customFormat="1" ht="11.25">
      <c r="B252" s="175"/>
      <c r="D252" s="157" t="s">
        <v>223</v>
      </c>
      <c r="E252" s="176" t="s">
        <v>1</v>
      </c>
      <c r="F252" s="177" t="s">
        <v>226</v>
      </c>
      <c r="H252" s="178">
        <v>18</v>
      </c>
      <c r="I252" s="179"/>
      <c r="L252" s="175"/>
      <c r="M252" s="180"/>
      <c r="N252" s="181"/>
      <c r="O252" s="181"/>
      <c r="P252" s="181"/>
      <c r="Q252" s="181"/>
      <c r="R252" s="181"/>
      <c r="S252" s="181"/>
      <c r="T252" s="182"/>
      <c r="AT252" s="176" t="s">
        <v>223</v>
      </c>
      <c r="AU252" s="176" t="s">
        <v>89</v>
      </c>
      <c r="AV252" s="14" t="s">
        <v>142</v>
      </c>
      <c r="AW252" s="14" t="s">
        <v>35</v>
      </c>
      <c r="AX252" s="14" t="s">
        <v>22</v>
      </c>
      <c r="AY252" s="176" t="s">
        <v>123</v>
      </c>
    </row>
    <row r="253" spans="1:65" s="2" customFormat="1" ht="21.75" customHeight="1">
      <c r="A253" s="32"/>
      <c r="B253" s="143"/>
      <c r="C253" s="144" t="s">
        <v>441</v>
      </c>
      <c r="D253" s="144" t="s">
        <v>126</v>
      </c>
      <c r="E253" s="145" t="s">
        <v>442</v>
      </c>
      <c r="F253" s="146" t="s">
        <v>443</v>
      </c>
      <c r="G253" s="147" t="s">
        <v>286</v>
      </c>
      <c r="H253" s="148">
        <v>1</v>
      </c>
      <c r="I253" s="149"/>
      <c r="J253" s="150">
        <f>ROUND(I253*H253,2)</f>
        <v>0</v>
      </c>
      <c r="K253" s="146" t="s">
        <v>130</v>
      </c>
      <c r="L253" s="33"/>
      <c r="M253" s="151" t="s">
        <v>1</v>
      </c>
      <c r="N253" s="152" t="s">
        <v>45</v>
      </c>
      <c r="O253" s="58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5" t="s">
        <v>302</v>
      </c>
      <c r="AT253" s="155" t="s">
        <v>126</v>
      </c>
      <c r="AU253" s="155" t="s">
        <v>89</v>
      </c>
      <c r="AY253" s="17" t="s">
        <v>123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7" t="s">
        <v>22</v>
      </c>
      <c r="BK253" s="156">
        <f>ROUND(I253*H253,2)</f>
        <v>0</v>
      </c>
      <c r="BL253" s="17" t="s">
        <v>302</v>
      </c>
      <c r="BM253" s="155" t="s">
        <v>444</v>
      </c>
    </row>
    <row r="254" spans="1:65" s="13" customFormat="1" ht="11.25">
      <c r="B254" s="167"/>
      <c r="D254" s="157" t="s">
        <v>223</v>
      </c>
      <c r="E254" s="168" t="s">
        <v>1</v>
      </c>
      <c r="F254" s="169" t="s">
        <v>445</v>
      </c>
      <c r="H254" s="170">
        <v>1</v>
      </c>
      <c r="I254" s="171"/>
      <c r="L254" s="167"/>
      <c r="M254" s="172"/>
      <c r="N254" s="173"/>
      <c r="O254" s="173"/>
      <c r="P254" s="173"/>
      <c r="Q254" s="173"/>
      <c r="R254" s="173"/>
      <c r="S254" s="173"/>
      <c r="T254" s="174"/>
      <c r="AT254" s="168" t="s">
        <v>223</v>
      </c>
      <c r="AU254" s="168" t="s">
        <v>89</v>
      </c>
      <c r="AV254" s="13" t="s">
        <v>89</v>
      </c>
      <c r="AW254" s="13" t="s">
        <v>35</v>
      </c>
      <c r="AX254" s="13" t="s">
        <v>80</v>
      </c>
      <c r="AY254" s="168" t="s">
        <v>123</v>
      </c>
    </row>
    <row r="255" spans="1:65" s="15" customFormat="1" ht="11.25">
      <c r="B255" s="183"/>
      <c r="D255" s="157" t="s">
        <v>223</v>
      </c>
      <c r="E255" s="184" t="s">
        <v>1</v>
      </c>
      <c r="F255" s="185" t="s">
        <v>446</v>
      </c>
      <c r="H255" s="186">
        <v>1</v>
      </c>
      <c r="I255" s="187"/>
      <c r="L255" s="183"/>
      <c r="M255" s="188"/>
      <c r="N255" s="189"/>
      <c r="O255" s="189"/>
      <c r="P255" s="189"/>
      <c r="Q255" s="189"/>
      <c r="R255" s="189"/>
      <c r="S255" s="189"/>
      <c r="T255" s="190"/>
      <c r="AT255" s="184" t="s">
        <v>223</v>
      </c>
      <c r="AU255" s="184" t="s">
        <v>89</v>
      </c>
      <c r="AV255" s="15" t="s">
        <v>138</v>
      </c>
      <c r="AW255" s="15" t="s">
        <v>35</v>
      </c>
      <c r="AX255" s="15" t="s">
        <v>80</v>
      </c>
      <c r="AY255" s="184" t="s">
        <v>123</v>
      </c>
    </row>
    <row r="256" spans="1:65" s="14" customFormat="1" ht="11.25">
      <c r="B256" s="175"/>
      <c r="D256" s="157" t="s">
        <v>223</v>
      </c>
      <c r="E256" s="176" t="s">
        <v>1</v>
      </c>
      <c r="F256" s="177" t="s">
        <v>226</v>
      </c>
      <c r="H256" s="178">
        <v>1</v>
      </c>
      <c r="I256" s="179"/>
      <c r="L256" s="175"/>
      <c r="M256" s="180"/>
      <c r="N256" s="181"/>
      <c r="O256" s="181"/>
      <c r="P256" s="181"/>
      <c r="Q256" s="181"/>
      <c r="R256" s="181"/>
      <c r="S256" s="181"/>
      <c r="T256" s="182"/>
      <c r="AT256" s="176" t="s">
        <v>223</v>
      </c>
      <c r="AU256" s="176" t="s">
        <v>89</v>
      </c>
      <c r="AV256" s="14" t="s">
        <v>142</v>
      </c>
      <c r="AW256" s="14" t="s">
        <v>35</v>
      </c>
      <c r="AX256" s="14" t="s">
        <v>22</v>
      </c>
      <c r="AY256" s="176" t="s">
        <v>123</v>
      </c>
    </row>
    <row r="257" spans="1:65" s="2" customFormat="1" ht="16.5" customHeight="1">
      <c r="A257" s="32"/>
      <c r="B257" s="143"/>
      <c r="C257" s="144" t="s">
        <v>447</v>
      </c>
      <c r="D257" s="144" t="s">
        <v>126</v>
      </c>
      <c r="E257" s="145" t="s">
        <v>448</v>
      </c>
      <c r="F257" s="146" t="s">
        <v>449</v>
      </c>
      <c r="G257" s="147" t="s">
        <v>450</v>
      </c>
      <c r="H257" s="148">
        <v>250</v>
      </c>
      <c r="I257" s="149"/>
      <c r="J257" s="150">
        <f>ROUND(I257*H257,2)</f>
        <v>0</v>
      </c>
      <c r="K257" s="146" t="s">
        <v>130</v>
      </c>
      <c r="L257" s="33"/>
      <c r="M257" s="151" t="s">
        <v>1</v>
      </c>
      <c r="N257" s="152" t="s">
        <v>45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302</v>
      </c>
      <c r="AT257" s="155" t="s">
        <v>126</v>
      </c>
      <c r="AU257" s="155" t="s">
        <v>89</v>
      </c>
      <c r="AY257" s="17" t="s">
        <v>123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22</v>
      </c>
      <c r="BK257" s="156">
        <f>ROUND(I257*H257,2)</f>
        <v>0</v>
      </c>
      <c r="BL257" s="17" t="s">
        <v>302</v>
      </c>
      <c r="BM257" s="155" t="s">
        <v>451</v>
      </c>
    </row>
    <row r="258" spans="1:65" s="13" customFormat="1" ht="11.25">
      <c r="B258" s="167"/>
      <c r="D258" s="157" t="s">
        <v>223</v>
      </c>
      <c r="E258" s="168" t="s">
        <v>1</v>
      </c>
      <c r="F258" s="169" t="s">
        <v>452</v>
      </c>
      <c r="H258" s="170">
        <v>250</v>
      </c>
      <c r="I258" s="171"/>
      <c r="L258" s="167"/>
      <c r="M258" s="172"/>
      <c r="N258" s="173"/>
      <c r="O258" s="173"/>
      <c r="P258" s="173"/>
      <c r="Q258" s="173"/>
      <c r="R258" s="173"/>
      <c r="S258" s="173"/>
      <c r="T258" s="174"/>
      <c r="AT258" s="168" t="s">
        <v>223</v>
      </c>
      <c r="AU258" s="168" t="s">
        <v>89</v>
      </c>
      <c r="AV258" s="13" t="s">
        <v>89</v>
      </c>
      <c r="AW258" s="13" t="s">
        <v>35</v>
      </c>
      <c r="AX258" s="13" t="s">
        <v>80</v>
      </c>
      <c r="AY258" s="168" t="s">
        <v>123</v>
      </c>
    </row>
    <row r="259" spans="1:65" s="14" customFormat="1" ht="11.25">
      <c r="B259" s="175"/>
      <c r="D259" s="157" t="s">
        <v>223</v>
      </c>
      <c r="E259" s="176" t="s">
        <v>1</v>
      </c>
      <c r="F259" s="177" t="s">
        <v>226</v>
      </c>
      <c r="H259" s="178">
        <v>250</v>
      </c>
      <c r="I259" s="179"/>
      <c r="L259" s="175"/>
      <c r="M259" s="180"/>
      <c r="N259" s="181"/>
      <c r="O259" s="181"/>
      <c r="P259" s="181"/>
      <c r="Q259" s="181"/>
      <c r="R259" s="181"/>
      <c r="S259" s="181"/>
      <c r="T259" s="182"/>
      <c r="AT259" s="176" t="s">
        <v>223</v>
      </c>
      <c r="AU259" s="176" t="s">
        <v>89</v>
      </c>
      <c r="AV259" s="14" t="s">
        <v>142</v>
      </c>
      <c r="AW259" s="14" t="s">
        <v>35</v>
      </c>
      <c r="AX259" s="14" t="s">
        <v>22</v>
      </c>
      <c r="AY259" s="176" t="s">
        <v>123</v>
      </c>
    </row>
    <row r="260" spans="1:65" s="2" customFormat="1" ht="24.2" customHeight="1">
      <c r="A260" s="32"/>
      <c r="B260" s="143"/>
      <c r="C260" s="191" t="s">
        <v>453</v>
      </c>
      <c r="D260" s="191" t="s">
        <v>454</v>
      </c>
      <c r="E260" s="192" t="s">
        <v>455</v>
      </c>
      <c r="F260" s="193" t="s">
        <v>456</v>
      </c>
      <c r="G260" s="194" t="s">
        <v>450</v>
      </c>
      <c r="H260" s="195">
        <v>283.7</v>
      </c>
      <c r="I260" s="196"/>
      <c r="J260" s="197">
        <f>ROUND(I260*H260,2)</f>
        <v>0</v>
      </c>
      <c r="K260" s="193" t="s">
        <v>1</v>
      </c>
      <c r="L260" s="198"/>
      <c r="M260" s="199" t="s">
        <v>1</v>
      </c>
      <c r="N260" s="200" t="s">
        <v>45</v>
      </c>
      <c r="O260" s="58"/>
      <c r="P260" s="153">
        <f>O260*H260</f>
        <v>0</v>
      </c>
      <c r="Q260" s="153">
        <v>1E-3</v>
      </c>
      <c r="R260" s="153">
        <f>Q260*H260</f>
        <v>0.28370000000000001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389</v>
      </c>
      <c r="AT260" s="155" t="s">
        <v>454</v>
      </c>
      <c r="AU260" s="155" t="s">
        <v>89</v>
      </c>
      <c r="AY260" s="17" t="s">
        <v>123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22</v>
      </c>
      <c r="BK260" s="156">
        <f>ROUND(I260*H260,2)</f>
        <v>0</v>
      </c>
      <c r="BL260" s="17" t="s">
        <v>302</v>
      </c>
      <c r="BM260" s="155" t="s">
        <v>457</v>
      </c>
    </row>
    <row r="261" spans="1:65" s="13" customFormat="1" ht="11.25">
      <c r="B261" s="167"/>
      <c r="D261" s="157" t="s">
        <v>223</v>
      </c>
      <c r="E261" s="168" t="s">
        <v>1</v>
      </c>
      <c r="F261" s="169" t="s">
        <v>458</v>
      </c>
      <c r="H261" s="170">
        <v>283.7</v>
      </c>
      <c r="I261" s="171"/>
      <c r="L261" s="167"/>
      <c r="M261" s="172"/>
      <c r="N261" s="173"/>
      <c r="O261" s="173"/>
      <c r="P261" s="173"/>
      <c r="Q261" s="173"/>
      <c r="R261" s="173"/>
      <c r="S261" s="173"/>
      <c r="T261" s="174"/>
      <c r="AT261" s="168" t="s">
        <v>223</v>
      </c>
      <c r="AU261" s="168" t="s">
        <v>89</v>
      </c>
      <c r="AV261" s="13" t="s">
        <v>89</v>
      </c>
      <c r="AW261" s="13" t="s">
        <v>35</v>
      </c>
      <c r="AX261" s="13" t="s">
        <v>22</v>
      </c>
      <c r="AY261" s="168" t="s">
        <v>123</v>
      </c>
    </row>
    <row r="262" spans="1:65" s="2" customFormat="1" ht="16.5" customHeight="1">
      <c r="A262" s="32"/>
      <c r="B262" s="143"/>
      <c r="C262" s="144" t="s">
        <v>459</v>
      </c>
      <c r="D262" s="144" t="s">
        <v>126</v>
      </c>
      <c r="E262" s="145" t="s">
        <v>460</v>
      </c>
      <c r="F262" s="146" t="s">
        <v>461</v>
      </c>
      <c r="G262" s="147" t="s">
        <v>234</v>
      </c>
      <c r="H262" s="148">
        <v>73.48</v>
      </c>
      <c r="I262" s="149"/>
      <c r="J262" s="150">
        <f>ROUND(I262*H262,2)</f>
        <v>0</v>
      </c>
      <c r="K262" s="146" t="s">
        <v>130</v>
      </c>
      <c r="L262" s="33"/>
      <c r="M262" s="151" t="s">
        <v>1</v>
      </c>
      <c r="N262" s="152" t="s">
        <v>45</v>
      </c>
      <c r="O262" s="58"/>
      <c r="P262" s="153">
        <f>O262*H262</f>
        <v>0</v>
      </c>
      <c r="Q262" s="153">
        <v>0</v>
      </c>
      <c r="R262" s="153">
        <f>Q262*H262</f>
        <v>0</v>
      </c>
      <c r="S262" s="153">
        <v>1.4E-2</v>
      </c>
      <c r="T262" s="154">
        <f>S262*H262</f>
        <v>1.0287200000000001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302</v>
      </c>
      <c r="AT262" s="155" t="s">
        <v>126</v>
      </c>
      <c r="AU262" s="155" t="s">
        <v>89</v>
      </c>
      <c r="AY262" s="17" t="s">
        <v>123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17" t="s">
        <v>22</v>
      </c>
      <c r="BK262" s="156">
        <f>ROUND(I262*H262,2)</f>
        <v>0</v>
      </c>
      <c r="BL262" s="17" t="s">
        <v>302</v>
      </c>
      <c r="BM262" s="155" t="s">
        <v>462</v>
      </c>
    </row>
    <row r="263" spans="1:65" s="13" customFormat="1" ht="11.25">
      <c r="B263" s="167"/>
      <c r="D263" s="157" t="s">
        <v>223</v>
      </c>
      <c r="E263" s="168" t="s">
        <v>1</v>
      </c>
      <c r="F263" s="169" t="s">
        <v>463</v>
      </c>
      <c r="H263" s="170">
        <v>73.48</v>
      </c>
      <c r="I263" s="171"/>
      <c r="L263" s="167"/>
      <c r="M263" s="172"/>
      <c r="N263" s="173"/>
      <c r="O263" s="173"/>
      <c r="P263" s="173"/>
      <c r="Q263" s="173"/>
      <c r="R263" s="173"/>
      <c r="S263" s="173"/>
      <c r="T263" s="174"/>
      <c r="AT263" s="168" t="s">
        <v>223</v>
      </c>
      <c r="AU263" s="168" t="s">
        <v>89</v>
      </c>
      <c r="AV263" s="13" t="s">
        <v>89</v>
      </c>
      <c r="AW263" s="13" t="s">
        <v>35</v>
      </c>
      <c r="AX263" s="13" t="s">
        <v>22</v>
      </c>
      <c r="AY263" s="168" t="s">
        <v>123</v>
      </c>
    </row>
    <row r="264" spans="1:65" s="2" customFormat="1" ht="21.75" customHeight="1">
      <c r="A264" s="32"/>
      <c r="B264" s="143"/>
      <c r="C264" s="144" t="s">
        <v>464</v>
      </c>
      <c r="D264" s="144" t="s">
        <v>126</v>
      </c>
      <c r="E264" s="145" t="s">
        <v>465</v>
      </c>
      <c r="F264" s="146" t="s">
        <v>466</v>
      </c>
      <c r="G264" s="147" t="s">
        <v>234</v>
      </c>
      <c r="H264" s="148">
        <v>73.48</v>
      </c>
      <c r="I264" s="149"/>
      <c r="J264" s="150">
        <f>ROUND(I264*H264,2)</f>
        <v>0</v>
      </c>
      <c r="K264" s="146" t="s">
        <v>130</v>
      </c>
      <c r="L264" s="33"/>
      <c r="M264" s="151" t="s">
        <v>1</v>
      </c>
      <c r="N264" s="152" t="s">
        <v>45</v>
      </c>
      <c r="O264" s="58"/>
      <c r="P264" s="153">
        <f>O264*H264</f>
        <v>0</v>
      </c>
      <c r="Q264" s="153">
        <v>0</v>
      </c>
      <c r="R264" s="153">
        <f>Q264*H264</f>
        <v>0</v>
      </c>
      <c r="S264" s="153">
        <v>0</v>
      </c>
      <c r="T264" s="15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302</v>
      </c>
      <c r="AT264" s="155" t="s">
        <v>126</v>
      </c>
      <c r="AU264" s="155" t="s">
        <v>89</v>
      </c>
      <c r="AY264" s="17" t="s">
        <v>123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22</v>
      </c>
      <c r="BK264" s="156">
        <f>ROUND(I264*H264,2)</f>
        <v>0</v>
      </c>
      <c r="BL264" s="17" t="s">
        <v>302</v>
      </c>
      <c r="BM264" s="155" t="s">
        <v>467</v>
      </c>
    </row>
    <row r="265" spans="1:65" s="13" customFormat="1" ht="11.25">
      <c r="B265" s="167"/>
      <c r="D265" s="157" t="s">
        <v>223</v>
      </c>
      <c r="E265" s="168" t="s">
        <v>1</v>
      </c>
      <c r="F265" s="169" t="s">
        <v>463</v>
      </c>
      <c r="H265" s="170">
        <v>73.48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223</v>
      </c>
      <c r="AU265" s="168" t="s">
        <v>89</v>
      </c>
      <c r="AV265" s="13" t="s">
        <v>89</v>
      </c>
      <c r="AW265" s="13" t="s">
        <v>35</v>
      </c>
      <c r="AX265" s="13" t="s">
        <v>22</v>
      </c>
      <c r="AY265" s="168" t="s">
        <v>123</v>
      </c>
    </row>
    <row r="266" spans="1:65" s="2" customFormat="1" ht="16.5" customHeight="1">
      <c r="A266" s="32"/>
      <c r="B266" s="143"/>
      <c r="C266" s="191" t="s">
        <v>468</v>
      </c>
      <c r="D266" s="191" t="s">
        <v>454</v>
      </c>
      <c r="E266" s="192" t="s">
        <v>469</v>
      </c>
      <c r="F266" s="193" t="s">
        <v>470</v>
      </c>
      <c r="G266" s="194" t="s">
        <v>234</v>
      </c>
      <c r="H266" s="195">
        <v>80.828000000000003</v>
      </c>
      <c r="I266" s="196"/>
      <c r="J266" s="197">
        <f>ROUND(I266*H266,2)</f>
        <v>0</v>
      </c>
      <c r="K266" s="193" t="s">
        <v>1</v>
      </c>
      <c r="L266" s="198"/>
      <c r="M266" s="199" t="s">
        <v>1</v>
      </c>
      <c r="N266" s="200" t="s">
        <v>45</v>
      </c>
      <c r="O266" s="58"/>
      <c r="P266" s="153">
        <f>O266*H266</f>
        <v>0</v>
      </c>
      <c r="Q266" s="153">
        <v>1.372E-2</v>
      </c>
      <c r="R266" s="153">
        <f>Q266*H266</f>
        <v>1.1089601600000001</v>
      </c>
      <c r="S266" s="153">
        <v>0</v>
      </c>
      <c r="T266" s="15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389</v>
      </c>
      <c r="AT266" s="155" t="s">
        <v>454</v>
      </c>
      <c r="AU266" s="155" t="s">
        <v>89</v>
      </c>
      <c r="AY266" s="17" t="s">
        <v>123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7" t="s">
        <v>22</v>
      </c>
      <c r="BK266" s="156">
        <f>ROUND(I266*H266,2)</f>
        <v>0</v>
      </c>
      <c r="BL266" s="17" t="s">
        <v>302</v>
      </c>
      <c r="BM266" s="155" t="s">
        <v>471</v>
      </c>
    </row>
    <row r="267" spans="1:65" s="13" customFormat="1" ht="11.25">
      <c r="B267" s="167"/>
      <c r="D267" s="157" t="s">
        <v>223</v>
      </c>
      <c r="E267" s="168" t="s">
        <v>1</v>
      </c>
      <c r="F267" s="169" t="s">
        <v>472</v>
      </c>
      <c r="H267" s="170">
        <v>80.828000000000003</v>
      </c>
      <c r="I267" s="171"/>
      <c r="L267" s="167"/>
      <c r="M267" s="172"/>
      <c r="N267" s="173"/>
      <c r="O267" s="173"/>
      <c r="P267" s="173"/>
      <c r="Q267" s="173"/>
      <c r="R267" s="173"/>
      <c r="S267" s="173"/>
      <c r="T267" s="174"/>
      <c r="AT267" s="168" t="s">
        <v>223</v>
      </c>
      <c r="AU267" s="168" t="s">
        <v>89</v>
      </c>
      <c r="AV267" s="13" t="s">
        <v>89</v>
      </c>
      <c r="AW267" s="13" t="s">
        <v>35</v>
      </c>
      <c r="AX267" s="13" t="s">
        <v>22</v>
      </c>
      <c r="AY267" s="168" t="s">
        <v>123</v>
      </c>
    </row>
    <row r="268" spans="1:65" s="2" customFormat="1" ht="24.2" customHeight="1">
      <c r="A268" s="32"/>
      <c r="B268" s="143"/>
      <c r="C268" s="144" t="s">
        <v>473</v>
      </c>
      <c r="D268" s="144" t="s">
        <v>126</v>
      </c>
      <c r="E268" s="145" t="s">
        <v>474</v>
      </c>
      <c r="F268" s="146" t="s">
        <v>475</v>
      </c>
      <c r="G268" s="147" t="s">
        <v>220</v>
      </c>
      <c r="H268" s="148">
        <v>2.2629999999999999</v>
      </c>
      <c r="I268" s="149"/>
      <c r="J268" s="150">
        <f>ROUND(I268*H268,2)</f>
        <v>0</v>
      </c>
      <c r="K268" s="146" t="s">
        <v>130</v>
      </c>
      <c r="L268" s="33"/>
      <c r="M268" s="151" t="s">
        <v>1</v>
      </c>
      <c r="N268" s="152" t="s">
        <v>45</v>
      </c>
      <c r="O268" s="58"/>
      <c r="P268" s="153">
        <f>O268*H268</f>
        <v>0</v>
      </c>
      <c r="Q268" s="153">
        <v>1.2659999999999999E-2</v>
      </c>
      <c r="R268" s="153">
        <f>Q268*H268</f>
        <v>2.8649579999999997E-2</v>
      </c>
      <c r="S268" s="153">
        <v>0</v>
      </c>
      <c r="T268" s="15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302</v>
      </c>
      <c r="AT268" s="155" t="s">
        <v>126</v>
      </c>
      <c r="AU268" s="155" t="s">
        <v>89</v>
      </c>
      <c r="AY268" s="17" t="s">
        <v>123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7" t="s">
        <v>22</v>
      </c>
      <c r="BK268" s="156">
        <f>ROUND(I268*H268,2)</f>
        <v>0</v>
      </c>
      <c r="BL268" s="17" t="s">
        <v>302</v>
      </c>
      <c r="BM268" s="155" t="s">
        <v>476</v>
      </c>
    </row>
    <row r="269" spans="1:65" s="13" customFormat="1" ht="11.25">
      <c r="B269" s="167"/>
      <c r="D269" s="157" t="s">
        <v>223</v>
      </c>
      <c r="E269" s="168" t="s">
        <v>1</v>
      </c>
      <c r="F269" s="169" t="s">
        <v>477</v>
      </c>
      <c r="H269" s="170">
        <v>2.2629999999999999</v>
      </c>
      <c r="I269" s="171"/>
      <c r="L269" s="167"/>
      <c r="M269" s="172"/>
      <c r="N269" s="173"/>
      <c r="O269" s="173"/>
      <c r="P269" s="173"/>
      <c r="Q269" s="173"/>
      <c r="R269" s="173"/>
      <c r="S269" s="173"/>
      <c r="T269" s="174"/>
      <c r="AT269" s="168" t="s">
        <v>223</v>
      </c>
      <c r="AU269" s="168" t="s">
        <v>89</v>
      </c>
      <c r="AV269" s="13" t="s">
        <v>89</v>
      </c>
      <c r="AW269" s="13" t="s">
        <v>35</v>
      </c>
      <c r="AX269" s="13" t="s">
        <v>22</v>
      </c>
      <c r="AY269" s="168" t="s">
        <v>123</v>
      </c>
    </row>
    <row r="270" spans="1:65" s="2" customFormat="1" ht="24.2" customHeight="1">
      <c r="A270" s="32"/>
      <c r="B270" s="143"/>
      <c r="C270" s="144" t="s">
        <v>478</v>
      </c>
      <c r="D270" s="144" t="s">
        <v>126</v>
      </c>
      <c r="E270" s="145" t="s">
        <v>479</v>
      </c>
      <c r="F270" s="146" t="s">
        <v>480</v>
      </c>
      <c r="G270" s="147" t="s">
        <v>234</v>
      </c>
      <c r="H270" s="148">
        <v>137.24700000000001</v>
      </c>
      <c r="I270" s="149"/>
      <c r="J270" s="150">
        <f>ROUND(I270*H270,2)</f>
        <v>0</v>
      </c>
      <c r="K270" s="146" t="s">
        <v>130</v>
      </c>
      <c r="L270" s="33"/>
      <c r="M270" s="151" t="s">
        <v>1</v>
      </c>
      <c r="N270" s="152" t="s">
        <v>45</v>
      </c>
      <c r="O270" s="58"/>
      <c r="P270" s="153">
        <f>O270*H270</f>
        <v>0</v>
      </c>
      <c r="Q270" s="153">
        <v>0</v>
      </c>
      <c r="R270" s="153">
        <f>Q270*H270</f>
        <v>0</v>
      </c>
      <c r="S270" s="153">
        <v>2.4E-2</v>
      </c>
      <c r="T270" s="154">
        <f>S270*H270</f>
        <v>3.2939280000000002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5" t="s">
        <v>302</v>
      </c>
      <c r="AT270" s="155" t="s">
        <v>126</v>
      </c>
      <c r="AU270" s="155" t="s">
        <v>89</v>
      </c>
      <c r="AY270" s="17" t="s">
        <v>123</v>
      </c>
      <c r="BE270" s="156">
        <f>IF(N270="základní",J270,0)</f>
        <v>0</v>
      </c>
      <c r="BF270" s="156">
        <f>IF(N270="snížená",J270,0)</f>
        <v>0</v>
      </c>
      <c r="BG270" s="156">
        <f>IF(N270="zákl. přenesená",J270,0)</f>
        <v>0</v>
      </c>
      <c r="BH270" s="156">
        <f>IF(N270="sníž. přenesená",J270,0)</f>
        <v>0</v>
      </c>
      <c r="BI270" s="156">
        <f>IF(N270="nulová",J270,0)</f>
        <v>0</v>
      </c>
      <c r="BJ270" s="17" t="s">
        <v>22</v>
      </c>
      <c r="BK270" s="156">
        <f>ROUND(I270*H270,2)</f>
        <v>0</v>
      </c>
      <c r="BL270" s="17" t="s">
        <v>302</v>
      </c>
      <c r="BM270" s="155" t="s">
        <v>481</v>
      </c>
    </row>
    <row r="271" spans="1:65" s="2" customFormat="1" ht="29.25">
      <c r="A271" s="32"/>
      <c r="B271" s="33"/>
      <c r="C271" s="32"/>
      <c r="D271" s="157" t="s">
        <v>136</v>
      </c>
      <c r="E271" s="32"/>
      <c r="F271" s="158" t="s">
        <v>482</v>
      </c>
      <c r="G271" s="32"/>
      <c r="H271" s="32"/>
      <c r="I271" s="159"/>
      <c r="J271" s="32"/>
      <c r="K271" s="32"/>
      <c r="L271" s="33"/>
      <c r="M271" s="160"/>
      <c r="N271" s="161"/>
      <c r="O271" s="58"/>
      <c r="P271" s="58"/>
      <c r="Q271" s="58"/>
      <c r="R271" s="58"/>
      <c r="S271" s="58"/>
      <c r="T271" s="59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7" t="s">
        <v>136</v>
      </c>
      <c r="AU271" s="17" t="s">
        <v>89</v>
      </c>
    </row>
    <row r="272" spans="1:65" s="13" customFormat="1" ht="11.25">
      <c r="B272" s="167"/>
      <c r="D272" s="157" t="s">
        <v>223</v>
      </c>
      <c r="E272" s="168" t="s">
        <v>1</v>
      </c>
      <c r="F272" s="169" t="s">
        <v>483</v>
      </c>
      <c r="H272" s="170">
        <v>17.887</v>
      </c>
      <c r="I272" s="171"/>
      <c r="L272" s="167"/>
      <c r="M272" s="172"/>
      <c r="N272" s="173"/>
      <c r="O272" s="173"/>
      <c r="P272" s="173"/>
      <c r="Q272" s="173"/>
      <c r="R272" s="173"/>
      <c r="S272" s="173"/>
      <c r="T272" s="174"/>
      <c r="AT272" s="168" t="s">
        <v>223</v>
      </c>
      <c r="AU272" s="168" t="s">
        <v>89</v>
      </c>
      <c r="AV272" s="13" t="s">
        <v>89</v>
      </c>
      <c r="AW272" s="13" t="s">
        <v>35</v>
      </c>
      <c r="AX272" s="13" t="s">
        <v>80</v>
      </c>
      <c r="AY272" s="168" t="s">
        <v>123</v>
      </c>
    </row>
    <row r="273" spans="1:65" s="13" customFormat="1" ht="11.25">
      <c r="B273" s="167"/>
      <c r="D273" s="157" t="s">
        <v>223</v>
      </c>
      <c r="E273" s="168" t="s">
        <v>1</v>
      </c>
      <c r="F273" s="169" t="s">
        <v>484</v>
      </c>
      <c r="H273" s="170">
        <v>27.6</v>
      </c>
      <c r="I273" s="171"/>
      <c r="L273" s="167"/>
      <c r="M273" s="172"/>
      <c r="N273" s="173"/>
      <c r="O273" s="173"/>
      <c r="P273" s="173"/>
      <c r="Q273" s="173"/>
      <c r="R273" s="173"/>
      <c r="S273" s="173"/>
      <c r="T273" s="174"/>
      <c r="AT273" s="168" t="s">
        <v>223</v>
      </c>
      <c r="AU273" s="168" t="s">
        <v>89</v>
      </c>
      <c r="AV273" s="13" t="s">
        <v>89</v>
      </c>
      <c r="AW273" s="13" t="s">
        <v>35</v>
      </c>
      <c r="AX273" s="13" t="s">
        <v>80</v>
      </c>
      <c r="AY273" s="168" t="s">
        <v>123</v>
      </c>
    </row>
    <row r="274" spans="1:65" s="13" customFormat="1" ht="11.25">
      <c r="B274" s="167"/>
      <c r="D274" s="157" t="s">
        <v>223</v>
      </c>
      <c r="E274" s="168" t="s">
        <v>1</v>
      </c>
      <c r="F274" s="169" t="s">
        <v>485</v>
      </c>
      <c r="H274" s="170">
        <v>27.04</v>
      </c>
      <c r="I274" s="171"/>
      <c r="L274" s="167"/>
      <c r="M274" s="172"/>
      <c r="N274" s="173"/>
      <c r="O274" s="173"/>
      <c r="P274" s="173"/>
      <c r="Q274" s="173"/>
      <c r="R274" s="173"/>
      <c r="S274" s="173"/>
      <c r="T274" s="174"/>
      <c r="AT274" s="168" t="s">
        <v>223</v>
      </c>
      <c r="AU274" s="168" t="s">
        <v>89</v>
      </c>
      <c r="AV274" s="13" t="s">
        <v>89</v>
      </c>
      <c r="AW274" s="13" t="s">
        <v>35</v>
      </c>
      <c r="AX274" s="13" t="s">
        <v>80</v>
      </c>
      <c r="AY274" s="168" t="s">
        <v>123</v>
      </c>
    </row>
    <row r="275" spans="1:65" s="13" customFormat="1" ht="11.25">
      <c r="B275" s="167"/>
      <c r="D275" s="157" t="s">
        <v>223</v>
      </c>
      <c r="E275" s="168" t="s">
        <v>1</v>
      </c>
      <c r="F275" s="169" t="s">
        <v>486</v>
      </c>
      <c r="H275" s="170">
        <v>24.99</v>
      </c>
      <c r="I275" s="171"/>
      <c r="L275" s="167"/>
      <c r="M275" s="172"/>
      <c r="N275" s="173"/>
      <c r="O275" s="173"/>
      <c r="P275" s="173"/>
      <c r="Q275" s="173"/>
      <c r="R275" s="173"/>
      <c r="S275" s="173"/>
      <c r="T275" s="174"/>
      <c r="AT275" s="168" t="s">
        <v>223</v>
      </c>
      <c r="AU275" s="168" t="s">
        <v>89</v>
      </c>
      <c r="AV275" s="13" t="s">
        <v>89</v>
      </c>
      <c r="AW275" s="13" t="s">
        <v>35</v>
      </c>
      <c r="AX275" s="13" t="s">
        <v>80</v>
      </c>
      <c r="AY275" s="168" t="s">
        <v>123</v>
      </c>
    </row>
    <row r="276" spans="1:65" s="13" customFormat="1" ht="11.25">
      <c r="B276" s="167"/>
      <c r="D276" s="157" t="s">
        <v>223</v>
      </c>
      <c r="E276" s="168" t="s">
        <v>1</v>
      </c>
      <c r="F276" s="169" t="s">
        <v>487</v>
      </c>
      <c r="H276" s="170">
        <v>17.64</v>
      </c>
      <c r="I276" s="171"/>
      <c r="L276" s="167"/>
      <c r="M276" s="172"/>
      <c r="N276" s="173"/>
      <c r="O276" s="173"/>
      <c r="P276" s="173"/>
      <c r="Q276" s="173"/>
      <c r="R276" s="173"/>
      <c r="S276" s="173"/>
      <c r="T276" s="174"/>
      <c r="AT276" s="168" t="s">
        <v>223</v>
      </c>
      <c r="AU276" s="168" t="s">
        <v>89</v>
      </c>
      <c r="AV276" s="13" t="s">
        <v>89</v>
      </c>
      <c r="AW276" s="13" t="s">
        <v>35</v>
      </c>
      <c r="AX276" s="13" t="s">
        <v>80</v>
      </c>
      <c r="AY276" s="168" t="s">
        <v>123</v>
      </c>
    </row>
    <row r="277" spans="1:65" s="13" customFormat="1" ht="11.25">
      <c r="B277" s="167"/>
      <c r="D277" s="157" t="s">
        <v>223</v>
      </c>
      <c r="E277" s="168" t="s">
        <v>1</v>
      </c>
      <c r="F277" s="169" t="s">
        <v>488</v>
      </c>
      <c r="H277" s="170">
        <v>22.09</v>
      </c>
      <c r="I277" s="171"/>
      <c r="L277" s="167"/>
      <c r="M277" s="172"/>
      <c r="N277" s="173"/>
      <c r="O277" s="173"/>
      <c r="P277" s="173"/>
      <c r="Q277" s="173"/>
      <c r="R277" s="173"/>
      <c r="S277" s="173"/>
      <c r="T277" s="174"/>
      <c r="AT277" s="168" t="s">
        <v>223</v>
      </c>
      <c r="AU277" s="168" t="s">
        <v>89</v>
      </c>
      <c r="AV277" s="13" t="s">
        <v>89</v>
      </c>
      <c r="AW277" s="13" t="s">
        <v>35</v>
      </c>
      <c r="AX277" s="13" t="s">
        <v>80</v>
      </c>
      <c r="AY277" s="168" t="s">
        <v>123</v>
      </c>
    </row>
    <row r="278" spans="1:65" s="14" customFormat="1" ht="11.25">
      <c r="B278" s="175"/>
      <c r="D278" s="157" t="s">
        <v>223</v>
      </c>
      <c r="E278" s="176" t="s">
        <v>1</v>
      </c>
      <c r="F278" s="177" t="s">
        <v>226</v>
      </c>
      <c r="H278" s="178">
        <v>137.24700000000001</v>
      </c>
      <c r="I278" s="179"/>
      <c r="L278" s="175"/>
      <c r="M278" s="180"/>
      <c r="N278" s="181"/>
      <c r="O278" s="181"/>
      <c r="P278" s="181"/>
      <c r="Q278" s="181"/>
      <c r="R278" s="181"/>
      <c r="S278" s="181"/>
      <c r="T278" s="182"/>
      <c r="AT278" s="176" t="s">
        <v>223</v>
      </c>
      <c r="AU278" s="176" t="s">
        <v>89</v>
      </c>
      <c r="AV278" s="14" t="s">
        <v>142</v>
      </c>
      <c r="AW278" s="14" t="s">
        <v>35</v>
      </c>
      <c r="AX278" s="14" t="s">
        <v>22</v>
      </c>
      <c r="AY278" s="176" t="s">
        <v>123</v>
      </c>
    </row>
    <row r="279" spans="1:65" s="2" customFormat="1" ht="16.5" customHeight="1">
      <c r="A279" s="32"/>
      <c r="B279" s="143"/>
      <c r="C279" s="144" t="s">
        <v>489</v>
      </c>
      <c r="D279" s="144" t="s">
        <v>126</v>
      </c>
      <c r="E279" s="145" t="s">
        <v>490</v>
      </c>
      <c r="F279" s="146" t="s">
        <v>491</v>
      </c>
      <c r="G279" s="147" t="s">
        <v>234</v>
      </c>
      <c r="H279" s="148">
        <v>137.24700000000001</v>
      </c>
      <c r="I279" s="149"/>
      <c r="J279" s="150">
        <f>ROUND(I279*H279,2)</f>
        <v>0</v>
      </c>
      <c r="K279" s="146" t="s">
        <v>130</v>
      </c>
      <c r="L279" s="33"/>
      <c r="M279" s="151" t="s">
        <v>1</v>
      </c>
      <c r="N279" s="152" t="s">
        <v>45</v>
      </c>
      <c r="O279" s="58"/>
      <c r="P279" s="153">
        <f>O279*H279</f>
        <v>0</v>
      </c>
      <c r="Q279" s="153">
        <v>0</v>
      </c>
      <c r="R279" s="153">
        <f>Q279*H279</f>
        <v>0</v>
      </c>
      <c r="S279" s="153">
        <v>0</v>
      </c>
      <c r="T279" s="15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5" t="s">
        <v>302</v>
      </c>
      <c r="AT279" s="155" t="s">
        <v>126</v>
      </c>
      <c r="AU279" s="155" t="s">
        <v>89</v>
      </c>
      <c r="AY279" s="17" t="s">
        <v>123</v>
      </c>
      <c r="BE279" s="156">
        <f>IF(N279="základní",J279,0)</f>
        <v>0</v>
      </c>
      <c r="BF279" s="156">
        <f>IF(N279="snížená",J279,0)</f>
        <v>0</v>
      </c>
      <c r="BG279" s="156">
        <f>IF(N279="zákl. přenesená",J279,0)</f>
        <v>0</v>
      </c>
      <c r="BH279" s="156">
        <f>IF(N279="sníž. přenesená",J279,0)</f>
        <v>0</v>
      </c>
      <c r="BI279" s="156">
        <f>IF(N279="nulová",J279,0)</f>
        <v>0</v>
      </c>
      <c r="BJ279" s="17" t="s">
        <v>22</v>
      </c>
      <c r="BK279" s="156">
        <f>ROUND(I279*H279,2)</f>
        <v>0</v>
      </c>
      <c r="BL279" s="17" t="s">
        <v>302</v>
      </c>
      <c r="BM279" s="155" t="s">
        <v>492</v>
      </c>
    </row>
    <row r="280" spans="1:65" s="13" customFormat="1" ht="11.25">
      <c r="B280" s="167"/>
      <c r="D280" s="157" t="s">
        <v>223</v>
      </c>
      <c r="E280" s="168" t="s">
        <v>1</v>
      </c>
      <c r="F280" s="169" t="s">
        <v>483</v>
      </c>
      <c r="H280" s="170">
        <v>17.887</v>
      </c>
      <c r="I280" s="171"/>
      <c r="L280" s="167"/>
      <c r="M280" s="172"/>
      <c r="N280" s="173"/>
      <c r="O280" s="173"/>
      <c r="P280" s="173"/>
      <c r="Q280" s="173"/>
      <c r="R280" s="173"/>
      <c r="S280" s="173"/>
      <c r="T280" s="174"/>
      <c r="AT280" s="168" t="s">
        <v>223</v>
      </c>
      <c r="AU280" s="168" t="s">
        <v>89</v>
      </c>
      <c r="AV280" s="13" t="s">
        <v>89</v>
      </c>
      <c r="AW280" s="13" t="s">
        <v>35</v>
      </c>
      <c r="AX280" s="13" t="s">
        <v>80</v>
      </c>
      <c r="AY280" s="168" t="s">
        <v>123</v>
      </c>
    </row>
    <row r="281" spans="1:65" s="13" customFormat="1" ht="11.25">
      <c r="B281" s="167"/>
      <c r="D281" s="157" t="s">
        <v>223</v>
      </c>
      <c r="E281" s="168" t="s">
        <v>1</v>
      </c>
      <c r="F281" s="169" t="s">
        <v>484</v>
      </c>
      <c r="H281" s="170">
        <v>27.6</v>
      </c>
      <c r="I281" s="171"/>
      <c r="L281" s="167"/>
      <c r="M281" s="172"/>
      <c r="N281" s="173"/>
      <c r="O281" s="173"/>
      <c r="P281" s="173"/>
      <c r="Q281" s="173"/>
      <c r="R281" s="173"/>
      <c r="S281" s="173"/>
      <c r="T281" s="174"/>
      <c r="AT281" s="168" t="s">
        <v>223</v>
      </c>
      <c r="AU281" s="168" t="s">
        <v>89</v>
      </c>
      <c r="AV281" s="13" t="s">
        <v>89</v>
      </c>
      <c r="AW281" s="13" t="s">
        <v>35</v>
      </c>
      <c r="AX281" s="13" t="s">
        <v>80</v>
      </c>
      <c r="AY281" s="168" t="s">
        <v>123</v>
      </c>
    </row>
    <row r="282" spans="1:65" s="13" customFormat="1" ht="11.25">
      <c r="B282" s="167"/>
      <c r="D282" s="157" t="s">
        <v>223</v>
      </c>
      <c r="E282" s="168" t="s">
        <v>1</v>
      </c>
      <c r="F282" s="169" t="s">
        <v>485</v>
      </c>
      <c r="H282" s="170">
        <v>27.04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223</v>
      </c>
      <c r="AU282" s="168" t="s">
        <v>89</v>
      </c>
      <c r="AV282" s="13" t="s">
        <v>89</v>
      </c>
      <c r="AW282" s="13" t="s">
        <v>35</v>
      </c>
      <c r="AX282" s="13" t="s">
        <v>80</v>
      </c>
      <c r="AY282" s="168" t="s">
        <v>123</v>
      </c>
    </row>
    <row r="283" spans="1:65" s="13" customFormat="1" ht="11.25">
      <c r="B283" s="167"/>
      <c r="D283" s="157" t="s">
        <v>223</v>
      </c>
      <c r="E283" s="168" t="s">
        <v>1</v>
      </c>
      <c r="F283" s="169" t="s">
        <v>486</v>
      </c>
      <c r="H283" s="170">
        <v>24.99</v>
      </c>
      <c r="I283" s="171"/>
      <c r="L283" s="167"/>
      <c r="M283" s="172"/>
      <c r="N283" s="173"/>
      <c r="O283" s="173"/>
      <c r="P283" s="173"/>
      <c r="Q283" s="173"/>
      <c r="R283" s="173"/>
      <c r="S283" s="173"/>
      <c r="T283" s="174"/>
      <c r="AT283" s="168" t="s">
        <v>223</v>
      </c>
      <c r="AU283" s="168" t="s">
        <v>89</v>
      </c>
      <c r="AV283" s="13" t="s">
        <v>89</v>
      </c>
      <c r="AW283" s="13" t="s">
        <v>35</v>
      </c>
      <c r="AX283" s="13" t="s">
        <v>80</v>
      </c>
      <c r="AY283" s="168" t="s">
        <v>123</v>
      </c>
    </row>
    <row r="284" spans="1:65" s="13" customFormat="1" ht="11.25">
      <c r="B284" s="167"/>
      <c r="D284" s="157" t="s">
        <v>223</v>
      </c>
      <c r="E284" s="168" t="s">
        <v>1</v>
      </c>
      <c r="F284" s="169" t="s">
        <v>487</v>
      </c>
      <c r="H284" s="170">
        <v>17.64</v>
      </c>
      <c r="I284" s="171"/>
      <c r="L284" s="167"/>
      <c r="M284" s="172"/>
      <c r="N284" s="173"/>
      <c r="O284" s="173"/>
      <c r="P284" s="173"/>
      <c r="Q284" s="173"/>
      <c r="R284" s="173"/>
      <c r="S284" s="173"/>
      <c r="T284" s="174"/>
      <c r="AT284" s="168" t="s">
        <v>223</v>
      </c>
      <c r="AU284" s="168" t="s">
        <v>89</v>
      </c>
      <c r="AV284" s="13" t="s">
        <v>89</v>
      </c>
      <c r="AW284" s="13" t="s">
        <v>35</v>
      </c>
      <c r="AX284" s="13" t="s">
        <v>80</v>
      </c>
      <c r="AY284" s="168" t="s">
        <v>123</v>
      </c>
    </row>
    <row r="285" spans="1:65" s="13" customFormat="1" ht="11.25">
      <c r="B285" s="167"/>
      <c r="D285" s="157" t="s">
        <v>223</v>
      </c>
      <c r="E285" s="168" t="s">
        <v>1</v>
      </c>
      <c r="F285" s="169" t="s">
        <v>488</v>
      </c>
      <c r="H285" s="170">
        <v>22.09</v>
      </c>
      <c r="I285" s="171"/>
      <c r="L285" s="167"/>
      <c r="M285" s="172"/>
      <c r="N285" s="173"/>
      <c r="O285" s="173"/>
      <c r="P285" s="173"/>
      <c r="Q285" s="173"/>
      <c r="R285" s="173"/>
      <c r="S285" s="173"/>
      <c r="T285" s="174"/>
      <c r="AT285" s="168" t="s">
        <v>223</v>
      </c>
      <c r="AU285" s="168" t="s">
        <v>89</v>
      </c>
      <c r="AV285" s="13" t="s">
        <v>89</v>
      </c>
      <c r="AW285" s="13" t="s">
        <v>35</v>
      </c>
      <c r="AX285" s="13" t="s">
        <v>80</v>
      </c>
      <c r="AY285" s="168" t="s">
        <v>123</v>
      </c>
    </row>
    <row r="286" spans="1:65" s="14" customFormat="1" ht="11.25">
      <c r="B286" s="175"/>
      <c r="D286" s="157" t="s">
        <v>223</v>
      </c>
      <c r="E286" s="176" t="s">
        <v>1</v>
      </c>
      <c r="F286" s="177" t="s">
        <v>226</v>
      </c>
      <c r="H286" s="178">
        <v>137.24700000000001</v>
      </c>
      <c r="I286" s="179"/>
      <c r="L286" s="175"/>
      <c r="M286" s="180"/>
      <c r="N286" s="181"/>
      <c r="O286" s="181"/>
      <c r="P286" s="181"/>
      <c r="Q286" s="181"/>
      <c r="R286" s="181"/>
      <c r="S286" s="181"/>
      <c r="T286" s="182"/>
      <c r="AT286" s="176" t="s">
        <v>223</v>
      </c>
      <c r="AU286" s="176" t="s">
        <v>89</v>
      </c>
      <c r="AV286" s="14" t="s">
        <v>142</v>
      </c>
      <c r="AW286" s="14" t="s">
        <v>35</v>
      </c>
      <c r="AX286" s="14" t="s">
        <v>22</v>
      </c>
      <c r="AY286" s="176" t="s">
        <v>123</v>
      </c>
    </row>
    <row r="287" spans="1:65" s="2" customFormat="1" ht="16.5" customHeight="1">
      <c r="A287" s="32"/>
      <c r="B287" s="143"/>
      <c r="C287" s="191" t="s">
        <v>493</v>
      </c>
      <c r="D287" s="191" t="s">
        <v>454</v>
      </c>
      <c r="E287" s="192" t="s">
        <v>494</v>
      </c>
      <c r="F287" s="193" t="s">
        <v>495</v>
      </c>
      <c r="G287" s="194" t="s">
        <v>220</v>
      </c>
      <c r="H287" s="195">
        <v>6.0389999999999997</v>
      </c>
      <c r="I287" s="196"/>
      <c r="J287" s="197">
        <f>ROUND(I287*H287,2)</f>
        <v>0</v>
      </c>
      <c r="K287" s="193" t="s">
        <v>1</v>
      </c>
      <c r="L287" s="198"/>
      <c r="M287" s="199" t="s">
        <v>1</v>
      </c>
      <c r="N287" s="200" t="s">
        <v>45</v>
      </c>
      <c r="O287" s="58"/>
      <c r="P287" s="153">
        <f>O287*H287</f>
        <v>0</v>
      </c>
      <c r="Q287" s="153">
        <v>0.55000000000000004</v>
      </c>
      <c r="R287" s="153">
        <f>Q287*H287</f>
        <v>3.32145</v>
      </c>
      <c r="S287" s="153">
        <v>0</v>
      </c>
      <c r="T287" s="154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5" t="s">
        <v>389</v>
      </c>
      <c r="AT287" s="155" t="s">
        <v>454</v>
      </c>
      <c r="AU287" s="155" t="s">
        <v>89</v>
      </c>
      <c r="AY287" s="17" t="s">
        <v>123</v>
      </c>
      <c r="BE287" s="156">
        <f>IF(N287="základní",J287,0)</f>
        <v>0</v>
      </c>
      <c r="BF287" s="156">
        <f>IF(N287="snížená",J287,0)</f>
        <v>0</v>
      </c>
      <c r="BG287" s="156">
        <f>IF(N287="zákl. přenesená",J287,0)</f>
        <v>0</v>
      </c>
      <c r="BH287" s="156">
        <f>IF(N287="sníž. přenesená",J287,0)</f>
        <v>0</v>
      </c>
      <c r="BI287" s="156">
        <f>IF(N287="nulová",J287,0)</f>
        <v>0</v>
      </c>
      <c r="BJ287" s="17" t="s">
        <v>22</v>
      </c>
      <c r="BK287" s="156">
        <f>ROUND(I287*H287,2)</f>
        <v>0</v>
      </c>
      <c r="BL287" s="17" t="s">
        <v>302</v>
      </c>
      <c r="BM287" s="155" t="s">
        <v>496</v>
      </c>
    </row>
    <row r="288" spans="1:65" s="13" customFormat="1" ht="11.25">
      <c r="B288" s="167"/>
      <c r="D288" s="157" t="s">
        <v>223</v>
      </c>
      <c r="E288" s="168" t="s">
        <v>1</v>
      </c>
      <c r="F288" s="169" t="s">
        <v>497</v>
      </c>
      <c r="H288" s="170">
        <v>6.0389999999999997</v>
      </c>
      <c r="I288" s="171"/>
      <c r="L288" s="167"/>
      <c r="M288" s="172"/>
      <c r="N288" s="173"/>
      <c r="O288" s="173"/>
      <c r="P288" s="173"/>
      <c r="Q288" s="173"/>
      <c r="R288" s="173"/>
      <c r="S288" s="173"/>
      <c r="T288" s="174"/>
      <c r="AT288" s="168" t="s">
        <v>223</v>
      </c>
      <c r="AU288" s="168" t="s">
        <v>89</v>
      </c>
      <c r="AV288" s="13" t="s">
        <v>89</v>
      </c>
      <c r="AW288" s="13" t="s">
        <v>35</v>
      </c>
      <c r="AX288" s="13" t="s">
        <v>22</v>
      </c>
      <c r="AY288" s="168" t="s">
        <v>123</v>
      </c>
    </row>
    <row r="289" spans="1:65" s="2" customFormat="1" ht="24.2" customHeight="1">
      <c r="A289" s="32"/>
      <c r="B289" s="143"/>
      <c r="C289" s="144" t="s">
        <v>498</v>
      </c>
      <c r="D289" s="144" t="s">
        <v>126</v>
      </c>
      <c r="E289" s="145" t="s">
        <v>499</v>
      </c>
      <c r="F289" s="146" t="s">
        <v>500</v>
      </c>
      <c r="G289" s="147" t="s">
        <v>234</v>
      </c>
      <c r="H289" s="148">
        <v>137.24700000000001</v>
      </c>
      <c r="I289" s="149"/>
      <c r="J289" s="150">
        <f>ROUND(I289*H289,2)</f>
        <v>0</v>
      </c>
      <c r="K289" s="146" t="s">
        <v>130</v>
      </c>
      <c r="L289" s="33"/>
      <c r="M289" s="151" t="s">
        <v>1</v>
      </c>
      <c r="N289" s="152" t="s">
        <v>45</v>
      </c>
      <c r="O289" s="58"/>
      <c r="P289" s="153">
        <f>O289*H289</f>
        <v>0</v>
      </c>
      <c r="Q289" s="153">
        <v>2.0000000000000001E-4</v>
      </c>
      <c r="R289" s="153">
        <f>Q289*H289</f>
        <v>2.7449400000000006E-2</v>
      </c>
      <c r="S289" s="153">
        <v>0</v>
      </c>
      <c r="T289" s="154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5" t="s">
        <v>302</v>
      </c>
      <c r="AT289" s="155" t="s">
        <v>126</v>
      </c>
      <c r="AU289" s="155" t="s">
        <v>89</v>
      </c>
      <c r="AY289" s="17" t="s">
        <v>123</v>
      </c>
      <c r="BE289" s="156">
        <f>IF(N289="základní",J289,0)</f>
        <v>0</v>
      </c>
      <c r="BF289" s="156">
        <f>IF(N289="snížená",J289,0)</f>
        <v>0</v>
      </c>
      <c r="BG289" s="156">
        <f>IF(N289="zákl. přenesená",J289,0)</f>
        <v>0</v>
      </c>
      <c r="BH289" s="156">
        <f>IF(N289="sníž. přenesená",J289,0)</f>
        <v>0</v>
      </c>
      <c r="BI289" s="156">
        <f>IF(N289="nulová",J289,0)</f>
        <v>0</v>
      </c>
      <c r="BJ289" s="17" t="s">
        <v>22</v>
      </c>
      <c r="BK289" s="156">
        <f>ROUND(I289*H289,2)</f>
        <v>0</v>
      </c>
      <c r="BL289" s="17" t="s">
        <v>302</v>
      </c>
      <c r="BM289" s="155" t="s">
        <v>501</v>
      </c>
    </row>
    <row r="290" spans="1:65" s="2" customFormat="1" ht="24.2" customHeight="1">
      <c r="A290" s="32"/>
      <c r="B290" s="143"/>
      <c r="C290" s="144" t="s">
        <v>502</v>
      </c>
      <c r="D290" s="144" t="s">
        <v>126</v>
      </c>
      <c r="E290" s="145" t="s">
        <v>503</v>
      </c>
      <c r="F290" s="146" t="s">
        <v>504</v>
      </c>
      <c r="G290" s="147" t="s">
        <v>264</v>
      </c>
      <c r="H290" s="148">
        <v>425</v>
      </c>
      <c r="I290" s="149"/>
      <c r="J290" s="150">
        <f>ROUND(I290*H290,2)</f>
        <v>0</v>
      </c>
      <c r="K290" s="146" t="s">
        <v>130</v>
      </c>
      <c r="L290" s="33"/>
      <c r="M290" s="151" t="s">
        <v>1</v>
      </c>
      <c r="N290" s="152" t="s">
        <v>45</v>
      </c>
      <c r="O290" s="58"/>
      <c r="P290" s="153">
        <f>O290*H290</f>
        <v>0</v>
      </c>
      <c r="Q290" s="153">
        <v>0</v>
      </c>
      <c r="R290" s="153">
        <f>Q290*H290</f>
        <v>0</v>
      </c>
      <c r="S290" s="153">
        <v>0</v>
      </c>
      <c r="T290" s="154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5" t="s">
        <v>302</v>
      </c>
      <c r="AT290" s="155" t="s">
        <v>126</v>
      </c>
      <c r="AU290" s="155" t="s">
        <v>89</v>
      </c>
      <c r="AY290" s="17" t="s">
        <v>123</v>
      </c>
      <c r="BE290" s="156">
        <f>IF(N290="základní",J290,0)</f>
        <v>0</v>
      </c>
      <c r="BF290" s="156">
        <f>IF(N290="snížená",J290,0)</f>
        <v>0</v>
      </c>
      <c r="BG290" s="156">
        <f>IF(N290="zákl. přenesená",J290,0)</f>
        <v>0</v>
      </c>
      <c r="BH290" s="156">
        <f>IF(N290="sníž. přenesená",J290,0)</f>
        <v>0</v>
      </c>
      <c r="BI290" s="156">
        <f>IF(N290="nulová",J290,0)</f>
        <v>0</v>
      </c>
      <c r="BJ290" s="17" t="s">
        <v>22</v>
      </c>
      <c r="BK290" s="156">
        <f>ROUND(I290*H290,2)</f>
        <v>0</v>
      </c>
      <c r="BL290" s="17" t="s">
        <v>302</v>
      </c>
      <c r="BM290" s="155" t="s">
        <v>505</v>
      </c>
    </row>
    <row r="291" spans="1:65" s="13" customFormat="1" ht="11.25">
      <c r="B291" s="167"/>
      <c r="D291" s="157" t="s">
        <v>223</v>
      </c>
      <c r="E291" s="168" t="s">
        <v>1</v>
      </c>
      <c r="F291" s="169" t="s">
        <v>506</v>
      </c>
      <c r="H291" s="170">
        <v>45</v>
      </c>
      <c r="I291" s="171"/>
      <c r="L291" s="167"/>
      <c r="M291" s="172"/>
      <c r="N291" s="173"/>
      <c r="O291" s="173"/>
      <c r="P291" s="173"/>
      <c r="Q291" s="173"/>
      <c r="R291" s="173"/>
      <c r="S291" s="173"/>
      <c r="T291" s="174"/>
      <c r="AT291" s="168" t="s">
        <v>223</v>
      </c>
      <c r="AU291" s="168" t="s">
        <v>89</v>
      </c>
      <c r="AV291" s="13" t="s">
        <v>89</v>
      </c>
      <c r="AW291" s="13" t="s">
        <v>35</v>
      </c>
      <c r="AX291" s="13" t="s">
        <v>80</v>
      </c>
      <c r="AY291" s="168" t="s">
        <v>123</v>
      </c>
    </row>
    <row r="292" spans="1:65" s="13" customFormat="1" ht="11.25">
      <c r="B292" s="167"/>
      <c r="D292" s="157" t="s">
        <v>223</v>
      </c>
      <c r="E292" s="168" t="s">
        <v>1</v>
      </c>
      <c r="F292" s="169" t="s">
        <v>507</v>
      </c>
      <c r="H292" s="170">
        <v>35</v>
      </c>
      <c r="I292" s="171"/>
      <c r="L292" s="167"/>
      <c r="M292" s="172"/>
      <c r="N292" s="173"/>
      <c r="O292" s="173"/>
      <c r="P292" s="173"/>
      <c r="Q292" s="173"/>
      <c r="R292" s="173"/>
      <c r="S292" s="173"/>
      <c r="T292" s="174"/>
      <c r="AT292" s="168" t="s">
        <v>223</v>
      </c>
      <c r="AU292" s="168" t="s">
        <v>89</v>
      </c>
      <c r="AV292" s="13" t="s">
        <v>89</v>
      </c>
      <c r="AW292" s="13" t="s">
        <v>35</v>
      </c>
      <c r="AX292" s="13" t="s">
        <v>80</v>
      </c>
      <c r="AY292" s="168" t="s">
        <v>123</v>
      </c>
    </row>
    <row r="293" spans="1:65" s="13" customFormat="1" ht="11.25">
      <c r="B293" s="167"/>
      <c r="D293" s="157" t="s">
        <v>223</v>
      </c>
      <c r="E293" s="168" t="s">
        <v>1</v>
      </c>
      <c r="F293" s="169" t="s">
        <v>508</v>
      </c>
      <c r="H293" s="170">
        <v>85</v>
      </c>
      <c r="I293" s="171"/>
      <c r="L293" s="167"/>
      <c r="M293" s="172"/>
      <c r="N293" s="173"/>
      <c r="O293" s="173"/>
      <c r="P293" s="173"/>
      <c r="Q293" s="173"/>
      <c r="R293" s="173"/>
      <c r="S293" s="173"/>
      <c r="T293" s="174"/>
      <c r="AT293" s="168" t="s">
        <v>223</v>
      </c>
      <c r="AU293" s="168" t="s">
        <v>89</v>
      </c>
      <c r="AV293" s="13" t="s">
        <v>89</v>
      </c>
      <c r="AW293" s="13" t="s">
        <v>35</v>
      </c>
      <c r="AX293" s="13" t="s">
        <v>80</v>
      </c>
      <c r="AY293" s="168" t="s">
        <v>123</v>
      </c>
    </row>
    <row r="294" spans="1:65" s="13" customFormat="1" ht="11.25">
      <c r="B294" s="167"/>
      <c r="D294" s="157" t="s">
        <v>223</v>
      </c>
      <c r="E294" s="168" t="s">
        <v>1</v>
      </c>
      <c r="F294" s="169" t="s">
        <v>509</v>
      </c>
      <c r="H294" s="170">
        <v>65</v>
      </c>
      <c r="I294" s="171"/>
      <c r="L294" s="167"/>
      <c r="M294" s="172"/>
      <c r="N294" s="173"/>
      <c r="O294" s="173"/>
      <c r="P294" s="173"/>
      <c r="Q294" s="173"/>
      <c r="R294" s="173"/>
      <c r="S294" s="173"/>
      <c r="T294" s="174"/>
      <c r="AT294" s="168" t="s">
        <v>223</v>
      </c>
      <c r="AU294" s="168" t="s">
        <v>89</v>
      </c>
      <c r="AV294" s="13" t="s">
        <v>89</v>
      </c>
      <c r="AW294" s="13" t="s">
        <v>35</v>
      </c>
      <c r="AX294" s="13" t="s">
        <v>80</v>
      </c>
      <c r="AY294" s="168" t="s">
        <v>123</v>
      </c>
    </row>
    <row r="295" spans="1:65" s="13" customFormat="1" ht="11.25">
      <c r="B295" s="167"/>
      <c r="D295" s="157" t="s">
        <v>223</v>
      </c>
      <c r="E295" s="168" t="s">
        <v>1</v>
      </c>
      <c r="F295" s="169" t="s">
        <v>510</v>
      </c>
      <c r="H295" s="170">
        <v>60</v>
      </c>
      <c r="I295" s="171"/>
      <c r="L295" s="167"/>
      <c r="M295" s="172"/>
      <c r="N295" s="173"/>
      <c r="O295" s="173"/>
      <c r="P295" s="173"/>
      <c r="Q295" s="173"/>
      <c r="R295" s="173"/>
      <c r="S295" s="173"/>
      <c r="T295" s="174"/>
      <c r="AT295" s="168" t="s">
        <v>223</v>
      </c>
      <c r="AU295" s="168" t="s">
        <v>89</v>
      </c>
      <c r="AV295" s="13" t="s">
        <v>89</v>
      </c>
      <c r="AW295" s="13" t="s">
        <v>35</v>
      </c>
      <c r="AX295" s="13" t="s">
        <v>80</v>
      </c>
      <c r="AY295" s="168" t="s">
        <v>123</v>
      </c>
    </row>
    <row r="296" spans="1:65" s="13" customFormat="1" ht="11.25">
      <c r="B296" s="167"/>
      <c r="D296" s="157" t="s">
        <v>223</v>
      </c>
      <c r="E296" s="168" t="s">
        <v>1</v>
      </c>
      <c r="F296" s="169" t="s">
        <v>511</v>
      </c>
      <c r="H296" s="170">
        <v>60</v>
      </c>
      <c r="I296" s="171"/>
      <c r="L296" s="167"/>
      <c r="M296" s="172"/>
      <c r="N296" s="173"/>
      <c r="O296" s="173"/>
      <c r="P296" s="173"/>
      <c r="Q296" s="173"/>
      <c r="R296" s="173"/>
      <c r="S296" s="173"/>
      <c r="T296" s="174"/>
      <c r="AT296" s="168" t="s">
        <v>223</v>
      </c>
      <c r="AU296" s="168" t="s">
        <v>89</v>
      </c>
      <c r="AV296" s="13" t="s">
        <v>89</v>
      </c>
      <c r="AW296" s="13" t="s">
        <v>35</v>
      </c>
      <c r="AX296" s="13" t="s">
        <v>80</v>
      </c>
      <c r="AY296" s="168" t="s">
        <v>123</v>
      </c>
    </row>
    <row r="297" spans="1:65" s="13" customFormat="1" ht="11.25">
      <c r="B297" s="167"/>
      <c r="D297" s="157" t="s">
        <v>223</v>
      </c>
      <c r="E297" s="168" t="s">
        <v>1</v>
      </c>
      <c r="F297" s="169" t="s">
        <v>512</v>
      </c>
      <c r="H297" s="170">
        <v>75</v>
      </c>
      <c r="I297" s="171"/>
      <c r="L297" s="167"/>
      <c r="M297" s="172"/>
      <c r="N297" s="173"/>
      <c r="O297" s="173"/>
      <c r="P297" s="173"/>
      <c r="Q297" s="173"/>
      <c r="R297" s="173"/>
      <c r="S297" s="173"/>
      <c r="T297" s="174"/>
      <c r="AT297" s="168" t="s">
        <v>223</v>
      </c>
      <c r="AU297" s="168" t="s">
        <v>89</v>
      </c>
      <c r="AV297" s="13" t="s">
        <v>89</v>
      </c>
      <c r="AW297" s="13" t="s">
        <v>35</v>
      </c>
      <c r="AX297" s="13" t="s">
        <v>80</v>
      </c>
      <c r="AY297" s="168" t="s">
        <v>123</v>
      </c>
    </row>
    <row r="298" spans="1:65" s="14" customFormat="1" ht="11.25">
      <c r="B298" s="175"/>
      <c r="D298" s="157" t="s">
        <v>223</v>
      </c>
      <c r="E298" s="176" t="s">
        <v>1</v>
      </c>
      <c r="F298" s="177" t="s">
        <v>226</v>
      </c>
      <c r="H298" s="178">
        <v>425</v>
      </c>
      <c r="I298" s="179"/>
      <c r="L298" s="175"/>
      <c r="M298" s="180"/>
      <c r="N298" s="181"/>
      <c r="O298" s="181"/>
      <c r="P298" s="181"/>
      <c r="Q298" s="181"/>
      <c r="R298" s="181"/>
      <c r="S298" s="181"/>
      <c r="T298" s="182"/>
      <c r="AT298" s="176" t="s">
        <v>223</v>
      </c>
      <c r="AU298" s="176" t="s">
        <v>89</v>
      </c>
      <c r="AV298" s="14" t="s">
        <v>142</v>
      </c>
      <c r="AW298" s="14" t="s">
        <v>35</v>
      </c>
      <c r="AX298" s="14" t="s">
        <v>22</v>
      </c>
      <c r="AY298" s="176" t="s">
        <v>123</v>
      </c>
    </row>
    <row r="299" spans="1:65" s="2" customFormat="1" ht="24.2" customHeight="1">
      <c r="A299" s="32"/>
      <c r="B299" s="143"/>
      <c r="C299" s="144" t="s">
        <v>513</v>
      </c>
      <c r="D299" s="144" t="s">
        <v>126</v>
      </c>
      <c r="E299" s="145" t="s">
        <v>514</v>
      </c>
      <c r="F299" s="146" t="s">
        <v>515</v>
      </c>
      <c r="G299" s="147" t="s">
        <v>264</v>
      </c>
      <c r="H299" s="148">
        <v>295</v>
      </c>
      <c r="I299" s="149"/>
      <c r="J299" s="150">
        <f>ROUND(I299*H299,2)</f>
        <v>0</v>
      </c>
      <c r="K299" s="146" t="s">
        <v>130</v>
      </c>
      <c r="L299" s="33"/>
      <c r="M299" s="151" t="s">
        <v>1</v>
      </c>
      <c r="N299" s="152" t="s">
        <v>45</v>
      </c>
      <c r="O299" s="58"/>
      <c r="P299" s="153">
        <f>O299*H299</f>
        <v>0</v>
      </c>
      <c r="Q299" s="153">
        <v>0</v>
      </c>
      <c r="R299" s="153">
        <f>Q299*H299</f>
        <v>0</v>
      </c>
      <c r="S299" s="153">
        <v>0</v>
      </c>
      <c r="T299" s="154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5" t="s">
        <v>302</v>
      </c>
      <c r="AT299" s="155" t="s">
        <v>126</v>
      </c>
      <c r="AU299" s="155" t="s">
        <v>89</v>
      </c>
      <c r="AY299" s="17" t="s">
        <v>123</v>
      </c>
      <c r="BE299" s="156">
        <f>IF(N299="základní",J299,0)</f>
        <v>0</v>
      </c>
      <c r="BF299" s="156">
        <f>IF(N299="snížená",J299,0)</f>
        <v>0</v>
      </c>
      <c r="BG299" s="156">
        <f>IF(N299="zákl. přenesená",J299,0)</f>
        <v>0</v>
      </c>
      <c r="BH299" s="156">
        <f>IF(N299="sníž. přenesená",J299,0)</f>
        <v>0</v>
      </c>
      <c r="BI299" s="156">
        <f>IF(N299="nulová",J299,0)</f>
        <v>0</v>
      </c>
      <c r="BJ299" s="17" t="s">
        <v>22</v>
      </c>
      <c r="BK299" s="156">
        <f>ROUND(I299*H299,2)</f>
        <v>0</v>
      </c>
      <c r="BL299" s="17" t="s">
        <v>302</v>
      </c>
      <c r="BM299" s="155" t="s">
        <v>516</v>
      </c>
    </row>
    <row r="300" spans="1:65" s="13" customFormat="1" ht="11.25">
      <c r="B300" s="167"/>
      <c r="D300" s="157" t="s">
        <v>223</v>
      </c>
      <c r="E300" s="168" t="s">
        <v>1</v>
      </c>
      <c r="F300" s="169" t="s">
        <v>517</v>
      </c>
      <c r="H300" s="170">
        <v>35</v>
      </c>
      <c r="I300" s="171"/>
      <c r="L300" s="167"/>
      <c r="M300" s="172"/>
      <c r="N300" s="173"/>
      <c r="O300" s="173"/>
      <c r="P300" s="173"/>
      <c r="Q300" s="173"/>
      <c r="R300" s="173"/>
      <c r="S300" s="173"/>
      <c r="T300" s="174"/>
      <c r="AT300" s="168" t="s">
        <v>223</v>
      </c>
      <c r="AU300" s="168" t="s">
        <v>89</v>
      </c>
      <c r="AV300" s="13" t="s">
        <v>89</v>
      </c>
      <c r="AW300" s="13" t="s">
        <v>35</v>
      </c>
      <c r="AX300" s="13" t="s">
        <v>80</v>
      </c>
      <c r="AY300" s="168" t="s">
        <v>123</v>
      </c>
    </row>
    <row r="301" spans="1:65" s="13" customFormat="1" ht="11.25">
      <c r="B301" s="167"/>
      <c r="D301" s="157" t="s">
        <v>223</v>
      </c>
      <c r="E301" s="168" t="s">
        <v>1</v>
      </c>
      <c r="F301" s="169" t="s">
        <v>518</v>
      </c>
      <c r="H301" s="170">
        <v>25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223</v>
      </c>
      <c r="AU301" s="168" t="s">
        <v>89</v>
      </c>
      <c r="AV301" s="13" t="s">
        <v>89</v>
      </c>
      <c r="AW301" s="13" t="s">
        <v>35</v>
      </c>
      <c r="AX301" s="13" t="s">
        <v>80</v>
      </c>
      <c r="AY301" s="168" t="s">
        <v>123</v>
      </c>
    </row>
    <row r="302" spans="1:65" s="13" customFormat="1" ht="11.25">
      <c r="B302" s="167"/>
      <c r="D302" s="157" t="s">
        <v>223</v>
      </c>
      <c r="E302" s="168" t="s">
        <v>1</v>
      </c>
      <c r="F302" s="169" t="s">
        <v>519</v>
      </c>
      <c r="H302" s="170">
        <v>55</v>
      </c>
      <c r="I302" s="171"/>
      <c r="L302" s="167"/>
      <c r="M302" s="172"/>
      <c r="N302" s="173"/>
      <c r="O302" s="173"/>
      <c r="P302" s="173"/>
      <c r="Q302" s="173"/>
      <c r="R302" s="173"/>
      <c r="S302" s="173"/>
      <c r="T302" s="174"/>
      <c r="AT302" s="168" t="s">
        <v>223</v>
      </c>
      <c r="AU302" s="168" t="s">
        <v>89</v>
      </c>
      <c r="AV302" s="13" t="s">
        <v>89</v>
      </c>
      <c r="AW302" s="13" t="s">
        <v>35</v>
      </c>
      <c r="AX302" s="13" t="s">
        <v>80</v>
      </c>
      <c r="AY302" s="168" t="s">
        <v>123</v>
      </c>
    </row>
    <row r="303" spans="1:65" s="13" customFormat="1" ht="11.25">
      <c r="B303" s="167"/>
      <c r="D303" s="157" t="s">
        <v>223</v>
      </c>
      <c r="E303" s="168" t="s">
        <v>1</v>
      </c>
      <c r="F303" s="169" t="s">
        <v>520</v>
      </c>
      <c r="H303" s="170">
        <v>45</v>
      </c>
      <c r="I303" s="171"/>
      <c r="L303" s="167"/>
      <c r="M303" s="172"/>
      <c r="N303" s="173"/>
      <c r="O303" s="173"/>
      <c r="P303" s="173"/>
      <c r="Q303" s="173"/>
      <c r="R303" s="173"/>
      <c r="S303" s="173"/>
      <c r="T303" s="174"/>
      <c r="AT303" s="168" t="s">
        <v>223</v>
      </c>
      <c r="AU303" s="168" t="s">
        <v>89</v>
      </c>
      <c r="AV303" s="13" t="s">
        <v>89</v>
      </c>
      <c r="AW303" s="13" t="s">
        <v>35</v>
      </c>
      <c r="AX303" s="13" t="s">
        <v>80</v>
      </c>
      <c r="AY303" s="168" t="s">
        <v>123</v>
      </c>
    </row>
    <row r="304" spans="1:65" s="13" customFormat="1" ht="11.25">
      <c r="B304" s="167"/>
      <c r="D304" s="157" t="s">
        <v>223</v>
      </c>
      <c r="E304" s="168" t="s">
        <v>1</v>
      </c>
      <c r="F304" s="169" t="s">
        <v>521</v>
      </c>
      <c r="H304" s="170">
        <v>40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223</v>
      </c>
      <c r="AU304" s="168" t="s">
        <v>89</v>
      </c>
      <c r="AV304" s="13" t="s">
        <v>89</v>
      </c>
      <c r="AW304" s="13" t="s">
        <v>35</v>
      </c>
      <c r="AX304" s="13" t="s">
        <v>80</v>
      </c>
      <c r="AY304" s="168" t="s">
        <v>123</v>
      </c>
    </row>
    <row r="305" spans="1:65" s="13" customFormat="1" ht="11.25">
      <c r="B305" s="167"/>
      <c r="D305" s="157" t="s">
        <v>223</v>
      </c>
      <c r="E305" s="168" t="s">
        <v>1</v>
      </c>
      <c r="F305" s="169" t="s">
        <v>522</v>
      </c>
      <c r="H305" s="170">
        <v>40</v>
      </c>
      <c r="I305" s="171"/>
      <c r="L305" s="167"/>
      <c r="M305" s="172"/>
      <c r="N305" s="173"/>
      <c r="O305" s="173"/>
      <c r="P305" s="173"/>
      <c r="Q305" s="173"/>
      <c r="R305" s="173"/>
      <c r="S305" s="173"/>
      <c r="T305" s="174"/>
      <c r="AT305" s="168" t="s">
        <v>223</v>
      </c>
      <c r="AU305" s="168" t="s">
        <v>89</v>
      </c>
      <c r="AV305" s="13" t="s">
        <v>89</v>
      </c>
      <c r="AW305" s="13" t="s">
        <v>35</v>
      </c>
      <c r="AX305" s="13" t="s">
        <v>80</v>
      </c>
      <c r="AY305" s="168" t="s">
        <v>123</v>
      </c>
    </row>
    <row r="306" spans="1:65" s="13" customFormat="1" ht="11.25">
      <c r="B306" s="167"/>
      <c r="D306" s="157" t="s">
        <v>223</v>
      </c>
      <c r="E306" s="168" t="s">
        <v>1</v>
      </c>
      <c r="F306" s="169" t="s">
        <v>523</v>
      </c>
      <c r="H306" s="170">
        <v>55</v>
      </c>
      <c r="I306" s="171"/>
      <c r="L306" s="167"/>
      <c r="M306" s="172"/>
      <c r="N306" s="173"/>
      <c r="O306" s="173"/>
      <c r="P306" s="173"/>
      <c r="Q306" s="173"/>
      <c r="R306" s="173"/>
      <c r="S306" s="173"/>
      <c r="T306" s="174"/>
      <c r="AT306" s="168" t="s">
        <v>223</v>
      </c>
      <c r="AU306" s="168" t="s">
        <v>89</v>
      </c>
      <c r="AV306" s="13" t="s">
        <v>89</v>
      </c>
      <c r="AW306" s="13" t="s">
        <v>35</v>
      </c>
      <c r="AX306" s="13" t="s">
        <v>80</v>
      </c>
      <c r="AY306" s="168" t="s">
        <v>123</v>
      </c>
    </row>
    <row r="307" spans="1:65" s="14" customFormat="1" ht="11.25">
      <c r="B307" s="175"/>
      <c r="D307" s="157" t="s">
        <v>223</v>
      </c>
      <c r="E307" s="176" t="s">
        <v>1</v>
      </c>
      <c r="F307" s="177" t="s">
        <v>226</v>
      </c>
      <c r="H307" s="178">
        <v>295</v>
      </c>
      <c r="I307" s="179"/>
      <c r="L307" s="175"/>
      <c r="M307" s="180"/>
      <c r="N307" s="181"/>
      <c r="O307" s="181"/>
      <c r="P307" s="181"/>
      <c r="Q307" s="181"/>
      <c r="R307" s="181"/>
      <c r="S307" s="181"/>
      <c r="T307" s="182"/>
      <c r="AT307" s="176" t="s">
        <v>223</v>
      </c>
      <c r="AU307" s="176" t="s">
        <v>89</v>
      </c>
      <c r="AV307" s="14" t="s">
        <v>142</v>
      </c>
      <c r="AW307" s="14" t="s">
        <v>35</v>
      </c>
      <c r="AX307" s="14" t="s">
        <v>22</v>
      </c>
      <c r="AY307" s="176" t="s">
        <v>123</v>
      </c>
    </row>
    <row r="308" spans="1:65" s="2" customFormat="1" ht="24.2" customHeight="1">
      <c r="A308" s="32"/>
      <c r="B308" s="143"/>
      <c r="C308" s="144" t="s">
        <v>524</v>
      </c>
      <c r="D308" s="144" t="s">
        <v>126</v>
      </c>
      <c r="E308" s="145" t="s">
        <v>525</v>
      </c>
      <c r="F308" s="146" t="s">
        <v>526</v>
      </c>
      <c r="G308" s="147" t="s">
        <v>264</v>
      </c>
      <c r="H308" s="148">
        <v>92.05</v>
      </c>
      <c r="I308" s="149"/>
      <c r="J308" s="150">
        <f>ROUND(I308*H308,2)</f>
        <v>0</v>
      </c>
      <c r="K308" s="146" t="s">
        <v>130</v>
      </c>
      <c r="L308" s="33"/>
      <c r="M308" s="151" t="s">
        <v>1</v>
      </c>
      <c r="N308" s="152" t="s">
        <v>45</v>
      </c>
      <c r="O308" s="58"/>
      <c r="P308" s="153">
        <f>O308*H308</f>
        <v>0</v>
      </c>
      <c r="Q308" s="153">
        <v>0</v>
      </c>
      <c r="R308" s="153">
        <f>Q308*H308</f>
        <v>0</v>
      </c>
      <c r="S308" s="153">
        <v>6.6E-3</v>
      </c>
      <c r="T308" s="154">
        <f>S308*H308</f>
        <v>0.60753000000000001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5" t="s">
        <v>302</v>
      </c>
      <c r="AT308" s="155" t="s">
        <v>126</v>
      </c>
      <c r="AU308" s="155" t="s">
        <v>89</v>
      </c>
      <c r="AY308" s="17" t="s">
        <v>123</v>
      </c>
      <c r="BE308" s="156">
        <f>IF(N308="základní",J308,0)</f>
        <v>0</v>
      </c>
      <c r="BF308" s="156">
        <f>IF(N308="snížená",J308,0)</f>
        <v>0</v>
      </c>
      <c r="BG308" s="156">
        <f>IF(N308="zákl. přenesená",J308,0)</f>
        <v>0</v>
      </c>
      <c r="BH308" s="156">
        <f>IF(N308="sníž. přenesená",J308,0)</f>
        <v>0</v>
      </c>
      <c r="BI308" s="156">
        <f>IF(N308="nulová",J308,0)</f>
        <v>0</v>
      </c>
      <c r="BJ308" s="17" t="s">
        <v>22</v>
      </c>
      <c r="BK308" s="156">
        <f>ROUND(I308*H308,2)</f>
        <v>0</v>
      </c>
      <c r="BL308" s="17" t="s">
        <v>302</v>
      </c>
      <c r="BM308" s="155" t="s">
        <v>527</v>
      </c>
    </row>
    <row r="309" spans="1:65" s="13" customFormat="1" ht="11.25">
      <c r="B309" s="167"/>
      <c r="D309" s="157" t="s">
        <v>223</v>
      </c>
      <c r="E309" s="168" t="s">
        <v>1</v>
      </c>
      <c r="F309" s="169" t="s">
        <v>528</v>
      </c>
      <c r="H309" s="170">
        <v>8.65</v>
      </c>
      <c r="I309" s="171"/>
      <c r="L309" s="167"/>
      <c r="M309" s="172"/>
      <c r="N309" s="173"/>
      <c r="O309" s="173"/>
      <c r="P309" s="173"/>
      <c r="Q309" s="173"/>
      <c r="R309" s="173"/>
      <c r="S309" s="173"/>
      <c r="T309" s="174"/>
      <c r="AT309" s="168" t="s">
        <v>223</v>
      </c>
      <c r="AU309" s="168" t="s">
        <v>89</v>
      </c>
      <c r="AV309" s="13" t="s">
        <v>89</v>
      </c>
      <c r="AW309" s="13" t="s">
        <v>35</v>
      </c>
      <c r="AX309" s="13" t="s">
        <v>80</v>
      </c>
      <c r="AY309" s="168" t="s">
        <v>123</v>
      </c>
    </row>
    <row r="310" spans="1:65" s="13" customFormat="1" ht="11.25">
      <c r="B310" s="167"/>
      <c r="D310" s="157" t="s">
        <v>223</v>
      </c>
      <c r="E310" s="168" t="s">
        <v>1</v>
      </c>
      <c r="F310" s="169" t="s">
        <v>529</v>
      </c>
      <c r="H310" s="170">
        <v>83.4</v>
      </c>
      <c r="I310" s="171"/>
      <c r="L310" s="167"/>
      <c r="M310" s="172"/>
      <c r="N310" s="173"/>
      <c r="O310" s="173"/>
      <c r="P310" s="173"/>
      <c r="Q310" s="173"/>
      <c r="R310" s="173"/>
      <c r="S310" s="173"/>
      <c r="T310" s="174"/>
      <c r="AT310" s="168" t="s">
        <v>223</v>
      </c>
      <c r="AU310" s="168" t="s">
        <v>89</v>
      </c>
      <c r="AV310" s="13" t="s">
        <v>89</v>
      </c>
      <c r="AW310" s="13" t="s">
        <v>35</v>
      </c>
      <c r="AX310" s="13" t="s">
        <v>80</v>
      </c>
      <c r="AY310" s="168" t="s">
        <v>123</v>
      </c>
    </row>
    <row r="311" spans="1:65" s="14" customFormat="1" ht="11.25">
      <c r="B311" s="175"/>
      <c r="D311" s="157" t="s">
        <v>223</v>
      </c>
      <c r="E311" s="176" t="s">
        <v>1</v>
      </c>
      <c r="F311" s="177" t="s">
        <v>226</v>
      </c>
      <c r="H311" s="178">
        <v>92.05</v>
      </c>
      <c r="I311" s="179"/>
      <c r="L311" s="175"/>
      <c r="M311" s="180"/>
      <c r="N311" s="181"/>
      <c r="O311" s="181"/>
      <c r="P311" s="181"/>
      <c r="Q311" s="181"/>
      <c r="R311" s="181"/>
      <c r="S311" s="181"/>
      <c r="T311" s="182"/>
      <c r="AT311" s="176" t="s">
        <v>223</v>
      </c>
      <c r="AU311" s="176" t="s">
        <v>89</v>
      </c>
      <c r="AV311" s="14" t="s">
        <v>142</v>
      </c>
      <c r="AW311" s="14" t="s">
        <v>35</v>
      </c>
      <c r="AX311" s="14" t="s">
        <v>22</v>
      </c>
      <c r="AY311" s="176" t="s">
        <v>123</v>
      </c>
    </row>
    <row r="312" spans="1:65" s="2" customFormat="1" ht="24.2" customHeight="1">
      <c r="A312" s="32"/>
      <c r="B312" s="143"/>
      <c r="C312" s="144" t="s">
        <v>530</v>
      </c>
      <c r="D312" s="144" t="s">
        <v>126</v>
      </c>
      <c r="E312" s="145" t="s">
        <v>531</v>
      </c>
      <c r="F312" s="146" t="s">
        <v>532</v>
      </c>
      <c r="G312" s="147" t="s">
        <v>264</v>
      </c>
      <c r="H312" s="148">
        <v>381.6</v>
      </c>
      <c r="I312" s="149"/>
      <c r="J312" s="150">
        <f>ROUND(I312*H312,2)</f>
        <v>0</v>
      </c>
      <c r="K312" s="146" t="s">
        <v>130</v>
      </c>
      <c r="L312" s="33"/>
      <c r="M312" s="151" t="s">
        <v>1</v>
      </c>
      <c r="N312" s="152" t="s">
        <v>45</v>
      </c>
      <c r="O312" s="58"/>
      <c r="P312" s="153">
        <f>O312*H312</f>
        <v>0</v>
      </c>
      <c r="Q312" s="153">
        <v>0</v>
      </c>
      <c r="R312" s="153">
        <f>Q312*H312</f>
        <v>0</v>
      </c>
      <c r="S312" s="153">
        <v>1.2319999999999999E-2</v>
      </c>
      <c r="T312" s="154">
        <f>S312*H312</f>
        <v>4.7013119999999997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5" t="s">
        <v>302</v>
      </c>
      <c r="AT312" s="155" t="s">
        <v>126</v>
      </c>
      <c r="AU312" s="155" t="s">
        <v>89</v>
      </c>
      <c r="AY312" s="17" t="s">
        <v>123</v>
      </c>
      <c r="BE312" s="156">
        <f>IF(N312="základní",J312,0)</f>
        <v>0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7" t="s">
        <v>22</v>
      </c>
      <c r="BK312" s="156">
        <f>ROUND(I312*H312,2)</f>
        <v>0</v>
      </c>
      <c r="BL312" s="17" t="s">
        <v>302</v>
      </c>
      <c r="BM312" s="155" t="s">
        <v>533</v>
      </c>
    </row>
    <row r="313" spans="1:65" s="13" customFormat="1" ht="11.25">
      <c r="B313" s="167"/>
      <c r="D313" s="157" t="s">
        <v>223</v>
      </c>
      <c r="E313" s="168" t="s">
        <v>1</v>
      </c>
      <c r="F313" s="169" t="s">
        <v>534</v>
      </c>
      <c r="H313" s="170">
        <v>170.5</v>
      </c>
      <c r="I313" s="171"/>
      <c r="L313" s="167"/>
      <c r="M313" s="172"/>
      <c r="N313" s="173"/>
      <c r="O313" s="173"/>
      <c r="P313" s="173"/>
      <c r="Q313" s="173"/>
      <c r="R313" s="173"/>
      <c r="S313" s="173"/>
      <c r="T313" s="174"/>
      <c r="AT313" s="168" t="s">
        <v>223</v>
      </c>
      <c r="AU313" s="168" t="s">
        <v>89</v>
      </c>
      <c r="AV313" s="13" t="s">
        <v>89</v>
      </c>
      <c r="AW313" s="13" t="s">
        <v>35</v>
      </c>
      <c r="AX313" s="13" t="s">
        <v>80</v>
      </c>
      <c r="AY313" s="168" t="s">
        <v>123</v>
      </c>
    </row>
    <row r="314" spans="1:65" s="13" customFormat="1" ht="11.25">
      <c r="B314" s="167"/>
      <c r="D314" s="157" t="s">
        <v>223</v>
      </c>
      <c r="E314" s="168" t="s">
        <v>1</v>
      </c>
      <c r="F314" s="169" t="s">
        <v>535</v>
      </c>
      <c r="H314" s="170">
        <v>211.1</v>
      </c>
      <c r="I314" s="171"/>
      <c r="L314" s="167"/>
      <c r="M314" s="172"/>
      <c r="N314" s="173"/>
      <c r="O314" s="173"/>
      <c r="P314" s="173"/>
      <c r="Q314" s="173"/>
      <c r="R314" s="173"/>
      <c r="S314" s="173"/>
      <c r="T314" s="174"/>
      <c r="AT314" s="168" t="s">
        <v>223</v>
      </c>
      <c r="AU314" s="168" t="s">
        <v>89</v>
      </c>
      <c r="AV314" s="13" t="s">
        <v>89</v>
      </c>
      <c r="AW314" s="13" t="s">
        <v>35</v>
      </c>
      <c r="AX314" s="13" t="s">
        <v>80</v>
      </c>
      <c r="AY314" s="168" t="s">
        <v>123</v>
      </c>
    </row>
    <row r="315" spans="1:65" s="14" customFormat="1" ht="11.25">
      <c r="B315" s="175"/>
      <c r="D315" s="157" t="s">
        <v>223</v>
      </c>
      <c r="E315" s="176" t="s">
        <v>1</v>
      </c>
      <c r="F315" s="177" t="s">
        <v>226</v>
      </c>
      <c r="H315" s="178">
        <v>381.6</v>
      </c>
      <c r="I315" s="179"/>
      <c r="L315" s="175"/>
      <c r="M315" s="180"/>
      <c r="N315" s="181"/>
      <c r="O315" s="181"/>
      <c r="P315" s="181"/>
      <c r="Q315" s="181"/>
      <c r="R315" s="181"/>
      <c r="S315" s="181"/>
      <c r="T315" s="182"/>
      <c r="AT315" s="176" t="s">
        <v>223</v>
      </c>
      <c r="AU315" s="176" t="s">
        <v>89</v>
      </c>
      <c r="AV315" s="14" t="s">
        <v>142</v>
      </c>
      <c r="AW315" s="14" t="s">
        <v>35</v>
      </c>
      <c r="AX315" s="14" t="s">
        <v>22</v>
      </c>
      <c r="AY315" s="176" t="s">
        <v>123</v>
      </c>
    </row>
    <row r="316" spans="1:65" s="2" customFormat="1" ht="24.2" customHeight="1">
      <c r="A316" s="32"/>
      <c r="B316" s="143"/>
      <c r="C316" s="144" t="s">
        <v>536</v>
      </c>
      <c r="D316" s="144" t="s">
        <v>126</v>
      </c>
      <c r="E316" s="145" t="s">
        <v>537</v>
      </c>
      <c r="F316" s="146" t="s">
        <v>538</v>
      </c>
      <c r="G316" s="147" t="s">
        <v>264</v>
      </c>
      <c r="H316" s="148">
        <v>305.7</v>
      </c>
      <c r="I316" s="149"/>
      <c r="J316" s="150">
        <f>ROUND(I316*H316,2)</f>
        <v>0</v>
      </c>
      <c r="K316" s="146" t="s">
        <v>130</v>
      </c>
      <c r="L316" s="33"/>
      <c r="M316" s="151" t="s">
        <v>1</v>
      </c>
      <c r="N316" s="152" t="s">
        <v>45</v>
      </c>
      <c r="O316" s="58"/>
      <c r="P316" s="153">
        <f>O316*H316</f>
        <v>0</v>
      </c>
      <c r="Q316" s="153">
        <v>0</v>
      </c>
      <c r="R316" s="153">
        <f>Q316*H316</f>
        <v>0</v>
      </c>
      <c r="S316" s="153">
        <v>1.584E-2</v>
      </c>
      <c r="T316" s="154">
        <f>S316*H316</f>
        <v>4.8422879999999999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5" t="s">
        <v>302</v>
      </c>
      <c r="AT316" s="155" t="s">
        <v>126</v>
      </c>
      <c r="AU316" s="155" t="s">
        <v>89</v>
      </c>
      <c r="AY316" s="17" t="s">
        <v>123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7" t="s">
        <v>22</v>
      </c>
      <c r="BK316" s="156">
        <f>ROUND(I316*H316,2)</f>
        <v>0</v>
      </c>
      <c r="BL316" s="17" t="s">
        <v>302</v>
      </c>
      <c r="BM316" s="155" t="s">
        <v>539</v>
      </c>
    </row>
    <row r="317" spans="1:65" s="13" customFormat="1" ht="11.25">
      <c r="B317" s="167"/>
      <c r="D317" s="157" t="s">
        <v>223</v>
      </c>
      <c r="E317" s="168" t="s">
        <v>1</v>
      </c>
      <c r="F317" s="169" t="s">
        <v>540</v>
      </c>
      <c r="H317" s="170">
        <v>131.1</v>
      </c>
      <c r="I317" s="171"/>
      <c r="L317" s="167"/>
      <c r="M317" s="172"/>
      <c r="N317" s="173"/>
      <c r="O317" s="173"/>
      <c r="P317" s="173"/>
      <c r="Q317" s="173"/>
      <c r="R317" s="173"/>
      <c r="S317" s="173"/>
      <c r="T317" s="174"/>
      <c r="AT317" s="168" t="s">
        <v>223</v>
      </c>
      <c r="AU317" s="168" t="s">
        <v>89</v>
      </c>
      <c r="AV317" s="13" t="s">
        <v>89</v>
      </c>
      <c r="AW317" s="13" t="s">
        <v>35</v>
      </c>
      <c r="AX317" s="13" t="s">
        <v>80</v>
      </c>
      <c r="AY317" s="168" t="s">
        <v>123</v>
      </c>
    </row>
    <row r="318" spans="1:65" s="13" customFormat="1" ht="11.25">
      <c r="B318" s="167"/>
      <c r="D318" s="157" t="s">
        <v>223</v>
      </c>
      <c r="E318" s="168" t="s">
        <v>1</v>
      </c>
      <c r="F318" s="169" t="s">
        <v>541</v>
      </c>
      <c r="H318" s="170">
        <v>174.6</v>
      </c>
      <c r="I318" s="171"/>
      <c r="L318" s="167"/>
      <c r="M318" s="172"/>
      <c r="N318" s="173"/>
      <c r="O318" s="173"/>
      <c r="P318" s="173"/>
      <c r="Q318" s="173"/>
      <c r="R318" s="173"/>
      <c r="S318" s="173"/>
      <c r="T318" s="174"/>
      <c r="AT318" s="168" t="s">
        <v>223</v>
      </c>
      <c r="AU318" s="168" t="s">
        <v>89</v>
      </c>
      <c r="AV318" s="13" t="s">
        <v>89</v>
      </c>
      <c r="AW318" s="13" t="s">
        <v>35</v>
      </c>
      <c r="AX318" s="13" t="s">
        <v>80</v>
      </c>
      <c r="AY318" s="168" t="s">
        <v>123</v>
      </c>
    </row>
    <row r="319" spans="1:65" s="14" customFormat="1" ht="11.25">
      <c r="B319" s="175"/>
      <c r="D319" s="157" t="s">
        <v>223</v>
      </c>
      <c r="E319" s="176" t="s">
        <v>1</v>
      </c>
      <c r="F319" s="177" t="s">
        <v>226</v>
      </c>
      <c r="H319" s="178">
        <v>305.7</v>
      </c>
      <c r="I319" s="179"/>
      <c r="L319" s="175"/>
      <c r="M319" s="180"/>
      <c r="N319" s="181"/>
      <c r="O319" s="181"/>
      <c r="P319" s="181"/>
      <c r="Q319" s="181"/>
      <c r="R319" s="181"/>
      <c r="S319" s="181"/>
      <c r="T319" s="182"/>
      <c r="AT319" s="176" t="s">
        <v>223</v>
      </c>
      <c r="AU319" s="176" t="s">
        <v>89</v>
      </c>
      <c r="AV319" s="14" t="s">
        <v>142</v>
      </c>
      <c r="AW319" s="14" t="s">
        <v>35</v>
      </c>
      <c r="AX319" s="14" t="s">
        <v>22</v>
      </c>
      <c r="AY319" s="176" t="s">
        <v>123</v>
      </c>
    </row>
    <row r="320" spans="1:65" s="2" customFormat="1" ht="24.2" customHeight="1">
      <c r="A320" s="32"/>
      <c r="B320" s="143"/>
      <c r="C320" s="144" t="s">
        <v>542</v>
      </c>
      <c r="D320" s="144" t="s">
        <v>126</v>
      </c>
      <c r="E320" s="145" t="s">
        <v>543</v>
      </c>
      <c r="F320" s="146" t="s">
        <v>544</v>
      </c>
      <c r="G320" s="147" t="s">
        <v>264</v>
      </c>
      <c r="H320" s="148">
        <v>268.10000000000002</v>
      </c>
      <c r="I320" s="149"/>
      <c r="J320" s="150">
        <f>ROUND(I320*H320,2)</f>
        <v>0</v>
      </c>
      <c r="K320" s="146" t="s">
        <v>130</v>
      </c>
      <c r="L320" s="33"/>
      <c r="M320" s="151" t="s">
        <v>1</v>
      </c>
      <c r="N320" s="152" t="s">
        <v>45</v>
      </c>
      <c r="O320" s="58"/>
      <c r="P320" s="153">
        <f>O320*H320</f>
        <v>0</v>
      </c>
      <c r="Q320" s="153">
        <v>0</v>
      </c>
      <c r="R320" s="153">
        <f>Q320*H320</f>
        <v>0</v>
      </c>
      <c r="S320" s="153">
        <v>2.4750000000000001E-2</v>
      </c>
      <c r="T320" s="154">
        <f>S320*H320</f>
        <v>6.6354750000000005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5" t="s">
        <v>302</v>
      </c>
      <c r="AT320" s="155" t="s">
        <v>126</v>
      </c>
      <c r="AU320" s="155" t="s">
        <v>89</v>
      </c>
      <c r="AY320" s="17" t="s">
        <v>123</v>
      </c>
      <c r="BE320" s="156">
        <f>IF(N320="základní",J320,0)</f>
        <v>0</v>
      </c>
      <c r="BF320" s="156">
        <f>IF(N320="snížená",J320,0)</f>
        <v>0</v>
      </c>
      <c r="BG320" s="156">
        <f>IF(N320="zákl. přenesená",J320,0)</f>
        <v>0</v>
      </c>
      <c r="BH320" s="156">
        <f>IF(N320="sníž. přenesená",J320,0)</f>
        <v>0</v>
      </c>
      <c r="BI320" s="156">
        <f>IF(N320="nulová",J320,0)</f>
        <v>0</v>
      </c>
      <c r="BJ320" s="17" t="s">
        <v>22</v>
      </c>
      <c r="BK320" s="156">
        <f>ROUND(I320*H320,2)</f>
        <v>0</v>
      </c>
      <c r="BL320" s="17" t="s">
        <v>302</v>
      </c>
      <c r="BM320" s="155" t="s">
        <v>545</v>
      </c>
    </row>
    <row r="321" spans="1:65" s="13" customFormat="1" ht="11.25">
      <c r="B321" s="167"/>
      <c r="D321" s="157" t="s">
        <v>223</v>
      </c>
      <c r="E321" s="168" t="s">
        <v>1</v>
      </c>
      <c r="F321" s="169" t="s">
        <v>546</v>
      </c>
      <c r="H321" s="170">
        <v>69</v>
      </c>
      <c r="I321" s="171"/>
      <c r="L321" s="167"/>
      <c r="M321" s="172"/>
      <c r="N321" s="173"/>
      <c r="O321" s="173"/>
      <c r="P321" s="173"/>
      <c r="Q321" s="173"/>
      <c r="R321" s="173"/>
      <c r="S321" s="173"/>
      <c r="T321" s="174"/>
      <c r="AT321" s="168" t="s">
        <v>223</v>
      </c>
      <c r="AU321" s="168" t="s">
        <v>89</v>
      </c>
      <c r="AV321" s="13" t="s">
        <v>89</v>
      </c>
      <c r="AW321" s="13" t="s">
        <v>35</v>
      </c>
      <c r="AX321" s="13" t="s">
        <v>80</v>
      </c>
      <c r="AY321" s="168" t="s">
        <v>123</v>
      </c>
    </row>
    <row r="322" spans="1:65" s="13" customFormat="1" ht="11.25">
      <c r="B322" s="167"/>
      <c r="D322" s="157" t="s">
        <v>223</v>
      </c>
      <c r="E322" s="168" t="s">
        <v>1</v>
      </c>
      <c r="F322" s="169" t="s">
        <v>547</v>
      </c>
      <c r="H322" s="170">
        <v>199.1</v>
      </c>
      <c r="I322" s="171"/>
      <c r="L322" s="167"/>
      <c r="M322" s="172"/>
      <c r="N322" s="173"/>
      <c r="O322" s="173"/>
      <c r="P322" s="173"/>
      <c r="Q322" s="173"/>
      <c r="R322" s="173"/>
      <c r="S322" s="173"/>
      <c r="T322" s="174"/>
      <c r="AT322" s="168" t="s">
        <v>223</v>
      </c>
      <c r="AU322" s="168" t="s">
        <v>89</v>
      </c>
      <c r="AV322" s="13" t="s">
        <v>89</v>
      </c>
      <c r="AW322" s="13" t="s">
        <v>35</v>
      </c>
      <c r="AX322" s="13" t="s">
        <v>80</v>
      </c>
      <c r="AY322" s="168" t="s">
        <v>123</v>
      </c>
    </row>
    <row r="323" spans="1:65" s="14" customFormat="1" ht="11.25">
      <c r="B323" s="175"/>
      <c r="D323" s="157" t="s">
        <v>223</v>
      </c>
      <c r="E323" s="176" t="s">
        <v>1</v>
      </c>
      <c r="F323" s="177" t="s">
        <v>226</v>
      </c>
      <c r="H323" s="178">
        <v>268.10000000000002</v>
      </c>
      <c r="I323" s="179"/>
      <c r="L323" s="175"/>
      <c r="M323" s="180"/>
      <c r="N323" s="181"/>
      <c r="O323" s="181"/>
      <c r="P323" s="181"/>
      <c r="Q323" s="181"/>
      <c r="R323" s="181"/>
      <c r="S323" s="181"/>
      <c r="T323" s="182"/>
      <c r="AT323" s="176" t="s">
        <v>223</v>
      </c>
      <c r="AU323" s="176" t="s">
        <v>89</v>
      </c>
      <c r="AV323" s="14" t="s">
        <v>142</v>
      </c>
      <c r="AW323" s="14" t="s">
        <v>35</v>
      </c>
      <c r="AX323" s="14" t="s">
        <v>22</v>
      </c>
      <c r="AY323" s="176" t="s">
        <v>123</v>
      </c>
    </row>
    <row r="324" spans="1:65" s="2" customFormat="1" ht="24.2" customHeight="1">
      <c r="A324" s="32"/>
      <c r="B324" s="143"/>
      <c r="C324" s="144" t="s">
        <v>548</v>
      </c>
      <c r="D324" s="144" t="s">
        <v>126</v>
      </c>
      <c r="E324" s="145" t="s">
        <v>549</v>
      </c>
      <c r="F324" s="146" t="s">
        <v>550</v>
      </c>
      <c r="G324" s="147" t="s">
        <v>264</v>
      </c>
      <c r="H324" s="148">
        <v>259.5</v>
      </c>
      <c r="I324" s="149"/>
      <c r="J324" s="150">
        <f>ROUND(I324*H324,2)</f>
        <v>0</v>
      </c>
      <c r="K324" s="146" t="s">
        <v>130</v>
      </c>
      <c r="L324" s="33"/>
      <c r="M324" s="151" t="s">
        <v>1</v>
      </c>
      <c r="N324" s="152" t="s">
        <v>45</v>
      </c>
      <c r="O324" s="58"/>
      <c r="P324" s="153">
        <f>O324*H324</f>
        <v>0</v>
      </c>
      <c r="Q324" s="153">
        <v>0</v>
      </c>
      <c r="R324" s="153">
        <f>Q324*H324</f>
        <v>0</v>
      </c>
      <c r="S324" s="153">
        <v>3.3000000000000002E-2</v>
      </c>
      <c r="T324" s="154">
        <f>S324*H324</f>
        <v>8.5635000000000012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5" t="s">
        <v>302</v>
      </c>
      <c r="AT324" s="155" t="s">
        <v>126</v>
      </c>
      <c r="AU324" s="155" t="s">
        <v>89</v>
      </c>
      <c r="AY324" s="17" t="s">
        <v>123</v>
      </c>
      <c r="BE324" s="156">
        <f>IF(N324="základní",J324,0)</f>
        <v>0</v>
      </c>
      <c r="BF324" s="156">
        <f>IF(N324="snížená",J324,0)</f>
        <v>0</v>
      </c>
      <c r="BG324" s="156">
        <f>IF(N324="zákl. přenesená",J324,0)</f>
        <v>0</v>
      </c>
      <c r="BH324" s="156">
        <f>IF(N324="sníž. přenesená",J324,0)</f>
        <v>0</v>
      </c>
      <c r="BI324" s="156">
        <f>IF(N324="nulová",J324,0)</f>
        <v>0</v>
      </c>
      <c r="BJ324" s="17" t="s">
        <v>22</v>
      </c>
      <c r="BK324" s="156">
        <f>ROUND(I324*H324,2)</f>
        <v>0</v>
      </c>
      <c r="BL324" s="17" t="s">
        <v>302</v>
      </c>
      <c r="BM324" s="155" t="s">
        <v>551</v>
      </c>
    </row>
    <row r="325" spans="1:65" s="13" customFormat="1" ht="11.25">
      <c r="B325" s="167"/>
      <c r="D325" s="157" t="s">
        <v>223</v>
      </c>
      <c r="E325" s="168" t="s">
        <v>1</v>
      </c>
      <c r="F325" s="169" t="s">
        <v>552</v>
      </c>
      <c r="H325" s="170">
        <v>4.9000000000000004</v>
      </c>
      <c r="I325" s="171"/>
      <c r="L325" s="167"/>
      <c r="M325" s="172"/>
      <c r="N325" s="173"/>
      <c r="O325" s="173"/>
      <c r="P325" s="173"/>
      <c r="Q325" s="173"/>
      <c r="R325" s="173"/>
      <c r="S325" s="173"/>
      <c r="T325" s="174"/>
      <c r="AT325" s="168" t="s">
        <v>223</v>
      </c>
      <c r="AU325" s="168" t="s">
        <v>89</v>
      </c>
      <c r="AV325" s="13" t="s">
        <v>89</v>
      </c>
      <c r="AW325" s="13" t="s">
        <v>35</v>
      </c>
      <c r="AX325" s="13" t="s">
        <v>80</v>
      </c>
      <c r="AY325" s="168" t="s">
        <v>123</v>
      </c>
    </row>
    <row r="326" spans="1:65" s="13" customFormat="1" ht="11.25">
      <c r="B326" s="167"/>
      <c r="D326" s="157" t="s">
        <v>223</v>
      </c>
      <c r="E326" s="168" t="s">
        <v>1</v>
      </c>
      <c r="F326" s="169" t="s">
        <v>553</v>
      </c>
      <c r="H326" s="170">
        <v>254.6</v>
      </c>
      <c r="I326" s="171"/>
      <c r="L326" s="167"/>
      <c r="M326" s="172"/>
      <c r="N326" s="173"/>
      <c r="O326" s="173"/>
      <c r="P326" s="173"/>
      <c r="Q326" s="173"/>
      <c r="R326" s="173"/>
      <c r="S326" s="173"/>
      <c r="T326" s="174"/>
      <c r="AT326" s="168" t="s">
        <v>223</v>
      </c>
      <c r="AU326" s="168" t="s">
        <v>89</v>
      </c>
      <c r="AV326" s="13" t="s">
        <v>89</v>
      </c>
      <c r="AW326" s="13" t="s">
        <v>35</v>
      </c>
      <c r="AX326" s="13" t="s">
        <v>80</v>
      </c>
      <c r="AY326" s="168" t="s">
        <v>123</v>
      </c>
    </row>
    <row r="327" spans="1:65" s="14" customFormat="1" ht="11.25">
      <c r="B327" s="175"/>
      <c r="D327" s="157" t="s">
        <v>223</v>
      </c>
      <c r="E327" s="176" t="s">
        <v>1</v>
      </c>
      <c r="F327" s="177" t="s">
        <v>226</v>
      </c>
      <c r="H327" s="178">
        <v>259.5</v>
      </c>
      <c r="I327" s="179"/>
      <c r="L327" s="175"/>
      <c r="M327" s="180"/>
      <c r="N327" s="181"/>
      <c r="O327" s="181"/>
      <c r="P327" s="181"/>
      <c r="Q327" s="181"/>
      <c r="R327" s="181"/>
      <c r="S327" s="181"/>
      <c r="T327" s="182"/>
      <c r="AT327" s="176" t="s">
        <v>223</v>
      </c>
      <c r="AU327" s="176" t="s">
        <v>89</v>
      </c>
      <c r="AV327" s="14" t="s">
        <v>142</v>
      </c>
      <c r="AW327" s="14" t="s">
        <v>35</v>
      </c>
      <c r="AX327" s="14" t="s">
        <v>22</v>
      </c>
      <c r="AY327" s="176" t="s">
        <v>123</v>
      </c>
    </row>
    <row r="328" spans="1:65" s="2" customFormat="1" ht="24.2" customHeight="1">
      <c r="A328" s="32"/>
      <c r="B328" s="143"/>
      <c r="C328" s="144" t="s">
        <v>554</v>
      </c>
      <c r="D328" s="144" t="s">
        <v>126</v>
      </c>
      <c r="E328" s="145" t="s">
        <v>555</v>
      </c>
      <c r="F328" s="146" t="s">
        <v>556</v>
      </c>
      <c r="G328" s="147" t="s">
        <v>264</v>
      </c>
      <c r="H328" s="148">
        <v>92.05</v>
      </c>
      <c r="I328" s="149"/>
      <c r="J328" s="150">
        <f>ROUND(I328*H328,2)</f>
        <v>0</v>
      </c>
      <c r="K328" s="146" t="s">
        <v>130</v>
      </c>
      <c r="L328" s="33"/>
      <c r="M328" s="151" t="s">
        <v>1</v>
      </c>
      <c r="N328" s="152" t="s">
        <v>45</v>
      </c>
      <c r="O328" s="58"/>
      <c r="P328" s="153">
        <f>O328*H328</f>
        <v>0</v>
      </c>
      <c r="Q328" s="153">
        <v>6.0000000000000002E-5</v>
      </c>
      <c r="R328" s="153">
        <f>Q328*H328</f>
        <v>5.5230000000000001E-3</v>
      </c>
      <c r="S328" s="153">
        <v>0</v>
      </c>
      <c r="T328" s="15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5" t="s">
        <v>302</v>
      </c>
      <c r="AT328" s="155" t="s">
        <v>126</v>
      </c>
      <c r="AU328" s="155" t="s">
        <v>89</v>
      </c>
      <c r="AY328" s="17" t="s">
        <v>123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7" t="s">
        <v>22</v>
      </c>
      <c r="BK328" s="156">
        <f>ROUND(I328*H328,2)</f>
        <v>0</v>
      </c>
      <c r="BL328" s="17" t="s">
        <v>302</v>
      </c>
      <c r="BM328" s="155" t="s">
        <v>557</v>
      </c>
    </row>
    <row r="329" spans="1:65" s="13" customFormat="1" ht="11.25">
      <c r="B329" s="167"/>
      <c r="D329" s="157" t="s">
        <v>223</v>
      </c>
      <c r="E329" s="168" t="s">
        <v>1</v>
      </c>
      <c r="F329" s="169" t="s">
        <v>558</v>
      </c>
      <c r="H329" s="170">
        <v>3.6</v>
      </c>
      <c r="I329" s="171"/>
      <c r="L329" s="167"/>
      <c r="M329" s="172"/>
      <c r="N329" s="173"/>
      <c r="O329" s="173"/>
      <c r="P329" s="173"/>
      <c r="Q329" s="173"/>
      <c r="R329" s="173"/>
      <c r="S329" s="173"/>
      <c r="T329" s="174"/>
      <c r="AT329" s="168" t="s">
        <v>223</v>
      </c>
      <c r="AU329" s="168" t="s">
        <v>89</v>
      </c>
      <c r="AV329" s="13" t="s">
        <v>89</v>
      </c>
      <c r="AW329" s="13" t="s">
        <v>35</v>
      </c>
      <c r="AX329" s="13" t="s">
        <v>80</v>
      </c>
      <c r="AY329" s="168" t="s">
        <v>123</v>
      </c>
    </row>
    <row r="330" spans="1:65" s="15" customFormat="1" ht="11.25">
      <c r="B330" s="183"/>
      <c r="D330" s="157" t="s">
        <v>223</v>
      </c>
      <c r="E330" s="184" t="s">
        <v>1</v>
      </c>
      <c r="F330" s="185" t="s">
        <v>446</v>
      </c>
      <c r="H330" s="186">
        <v>3.6</v>
      </c>
      <c r="I330" s="187"/>
      <c r="L330" s="183"/>
      <c r="M330" s="188"/>
      <c r="N330" s="189"/>
      <c r="O330" s="189"/>
      <c r="P330" s="189"/>
      <c r="Q330" s="189"/>
      <c r="R330" s="189"/>
      <c r="S330" s="189"/>
      <c r="T330" s="190"/>
      <c r="AT330" s="184" t="s">
        <v>223</v>
      </c>
      <c r="AU330" s="184" t="s">
        <v>89</v>
      </c>
      <c r="AV330" s="15" t="s">
        <v>138</v>
      </c>
      <c r="AW330" s="15" t="s">
        <v>35</v>
      </c>
      <c r="AX330" s="15" t="s">
        <v>80</v>
      </c>
      <c r="AY330" s="184" t="s">
        <v>123</v>
      </c>
    </row>
    <row r="331" spans="1:65" s="13" customFormat="1" ht="11.25">
      <c r="B331" s="167"/>
      <c r="D331" s="157" t="s">
        <v>223</v>
      </c>
      <c r="E331" s="168" t="s">
        <v>1</v>
      </c>
      <c r="F331" s="169" t="s">
        <v>559</v>
      </c>
      <c r="H331" s="170">
        <v>4.05</v>
      </c>
      <c r="I331" s="171"/>
      <c r="L331" s="167"/>
      <c r="M331" s="172"/>
      <c r="N331" s="173"/>
      <c r="O331" s="173"/>
      <c r="P331" s="173"/>
      <c r="Q331" s="173"/>
      <c r="R331" s="173"/>
      <c r="S331" s="173"/>
      <c r="T331" s="174"/>
      <c r="AT331" s="168" t="s">
        <v>223</v>
      </c>
      <c r="AU331" s="168" t="s">
        <v>89</v>
      </c>
      <c r="AV331" s="13" t="s">
        <v>89</v>
      </c>
      <c r="AW331" s="13" t="s">
        <v>35</v>
      </c>
      <c r="AX331" s="13" t="s">
        <v>80</v>
      </c>
      <c r="AY331" s="168" t="s">
        <v>123</v>
      </c>
    </row>
    <row r="332" spans="1:65" s="15" customFormat="1" ht="11.25">
      <c r="B332" s="183"/>
      <c r="D332" s="157" t="s">
        <v>223</v>
      </c>
      <c r="E332" s="184" t="s">
        <v>1</v>
      </c>
      <c r="F332" s="185" t="s">
        <v>438</v>
      </c>
      <c r="H332" s="186">
        <v>4.05</v>
      </c>
      <c r="I332" s="187"/>
      <c r="L332" s="183"/>
      <c r="M332" s="188"/>
      <c r="N332" s="189"/>
      <c r="O332" s="189"/>
      <c r="P332" s="189"/>
      <c r="Q332" s="189"/>
      <c r="R332" s="189"/>
      <c r="S332" s="189"/>
      <c r="T332" s="190"/>
      <c r="AT332" s="184" t="s">
        <v>223</v>
      </c>
      <c r="AU332" s="184" t="s">
        <v>89</v>
      </c>
      <c r="AV332" s="15" t="s">
        <v>138</v>
      </c>
      <c r="AW332" s="15" t="s">
        <v>35</v>
      </c>
      <c r="AX332" s="15" t="s">
        <v>80</v>
      </c>
      <c r="AY332" s="184" t="s">
        <v>123</v>
      </c>
    </row>
    <row r="333" spans="1:65" s="13" customFormat="1" ht="11.25">
      <c r="B333" s="167"/>
      <c r="D333" s="157" t="s">
        <v>223</v>
      </c>
      <c r="E333" s="168" t="s">
        <v>1</v>
      </c>
      <c r="F333" s="169" t="s">
        <v>560</v>
      </c>
      <c r="H333" s="170">
        <v>1</v>
      </c>
      <c r="I333" s="171"/>
      <c r="L333" s="167"/>
      <c r="M333" s="172"/>
      <c r="N333" s="173"/>
      <c r="O333" s="173"/>
      <c r="P333" s="173"/>
      <c r="Q333" s="173"/>
      <c r="R333" s="173"/>
      <c r="S333" s="173"/>
      <c r="T333" s="174"/>
      <c r="AT333" s="168" t="s">
        <v>223</v>
      </c>
      <c r="AU333" s="168" t="s">
        <v>89</v>
      </c>
      <c r="AV333" s="13" t="s">
        <v>89</v>
      </c>
      <c r="AW333" s="13" t="s">
        <v>35</v>
      </c>
      <c r="AX333" s="13" t="s">
        <v>80</v>
      </c>
      <c r="AY333" s="168" t="s">
        <v>123</v>
      </c>
    </row>
    <row r="334" spans="1:65" s="15" customFormat="1" ht="11.25">
      <c r="B334" s="183"/>
      <c r="D334" s="157" t="s">
        <v>223</v>
      </c>
      <c r="E334" s="184" t="s">
        <v>1</v>
      </c>
      <c r="F334" s="185" t="s">
        <v>440</v>
      </c>
      <c r="H334" s="186">
        <v>1</v>
      </c>
      <c r="I334" s="187"/>
      <c r="L334" s="183"/>
      <c r="M334" s="188"/>
      <c r="N334" s="189"/>
      <c r="O334" s="189"/>
      <c r="P334" s="189"/>
      <c r="Q334" s="189"/>
      <c r="R334" s="189"/>
      <c r="S334" s="189"/>
      <c r="T334" s="190"/>
      <c r="AT334" s="184" t="s">
        <v>223</v>
      </c>
      <c r="AU334" s="184" t="s">
        <v>89</v>
      </c>
      <c r="AV334" s="15" t="s">
        <v>138</v>
      </c>
      <c r="AW334" s="15" t="s">
        <v>35</v>
      </c>
      <c r="AX334" s="15" t="s">
        <v>80</v>
      </c>
      <c r="AY334" s="184" t="s">
        <v>123</v>
      </c>
    </row>
    <row r="335" spans="1:65" s="13" customFormat="1" ht="11.25">
      <c r="B335" s="167"/>
      <c r="D335" s="157" t="s">
        <v>223</v>
      </c>
      <c r="E335" s="168" t="s">
        <v>1</v>
      </c>
      <c r="F335" s="169" t="s">
        <v>529</v>
      </c>
      <c r="H335" s="170">
        <v>83.4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223</v>
      </c>
      <c r="AU335" s="168" t="s">
        <v>89</v>
      </c>
      <c r="AV335" s="13" t="s">
        <v>89</v>
      </c>
      <c r="AW335" s="13" t="s">
        <v>35</v>
      </c>
      <c r="AX335" s="13" t="s">
        <v>80</v>
      </c>
      <c r="AY335" s="168" t="s">
        <v>123</v>
      </c>
    </row>
    <row r="336" spans="1:65" s="14" customFormat="1" ht="11.25">
      <c r="B336" s="175"/>
      <c r="D336" s="157" t="s">
        <v>223</v>
      </c>
      <c r="E336" s="176" t="s">
        <v>1</v>
      </c>
      <c r="F336" s="177" t="s">
        <v>226</v>
      </c>
      <c r="H336" s="178">
        <v>92.05</v>
      </c>
      <c r="I336" s="179"/>
      <c r="L336" s="175"/>
      <c r="M336" s="180"/>
      <c r="N336" s="181"/>
      <c r="O336" s="181"/>
      <c r="P336" s="181"/>
      <c r="Q336" s="181"/>
      <c r="R336" s="181"/>
      <c r="S336" s="181"/>
      <c r="T336" s="182"/>
      <c r="AT336" s="176" t="s">
        <v>223</v>
      </c>
      <c r="AU336" s="176" t="s">
        <v>89</v>
      </c>
      <c r="AV336" s="14" t="s">
        <v>142</v>
      </c>
      <c r="AW336" s="14" t="s">
        <v>35</v>
      </c>
      <c r="AX336" s="14" t="s">
        <v>22</v>
      </c>
      <c r="AY336" s="176" t="s">
        <v>123</v>
      </c>
    </row>
    <row r="337" spans="1:65" s="2" customFormat="1" ht="24.2" customHeight="1">
      <c r="A337" s="32"/>
      <c r="B337" s="143"/>
      <c r="C337" s="144" t="s">
        <v>561</v>
      </c>
      <c r="D337" s="144" t="s">
        <v>126</v>
      </c>
      <c r="E337" s="145" t="s">
        <v>562</v>
      </c>
      <c r="F337" s="146" t="s">
        <v>563</v>
      </c>
      <c r="G337" s="147" t="s">
        <v>264</v>
      </c>
      <c r="H337" s="148">
        <v>381.6</v>
      </c>
      <c r="I337" s="149"/>
      <c r="J337" s="150">
        <f>ROUND(I337*H337,2)</f>
        <v>0</v>
      </c>
      <c r="K337" s="146" t="s">
        <v>130</v>
      </c>
      <c r="L337" s="33"/>
      <c r="M337" s="151" t="s">
        <v>1</v>
      </c>
      <c r="N337" s="152" t="s">
        <v>45</v>
      </c>
      <c r="O337" s="58"/>
      <c r="P337" s="153">
        <f>O337*H337</f>
        <v>0</v>
      </c>
      <c r="Q337" s="153">
        <v>8.0000000000000007E-5</v>
      </c>
      <c r="R337" s="153">
        <f>Q337*H337</f>
        <v>3.0528000000000003E-2</v>
      </c>
      <c r="S337" s="153">
        <v>0</v>
      </c>
      <c r="T337" s="154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302</v>
      </c>
      <c r="AT337" s="155" t="s">
        <v>126</v>
      </c>
      <c r="AU337" s="155" t="s">
        <v>89</v>
      </c>
      <c r="AY337" s="17" t="s">
        <v>123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22</v>
      </c>
      <c r="BK337" s="156">
        <f>ROUND(I337*H337,2)</f>
        <v>0</v>
      </c>
      <c r="BL337" s="17" t="s">
        <v>302</v>
      </c>
      <c r="BM337" s="155" t="s">
        <v>564</v>
      </c>
    </row>
    <row r="338" spans="1:65" s="13" customFormat="1" ht="11.25">
      <c r="B338" s="167"/>
      <c r="D338" s="157" t="s">
        <v>223</v>
      </c>
      <c r="E338" s="168" t="s">
        <v>1</v>
      </c>
      <c r="F338" s="169" t="s">
        <v>565</v>
      </c>
      <c r="H338" s="170">
        <v>1.8</v>
      </c>
      <c r="I338" s="171"/>
      <c r="L338" s="167"/>
      <c r="M338" s="172"/>
      <c r="N338" s="173"/>
      <c r="O338" s="173"/>
      <c r="P338" s="173"/>
      <c r="Q338" s="173"/>
      <c r="R338" s="173"/>
      <c r="S338" s="173"/>
      <c r="T338" s="174"/>
      <c r="AT338" s="168" t="s">
        <v>223</v>
      </c>
      <c r="AU338" s="168" t="s">
        <v>89</v>
      </c>
      <c r="AV338" s="13" t="s">
        <v>89</v>
      </c>
      <c r="AW338" s="13" t="s">
        <v>35</v>
      </c>
      <c r="AX338" s="13" t="s">
        <v>80</v>
      </c>
      <c r="AY338" s="168" t="s">
        <v>123</v>
      </c>
    </row>
    <row r="339" spans="1:65" s="13" customFormat="1" ht="11.25">
      <c r="B339" s="167"/>
      <c r="D339" s="157" t="s">
        <v>223</v>
      </c>
      <c r="E339" s="168" t="s">
        <v>1</v>
      </c>
      <c r="F339" s="169" t="s">
        <v>566</v>
      </c>
      <c r="H339" s="170">
        <v>7.8</v>
      </c>
      <c r="I339" s="171"/>
      <c r="L339" s="167"/>
      <c r="M339" s="172"/>
      <c r="N339" s="173"/>
      <c r="O339" s="173"/>
      <c r="P339" s="173"/>
      <c r="Q339" s="173"/>
      <c r="R339" s="173"/>
      <c r="S339" s="173"/>
      <c r="T339" s="174"/>
      <c r="AT339" s="168" t="s">
        <v>223</v>
      </c>
      <c r="AU339" s="168" t="s">
        <v>89</v>
      </c>
      <c r="AV339" s="13" t="s">
        <v>89</v>
      </c>
      <c r="AW339" s="13" t="s">
        <v>35</v>
      </c>
      <c r="AX339" s="13" t="s">
        <v>80</v>
      </c>
      <c r="AY339" s="168" t="s">
        <v>123</v>
      </c>
    </row>
    <row r="340" spans="1:65" s="13" customFormat="1" ht="11.25">
      <c r="B340" s="167"/>
      <c r="D340" s="157" t="s">
        <v>223</v>
      </c>
      <c r="E340" s="168" t="s">
        <v>1</v>
      </c>
      <c r="F340" s="169" t="s">
        <v>567</v>
      </c>
      <c r="H340" s="170">
        <v>6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223</v>
      </c>
      <c r="AU340" s="168" t="s">
        <v>89</v>
      </c>
      <c r="AV340" s="13" t="s">
        <v>89</v>
      </c>
      <c r="AW340" s="13" t="s">
        <v>35</v>
      </c>
      <c r="AX340" s="13" t="s">
        <v>80</v>
      </c>
      <c r="AY340" s="168" t="s">
        <v>123</v>
      </c>
    </row>
    <row r="341" spans="1:65" s="13" customFormat="1" ht="11.25">
      <c r="B341" s="167"/>
      <c r="D341" s="157" t="s">
        <v>223</v>
      </c>
      <c r="E341" s="168" t="s">
        <v>1</v>
      </c>
      <c r="F341" s="169" t="s">
        <v>568</v>
      </c>
      <c r="H341" s="170">
        <v>37.799999999999997</v>
      </c>
      <c r="I341" s="171"/>
      <c r="L341" s="167"/>
      <c r="M341" s="172"/>
      <c r="N341" s="173"/>
      <c r="O341" s="173"/>
      <c r="P341" s="173"/>
      <c r="Q341" s="173"/>
      <c r="R341" s="173"/>
      <c r="S341" s="173"/>
      <c r="T341" s="174"/>
      <c r="AT341" s="168" t="s">
        <v>223</v>
      </c>
      <c r="AU341" s="168" t="s">
        <v>89</v>
      </c>
      <c r="AV341" s="13" t="s">
        <v>89</v>
      </c>
      <c r="AW341" s="13" t="s">
        <v>35</v>
      </c>
      <c r="AX341" s="13" t="s">
        <v>80</v>
      </c>
      <c r="AY341" s="168" t="s">
        <v>123</v>
      </c>
    </row>
    <row r="342" spans="1:65" s="13" customFormat="1" ht="11.25">
      <c r="B342" s="167"/>
      <c r="D342" s="157" t="s">
        <v>223</v>
      </c>
      <c r="E342" s="168" t="s">
        <v>1</v>
      </c>
      <c r="F342" s="169" t="s">
        <v>569</v>
      </c>
      <c r="H342" s="170">
        <v>2</v>
      </c>
      <c r="I342" s="171"/>
      <c r="L342" s="167"/>
      <c r="M342" s="172"/>
      <c r="N342" s="173"/>
      <c r="O342" s="173"/>
      <c r="P342" s="173"/>
      <c r="Q342" s="173"/>
      <c r="R342" s="173"/>
      <c r="S342" s="173"/>
      <c r="T342" s="174"/>
      <c r="AT342" s="168" t="s">
        <v>223</v>
      </c>
      <c r="AU342" s="168" t="s">
        <v>89</v>
      </c>
      <c r="AV342" s="13" t="s">
        <v>89</v>
      </c>
      <c r="AW342" s="13" t="s">
        <v>35</v>
      </c>
      <c r="AX342" s="13" t="s">
        <v>80</v>
      </c>
      <c r="AY342" s="168" t="s">
        <v>123</v>
      </c>
    </row>
    <row r="343" spans="1:65" s="13" customFormat="1" ht="11.25">
      <c r="B343" s="167"/>
      <c r="D343" s="157" t="s">
        <v>223</v>
      </c>
      <c r="E343" s="168" t="s">
        <v>1</v>
      </c>
      <c r="F343" s="169" t="s">
        <v>570</v>
      </c>
      <c r="H343" s="170">
        <v>28.8</v>
      </c>
      <c r="I343" s="171"/>
      <c r="L343" s="167"/>
      <c r="M343" s="172"/>
      <c r="N343" s="173"/>
      <c r="O343" s="173"/>
      <c r="P343" s="173"/>
      <c r="Q343" s="173"/>
      <c r="R343" s="173"/>
      <c r="S343" s="173"/>
      <c r="T343" s="174"/>
      <c r="AT343" s="168" t="s">
        <v>223</v>
      </c>
      <c r="AU343" s="168" t="s">
        <v>89</v>
      </c>
      <c r="AV343" s="13" t="s">
        <v>89</v>
      </c>
      <c r="AW343" s="13" t="s">
        <v>35</v>
      </c>
      <c r="AX343" s="13" t="s">
        <v>80</v>
      </c>
      <c r="AY343" s="168" t="s">
        <v>123</v>
      </c>
    </row>
    <row r="344" spans="1:65" s="13" customFormat="1" ht="11.25">
      <c r="B344" s="167"/>
      <c r="D344" s="157" t="s">
        <v>223</v>
      </c>
      <c r="E344" s="168" t="s">
        <v>1</v>
      </c>
      <c r="F344" s="169" t="s">
        <v>571</v>
      </c>
      <c r="H344" s="170">
        <v>5.2</v>
      </c>
      <c r="I344" s="171"/>
      <c r="L344" s="167"/>
      <c r="M344" s="172"/>
      <c r="N344" s="173"/>
      <c r="O344" s="173"/>
      <c r="P344" s="173"/>
      <c r="Q344" s="173"/>
      <c r="R344" s="173"/>
      <c r="S344" s="173"/>
      <c r="T344" s="174"/>
      <c r="AT344" s="168" t="s">
        <v>223</v>
      </c>
      <c r="AU344" s="168" t="s">
        <v>89</v>
      </c>
      <c r="AV344" s="13" t="s">
        <v>89</v>
      </c>
      <c r="AW344" s="13" t="s">
        <v>35</v>
      </c>
      <c r="AX344" s="13" t="s">
        <v>80</v>
      </c>
      <c r="AY344" s="168" t="s">
        <v>123</v>
      </c>
    </row>
    <row r="345" spans="1:65" s="13" customFormat="1" ht="11.25">
      <c r="B345" s="167"/>
      <c r="D345" s="157" t="s">
        <v>223</v>
      </c>
      <c r="E345" s="168" t="s">
        <v>1</v>
      </c>
      <c r="F345" s="169" t="s">
        <v>572</v>
      </c>
      <c r="H345" s="170">
        <v>1.4</v>
      </c>
      <c r="I345" s="171"/>
      <c r="L345" s="167"/>
      <c r="M345" s="172"/>
      <c r="N345" s="173"/>
      <c r="O345" s="173"/>
      <c r="P345" s="173"/>
      <c r="Q345" s="173"/>
      <c r="R345" s="173"/>
      <c r="S345" s="173"/>
      <c r="T345" s="174"/>
      <c r="AT345" s="168" t="s">
        <v>223</v>
      </c>
      <c r="AU345" s="168" t="s">
        <v>89</v>
      </c>
      <c r="AV345" s="13" t="s">
        <v>89</v>
      </c>
      <c r="AW345" s="13" t="s">
        <v>35</v>
      </c>
      <c r="AX345" s="13" t="s">
        <v>80</v>
      </c>
      <c r="AY345" s="168" t="s">
        <v>123</v>
      </c>
    </row>
    <row r="346" spans="1:65" s="15" customFormat="1" ht="11.25">
      <c r="B346" s="183"/>
      <c r="D346" s="157" t="s">
        <v>223</v>
      </c>
      <c r="E346" s="184" t="s">
        <v>1</v>
      </c>
      <c r="F346" s="185" t="s">
        <v>573</v>
      </c>
      <c r="H346" s="186">
        <v>90.8</v>
      </c>
      <c r="I346" s="187"/>
      <c r="L346" s="183"/>
      <c r="M346" s="188"/>
      <c r="N346" s="189"/>
      <c r="O346" s="189"/>
      <c r="P346" s="189"/>
      <c r="Q346" s="189"/>
      <c r="R346" s="189"/>
      <c r="S346" s="189"/>
      <c r="T346" s="190"/>
      <c r="AT346" s="184" t="s">
        <v>223</v>
      </c>
      <c r="AU346" s="184" t="s">
        <v>89</v>
      </c>
      <c r="AV346" s="15" t="s">
        <v>138</v>
      </c>
      <c r="AW346" s="15" t="s">
        <v>35</v>
      </c>
      <c r="AX346" s="15" t="s">
        <v>80</v>
      </c>
      <c r="AY346" s="184" t="s">
        <v>123</v>
      </c>
    </row>
    <row r="347" spans="1:65" s="13" customFormat="1" ht="11.25">
      <c r="B347" s="167"/>
      <c r="D347" s="157" t="s">
        <v>223</v>
      </c>
      <c r="E347" s="168" t="s">
        <v>1</v>
      </c>
      <c r="F347" s="169" t="s">
        <v>574</v>
      </c>
      <c r="H347" s="170">
        <v>1</v>
      </c>
      <c r="I347" s="171"/>
      <c r="L347" s="167"/>
      <c r="M347" s="172"/>
      <c r="N347" s="173"/>
      <c r="O347" s="173"/>
      <c r="P347" s="173"/>
      <c r="Q347" s="173"/>
      <c r="R347" s="173"/>
      <c r="S347" s="173"/>
      <c r="T347" s="174"/>
      <c r="AT347" s="168" t="s">
        <v>223</v>
      </c>
      <c r="AU347" s="168" t="s">
        <v>89</v>
      </c>
      <c r="AV347" s="13" t="s">
        <v>89</v>
      </c>
      <c r="AW347" s="13" t="s">
        <v>35</v>
      </c>
      <c r="AX347" s="13" t="s">
        <v>80</v>
      </c>
      <c r="AY347" s="168" t="s">
        <v>123</v>
      </c>
    </row>
    <row r="348" spans="1:65" s="15" customFormat="1" ht="11.25">
      <c r="B348" s="183"/>
      <c r="D348" s="157" t="s">
        <v>223</v>
      </c>
      <c r="E348" s="184" t="s">
        <v>1</v>
      </c>
      <c r="F348" s="185" t="s">
        <v>446</v>
      </c>
      <c r="H348" s="186">
        <v>1</v>
      </c>
      <c r="I348" s="187"/>
      <c r="L348" s="183"/>
      <c r="M348" s="188"/>
      <c r="N348" s="189"/>
      <c r="O348" s="189"/>
      <c r="P348" s="189"/>
      <c r="Q348" s="189"/>
      <c r="R348" s="189"/>
      <c r="S348" s="189"/>
      <c r="T348" s="190"/>
      <c r="AT348" s="184" t="s">
        <v>223</v>
      </c>
      <c r="AU348" s="184" t="s">
        <v>89</v>
      </c>
      <c r="AV348" s="15" t="s">
        <v>138</v>
      </c>
      <c r="AW348" s="15" t="s">
        <v>35</v>
      </c>
      <c r="AX348" s="15" t="s">
        <v>80</v>
      </c>
      <c r="AY348" s="184" t="s">
        <v>123</v>
      </c>
    </row>
    <row r="349" spans="1:65" s="13" customFormat="1" ht="11.25">
      <c r="B349" s="167"/>
      <c r="D349" s="157" t="s">
        <v>223</v>
      </c>
      <c r="E349" s="168" t="s">
        <v>1</v>
      </c>
      <c r="F349" s="169" t="s">
        <v>575</v>
      </c>
      <c r="H349" s="170">
        <v>55.2</v>
      </c>
      <c r="I349" s="171"/>
      <c r="L349" s="167"/>
      <c r="M349" s="172"/>
      <c r="N349" s="173"/>
      <c r="O349" s="173"/>
      <c r="P349" s="173"/>
      <c r="Q349" s="173"/>
      <c r="R349" s="173"/>
      <c r="S349" s="173"/>
      <c r="T349" s="174"/>
      <c r="AT349" s="168" t="s">
        <v>223</v>
      </c>
      <c r="AU349" s="168" t="s">
        <v>89</v>
      </c>
      <c r="AV349" s="13" t="s">
        <v>89</v>
      </c>
      <c r="AW349" s="13" t="s">
        <v>35</v>
      </c>
      <c r="AX349" s="13" t="s">
        <v>80</v>
      </c>
      <c r="AY349" s="168" t="s">
        <v>123</v>
      </c>
    </row>
    <row r="350" spans="1:65" s="15" customFormat="1" ht="11.25">
      <c r="B350" s="183"/>
      <c r="D350" s="157" t="s">
        <v>223</v>
      </c>
      <c r="E350" s="184" t="s">
        <v>1</v>
      </c>
      <c r="F350" s="185" t="s">
        <v>438</v>
      </c>
      <c r="H350" s="186">
        <v>55.2</v>
      </c>
      <c r="I350" s="187"/>
      <c r="L350" s="183"/>
      <c r="M350" s="188"/>
      <c r="N350" s="189"/>
      <c r="O350" s="189"/>
      <c r="P350" s="189"/>
      <c r="Q350" s="189"/>
      <c r="R350" s="189"/>
      <c r="S350" s="189"/>
      <c r="T350" s="190"/>
      <c r="AT350" s="184" t="s">
        <v>223</v>
      </c>
      <c r="AU350" s="184" t="s">
        <v>89</v>
      </c>
      <c r="AV350" s="15" t="s">
        <v>138</v>
      </c>
      <c r="AW350" s="15" t="s">
        <v>35</v>
      </c>
      <c r="AX350" s="15" t="s">
        <v>80</v>
      </c>
      <c r="AY350" s="184" t="s">
        <v>123</v>
      </c>
    </row>
    <row r="351" spans="1:65" s="13" customFormat="1" ht="11.25">
      <c r="B351" s="167"/>
      <c r="D351" s="157" t="s">
        <v>223</v>
      </c>
      <c r="E351" s="168" t="s">
        <v>1</v>
      </c>
      <c r="F351" s="169" t="s">
        <v>576</v>
      </c>
      <c r="H351" s="170">
        <v>7.5</v>
      </c>
      <c r="I351" s="171"/>
      <c r="L351" s="167"/>
      <c r="M351" s="172"/>
      <c r="N351" s="173"/>
      <c r="O351" s="173"/>
      <c r="P351" s="173"/>
      <c r="Q351" s="173"/>
      <c r="R351" s="173"/>
      <c r="S351" s="173"/>
      <c r="T351" s="174"/>
      <c r="AT351" s="168" t="s">
        <v>223</v>
      </c>
      <c r="AU351" s="168" t="s">
        <v>89</v>
      </c>
      <c r="AV351" s="13" t="s">
        <v>89</v>
      </c>
      <c r="AW351" s="13" t="s">
        <v>35</v>
      </c>
      <c r="AX351" s="13" t="s">
        <v>80</v>
      </c>
      <c r="AY351" s="168" t="s">
        <v>123</v>
      </c>
    </row>
    <row r="352" spans="1:65" s="13" customFormat="1" ht="11.25">
      <c r="B352" s="167"/>
      <c r="D352" s="157" t="s">
        <v>223</v>
      </c>
      <c r="E352" s="168" t="s">
        <v>1</v>
      </c>
      <c r="F352" s="169" t="s">
        <v>577</v>
      </c>
      <c r="H352" s="170">
        <v>6.4</v>
      </c>
      <c r="I352" s="171"/>
      <c r="L352" s="167"/>
      <c r="M352" s="172"/>
      <c r="N352" s="173"/>
      <c r="O352" s="173"/>
      <c r="P352" s="173"/>
      <c r="Q352" s="173"/>
      <c r="R352" s="173"/>
      <c r="S352" s="173"/>
      <c r="T352" s="174"/>
      <c r="AT352" s="168" t="s">
        <v>223</v>
      </c>
      <c r="AU352" s="168" t="s">
        <v>89</v>
      </c>
      <c r="AV352" s="13" t="s">
        <v>89</v>
      </c>
      <c r="AW352" s="13" t="s">
        <v>35</v>
      </c>
      <c r="AX352" s="13" t="s">
        <v>80</v>
      </c>
      <c r="AY352" s="168" t="s">
        <v>123</v>
      </c>
    </row>
    <row r="353" spans="1:65" s="13" customFormat="1" ht="11.25">
      <c r="B353" s="167"/>
      <c r="D353" s="157" t="s">
        <v>223</v>
      </c>
      <c r="E353" s="168" t="s">
        <v>1</v>
      </c>
      <c r="F353" s="169" t="s">
        <v>578</v>
      </c>
      <c r="H353" s="170">
        <v>9</v>
      </c>
      <c r="I353" s="171"/>
      <c r="L353" s="167"/>
      <c r="M353" s="172"/>
      <c r="N353" s="173"/>
      <c r="O353" s="173"/>
      <c r="P353" s="173"/>
      <c r="Q353" s="173"/>
      <c r="R353" s="173"/>
      <c r="S353" s="173"/>
      <c r="T353" s="174"/>
      <c r="AT353" s="168" t="s">
        <v>223</v>
      </c>
      <c r="AU353" s="168" t="s">
        <v>89</v>
      </c>
      <c r="AV353" s="13" t="s">
        <v>89</v>
      </c>
      <c r="AW353" s="13" t="s">
        <v>35</v>
      </c>
      <c r="AX353" s="13" t="s">
        <v>80</v>
      </c>
      <c r="AY353" s="168" t="s">
        <v>123</v>
      </c>
    </row>
    <row r="354" spans="1:65" s="13" customFormat="1" ht="11.25">
      <c r="B354" s="167"/>
      <c r="D354" s="157" t="s">
        <v>223</v>
      </c>
      <c r="E354" s="168" t="s">
        <v>1</v>
      </c>
      <c r="F354" s="169" t="s">
        <v>579</v>
      </c>
      <c r="H354" s="170">
        <v>0.6</v>
      </c>
      <c r="I354" s="171"/>
      <c r="L354" s="167"/>
      <c r="M354" s="172"/>
      <c r="N354" s="173"/>
      <c r="O354" s="173"/>
      <c r="P354" s="173"/>
      <c r="Q354" s="173"/>
      <c r="R354" s="173"/>
      <c r="S354" s="173"/>
      <c r="T354" s="174"/>
      <c r="AT354" s="168" t="s">
        <v>223</v>
      </c>
      <c r="AU354" s="168" t="s">
        <v>89</v>
      </c>
      <c r="AV354" s="13" t="s">
        <v>89</v>
      </c>
      <c r="AW354" s="13" t="s">
        <v>35</v>
      </c>
      <c r="AX354" s="13" t="s">
        <v>80</v>
      </c>
      <c r="AY354" s="168" t="s">
        <v>123</v>
      </c>
    </row>
    <row r="355" spans="1:65" s="15" customFormat="1" ht="11.25">
      <c r="B355" s="183"/>
      <c r="D355" s="157" t="s">
        <v>223</v>
      </c>
      <c r="E355" s="184" t="s">
        <v>1</v>
      </c>
      <c r="F355" s="185" t="s">
        <v>440</v>
      </c>
      <c r="H355" s="186">
        <v>23.5</v>
      </c>
      <c r="I355" s="187"/>
      <c r="L355" s="183"/>
      <c r="M355" s="188"/>
      <c r="N355" s="189"/>
      <c r="O355" s="189"/>
      <c r="P355" s="189"/>
      <c r="Q355" s="189"/>
      <c r="R355" s="189"/>
      <c r="S355" s="189"/>
      <c r="T355" s="190"/>
      <c r="AT355" s="184" t="s">
        <v>223</v>
      </c>
      <c r="AU355" s="184" t="s">
        <v>89</v>
      </c>
      <c r="AV355" s="15" t="s">
        <v>138</v>
      </c>
      <c r="AW355" s="15" t="s">
        <v>35</v>
      </c>
      <c r="AX355" s="15" t="s">
        <v>80</v>
      </c>
      <c r="AY355" s="184" t="s">
        <v>123</v>
      </c>
    </row>
    <row r="356" spans="1:65" s="13" customFormat="1" ht="11.25">
      <c r="B356" s="167"/>
      <c r="D356" s="157" t="s">
        <v>223</v>
      </c>
      <c r="E356" s="168" t="s">
        <v>1</v>
      </c>
      <c r="F356" s="169" t="s">
        <v>535</v>
      </c>
      <c r="H356" s="170">
        <v>211.1</v>
      </c>
      <c r="I356" s="171"/>
      <c r="L356" s="167"/>
      <c r="M356" s="172"/>
      <c r="N356" s="173"/>
      <c r="O356" s="173"/>
      <c r="P356" s="173"/>
      <c r="Q356" s="173"/>
      <c r="R356" s="173"/>
      <c r="S356" s="173"/>
      <c r="T356" s="174"/>
      <c r="AT356" s="168" t="s">
        <v>223</v>
      </c>
      <c r="AU356" s="168" t="s">
        <v>89</v>
      </c>
      <c r="AV356" s="13" t="s">
        <v>89</v>
      </c>
      <c r="AW356" s="13" t="s">
        <v>35</v>
      </c>
      <c r="AX356" s="13" t="s">
        <v>80</v>
      </c>
      <c r="AY356" s="168" t="s">
        <v>123</v>
      </c>
    </row>
    <row r="357" spans="1:65" s="14" customFormat="1" ht="11.25">
      <c r="B357" s="175"/>
      <c r="D357" s="157" t="s">
        <v>223</v>
      </c>
      <c r="E357" s="176" t="s">
        <v>1</v>
      </c>
      <c r="F357" s="177" t="s">
        <v>226</v>
      </c>
      <c r="H357" s="178">
        <v>381.6</v>
      </c>
      <c r="I357" s="179"/>
      <c r="L357" s="175"/>
      <c r="M357" s="180"/>
      <c r="N357" s="181"/>
      <c r="O357" s="181"/>
      <c r="P357" s="181"/>
      <c r="Q357" s="181"/>
      <c r="R357" s="181"/>
      <c r="S357" s="181"/>
      <c r="T357" s="182"/>
      <c r="AT357" s="176" t="s">
        <v>223</v>
      </c>
      <c r="AU357" s="176" t="s">
        <v>89</v>
      </c>
      <c r="AV357" s="14" t="s">
        <v>142</v>
      </c>
      <c r="AW357" s="14" t="s">
        <v>35</v>
      </c>
      <c r="AX357" s="14" t="s">
        <v>22</v>
      </c>
      <c r="AY357" s="176" t="s">
        <v>123</v>
      </c>
    </row>
    <row r="358" spans="1:65" s="2" customFormat="1" ht="24.2" customHeight="1">
      <c r="A358" s="32"/>
      <c r="B358" s="143"/>
      <c r="C358" s="144" t="s">
        <v>580</v>
      </c>
      <c r="D358" s="144" t="s">
        <v>126</v>
      </c>
      <c r="E358" s="145" t="s">
        <v>581</v>
      </c>
      <c r="F358" s="146" t="s">
        <v>582</v>
      </c>
      <c r="G358" s="147" t="s">
        <v>264</v>
      </c>
      <c r="H358" s="148">
        <v>305.7</v>
      </c>
      <c r="I358" s="149"/>
      <c r="J358" s="150">
        <f>ROUND(I358*H358,2)</f>
        <v>0</v>
      </c>
      <c r="K358" s="146" t="s">
        <v>130</v>
      </c>
      <c r="L358" s="33"/>
      <c r="M358" s="151" t="s">
        <v>1</v>
      </c>
      <c r="N358" s="152" t="s">
        <v>45</v>
      </c>
      <c r="O358" s="58"/>
      <c r="P358" s="153">
        <f>O358*H358</f>
        <v>0</v>
      </c>
      <c r="Q358" s="153">
        <v>9.0000000000000006E-5</v>
      </c>
      <c r="R358" s="153">
        <f>Q358*H358</f>
        <v>2.7512999999999999E-2</v>
      </c>
      <c r="S358" s="153">
        <v>0</v>
      </c>
      <c r="T358" s="15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5" t="s">
        <v>302</v>
      </c>
      <c r="AT358" s="155" t="s">
        <v>126</v>
      </c>
      <c r="AU358" s="155" t="s">
        <v>89</v>
      </c>
      <c r="AY358" s="17" t="s">
        <v>123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7" t="s">
        <v>22</v>
      </c>
      <c r="BK358" s="156">
        <f>ROUND(I358*H358,2)</f>
        <v>0</v>
      </c>
      <c r="BL358" s="17" t="s">
        <v>302</v>
      </c>
      <c r="BM358" s="155" t="s">
        <v>583</v>
      </c>
    </row>
    <row r="359" spans="1:65" s="13" customFormat="1" ht="11.25">
      <c r="B359" s="167"/>
      <c r="D359" s="157" t="s">
        <v>223</v>
      </c>
      <c r="E359" s="168" t="s">
        <v>1</v>
      </c>
      <c r="F359" s="169" t="s">
        <v>584</v>
      </c>
      <c r="H359" s="170">
        <v>5.6</v>
      </c>
      <c r="I359" s="171"/>
      <c r="L359" s="167"/>
      <c r="M359" s="172"/>
      <c r="N359" s="173"/>
      <c r="O359" s="173"/>
      <c r="P359" s="173"/>
      <c r="Q359" s="173"/>
      <c r="R359" s="173"/>
      <c r="S359" s="173"/>
      <c r="T359" s="174"/>
      <c r="AT359" s="168" t="s">
        <v>223</v>
      </c>
      <c r="AU359" s="168" t="s">
        <v>89</v>
      </c>
      <c r="AV359" s="13" t="s">
        <v>89</v>
      </c>
      <c r="AW359" s="13" t="s">
        <v>35</v>
      </c>
      <c r="AX359" s="13" t="s">
        <v>80</v>
      </c>
      <c r="AY359" s="168" t="s">
        <v>123</v>
      </c>
    </row>
    <row r="360" spans="1:65" s="13" customFormat="1" ht="11.25">
      <c r="B360" s="167"/>
      <c r="D360" s="157" t="s">
        <v>223</v>
      </c>
      <c r="E360" s="168" t="s">
        <v>1</v>
      </c>
      <c r="F360" s="169" t="s">
        <v>585</v>
      </c>
      <c r="H360" s="170">
        <v>1.3</v>
      </c>
      <c r="I360" s="171"/>
      <c r="L360" s="167"/>
      <c r="M360" s="172"/>
      <c r="N360" s="173"/>
      <c r="O360" s="173"/>
      <c r="P360" s="173"/>
      <c r="Q360" s="173"/>
      <c r="R360" s="173"/>
      <c r="S360" s="173"/>
      <c r="T360" s="174"/>
      <c r="AT360" s="168" t="s">
        <v>223</v>
      </c>
      <c r="AU360" s="168" t="s">
        <v>89</v>
      </c>
      <c r="AV360" s="13" t="s">
        <v>89</v>
      </c>
      <c r="AW360" s="13" t="s">
        <v>35</v>
      </c>
      <c r="AX360" s="13" t="s">
        <v>80</v>
      </c>
      <c r="AY360" s="168" t="s">
        <v>123</v>
      </c>
    </row>
    <row r="361" spans="1:65" s="13" customFormat="1" ht="11.25">
      <c r="B361" s="167"/>
      <c r="D361" s="157" t="s">
        <v>223</v>
      </c>
      <c r="E361" s="168" t="s">
        <v>1</v>
      </c>
      <c r="F361" s="169" t="s">
        <v>586</v>
      </c>
      <c r="H361" s="170">
        <v>1.4</v>
      </c>
      <c r="I361" s="171"/>
      <c r="L361" s="167"/>
      <c r="M361" s="172"/>
      <c r="N361" s="173"/>
      <c r="O361" s="173"/>
      <c r="P361" s="173"/>
      <c r="Q361" s="173"/>
      <c r="R361" s="173"/>
      <c r="S361" s="173"/>
      <c r="T361" s="174"/>
      <c r="AT361" s="168" t="s">
        <v>223</v>
      </c>
      <c r="AU361" s="168" t="s">
        <v>89</v>
      </c>
      <c r="AV361" s="13" t="s">
        <v>89</v>
      </c>
      <c r="AW361" s="13" t="s">
        <v>35</v>
      </c>
      <c r="AX361" s="13" t="s">
        <v>80</v>
      </c>
      <c r="AY361" s="168" t="s">
        <v>123</v>
      </c>
    </row>
    <row r="362" spans="1:65" s="15" customFormat="1" ht="11.25">
      <c r="B362" s="183"/>
      <c r="D362" s="157" t="s">
        <v>223</v>
      </c>
      <c r="E362" s="184" t="s">
        <v>1</v>
      </c>
      <c r="F362" s="185" t="s">
        <v>573</v>
      </c>
      <c r="H362" s="186">
        <v>8.3000000000000007</v>
      </c>
      <c r="I362" s="187"/>
      <c r="L362" s="183"/>
      <c r="M362" s="188"/>
      <c r="N362" s="189"/>
      <c r="O362" s="189"/>
      <c r="P362" s="189"/>
      <c r="Q362" s="189"/>
      <c r="R362" s="189"/>
      <c r="S362" s="189"/>
      <c r="T362" s="190"/>
      <c r="AT362" s="184" t="s">
        <v>223</v>
      </c>
      <c r="AU362" s="184" t="s">
        <v>89</v>
      </c>
      <c r="AV362" s="15" t="s">
        <v>138</v>
      </c>
      <c r="AW362" s="15" t="s">
        <v>35</v>
      </c>
      <c r="AX362" s="15" t="s">
        <v>80</v>
      </c>
      <c r="AY362" s="184" t="s">
        <v>123</v>
      </c>
    </row>
    <row r="363" spans="1:65" s="13" customFormat="1" ht="11.25">
      <c r="B363" s="167"/>
      <c r="D363" s="157" t="s">
        <v>223</v>
      </c>
      <c r="E363" s="168" t="s">
        <v>1</v>
      </c>
      <c r="F363" s="169" t="s">
        <v>587</v>
      </c>
      <c r="H363" s="170">
        <v>52.8</v>
      </c>
      <c r="I363" s="171"/>
      <c r="L363" s="167"/>
      <c r="M363" s="172"/>
      <c r="N363" s="173"/>
      <c r="O363" s="173"/>
      <c r="P363" s="173"/>
      <c r="Q363" s="173"/>
      <c r="R363" s="173"/>
      <c r="S363" s="173"/>
      <c r="T363" s="174"/>
      <c r="AT363" s="168" t="s">
        <v>223</v>
      </c>
      <c r="AU363" s="168" t="s">
        <v>89</v>
      </c>
      <c r="AV363" s="13" t="s">
        <v>89</v>
      </c>
      <c r="AW363" s="13" t="s">
        <v>35</v>
      </c>
      <c r="AX363" s="13" t="s">
        <v>80</v>
      </c>
      <c r="AY363" s="168" t="s">
        <v>123</v>
      </c>
    </row>
    <row r="364" spans="1:65" s="13" customFormat="1" ht="11.25">
      <c r="B364" s="167"/>
      <c r="D364" s="157" t="s">
        <v>223</v>
      </c>
      <c r="E364" s="168" t="s">
        <v>1</v>
      </c>
      <c r="F364" s="169" t="s">
        <v>588</v>
      </c>
      <c r="H364" s="170">
        <v>22</v>
      </c>
      <c r="I364" s="171"/>
      <c r="L364" s="167"/>
      <c r="M364" s="172"/>
      <c r="N364" s="173"/>
      <c r="O364" s="173"/>
      <c r="P364" s="173"/>
      <c r="Q364" s="173"/>
      <c r="R364" s="173"/>
      <c r="S364" s="173"/>
      <c r="T364" s="174"/>
      <c r="AT364" s="168" t="s">
        <v>223</v>
      </c>
      <c r="AU364" s="168" t="s">
        <v>89</v>
      </c>
      <c r="AV364" s="13" t="s">
        <v>89</v>
      </c>
      <c r="AW364" s="13" t="s">
        <v>35</v>
      </c>
      <c r="AX364" s="13" t="s">
        <v>80</v>
      </c>
      <c r="AY364" s="168" t="s">
        <v>123</v>
      </c>
    </row>
    <row r="365" spans="1:65" s="13" customFormat="1" ht="11.25">
      <c r="B365" s="167"/>
      <c r="D365" s="157" t="s">
        <v>223</v>
      </c>
      <c r="E365" s="168" t="s">
        <v>1</v>
      </c>
      <c r="F365" s="169" t="s">
        <v>589</v>
      </c>
      <c r="H365" s="170">
        <v>22</v>
      </c>
      <c r="I365" s="171"/>
      <c r="L365" s="167"/>
      <c r="M365" s="172"/>
      <c r="N365" s="173"/>
      <c r="O365" s="173"/>
      <c r="P365" s="173"/>
      <c r="Q365" s="173"/>
      <c r="R365" s="173"/>
      <c r="S365" s="173"/>
      <c r="T365" s="174"/>
      <c r="AT365" s="168" t="s">
        <v>223</v>
      </c>
      <c r="AU365" s="168" t="s">
        <v>89</v>
      </c>
      <c r="AV365" s="13" t="s">
        <v>89</v>
      </c>
      <c r="AW365" s="13" t="s">
        <v>35</v>
      </c>
      <c r="AX365" s="13" t="s">
        <v>80</v>
      </c>
      <c r="AY365" s="168" t="s">
        <v>123</v>
      </c>
    </row>
    <row r="366" spans="1:65" s="15" customFormat="1" ht="11.25">
      <c r="B366" s="183"/>
      <c r="D366" s="157" t="s">
        <v>223</v>
      </c>
      <c r="E366" s="184" t="s">
        <v>1</v>
      </c>
      <c r="F366" s="185" t="s">
        <v>438</v>
      </c>
      <c r="H366" s="186">
        <v>96.8</v>
      </c>
      <c r="I366" s="187"/>
      <c r="L366" s="183"/>
      <c r="M366" s="188"/>
      <c r="N366" s="189"/>
      <c r="O366" s="189"/>
      <c r="P366" s="189"/>
      <c r="Q366" s="189"/>
      <c r="R366" s="189"/>
      <c r="S366" s="189"/>
      <c r="T366" s="190"/>
      <c r="AT366" s="184" t="s">
        <v>223</v>
      </c>
      <c r="AU366" s="184" t="s">
        <v>89</v>
      </c>
      <c r="AV366" s="15" t="s">
        <v>138</v>
      </c>
      <c r="AW366" s="15" t="s">
        <v>35</v>
      </c>
      <c r="AX366" s="15" t="s">
        <v>80</v>
      </c>
      <c r="AY366" s="184" t="s">
        <v>123</v>
      </c>
    </row>
    <row r="367" spans="1:65" s="13" customFormat="1" ht="11.25">
      <c r="B367" s="167"/>
      <c r="D367" s="157" t="s">
        <v>223</v>
      </c>
      <c r="E367" s="168" t="s">
        <v>1</v>
      </c>
      <c r="F367" s="169" t="s">
        <v>590</v>
      </c>
      <c r="H367" s="170">
        <v>26</v>
      </c>
      <c r="I367" s="171"/>
      <c r="L367" s="167"/>
      <c r="M367" s="172"/>
      <c r="N367" s="173"/>
      <c r="O367" s="173"/>
      <c r="P367" s="173"/>
      <c r="Q367" s="173"/>
      <c r="R367" s="173"/>
      <c r="S367" s="173"/>
      <c r="T367" s="174"/>
      <c r="AT367" s="168" t="s">
        <v>223</v>
      </c>
      <c r="AU367" s="168" t="s">
        <v>89</v>
      </c>
      <c r="AV367" s="13" t="s">
        <v>89</v>
      </c>
      <c r="AW367" s="13" t="s">
        <v>35</v>
      </c>
      <c r="AX367" s="13" t="s">
        <v>80</v>
      </c>
      <c r="AY367" s="168" t="s">
        <v>123</v>
      </c>
    </row>
    <row r="368" spans="1:65" s="15" customFormat="1" ht="11.25">
      <c r="B368" s="183"/>
      <c r="D368" s="157" t="s">
        <v>223</v>
      </c>
      <c r="E368" s="184" t="s">
        <v>1</v>
      </c>
      <c r="F368" s="185" t="s">
        <v>440</v>
      </c>
      <c r="H368" s="186">
        <v>26</v>
      </c>
      <c r="I368" s="187"/>
      <c r="L368" s="183"/>
      <c r="M368" s="188"/>
      <c r="N368" s="189"/>
      <c r="O368" s="189"/>
      <c r="P368" s="189"/>
      <c r="Q368" s="189"/>
      <c r="R368" s="189"/>
      <c r="S368" s="189"/>
      <c r="T368" s="190"/>
      <c r="AT368" s="184" t="s">
        <v>223</v>
      </c>
      <c r="AU368" s="184" t="s">
        <v>89</v>
      </c>
      <c r="AV368" s="15" t="s">
        <v>138</v>
      </c>
      <c r="AW368" s="15" t="s">
        <v>35</v>
      </c>
      <c r="AX368" s="15" t="s">
        <v>80</v>
      </c>
      <c r="AY368" s="184" t="s">
        <v>123</v>
      </c>
    </row>
    <row r="369" spans="1:65" s="13" customFormat="1" ht="11.25">
      <c r="B369" s="167"/>
      <c r="D369" s="157" t="s">
        <v>223</v>
      </c>
      <c r="E369" s="168" t="s">
        <v>1</v>
      </c>
      <c r="F369" s="169" t="s">
        <v>541</v>
      </c>
      <c r="H369" s="170">
        <v>174.6</v>
      </c>
      <c r="I369" s="171"/>
      <c r="L369" s="167"/>
      <c r="M369" s="172"/>
      <c r="N369" s="173"/>
      <c r="O369" s="173"/>
      <c r="P369" s="173"/>
      <c r="Q369" s="173"/>
      <c r="R369" s="173"/>
      <c r="S369" s="173"/>
      <c r="T369" s="174"/>
      <c r="AT369" s="168" t="s">
        <v>223</v>
      </c>
      <c r="AU369" s="168" t="s">
        <v>89</v>
      </c>
      <c r="AV369" s="13" t="s">
        <v>89</v>
      </c>
      <c r="AW369" s="13" t="s">
        <v>35</v>
      </c>
      <c r="AX369" s="13" t="s">
        <v>80</v>
      </c>
      <c r="AY369" s="168" t="s">
        <v>123</v>
      </c>
    </row>
    <row r="370" spans="1:65" s="14" customFormat="1" ht="11.25">
      <c r="B370" s="175"/>
      <c r="D370" s="157" t="s">
        <v>223</v>
      </c>
      <c r="E370" s="176" t="s">
        <v>1</v>
      </c>
      <c r="F370" s="177" t="s">
        <v>226</v>
      </c>
      <c r="H370" s="178">
        <v>305.7</v>
      </c>
      <c r="I370" s="179"/>
      <c r="L370" s="175"/>
      <c r="M370" s="180"/>
      <c r="N370" s="181"/>
      <c r="O370" s="181"/>
      <c r="P370" s="181"/>
      <c r="Q370" s="181"/>
      <c r="R370" s="181"/>
      <c r="S370" s="181"/>
      <c r="T370" s="182"/>
      <c r="AT370" s="176" t="s">
        <v>223</v>
      </c>
      <c r="AU370" s="176" t="s">
        <v>89</v>
      </c>
      <c r="AV370" s="14" t="s">
        <v>142</v>
      </c>
      <c r="AW370" s="14" t="s">
        <v>35</v>
      </c>
      <c r="AX370" s="14" t="s">
        <v>22</v>
      </c>
      <c r="AY370" s="176" t="s">
        <v>123</v>
      </c>
    </row>
    <row r="371" spans="1:65" s="2" customFormat="1" ht="24.2" customHeight="1">
      <c r="A371" s="32"/>
      <c r="B371" s="143"/>
      <c r="C371" s="144" t="s">
        <v>591</v>
      </c>
      <c r="D371" s="144" t="s">
        <v>126</v>
      </c>
      <c r="E371" s="145" t="s">
        <v>592</v>
      </c>
      <c r="F371" s="146" t="s">
        <v>593</v>
      </c>
      <c r="G371" s="147" t="s">
        <v>264</v>
      </c>
      <c r="H371" s="148">
        <v>268.10000000000002</v>
      </c>
      <c r="I371" s="149"/>
      <c r="J371" s="150">
        <f>ROUND(I371*H371,2)</f>
        <v>0</v>
      </c>
      <c r="K371" s="146" t="s">
        <v>130</v>
      </c>
      <c r="L371" s="33"/>
      <c r="M371" s="151" t="s">
        <v>1</v>
      </c>
      <c r="N371" s="152" t="s">
        <v>45</v>
      </c>
      <c r="O371" s="58"/>
      <c r="P371" s="153">
        <f>O371*H371</f>
        <v>0</v>
      </c>
      <c r="Q371" s="153">
        <v>1E-4</v>
      </c>
      <c r="R371" s="153">
        <f>Q371*H371</f>
        <v>2.6810000000000004E-2</v>
      </c>
      <c r="S371" s="153">
        <v>0</v>
      </c>
      <c r="T371" s="154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5" t="s">
        <v>302</v>
      </c>
      <c r="AT371" s="155" t="s">
        <v>126</v>
      </c>
      <c r="AU371" s="155" t="s">
        <v>89</v>
      </c>
      <c r="AY371" s="17" t="s">
        <v>123</v>
      </c>
      <c r="BE371" s="156">
        <f>IF(N371="základní",J371,0)</f>
        <v>0</v>
      </c>
      <c r="BF371" s="156">
        <f>IF(N371="snížená",J371,0)</f>
        <v>0</v>
      </c>
      <c r="BG371" s="156">
        <f>IF(N371="zákl. přenesená",J371,0)</f>
        <v>0</v>
      </c>
      <c r="BH371" s="156">
        <f>IF(N371="sníž. přenesená",J371,0)</f>
        <v>0</v>
      </c>
      <c r="BI371" s="156">
        <f>IF(N371="nulová",J371,0)</f>
        <v>0</v>
      </c>
      <c r="BJ371" s="17" t="s">
        <v>22</v>
      </c>
      <c r="BK371" s="156">
        <f>ROUND(I371*H371,2)</f>
        <v>0</v>
      </c>
      <c r="BL371" s="17" t="s">
        <v>302</v>
      </c>
      <c r="BM371" s="155" t="s">
        <v>594</v>
      </c>
    </row>
    <row r="372" spans="1:65" s="13" customFormat="1" ht="11.25">
      <c r="B372" s="167"/>
      <c r="D372" s="157" t="s">
        <v>223</v>
      </c>
      <c r="E372" s="168" t="s">
        <v>1</v>
      </c>
      <c r="F372" s="169" t="s">
        <v>595</v>
      </c>
      <c r="H372" s="170">
        <v>2.5</v>
      </c>
      <c r="I372" s="171"/>
      <c r="L372" s="167"/>
      <c r="M372" s="172"/>
      <c r="N372" s="173"/>
      <c r="O372" s="173"/>
      <c r="P372" s="173"/>
      <c r="Q372" s="173"/>
      <c r="R372" s="173"/>
      <c r="S372" s="173"/>
      <c r="T372" s="174"/>
      <c r="AT372" s="168" t="s">
        <v>223</v>
      </c>
      <c r="AU372" s="168" t="s">
        <v>89</v>
      </c>
      <c r="AV372" s="13" t="s">
        <v>89</v>
      </c>
      <c r="AW372" s="13" t="s">
        <v>35</v>
      </c>
      <c r="AX372" s="13" t="s">
        <v>80</v>
      </c>
      <c r="AY372" s="168" t="s">
        <v>123</v>
      </c>
    </row>
    <row r="373" spans="1:65" s="13" customFormat="1" ht="11.25">
      <c r="B373" s="167"/>
      <c r="D373" s="157" t="s">
        <v>223</v>
      </c>
      <c r="E373" s="168" t="s">
        <v>1</v>
      </c>
      <c r="F373" s="169" t="s">
        <v>596</v>
      </c>
      <c r="H373" s="170">
        <v>1.7</v>
      </c>
      <c r="I373" s="171"/>
      <c r="L373" s="167"/>
      <c r="M373" s="172"/>
      <c r="N373" s="173"/>
      <c r="O373" s="173"/>
      <c r="P373" s="173"/>
      <c r="Q373" s="173"/>
      <c r="R373" s="173"/>
      <c r="S373" s="173"/>
      <c r="T373" s="174"/>
      <c r="AT373" s="168" t="s">
        <v>223</v>
      </c>
      <c r="AU373" s="168" t="s">
        <v>89</v>
      </c>
      <c r="AV373" s="13" t="s">
        <v>89</v>
      </c>
      <c r="AW373" s="13" t="s">
        <v>35</v>
      </c>
      <c r="AX373" s="13" t="s">
        <v>80</v>
      </c>
      <c r="AY373" s="168" t="s">
        <v>123</v>
      </c>
    </row>
    <row r="374" spans="1:65" s="13" customFormat="1" ht="11.25">
      <c r="B374" s="167"/>
      <c r="D374" s="157" t="s">
        <v>223</v>
      </c>
      <c r="E374" s="168" t="s">
        <v>1</v>
      </c>
      <c r="F374" s="169" t="s">
        <v>597</v>
      </c>
      <c r="H374" s="170">
        <v>3</v>
      </c>
      <c r="I374" s="171"/>
      <c r="L374" s="167"/>
      <c r="M374" s="172"/>
      <c r="N374" s="173"/>
      <c r="O374" s="173"/>
      <c r="P374" s="173"/>
      <c r="Q374" s="173"/>
      <c r="R374" s="173"/>
      <c r="S374" s="173"/>
      <c r="T374" s="174"/>
      <c r="AT374" s="168" t="s">
        <v>223</v>
      </c>
      <c r="AU374" s="168" t="s">
        <v>89</v>
      </c>
      <c r="AV374" s="13" t="s">
        <v>89</v>
      </c>
      <c r="AW374" s="13" t="s">
        <v>35</v>
      </c>
      <c r="AX374" s="13" t="s">
        <v>80</v>
      </c>
      <c r="AY374" s="168" t="s">
        <v>123</v>
      </c>
    </row>
    <row r="375" spans="1:65" s="13" customFormat="1" ht="11.25">
      <c r="B375" s="167"/>
      <c r="D375" s="157" t="s">
        <v>223</v>
      </c>
      <c r="E375" s="168" t="s">
        <v>1</v>
      </c>
      <c r="F375" s="169" t="s">
        <v>598</v>
      </c>
      <c r="H375" s="170">
        <v>7</v>
      </c>
      <c r="I375" s="171"/>
      <c r="L375" s="167"/>
      <c r="M375" s="172"/>
      <c r="N375" s="173"/>
      <c r="O375" s="173"/>
      <c r="P375" s="173"/>
      <c r="Q375" s="173"/>
      <c r="R375" s="173"/>
      <c r="S375" s="173"/>
      <c r="T375" s="174"/>
      <c r="AT375" s="168" t="s">
        <v>223</v>
      </c>
      <c r="AU375" s="168" t="s">
        <v>89</v>
      </c>
      <c r="AV375" s="13" t="s">
        <v>89</v>
      </c>
      <c r="AW375" s="13" t="s">
        <v>35</v>
      </c>
      <c r="AX375" s="13" t="s">
        <v>80</v>
      </c>
      <c r="AY375" s="168" t="s">
        <v>123</v>
      </c>
    </row>
    <row r="376" spans="1:65" s="15" customFormat="1" ht="11.25">
      <c r="B376" s="183"/>
      <c r="D376" s="157" t="s">
        <v>223</v>
      </c>
      <c r="E376" s="184" t="s">
        <v>1</v>
      </c>
      <c r="F376" s="185" t="s">
        <v>573</v>
      </c>
      <c r="H376" s="186">
        <v>14.2</v>
      </c>
      <c r="I376" s="187"/>
      <c r="L376" s="183"/>
      <c r="M376" s="188"/>
      <c r="N376" s="189"/>
      <c r="O376" s="189"/>
      <c r="P376" s="189"/>
      <c r="Q376" s="189"/>
      <c r="R376" s="189"/>
      <c r="S376" s="189"/>
      <c r="T376" s="190"/>
      <c r="AT376" s="184" t="s">
        <v>223</v>
      </c>
      <c r="AU376" s="184" t="s">
        <v>89</v>
      </c>
      <c r="AV376" s="15" t="s">
        <v>138</v>
      </c>
      <c r="AW376" s="15" t="s">
        <v>35</v>
      </c>
      <c r="AX376" s="15" t="s">
        <v>80</v>
      </c>
      <c r="AY376" s="184" t="s">
        <v>123</v>
      </c>
    </row>
    <row r="377" spans="1:65" s="13" customFormat="1" ht="11.25">
      <c r="B377" s="167"/>
      <c r="D377" s="157" t="s">
        <v>223</v>
      </c>
      <c r="E377" s="168" t="s">
        <v>1</v>
      </c>
      <c r="F377" s="169" t="s">
        <v>599</v>
      </c>
      <c r="H377" s="170">
        <v>12</v>
      </c>
      <c r="I377" s="171"/>
      <c r="L377" s="167"/>
      <c r="M377" s="172"/>
      <c r="N377" s="173"/>
      <c r="O377" s="173"/>
      <c r="P377" s="173"/>
      <c r="Q377" s="173"/>
      <c r="R377" s="173"/>
      <c r="S377" s="173"/>
      <c r="T377" s="174"/>
      <c r="AT377" s="168" t="s">
        <v>223</v>
      </c>
      <c r="AU377" s="168" t="s">
        <v>89</v>
      </c>
      <c r="AV377" s="13" t="s">
        <v>89</v>
      </c>
      <c r="AW377" s="13" t="s">
        <v>35</v>
      </c>
      <c r="AX377" s="13" t="s">
        <v>80</v>
      </c>
      <c r="AY377" s="168" t="s">
        <v>123</v>
      </c>
    </row>
    <row r="378" spans="1:65" s="13" customFormat="1" ht="11.25">
      <c r="B378" s="167"/>
      <c r="D378" s="157" t="s">
        <v>223</v>
      </c>
      <c r="E378" s="168" t="s">
        <v>1</v>
      </c>
      <c r="F378" s="169" t="s">
        <v>600</v>
      </c>
      <c r="H378" s="170">
        <v>0.8</v>
      </c>
      <c r="I378" s="171"/>
      <c r="L378" s="167"/>
      <c r="M378" s="172"/>
      <c r="N378" s="173"/>
      <c r="O378" s="173"/>
      <c r="P378" s="173"/>
      <c r="Q378" s="173"/>
      <c r="R378" s="173"/>
      <c r="S378" s="173"/>
      <c r="T378" s="174"/>
      <c r="AT378" s="168" t="s">
        <v>223</v>
      </c>
      <c r="AU378" s="168" t="s">
        <v>89</v>
      </c>
      <c r="AV378" s="13" t="s">
        <v>89</v>
      </c>
      <c r="AW378" s="13" t="s">
        <v>35</v>
      </c>
      <c r="AX378" s="13" t="s">
        <v>80</v>
      </c>
      <c r="AY378" s="168" t="s">
        <v>123</v>
      </c>
    </row>
    <row r="379" spans="1:65" s="15" customFormat="1" ht="11.25">
      <c r="B379" s="183"/>
      <c r="D379" s="157" t="s">
        <v>223</v>
      </c>
      <c r="E379" s="184" t="s">
        <v>1</v>
      </c>
      <c r="F379" s="185" t="s">
        <v>446</v>
      </c>
      <c r="H379" s="186">
        <v>12.8</v>
      </c>
      <c r="I379" s="187"/>
      <c r="L379" s="183"/>
      <c r="M379" s="188"/>
      <c r="N379" s="189"/>
      <c r="O379" s="189"/>
      <c r="P379" s="189"/>
      <c r="Q379" s="189"/>
      <c r="R379" s="189"/>
      <c r="S379" s="189"/>
      <c r="T379" s="190"/>
      <c r="AT379" s="184" t="s">
        <v>223</v>
      </c>
      <c r="AU379" s="184" t="s">
        <v>89</v>
      </c>
      <c r="AV379" s="15" t="s">
        <v>138</v>
      </c>
      <c r="AW379" s="15" t="s">
        <v>35</v>
      </c>
      <c r="AX379" s="15" t="s">
        <v>80</v>
      </c>
      <c r="AY379" s="184" t="s">
        <v>123</v>
      </c>
    </row>
    <row r="380" spans="1:65" s="13" customFormat="1" ht="11.25">
      <c r="B380" s="167"/>
      <c r="D380" s="157" t="s">
        <v>223</v>
      </c>
      <c r="E380" s="168" t="s">
        <v>1</v>
      </c>
      <c r="F380" s="169" t="s">
        <v>601</v>
      </c>
      <c r="H380" s="170">
        <v>36.799999999999997</v>
      </c>
      <c r="I380" s="171"/>
      <c r="L380" s="167"/>
      <c r="M380" s="172"/>
      <c r="N380" s="173"/>
      <c r="O380" s="173"/>
      <c r="P380" s="173"/>
      <c r="Q380" s="173"/>
      <c r="R380" s="173"/>
      <c r="S380" s="173"/>
      <c r="T380" s="174"/>
      <c r="AT380" s="168" t="s">
        <v>223</v>
      </c>
      <c r="AU380" s="168" t="s">
        <v>89</v>
      </c>
      <c r="AV380" s="13" t="s">
        <v>89</v>
      </c>
      <c r="AW380" s="13" t="s">
        <v>35</v>
      </c>
      <c r="AX380" s="13" t="s">
        <v>80</v>
      </c>
      <c r="AY380" s="168" t="s">
        <v>123</v>
      </c>
    </row>
    <row r="381" spans="1:65" s="15" customFormat="1" ht="11.25">
      <c r="B381" s="183"/>
      <c r="D381" s="157" t="s">
        <v>223</v>
      </c>
      <c r="E381" s="184" t="s">
        <v>1</v>
      </c>
      <c r="F381" s="185" t="s">
        <v>438</v>
      </c>
      <c r="H381" s="186">
        <v>36.799999999999997</v>
      </c>
      <c r="I381" s="187"/>
      <c r="L381" s="183"/>
      <c r="M381" s="188"/>
      <c r="N381" s="189"/>
      <c r="O381" s="189"/>
      <c r="P381" s="189"/>
      <c r="Q381" s="189"/>
      <c r="R381" s="189"/>
      <c r="S381" s="189"/>
      <c r="T381" s="190"/>
      <c r="AT381" s="184" t="s">
        <v>223</v>
      </c>
      <c r="AU381" s="184" t="s">
        <v>89</v>
      </c>
      <c r="AV381" s="15" t="s">
        <v>138</v>
      </c>
      <c r="AW381" s="15" t="s">
        <v>35</v>
      </c>
      <c r="AX381" s="15" t="s">
        <v>80</v>
      </c>
      <c r="AY381" s="184" t="s">
        <v>123</v>
      </c>
    </row>
    <row r="382" spans="1:65" s="13" customFormat="1" ht="11.25">
      <c r="B382" s="167"/>
      <c r="D382" s="157" t="s">
        <v>223</v>
      </c>
      <c r="E382" s="168" t="s">
        <v>1</v>
      </c>
      <c r="F382" s="169" t="s">
        <v>602</v>
      </c>
      <c r="H382" s="170">
        <v>5.2</v>
      </c>
      <c r="I382" s="171"/>
      <c r="L382" s="167"/>
      <c r="M382" s="172"/>
      <c r="N382" s="173"/>
      <c r="O382" s="173"/>
      <c r="P382" s="173"/>
      <c r="Q382" s="173"/>
      <c r="R382" s="173"/>
      <c r="S382" s="173"/>
      <c r="T382" s="174"/>
      <c r="AT382" s="168" t="s">
        <v>223</v>
      </c>
      <c r="AU382" s="168" t="s">
        <v>89</v>
      </c>
      <c r="AV382" s="13" t="s">
        <v>89</v>
      </c>
      <c r="AW382" s="13" t="s">
        <v>35</v>
      </c>
      <c r="AX382" s="13" t="s">
        <v>80</v>
      </c>
      <c r="AY382" s="168" t="s">
        <v>123</v>
      </c>
    </row>
    <row r="383" spans="1:65" s="15" customFormat="1" ht="11.25">
      <c r="B383" s="183"/>
      <c r="D383" s="157" t="s">
        <v>223</v>
      </c>
      <c r="E383" s="184" t="s">
        <v>1</v>
      </c>
      <c r="F383" s="185" t="s">
        <v>440</v>
      </c>
      <c r="H383" s="186">
        <v>5.2</v>
      </c>
      <c r="I383" s="187"/>
      <c r="L383" s="183"/>
      <c r="M383" s="188"/>
      <c r="N383" s="189"/>
      <c r="O383" s="189"/>
      <c r="P383" s="189"/>
      <c r="Q383" s="189"/>
      <c r="R383" s="189"/>
      <c r="S383" s="189"/>
      <c r="T383" s="190"/>
      <c r="AT383" s="184" t="s">
        <v>223</v>
      </c>
      <c r="AU383" s="184" t="s">
        <v>89</v>
      </c>
      <c r="AV383" s="15" t="s">
        <v>138</v>
      </c>
      <c r="AW383" s="15" t="s">
        <v>35</v>
      </c>
      <c r="AX383" s="15" t="s">
        <v>80</v>
      </c>
      <c r="AY383" s="184" t="s">
        <v>123</v>
      </c>
    </row>
    <row r="384" spans="1:65" s="13" customFormat="1" ht="11.25">
      <c r="B384" s="167"/>
      <c r="D384" s="157" t="s">
        <v>223</v>
      </c>
      <c r="E384" s="168" t="s">
        <v>1</v>
      </c>
      <c r="F384" s="169" t="s">
        <v>547</v>
      </c>
      <c r="H384" s="170">
        <v>199.1</v>
      </c>
      <c r="I384" s="171"/>
      <c r="L384" s="167"/>
      <c r="M384" s="172"/>
      <c r="N384" s="173"/>
      <c r="O384" s="173"/>
      <c r="P384" s="173"/>
      <c r="Q384" s="173"/>
      <c r="R384" s="173"/>
      <c r="S384" s="173"/>
      <c r="T384" s="174"/>
      <c r="AT384" s="168" t="s">
        <v>223</v>
      </c>
      <c r="AU384" s="168" t="s">
        <v>89</v>
      </c>
      <c r="AV384" s="13" t="s">
        <v>89</v>
      </c>
      <c r="AW384" s="13" t="s">
        <v>35</v>
      </c>
      <c r="AX384" s="13" t="s">
        <v>80</v>
      </c>
      <c r="AY384" s="168" t="s">
        <v>123</v>
      </c>
    </row>
    <row r="385" spans="1:65" s="14" customFormat="1" ht="11.25">
      <c r="B385" s="175"/>
      <c r="D385" s="157" t="s">
        <v>223</v>
      </c>
      <c r="E385" s="176" t="s">
        <v>1</v>
      </c>
      <c r="F385" s="177" t="s">
        <v>226</v>
      </c>
      <c r="H385" s="178">
        <v>268.10000000000002</v>
      </c>
      <c r="I385" s="179"/>
      <c r="L385" s="175"/>
      <c r="M385" s="180"/>
      <c r="N385" s="181"/>
      <c r="O385" s="181"/>
      <c r="P385" s="181"/>
      <c r="Q385" s="181"/>
      <c r="R385" s="181"/>
      <c r="S385" s="181"/>
      <c r="T385" s="182"/>
      <c r="AT385" s="176" t="s">
        <v>223</v>
      </c>
      <c r="AU385" s="176" t="s">
        <v>89</v>
      </c>
      <c r="AV385" s="14" t="s">
        <v>142</v>
      </c>
      <c r="AW385" s="14" t="s">
        <v>35</v>
      </c>
      <c r="AX385" s="14" t="s">
        <v>22</v>
      </c>
      <c r="AY385" s="176" t="s">
        <v>123</v>
      </c>
    </row>
    <row r="386" spans="1:65" s="2" customFormat="1" ht="24.2" customHeight="1">
      <c r="A386" s="32"/>
      <c r="B386" s="143"/>
      <c r="C386" s="144" t="s">
        <v>603</v>
      </c>
      <c r="D386" s="144" t="s">
        <v>126</v>
      </c>
      <c r="E386" s="145" t="s">
        <v>604</v>
      </c>
      <c r="F386" s="146" t="s">
        <v>605</v>
      </c>
      <c r="G386" s="147" t="s">
        <v>264</v>
      </c>
      <c r="H386" s="148">
        <v>259.5</v>
      </c>
      <c r="I386" s="149"/>
      <c r="J386" s="150">
        <f>ROUND(I386*H386,2)</f>
        <v>0</v>
      </c>
      <c r="K386" s="146" t="s">
        <v>130</v>
      </c>
      <c r="L386" s="33"/>
      <c r="M386" s="151" t="s">
        <v>1</v>
      </c>
      <c r="N386" s="152" t="s">
        <v>45</v>
      </c>
      <c r="O386" s="58"/>
      <c r="P386" s="153">
        <f>O386*H386</f>
        <v>0</v>
      </c>
      <c r="Q386" s="153">
        <v>1E-4</v>
      </c>
      <c r="R386" s="153">
        <f>Q386*H386</f>
        <v>2.5950000000000001E-2</v>
      </c>
      <c r="S386" s="153">
        <v>0</v>
      </c>
      <c r="T386" s="154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5" t="s">
        <v>302</v>
      </c>
      <c r="AT386" s="155" t="s">
        <v>126</v>
      </c>
      <c r="AU386" s="155" t="s">
        <v>89</v>
      </c>
      <c r="AY386" s="17" t="s">
        <v>123</v>
      </c>
      <c r="BE386" s="156">
        <f>IF(N386="základní",J386,0)</f>
        <v>0</v>
      </c>
      <c r="BF386" s="156">
        <f>IF(N386="snížená",J386,0)</f>
        <v>0</v>
      </c>
      <c r="BG386" s="156">
        <f>IF(N386="zákl. přenesená",J386,0)</f>
        <v>0</v>
      </c>
      <c r="BH386" s="156">
        <f>IF(N386="sníž. přenesená",J386,0)</f>
        <v>0</v>
      </c>
      <c r="BI386" s="156">
        <f>IF(N386="nulová",J386,0)</f>
        <v>0</v>
      </c>
      <c r="BJ386" s="17" t="s">
        <v>22</v>
      </c>
      <c r="BK386" s="156">
        <f>ROUND(I386*H386,2)</f>
        <v>0</v>
      </c>
      <c r="BL386" s="17" t="s">
        <v>302</v>
      </c>
      <c r="BM386" s="155" t="s">
        <v>606</v>
      </c>
    </row>
    <row r="387" spans="1:65" s="13" customFormat="1" ht="11.25">
      <c r="B387" s="167"/>
      <c r="D387" s="157" t="s">
        <v>223</v>
      </c>
      <c r="E387" s="168" t="s">
        <v>1</v>
      </c>
      <c r="F387" s="169" t="s">
        <v>607</v>
      </c>
      <c r="H387" s="170">
        <v>3.5</v>
      </c>
      <c r="I387" s="171"/>
      <c r="L387" s="167"/>
      <c r="M387" s="172"/>
      <c r="N387" s="173"/>
      <c r="O387" s="173"/>
      <c r="P387" s="173"/>
      <c r="Q387" s="173"/>
      <c r="R387" s="173"/>
      <c r="S387" s="173"/>
      <c r="T387" s="174"/>
      <c r="AT387" s="168" t="s">
        <v>223</v>
      </c>
      <c r="AU387" s="168" t="s">
        <v>89</v>
      </c>
      <c r="AV387" s="13" t="s">
        <v>89</v>
      </c>
      <c r="AW387" s="13" t="s">
        <v>35</v>
      </c>
      <c r="AX387" s="13" t="s">
        <v>80</v>
      </c>
      <c r="AY387" s="168" t="s">
        <v>123</v>
      </c>
    </row>
    <row r="388" spans="1:65" s="15" customFormat="1" ht="11.25">
      <c r="B388" s="183"/>
      <c r="D388" s="157" t="s">
        <v>223</v>
      </c>
      <c r="E388" s="184" t="s">
        <v>1</v>
      </c>
      <c r="F388" s="185" t="s">
        <v>573</v>
      </c>
      <c r="H388" s="186">
        <v>3.5</v>
      </c>
      <c r="I388" s="187"/>
      <c r="L388" s="183"/>
      <c r="M388" s="188"/>
      <c r="N388" s="189"/>
      <c r="O388" s="189"/>
      <c r="P388" s="189"/>
      <c r="Q388" s="189"/>
      <c r="R388" s="189"/>
      <c r="S388" s="189"/>
      <c r="T388" s="190"/>
      <c r="AT388" s="184" t="s">
        <v>223</v>
      </c>
      <c r="AU388" s="184" t="s">
        <v>89</v>
      </c>
      <c r="AV388" s="15" t="s">
        <v>138</v>
      </c>
      <c r="AW388" s="15" t="s">
        <v>35</v>
      </c>
      <c r="AX388" s="15" t="s">
        <v>80</v>
      </c>
      <c r="AY388" s="184" t="s">
        <v>123</v>
      </c>
    </row>
    <row r="389" spans="1:65" s="13" customFormat="1" ht="11.25">
      <c r="B389" s="167"/>
      <c r="D389" s="157" t="s">
        <v>223</v>
      </c>
      <c r="E389" s="168" t="s">
        <v>1</v>
      </c>
      <c r="F389" s="169" t="s">
        <v>608</v>
      </c>
      <c r="H389" s="170">
        <v>1.4</v>
      </c>
      <c r="I389" s="171"/>
      <c r="L389" s="167"/>
      <c r="M389" s="172"/>
      <c r="N389" s="173"/>
      <c r="O389" s="173"/>
      <c r="P389" s="173"/>
      <c r="Q389" s="173"/>
      <c r="R389" s="173"/>
      <c r="S389" s="173"/>
      <c r="T389" s="174"/>
      <c r="AT389" s="168" t="s">
        <v>223</v>
      </c>
      <c r="AU389" s="168" t="s">
        <v>89</v>
      </c>
      <c r="AV389" s="13" t="s">
        <v>89</v>
      </c>
      <c r="AW389" s="13" t="s">
        <v>35</v>
      </c>
      <c r="AX389" s="13" t="s">
        <v>80</v>
      </c>
      <c r="AY389" s="168" t="s">
        <v>123</v>
      </c>
    </row>
    <row r="390" spans="1:65" s="15" customFormat="1" ht="11.25">
      <c r="B390" s="183"/>
      <c r="D390" s="157" t="s">
        <v>223</v>
      </c>
      <c r="E390" s="184" t="s">
        <v>1</v>
      </c>
      <c r="F390" s="185" t="s">
        <v>440</v>
      </c>
      <c r="H390" s="186">
        <v>1.4</v>
      </c>
      <c r="I390" s="187"/>
      <c r="L390" s="183"/>
      <c r="M390" s="188"/>
      <c r="N390" s="189"/>
      <c r="O390" s="189"/>
      <c r="P390" s="189"/>
      <c r="Q390" s="189"/>
      <c r="R390" s="189"/>
      <c r="S390" s="189"/>
      <c r="T390" s="190"/>
      <c r="AT390" s="184" t="s">
        <v>223</v>
      </c>
      <c r="AU390" s="184" t="s">
        <v>89</v>
      </c>
      <c r="AV390" s="15" t="s">
        <v>138</v>
      </c>
      <c r="AW390" s="15" t="s">
        <v>35</v>
      </c>
      <c r="AX390" s="15" t="s">
        <v>80</v>
      </c>
      <c r="AY390" s="184" t="s">
        <v>123</v>
      </c>
    </row>
    <row r="391" spans="1:65" s="13" customFormat="1" ht="11.25">
      <c r="B391" s="167"/>
      <c r="D391" s="157" t="s">
        <v>223</v>
      </c>
      <c r="E391" s="168" t="s">
        <v>1</v>
      </c>
      <c r="F391" s="169" t="s">
        <v>553</v>
      </c>
      <c r="H391" s="170">
        <v>254.6</v>
      </c>
      <c r="I391" s="171"/>
      <c r="L391" s="167"/>
      <c r="M391" s="172"/>
      <c r="N391" s="173"/>
      <c r="O391" s="173"/>
      <c r="P391" s="173"/>
      <c r="Q391" s="173"/>
      <c r="R391" s="173"/>
      <c r="S391" s="173"/>
      <c r="T391" s="174"/>
      <c r="AT391" s="168" t="s">
        <v>223</v>
      </c>
      <c r="AU391" s="168" t="s">
        <v>89</v>
      </c>
      <c r="AV391" s="13" t="s">
        <v>89</v>
      </c>
      <c r="AW391" s="13" t="s">
        <v>35</v>
      </c>
      <c r="AX391" s="13" t="s">
        <v>80</v>
      </c>
      <c r="AY391" s="168" t="s">
        <v>123</v>
      </c>
    </row>
    <row r="392" spans="1:65" s="14" customFormat="1" ht="11.25">
      <c r="B392" s="175"/>
      <c r="D392" s="157" t="s">
        <v>223</v>
      </c>
      <c r="E392" s="176" t="s">
        <v>1</v>
      </c>
      <c r="F392" s="177" t="s">
        <v>226</v>
      </c>
      <c r="H392" s="178">
        <v>259.5</v>
      </c>
      <c r="I392" s="179"/>
      <c r="L392" s="175"/>
      <c r="M392" s="180"/>
      <c r="N392" s="181"/>
      <c r="O392" s="181"/>
      <c r="P392" s="181"/>
      <c r="Q392" s="181"/>
      <c r="R392" s="181"/>
      <c r="S392" s="181"/>
      <c r="T392" s="182"/>
      <c r="AT392" s="176" t="s">
        <v>223</v>
      </c>
      <c r="AU392" s="176" t="s">
        <v>89</v>
      </c>
      <c r="AV392" s="14" t="s">
        <v>142</v>
      </c>
      <c r="AW392" s="14" t="s">
        <v>35</v>
      </c>
      <c r="AX392" s="14" t="s">
        <v>22</v>
      </c>
      <c r="AY392" s="176" t="s">
        <v>123</v>
      </c>
    </row>
    <row r="393" spans="1:65" s="2" customFormat="1" ht="24.2" customHeight="1">
      <c r="A393" s="32"/>
      <c r="B393" s="143"/>
      <c r="C393" s="191" t="s">
        <v>609</v>
      </c>
      <c r="D393" s="191" t="s">
        <v>454</v>
      </c>
      <c r="E393" s="192" t="s">
        <v>610</v>
      </c>
      <c r="F393" s="193" t="s">
        <v>611</v>
      </c>
      <c r="G393" s="194" t="s">
        <v>220</v>
      </c>
      <c r="H393" s="195">
        <v>13.486000000000001</v>
      </c>
      <c r="I393" s="196"/>
      <c r="J393" s="197">
        <f>ROUND(I393*H393,2)</f>
        <v>0</v>
      </c>
      <c r="K393" s="193" t="s">
        <v>1</v>
      </c>
      <c r="L393" s="198"/>
      <c r="M393" s="199" t="s">
        <v>1</v>
      </c>
      <c r="N393" s="200" t="s">
        <v>45</v>
      </c>
      <c r="O393" s="58"/>
      <c r="P393" s="153">
        <f>O393*H393</f>
        <v>0</v>
      </c>
      <c r="Q393" s="153">
        <v>0.55000000000000004</v>
      </c>
      <c r="R393" s="153">
        <f>Q393*H393</f>
        <v>7.4173000000000009</v>
      </c>
      <c r="S393" s="153">
        <v>0</v>
      </c>
      <c r="T393" s="154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5" t="s">
        <v>389</v>
      </c>
      <c r="AT393" s="155" t="s">
        <v>454</v>
      </c>
      <c r="AU393" s="155" t="s">
        <v>89</v>
      </c>
      <c r="AY393" s="17" t="s">
        <v>123</v>
      </c>
      <c r="BE393" s="156">
        <f>IF(N393="základní",J393,0)</f>
        <v>0</v>
      </c>
      <c r="BF393" s="156">
        <f>IF(N393="snížená",J393,0)</f>
        <v>0</v>
      </c>
      <c r="BG393" s="156">
        <f>IF(N393="zákl. přenesená",J393,0)</f>
        <v>0</v>
      </c>
      <c r="BH393" s="156">
        <f>IF(N393="sníž. přenesená",J393,0)</f>
        <v>0</v>
      </c>
      <c r="BI393" s="156">
        <f>IF(N393="nulová",J393,0)</f>
        <v>0</v>
      </c>
      <c r="BJ393" s="17" t="s">
        <v>22</v>
      </c>
      <c r="BK393" s="156">
        <f>ROUND(I393*H393,2)</f>
        <v>0</v>
      </c>
      <c r="BL393" s="17" t="s">
        <v>302</v>
      </c>
      <c r="BM393" s="155" t="s">
        <v>612</v>
      </c>
    </row>
    <row r="394" spans="1:65" s="13" customFormat="1" ht="11.25">
      <c r="B394" s="167"/>
      <c r="D394" s="157" t="s">
        <v>223</v>
      </c>
      <c r="E394" s="168" t="s">
        <v>1</v>
      </c>
      <c r="F394" s="169" t="s">
        <v>613</v>
      </c>
      <c r="H394" s="170">
        <v>13.486000000000001</v>
      </c>
      <c r="I394" s="171"/>
      <c r="L394" s="167"/>
      <c r="M394" s="172"/>
      <c r="N394" s="173"/>
      <c r="O394" s="173"/>
      <c r="P394" s="173"/>
      <c r="Q394" s="173"/>
      <c r="R394" s="173"/>
      <c r="S394" s="173"/>
      <c r="T394" s="174"/>
      <c r="AT394" s="168" t="s">
        <v>223</v>
      </c>
      <c r="AU394" s="168" t="s">
        <v>89</v>
      </c>
      <c r="AV394" s="13" t="s">
        <v>89</v>
      </c>
      <c r="AW394" s="13" t="s">
        <v>35</v>
      </c>
      <c r="AX394" s="13" t="s">
        <v>22</v>
      </c>
      <c r="AY394" s="168" t="s">
        <v>123</v>
      </c>
    </row>
    <row r="395" spans="1:65" s="2" customFormat="1" ht="21.75" customHeight="1">
      <c r="A395" s="32"/>
      <c r="B395" s="143"/>
      <c r="C395" s="191" t="s">
        <v>614</v>
      </c>
      <c r="D395" s="191" t="s">
        <v>454</v>
      </c>
      <c r="E395" s="192" t="s">
        <v>615</v>
      </c>
      <c r="F395" s="193" t="s">
        <v>616</v>
      </c>
      <c r="G395" s="194" t="s">
        <v>220</v>
      </c>
      <c r="H395" s="195">
        <v>15.928000000000001</v>
      </c>
      <c r="I395" s="196"/>
      <c r="J395" s="197">
        <f>ROUND(I395*H395,2)</f>
        <v>0</v>
      </c>
      <c r="K395" s="193" t="s">
        <v>1</v>
      </c>
      <c r="L395" s="198"/>
      <c r="M395" s="199" t="s">
        <v>1</v>
      </c>
      <c r="N395" s="200" t="s">
        <v>45</v>
      </c>
      <c r="O395" s="58"/>
      <c r="P395" s="153">
        <f>O395*H395</f>
        <v>0</v>
      </c>
      <c r="Q395" s="153">
        <v>0.55000000000000004</v>
      </c>
      <c r="R395" s="153">
        <f>Q395*H395</f>
        <v>8.7604000000000006</v>
      </c>
      <c r="S395" s="153">
        <v>0</v>
      </c>
      <c r="T395" s="154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55" t="s">
        <v>389</v>
      </c>
      <c r="AT395" s="155" t="s">
        <v>454</v>
      </c>
      <c r="AU395" s="155" t="s">
        <v>89</v>
      </c>
      <c r="AY395" s="17" t="s">
        <v>123</v>
      </c>
      <c r="BE395" s="156">
        <f>IF(N395="základní",J395,0)</f>
        <v>0</v>
      </c>
      <c r="BF395" s="156">
        <f>IF(N395="snížená",J395,0)</f>
        <v>0</v>
      </c>
      <c r="BG395" s="156">
        <f>IF(N395="zákl. přenesená",J395,0)</f>
        <v>0</v>
      </c>
      <c r="BH395" s="156">
        <f>IF(N395="sníž. přenesená",J395,0)</f>
        <v>0</v>
      </c>
      <c r="BI395" s="156">
        <f>IF(N395="nulová",J395,0)</f>
        <v>0</v>
      </c>
      <c r="BJ395" s="17" t="s">
        <v>22</v>
      </c>
      <c r="BK395" s="156">
        <f>ROUND(I395*H395,2)</f>
        <v>0</v>
      </c>
      <c r="BL395" s="17" t="s">
        <v>302</v>
      </c>
      <c r="BM395" s="155" t="s">
        <v>617</v>
      </c>
    </row>
    <row r="396" spans="1:65" s="13" customFormat="1" ht="11.25">
      <c r="B396" s="167"/>
      <c r="D396" s="157" t="s">
        <v>223</v>
      </c>
      <c r="E396" s="168" t="s">
        <v>1</v>
      </c>
      <c r="F396" s="169" t="s">
        <v>618</v>
      </c>
      <c r="H396" s="170">
        <v>15.928000000000001</v>
      </c>
      <c r="I396" s="171"/>
      <c r="L396" s="167"/>
      <c r="M396" s="172"/>
      <c r="N396" s="173"/>
      <c r="O396" s="173"/>
      <c r="P396" s="173"/>
      <c r="Q396" s="173"/>
      <c r="R396" s="173"/>
      <c r="S396" s="173"/>
      <c r="T396" s="174"/>
      <c r="AT396" s="168" t="s">
        <v>223</v>
      </c>
      <c r="AU396" s="168" t="s">
        <v>89</v>
      </c>
      <c r="AV396" s="13" t="s">
        <v>89</v>
      </c>
      <c r="AW396" s="13" t="s">
        <v>35</v>
      </c>
      <c r="AX396" s="13" t="s">
        <v>22</v>
      </c>
      <c r="AY396" s="168" t="s">
        <v>123</v>
      </c>
    </row>
    <row r="397" spans="1:65" s="2" customFormat="1" ht="21.75" customHeight="1">
      <c r="A397" s="32"/>
      <c r="B397" s="143"/>
      <c r="C397" s="191" t="s">
        <v>619</v>
      </c>
      <c r="D397" s="191" t="s">
        <v>454</v>
      </c>
      <c r="E397" s="192" t="s">
        <v>620</v>
      </c>
      <c r="F397" s="193" t="s">
        <v>621</v>
      </c>
      <c r="G397" s="194" t="s">
        <v>220</v>
      </c>
      <c r="H397" s="195">
        <v>23.518000000000001</v>
      </c>
      <c r="I397" s="196"/>
      <c r="J397" s="197">
        <f>ROUND(I397*H397,2)</f>
        <v>0</v>
      </c>
      <c r="K397" s="193" t="s">
        <v>1</v>
      </c>
      <c r="L397" s="198"/>
      <c r="M397" s="199" t="s">
        <v>1</v>
      </c>
      <c r="N397" s="200" t="s">
        <v>45</v>
      </c>
      <c r="O397" s="58"/>
      <c r="P397" s="153">
        <f>O397*H397</f>
        <v>0</v>
      </c>
      <c r="Q397" s="153">
        <v>0.55000000000000004</v>
      </c>
      <c r="R397" s="153">
        <f>Q397*H397</f>
        <v>12.934900000000001</v>
      </c>
      <c r="S397" s="153">
        <v>0</v>
      </c>
      <c r="T397" s="154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5" t="s">
        <v>389</v>
      </c>
      <c r="AT397" s="155" t="s">
        <v>454</v>
      </c>
      <c r="AU397" s="155" t="s">
        <v>89</v>
      </c>
      <c r="AY397" s="17" t="s">
        <v>123</v>
      </c>
      <c r="BE397" s="156">
        <f>IF(N397="základní",J397,0)</f>
        <v>0</v>
      </c>
      <c r="BF397" s="156">
        <f>IF(N397="snížená",J397,0)</f>
        <v>0</v>
      </c>
      <c r="BG397" s="156">
        <f>IF(N397="zákl. přenesená",J397,0)</f>
        <v>0</v>
      </c>
      <c r="BH397" s="156">
        <f>IF(N397="sníž. přenesená",J397,0)</f>
        <v>0</v>
      </c>
      <c r="BI397" s="156">
        <f>IF(N397="nulová",J397,0)</f>
        <v>0</v>
      </c>
      <c r="BJ397" s="17" t="s">
        <v>22</v>
      </c>
      <c r="BK397" s="156">
        <f>ROUND(I397*H397,2)</f>
        <v>0</v>
      </c>
      <c r="BL397" s="17" t="s">
        <v>302</v>
      </c>
      <c r="BM397" s="155" t="s">
        <v>622</v>
      </c>
    </row>
    <row r="398" spans="1:65" s="13" customFormat="1" ht="11.25">
      <c r="B398" s="167"/>
      <c r="D398" s="157" t="s">
        <v>223</v>
      </c>
      <c r="E398" s="168" t="s">
        <v>1</v>
      </c>
      <c r="F398" s="169" t="s">
        <v>623</v>
      </c>
      <c r="H398" s="170">
        <v>23.518000000000001</v>
      </c>
      <c r="I398" s="171"/>
      <c r="L398" s="167"/>
      <c r="M398" s="172"/>
      <c r="N398" s="173"/>
      <c r="O398" s="173"/>
      <c r="P398" s="173"/>
      <c r="Q398" s="173"/>
      <c r="R398" s="173"/>
      <c r="S398" s="173"/>
      <c r="T398" s="174"/>
      <c r="AT398" s="168" t="s">
        <v>223</v>
      </c>
      <c r="AU398" s="168" t="s">
        <v>89</v>
      </c>
      <c r="AV398" s="13" t="s">
        <v>89</v>
      </c>
      <c r="AW398" s="13" t="s">
        <v>35</v>
      </c>
      <c r="AX398" s="13" t="s">
        <v>22</v>
      </c>
      <c r="AY398" s="168" t="s">
        <v>123</v>
      </c>
    </row>
    <row r="399" spans="1:65" s="2" customFormat="1" ht="33" customHeight="1">
      <c r="A399" s="32"/>
      <c r="B399" s="143"/>
      <c r="C399" s="144" t="s">
        <v>624</v>
      </c>
      <c r="D399" s="144" t="s">
        <v>126</v>
      </c>
      <c r="E399" s="145" t="s">
        <v>625</v>
      </c>
      <c r="F399" s="146" t="s">
        <v>626</v>
      </c>
      <c r="G399" s="147" t="s">
        <v>220</v>
      </c>
      <c r="H399" s="148">
        <v>52.932000000000002</v>
      </c>
      <c r="I399" s="149"/>
      <c r="J399" s="150">
        <f>ROUND(I399*H399,2)</f>
        <v>0</v>
      </c>
      <c r="K399" s="146" t="s">
        <v>1</v>
      </c>
      <c r="L399" s="33"/>
      <c r="M399" s="151" t="s">
        <v>1</v>
      </c>
      <c r="N399" s="152" t="s">
        <v>45</v>
      </c>
      <c r="O399" s="58"/>
      <c r="P399" s="153">
        <f>O399*H399</f>
        <v>0</v>
      </c>
      <c r="Q399" s="153">
        <v>2.3369999999999998E-2</v>
      </c>
      <c r="R399" s="153">
        <f>Q399*H399</f>
        <v>1.23702084</v>
      </c>
      <c r="S399" s="153">
        <v>0</v>
      </c>
      <c r="T399" s="154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55" t="s">
        <v>302</v>
      </c>
      <c r="AT399" s="155" t="s">
        <v>126</v>
      </c>
      <c r="AU399" s="155" t="s">
        <v>89</v>
      </c>
      <c r="AY399" s="17" t="s">
        <v>123</v>
      </c>
      <c r="BE399" s="156">
        <f>IF(N399="základní",J399,0)</f>
        <v>0</v>
      </c>
      <c r="BF399" s="156">
        <f>IF(N399="snížená",J399,0)</f>
        <v>0</v>
      </c>
      <c r="BG399" s="156">
        <f>IF(N399="zákl. přenesená",J399,0)</f>
        <v>0</v>
      </c>
      <c r="BH399" s="156">
        <f>IF(N399="sníž. přenesená",J399,0)</f>
        <v>0</v>
      </c>
      <c r="BI399" s="156">
        <f>IF(N399="nulová",J399,0)</f>
        <v>0</v>
      </c>
      <c r="BJ399" s="17" t="s">
        <v>22</v>
      </c>
      <c r="BK399" s="156">
        <f>ROUND(I399*H399,2)</f>
        <v>0</v>
      </c>
      <c r="BL399" s="17" t="s">
        <v>302</v>
      </c>
      <c r="BM399" s="155" t="s">
        <v>627</v>
      </c>
    </row>
    <row r="400" spans="1:65" s="13" customFormat="1" ht="11.25">
      <c r="B400" s="167"/>
      <c r="D400" s="157" t="s">
        <v>223</v>
      </c>
      <c r="E400" s="168" t="s">
        <v>1</v>
      </c>
      <c r="F400" s="169" t="s">
        <v>628</v>
      </c>
      <c r="H400" s="170">
        <v>52.932000000000002</v>
      </c>
      <c r="I400" s="171"/>
      <c r="L400" s="167"/>
      <c r="M400" s="172"/>
      <c r="N400" s="173"/>
      <c r="O400" s="173"/>
      <c r="P400" s="173"/>
      <c r="Q400" s="173"/>
      <c r="R400" s="173"/>
      <c r="S400" s="173"/>
      <c r="T400" s="174"/>
      <c r="AT400" s="168" t="s">
        <v>223</v>
      </c>
      <c r="AU400" s="168" t="s">
        <v>89</v>
      </c>
      <c r="AV400" s="13" t="s">
        <v>89</v>
      </c>
      <c r="AW400" s="13" t="s">
        <v>35</v>
      </c>
      <c r="AX400" s="13" t="s">
        <v>22</v>
      </c>
      <c r="AY400" s="168" t="s">
        <v>123</v>
      </c>
    </row>
    <row r="401" spans="1:65" s="2" customFormat="1" ht="21.75" customHeight="1">
      <c r="A401" s="32"/>
      <c r="B401" s="143"/>
      <c r="C401" s="144" t="s">
        <v>629</v>
      </c>
      <c r="D401" s="144" t="s">
        <v>126</v>
      </c>
      <c r="E401" s="145" t="s">
        <v>630</v>
      </c>
      <c r="F401" s="146" t="s">
        <v>631</v>
      </c>
      <c r="G401" s="147" t="s">
        <v>234</v>
      </c>
      <c r="H401" s="148">
        <v>729</v>
      </c>
      <c r="I401" s="149"/>
      <c r="J401" s="150">
        <f>ROUND(I401*H401,2)</f>
        <v>0</v>
      </c>
      <c r="K401" s="146" t="s">
        <v>130</v>
      </c>
      <c r="L401" s="33"/>
      <c r="M401" s="151" t="s">
        <v>1</v>
      </c>
      <c r="N401" s="152" t="s">
        <v>45</v>
      </c>
      <c r="O401" s="58"/>
      <c r="P401" s="153">
        <f>O401*H401</f>
        <v>0</v>
      </c>
      <c r="Q401" s="153">
        <v>0</v>
      </c>
      <c r="R401" s="153">
        <f>Q401*H401</f>
        <v>0</v>
      </c>
      <c r="S401" s="153">
        <v>1.4999999999999999E-2</v>
      </c>
      <c r="T401" s="154">
        <f>S401*H401</f>
        <v>10.934999999999999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55" t="s">
        <v>302</v>
      </c>
      <c r="AT401" s="155" t="s">
        <v>126</v>
      </c>
      <c r="AU401" s="155" t="s">
        <v>89</v>
      </c>
      <c r="AY401" s="17" t="s">
        <v>123</v>
      </c>
      <c r="BE401" s="156">
        <f>IF(N401="základní",J401,0)</f>
        <v>0</v>
      </c>
      <c r="BF401" s="156">
        <f>IF(N401="snížená",J401,0)</f>
        <v>0</v>
      </c>
      <c r="BG401" s="156">
        <f>IF(N401="zákl. přenesená",J401,0)</f>
        <v>0</v>
      </c>
      <c r="BH401" s="156">
        <f>IF(N401="sníž. přenesená",J401,0)</f>
        <v>0</v>
      </c>
      <c r="BI401" s="156">
        <f>IF(N401="nulová",J401,0)</f>
        <v>0</v>
      </c>
      <c r="BJ401" s="17" t="s">
        <v>22</v>
      </c>
      <c r="BK401" s="156">
        <f>ROUND(I401*H401,2)</f>
        <v>0</v>
      </c>
      <c r="BL401" s="17" t="s">
        <v>302</v>
      </c>
      <c r="BM401" s="155" t="s">
        <v>632</v>
      </c>
    </row>
    <row r="402" spans="1:65" s="2" customFormat="1" ht="29.25">
      <c r="A402" s="32"/>
      <c r="B402" s="33"/>
      <c r="C402" s="32"/>
      <c r="D402" s="157" t="s">
        <v>136</v>
      </c>
      <c r="E402" s="32"/>
      <c r="F402" s="158" t="s">
        <v>482</v>
      </c>
      <c r="G402" s="32"/>
      <c r="H402" s="32"/>
      <c r="I402" s="159"/>
      <c r="J402" s="32"/>
      <c r="K402" s="32"/>
      <c r="L402" s="33"/>
      <c r="M402" s="160"/>
      <c r="N402" s="161"/>
      <c r="O402" s="58"/>
      <c r="P402" s="58"/>
      <c r="Q402" s="58"/>
      <c r="R402" s="58"/>
      <c r="S402" s="58"/>
      <c r="T402" s="59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7" t="s">
        <v>136</v>
      </c>
      <c r="AU402" s="17" t="s">
        <v>89</v>
      </c>
    </row>
    <row r="403" spans="1:65" s="2" customFormat="1" ht="24.2" customHeight="1">
      <c r="A403" s="32"/>
      <c r="B403" s="143"/>
      <c r="C403" s="144" t="s">
        <v>633</v>
      </c>
      <c r="D403" s="144" t="s">
        <v>126</v>
      </c>
      <c r="E403" s="145" t="s">
        <v>634</v>
      </c>
      <c r="F403" s="146" t="s">
        <v>635</v>
      </c>
      <c r="G403" s="147" t="s">
        <v>234</v>
      </c>
      <c r="H403" s="148">
        <v>729</v>
      </c>
      <c r="I403" s="149"/>
      <c r="J403" s="150">
        <f>ROUND(I403*H403,2)</f>
        <v>0</v>
      </c>
      <c r="K403" s="146" t="s">
        <v>130</v>
      </c>
      <c r="L403" s="33"/>
      <c r="M403" s="151" t="s">
        <v>1</v>
      </c>
      <c r="N403" s="152" t="s">
        <v>45</v>
      </c>
      <c r="O403" s="58"/>
      <c r="P403" s="153">
        <f>O403*H403</f>
        <v>0</v>
      </c>
      <c r="Q403" s="153">
        <v>0</v>
      </c>
      <c r="R403" s="153">
        <f>Q403*H403</f>
        <v>0</v>
      </c>
      <c r="S403" s="153">
        <v>0</v>
      </c>
      <c r="T403" s="154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5" t="s">
        <v>302</v>
      </c>
      <c r="AT403" s="155" t="s">
        <v>126</v>
      </c>
      <c r="AU403" s="155" t="s">
        <v>89</v>
      </c>
      <c r="AY403" s="17" t="s">
        <v>123</v>
      </c>
      <c r="BE403" s="156">
        <f>IF(N403="základní",J403,0)</f>
        <v>0</v>
      </c>
      <c r="BF403" s="156">
        <f>IF(N403="snížená",J403,0)</f>
        <v>0</v>
      </c>
      <c r="BG403" s="156">
        <f>IF(N403="zákl. přenesená",J403,0)</f>
        <v>0</v>
      </c>
      <c r="BH403" s="156">
        <f>IF(N403="sníž. přenesená",J403,0)</f>
        <v>0</v>
      </c>
      <c r="BI403" s="156">
        <f>IF(N403="nulová",J403,0)</f>
        <v>0</v>
      </c>
      <c r="BJ403" s="17" t="s">
        <v>22</v>
      </c>
      <c r="BK403" s="156">
        <f>ROUND(I403*H403,2)</f>
        <v>0</v>
      </c>
      <c r="BL403" s="17" t="s">
        <v>302</v>
      </c>
      <c r="BM403" s="155" t="s">
        <v>636</v>
      </c>
    </row>
    <row r="404" spans="1:65" s="13" customFormat="1" ht="11.25">
      <c r="B404" s="167"/>
      <c r="D404" s="157" t="s">
        <v>223</v>
      </c>
      <c r="E404" s="168" t="s">
        <v>1</v>
      </c>
      <c r="F404" s="169" t="s">
        <v>637</v>
      </c>
      <c r="H404" s="170">
        <v>300</v>
      </c>
      <c r="I404" s="171"/>
      <c r="L404" s="167"/>
      <c r="M404" s="172"/>
      <c r="N404" s="173"/>
      <c r="O404" s="173"/>
      <c r="P404" s="173"/>
      <c r="Q404" s="173"/>
      <c r="R404" s="173"/>
      <c r="S404" s="173"/>
      <c r="T404" s="174"/>
      <c r="AT404" s="168" t="s">
        <v>223</v>
      </c>
      <c r="AU404" s="168" t="s">
        <v>89</v>
      </c>
      <c r="AV404" s="13" t="s">
        <v>89</v>
      </c>
      <c r="AW404" s="13" t="s">
        <v>35</v>
      </c>
      <c r="AX404" s="13" t="s">
        <v>80</v>
      </c>
      <c r="AY404" s="168" t="s">
        <v>123</v>
      </c>
    </row>
    <row r="405" spans="1:65" s="13" customFormat="1" ht="11.25">
      <c r="B405" s="167"/>
      <c r="D405" s="157" t="s">
        <v>223</v>
      </c>
      <c r="E405" s="168" t="s">
        <v>1</v>
      </c>
      <c r="F405" s="169" t="s">
        <v>638</v>
      </c>
      <c r="H405" s="170">
        <v>120</v>
      </c>
      <c r="I405" s="171"/>
      <c r="L405" s="167"/>
      <c r="M405" s="172"/>
      <c r="N405" s="173"/>
      <c r="O405" s="173"/>
      <c r="P405" s="173"/>
      <c r="Q405" s="173"/>
      <c r="R405" s="173"/>
      <c r="S405" s="173"/>
      <c r="T405" s="174"/>
      <c r="AT405" s="168" t="s">
        <v>223</v>
      </c>
      <c r="AU405" s="168" t="s">
        <v>89</v>
      </c>
      <c r="AV405" s="13" t="s">
        <v>89</v>
      </c>
      <c r="AW405" s="13" t="s">
        <v>35</v>
      </c>
      <c r="AX405" s="13" t="s">
        <v>80</v>
      </c>
      <c r="AY405" s="168" t="s">
        <v>123</v>
      </c>
    </row>
    <row r="406" spans="1:65" s="13" customFormat="1" ht="11.25">
      <c r="B406" s="167"/>
      <c r="D406" s="157" t="s">
        <v>223</v>
      </c>
      <c r="E406" s="168" t="s">
        <v>1</v>
      </c>
      <c r="F406" s="169" t="s">
        <v>639</v>
      </c>
      <c r="H406" s="170">
        <v>100</v>
      </c>
      <c r="I406" s="171"/>
      <c r="L406" s="167"/>
      <c r="M406" s="172"/>
      <c r="N406" s="173"/>
      <c r="O406" s="173"/>
      <c r="P406" s="173"/>
      <c r="Q406" s="173"/>
      <c r="R406" s="173"/>
      <c r="S406" s="173"/>
      <c r="T406" s="174"/>
      <c r="AT406" s="168" t="s">
        <v>223</v>
      </c>
      <c r="AU406" s="168" t="s">
        <v>89</v>
      </c>
      <c r="AV406" s="13" t="s">
        <v>89</v>
      </c>
      <c r="AW406" s="13" t="s">
        <v>35</v>
      </c>
      <c r="AX406" s="13" t="s">
        <v>80</v>
      </c>
      <c r="AY406" s="168" t="s">
        <v>123</v>
      </c>
    </row>
    <row r="407" spans="1:65" s="13" customFormat="1" ht="11.25">
      <c r="B407" s="167"/>
      <c r="D407" s="157" t="s">
        <v>223</v>
      </c>
      <c r="E407" s="168" t="s">
        <v>1</v>
      </c>
      <c r="F407" s="169" t="s">
        <v>640</v>
      </c>
      <c r="H407" s="170">
        <v>290</v>
      </c>
      <c r="I407" s="171"/>
      <c r="L407" s="167"/>
      <c r="M407" s="172"/>
      <c r="N407" s="173"/>
      <c r="O407" s="173"/>
      <c r="P407" s="173"/>
      <c r="Q407" s="173"/>
      <c r="R407" s="173"/>
      <c r="S407" s="173"/>
      <c r="T407" s="174"/>
      <c r="AT407" s="168" t="s">
        <v>223</v>
      </c>
      <c r="AU407" s="168" t="s">
        <v>89</v>
      </c>
      <c r="AV407" s="13" t="s">
        <v>89</v>
      </c>
      <c r="AW407" s="13" t="s">
        <v>35</v>
      </c>
      <c r="AX407" s="13" t="s">
        <v>80</v>
      </c>
      <c r="AY407" s="168" t="s">
        <v>123</v>
      </c>
    </row>
    <row r="408" spans="1:65" s="14" customFormat="1" ht="11.25">
      <c r="B408" s="175"/>
      <c r="D408" s="157" t="s">
        <v>223</v>
      </c>
      <c r="E408" s="176" t="s">
        <v>1</v>
      </c>
      <c r="F408" s="177" t="s">
        <v>641</v>
      </c>
      <c r="H408" s="178">
        <v>810</v>
      </c>
      <c r="I408" s="179"/>
      <c r="L408" s="175"/>
      <c r="M408" s="180"/>
      <c r="N408" s="181"/>
      <c r="O408" s="181"/>
      <c r="P408" s="181"/>
      <c r="Q408" s="181"/>
      <c r="R408" s="181"/>
      <c r="S408" s="181"/>
      <c r="T408" s="182"/>
      <c r="AT408" s="176" t="s">
        <v>223</v>
      </c>
      <c r="AU408" s="176" t="s">
        <v>89</v>
      </c>
      <c r="AV408" s="14" t="s">
        <v>142</v>
      </c>
      <c r="AW408" s="14" t="s">
        <v>35</v>
      </c>
      <c r="AX408" s="14" t="s">
        <v>80</v>
      </c>
      <c r="AY408" s="176" t="s">
        <v>123</v>
      </c>
    </row>
    <row r="409" spans="1:65" s="13" customFormat="1" ht="11.25">
      <c r="B409" s="167"/>
      <c r="D409" s="157" t="s">
        <v>223</v>
      </c>
      <c r="E409" s="168" t="s">
        <v>1</v>
      </c>
      <c r="F409" s="169" t="s">
        <v>642</v>
      </c>
      <c r="H409" s="170">
        <v>729</v>
      </c>
      <c r="I409" s="171"/>
      <c r="L409" s="167"/>
      <c r="M409" s="172"/>
      <c r="N409" s="173"/>
      <c r="O409" s="173"/>
      <c r="P409" s="173"/>
      <c r="Q409" s="173"/>
      <c r="R409" s="173"/>
      <c r="S409" s="173"/>
      <c r="T409" s="174"/>
      <c r="AT409" s="168" t="s">
        <v>223</v>
      </c>
      <c r="AU409" s="168" t="s">
        <v>89</v>
      </c>
      <c r="AV409" s="13" t="s">
        <v>89</v>
      </c>
      <c r="AW409" s="13" t="s">
        <v>35</v>
      </c>
      <c r="AX409" s="13" t="s">
        <v>80</v>
      </c>
      <c r="AY409" s="168" t="s">
        <v>123</v>
      </c>
    </row>
    <row r="410" spans="1:65" s="14" customFormat="1" ht="11.25">
      <c r="B410" s="175"/>
      <c r="D410" s="157" t="s">
        <v>223</v>
      </c>
      <c r="E410" s="176" t="s">
        <v>1</v>
      </c>
      <c r="F410" s="177" t="s">
        <v>226</v>
      </c>
      <c r="H410" s="178">
        <v>729</v>
      </c>
      <c r="I410" s="179"/>
      <c r="L410" s="175"/>
      <c r="M410" s="180"/>
      <c r="N410" s="181"/>
      <c r="O410" s="181"/>
      <c r="P410" s="181"/>
      <c r="Q410" s="181"/>
      <c r="R410" s="181"/>
      <c r="S410" s="181"/>
      <c r="T410" s="182"/>
      <c r="AT410" s="176" t="s">
        <v>223</v>
      </c>
      <c r="AU410" s="176" t="s">
        <v>89</v>
      </c>
      <c r="AV410" s="14" t="s">
        <v>142</v>
      </c>
      <c r="AW410" s="14" t="s">
        <v>35</v>
      </c>
      <c r="AX410" s="14" t="s">
        <v>22</v>
      </c>
      <c r="AY410" s="176" t="s">
        <v>123</v>
      </c>
    </row>
    <row r="411" spans="1:65" s="2" customFormat="1" ht="24.2" customHeight="1">
      <c r="A411" s="32"/>
      <c r="B411" s="143"/>
      <c r="C411" s="191" t="s">
        <v>643</v>
      </c>
      <c r="D411" s="191" t="s">
        <v>454</v>
      </c>
      <c r="E411" s="192" t="s">
        <v>644</v>
      </c>
      <c r="F411" s="193" t="s">
        <v>645</v>
      </c>
      <c r="G411" s="194" t="s">
        <v>220</v>
      </c>
      <c r="H411" s="195">
        <v>25.661000000000001</v>
      </c>
      <c r="I411" s="196"/>
      <c r="J411" s="197">
        <f>ROUND(I411*H411,2)</f>
        <v>0</v>
      </c>
      <c r="K411" s="193" t="s">
        <v>1</v>
      </c>
      <c r="L411" s="198"/>
      <c r="M411" s="199" t="s">
        <v>1</v>
      </c>
      <c r="N411" s="200" t="s">
        <v>45</v>
      </c>
      <c r="O411" s="58"/>
      <c r="P411" s="153">
        <f>O411*H411</f>
        <v>0</v>
      </c>
      <c r="Q411" s="153">
        <v>0.55000000000000004</v>
      </c>
      <c r="R411" s="153">
        <f>Q411*H411</f>
        <v>14.113550000000002</v>
      </c>
      <c r="S411" s="153">
        <v>0</v>
      </c>
      <c r="T411" s="154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55" t="s">
        <v>389</v>
      </c>
      <c r="AT411" s="155" t="s">
        <v>454</v>
      </c>
      <c r="AU411" s="155" t="s">
        <v>89</v>
      </c>
      <c r="AY411" s="17" t="s">
        <v>123</v>
      </c>
      <c r="BE411" s="156">
        <f>IF(N411="základní",J411,0)</f>
        <v>0</v>
      </c>
      <c r="BF411" s="156">
        <f>IF(N411="snížená",J411,0)</f>
        <v>0</v>
      </c>
      <c r="BG411" s="156">
        <f>IF(N411="zákl. přenesená",J411,0)</f>
        <v>0</v>
      </c>
      <c r="BH411" s="156">
        <f>IF(N411="sníž. přenesená",J411,0)</f>
        <v>0</v>
      </c>
      <c r="BI411" s="156">
        <f>IF(N411="nulová",J411,0)</f>
        <v>0</v>
      </c>
      <c r="BJ411" s="17" t="s">
        <v>22</v>
      </c>
      <c r="BK411" s="156">
        <f>ROUND(I411*H411,2)</f>
        <v>0</v>
      </c>
      <c r="BL411" s="17" t="s">
        <v>302</v>
      </c>
      <c r="BM411" s="155" t="s">
        <v>646</v>
      </c>
    </row>
    <row r="412" spans="1:65" s="13" customFormat="1" ht="11.25">
      <c r="B412" s="167"/>
      <c r="D412" s="157" t="s">
        <v>223</v>
      </c>
      <c r="E412" s="168" t="s">
        <v>1</v>
      </c>
      <c r="F412" s="169" t="s">
        <v>647</v>
      </c>
      <c r="H412" s="170">
        <v>25.661000000000001</v>
      </c>
      <c r="I412" s="171"/>
      <c r="L412" s="167"/>
      <c r="M412" s="172"/>
      <c r="N412" s="173"/>
      <c r="O412" s="173"/>
      <c r="P412" s="173"/>
      <c r="Q412" s="173"/>
      <c r="R412" s="173"/>
      <c r="S412" s="173"/>
      <c r="T412" s="174"/>
      <c r="AT412" s="168" t="s">
        <v>223</v>
      </c>
      <c r="AU412" s="168" t="s">
        <v>89</v>
      </c>
      <c r="AV412" s="13" t="s">
        <v>89</v>
      </c>
      <c r="AW412" s="13" t="s">
        <v>35</v>
      </c>
      <c r="AX412" s="13" t="s">
        <v>22</v>
      </c>
      <c r="AY412" s="168" t="s">
        <v>123</v>
      </c>
    </row>
    <row r="413" spans="1:65" s="2" customFormat="1" ht="24.2" customHeight="1">
      <c r="A413" s="32"/>
      <c r="B413" s="143"/>
      <c r="C413" s="144" t="s">
        <v>648</v>
      </c>
      <c r="D413" s="144" t="s">
        <v>126</v>
      </c>
      <c r="E413" s="145" t="s">
        <v>649</v>
      </c>
      <c r="F413" s="146" t="s">
        <v>650</v>
      </c>
      <c r="G413" s="147" t="s">
        <v>220</v>
      </c>
      <c r="H413" s="148">
        <v>25.661000000000001</v>
      </c>
      <c r="I413" s="149"/>
      <c r="J413" s="150">
        <f>ROUND(I413*H413,2)</f>
        <v>0</v>
      </c>
      <c r="K413" s="146" t="s">
        <v>130</v>
      </c>
      <c r="L413" s="33"/>
      <c r="M413" s="151" t="s">
        <v>1</v>
      </c>
      <c r="N413" s="152" t="s">
        <v>45</v>
      </c>
      <c r="O413" s="58"/>
      <c r="P413" s="153">
        <f>O413*H413</f>
        <v>0</v>
      </c>
      <c r="Q413" s="153">
        <v>2.3369999999999998E-2</v>
      </c>
      <c r="R413" s="153">
        <f>Q413*H413</f>
        <v>0.59969757000000001</v>
      </c>
      <c r="S413" s="153">
        <v>0</v>
      </c>
      <c r="T413" s="154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55" t="s">
        <v>302</v>
      </c>
      <c r="AT413" s="155" t="s">
        <v>126</v>
      </c>
      <c r="AU413" s="155" t="s">
        <v>89</v>
      </c>
      <c r="AY413" s="17" t="s">
        <v>123</v>
      </c>
      <c r="BE413" s="156">
        <f>IF(N413="základní",J413,0)</f>
        <v>0</v>
      </c>
      <c r="BF413" s="156">
        <f>IF(N413="snížená",J413,0)</f>
        <v>0</v>
      </c>
      <c r="BG413" s="156">
        <f>IF(N413="zákl. přenesená",J413,0)</f>
        <v>0</v>
      </c>
      <c r="BH413" s="156">
        <f>IF(N413="sníž. přenesená",J413,0)</f>
        <v>0</v>
      </c>
      <c r="BI413" s="156">
        <f>IF(N413="nulová",J413,0)</f>
        <v>0</v>
      </c>
      <c r="BJ413" s="17" t="s">
        <v>22</v>
      </c>
      <c r="BK413" s="156">
        <f>ROUND(I413*H413,2)</f>
        <v>0</v>
      </c>
      <c r="BL413" s="17" t="s">
        <v>302</v>
      </c>
      <c r="BM413" s="155" t="s">
        <v>651</v>
      </c>
    </row>
    <row r="414" spans="1:65" s="2" customFormat="1" ht="24.2" customHeight="1">
      <c r="A414" s="32"/>
      <c r="B414" s="143"/>
      <c r="C414" s="144" t="s">
        <v>652</v>
      </c>
      <c r="D414" s="144" t="s">
        <v>126</v>
      </c>
      <c r="E414" s="145" t="s">
        <v>653</v>
      </c>
      <c r="F414" s="146" t="s">
        <v>654</v>
      </c>
      <c r="G414" s="147" t="s">
        <v>234</v>
      </c>
      <c r="H414" s="148">
        <v>27.6</v>
      </c>
      <c r="I414" s="149"/>
      <c r="J414" s="150">
        <f>ROUND(I414*H414,2)</f>
        <v>0</v>
      </c>
      <c r="K414" s="146" t="s">
        <v>130</v>
      </c>
      <c r="L414" s="33"/>
      <c r="M414" s="151" t="s">
        <v>1</v>
      </c>
      <c r="N414" s="152" t="s">
        <v>45</v>
      </c>
      <c r="O414" s="58"/>
      <c r="P414" s="153">
        <f>O414*H414</f>
        <v>0</v>
      </c>
      <c r="Q414" s="153">
        <v>0</v>
      </c>
      <c r="R414" s="153">
        <f>Q414*H414</f>
        <v>0</v>
      </c>
      <c r="S414" s="153">
        <v>1.4E-2</v>
      </c>
      <c r="T414" s="154">
        <f>S414*H414</f>
        <v>0.38640000000000002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55" t="s">
        <v>302</v>
      </c>
      <c r="AT414" s="155" t="s">
        <v>126</v>
      </c>
      <c r="AU414" s="155" t="s">
        <v>89</v>
      </c>
      <c r="AY414" s="17" t="s">
        <v>123</v>
      </c>
      <c r="BE414" s="156">
        <f>IF(N414="základní",J414,0)</f>
        <v>0</v>
      </c>
      <c r="BF414" s="156">
        <f>IF(N414="snížená",J414,0)</f>
        <v>0</v>
      </c>
      <c r="BG414" s="156">
        <f>IF(N414="zákl. přenesená",J414,0)</f>
        <v>0</v>
      </c>
      <c r="BH414" s="156">
        <f>IF(N414="sníž. přenesená",J414,0)</f>
        <v>0</v>
      </c>
      <c r="BI414" s="156">
        <f>IF(N414="nulová",J414,0)</f>
        <v>0</v>
      </c>
      <c r="BJ414" s="17" t="s">
        <v>22</v>
      </c>
      <c r="BK414" s="156">
        <f>ROUND(I414*H414,2)</f>
        <v>0</v>
      </c>
      <c r="BL414" s="17" t="s">
        <v>302</v>
      </c>
      <c r="BM414" s="155" t="s">
        <v>655</v>
      </c>
    </row>
    <row r="415" spans="1:65" s="13" customFormat="1" ht="11.25">
      <c r="B415" s="167"/>
      <c r="D415" s="157" t="s">
        <v>223</v>
      </c>
      <c r="E415" s="168" t="s">
        <v>1</v>
      </c>
      <c r="F415" s="169" t="s">
        <v>484</v>
      </c>
      <c r="H415" s="170">
        <v>27.6</v>
      </c>
      <c r="I415" s="171"/>
      <c r="L415" s="167"/>
      <c r="M415" s="172"/>
      <c r="N415" s="173"/>
      <c r="O415" s="173"/>
      <c r="P415" s="173"/>
      <c r="Q415" s="173"/>
      <c r="R415" s="173"/>
      <c r="S415" s="173"/>
      <c r="T415" s="174"/>
      <c r="AT415" s="168" t="s">
        <v>223</v>
      </c>
      <c r="AU415" s="168" t="s">
        <v>89</v>
      </c>
      <c r="AV415" s="13" t="s">
        <v>89</v>
      </c>
      <c r="AW415" s="13" t="s">
        <v>35</v>
      </c>
      <c r="AX415" s="13" t="s">
        <v>22</v>
      </c>
      <c r="AY415" s="168" t="s">
        <v>123</v>
      </c>
    </row>
    <row r="416" spans="1:65" s="2" customFormat="1" ht="24.2" customHeight="1">
      <c r="A416" s="32"/>
      <c r="B416" s="143"/>
      <c r="C416" s="144" t="s">
        <v>656</v>
      </c>
      <c r="D416" s="144" t="s">
        <v>126</v>
      </c>
      <c r="E416" s="145" t="s">
        <v>657</v>
      </c>
      <c r="F416" s="146" t="s">
        <v>658</v>
      </c>
      <c r="G416" s="147" t="s">
        <v>234</v>
      </c>
      <c r="H416" s="148">
        <v>27.6</v>
      </c>
      <c r="I416" s="149"/>
      <c r="J416" s="150">
        <f>ROUND(I416*H416,2)</f>
        <v>0</v>
      </c>
      <c r="K416" s="146" t="s">
        <v>130</v>
      </c>
      <c r="L416" s="33"/>
      <c r="M416" s="151" t="s">
        <v>1</v>
      </c>
      <c r="N416" s="152" t="s">
        <v>45</v>
      </c>
      <c r="O416" s="58"/>
      <c r="P416" s="153">
        <f>O416*H416</f>
        <v>0</v>
      </c>
      <c r="Q416" s="153">
        <v>0</v>
      </c>
      <c r="R416" s="153">
        <f>Q416*H416</f>
        <v>0</v>
      </c>
      <c r="S416" s="153">
        <v>0</v>
      </c>
      <c r="T416" s="154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55" t="s">
        <v>302</v>
      </c>
      <c r="AT416" s="155" t="s">
        <v>126</v>
      </c>
      <c r="AU416" s="155" t="s">
        <v>89</v>
      </c>
      <c r="AY416" s="17" t="s">
        <v>123</v>
      </c>
      <c r="BE416" s="156">
        <f>IF(N416="základní",J416,0)</f>
        <v>0</v>
      </c>
      <c r="BF416" s="156">
        <f>IF(N416="snížená",J416,0)</f>
        <v>0</v>
      </c>
      <c r="BG416" s="156">
        <f>IF(N416="zákl. přenesená",J416,0)</f>
        <v>0</v>
      </c>
      <c r="BH416" s="156">
        <f>IF(N416="sníž. přenesená",J416,0)</f>
        <v>0</v>
      </c>
      <c r="BI416" s="156">
        <f>IF(N416="nulová",J416,0)</f>
        <v>0</v>
      </c>
      <c r="BJ416" s="17" t="s">
        <v>22</v>
      </c>
      <c r="BK416" s="156">
        <f>ROUND(I416*H416,2)</f>
        <v>0</v>
      </c>
      <c r="BL416" s="17" t="s">
        <v>302</v>
      </c>
      <c r="BM416" s="155" t="s">
        <v>659</v>
      </c>
    </row>
    <row r="417" spans="1:65" s="13" customFormat="1" ht="11.25">
      <c r="B417" s="167"/>
      <c r="D417" s="157" t="s">
        <v>223</v>
      </c>
      <c r="E417" s="168" t="s">
        <v>1</v>
      </c>
      <c r="F417" s="169" t="s">
        <v>484</v>
      </c>
      <c r="H417" s="170">
        <v>27.6</v>
      </c>
      <c r="I417" s="171"/>
      <c r="L417" s="167"/>
      <c r="M417" s="172"/>
      <c r="N417" s="173"/>
      <c r="O417" s="173"/>
      <c r="P417" s="173"/>
      <c r="Q417" s="173"/>
      <c r="R417" s="173"/>
      <c r="S417" s="173"/>
      <c r="T417" s="174"/>
      <c r="AT417" s="168" t="s">
        <v>223</v>
      </c>
      <c r="AU417" s="168" t="s">
        <v>89</v>
      </c>
      <c r="AV417" s="13" t="s">
        <v>89</v>
      </c>
      <c r="AW417" s="13" t="s">
        <v>35</v>
      </c>
      <c r="AX417" s="13" t="s">
        <v>22</v>
      </c>
      <c r="AY417" s="168" t="s">
        <v>123</v>
      </c>
    </row>
    <row r="418" spans="1:65" s="2" customFormat="1" ht="16.5" customHeight="1">
      <c r="A418" s="32"/>
      <c r="B418" s="143"/>
      <c r="C418" s="191" t="s">
        <v>660</v>
      </c>
      <c r="D418" s="191" t="s">
        <v>454</v>
      </c>
      <c r="E418" s="192" t="s">
        <v>661</v>
      </c>
      <c r="F418" s="193" t="s">
        <v>470</v>
      </c>
      <c r="G418" s="194" t="s">
        <v>234</v>
      </c>
      <c r="H418" s="195">
        <v>30.36</v>
      </c>
      <c r="I418" s="196"/>
      <c r="J418" s="197">
        <f>ROUND(I418*H418,2)</f>
        <v>0</v>
      </c>
      <c r="K418" s="193" t="s">
        <v>1</v>
      </c>
      <c r="L418" s="198"/>
      <c r="M418" s="199" t="s">
        <v>1</v>
      </c>
      <c r="N418" s="200" t="s">
        <v>45</v>
      </c>
      <c r="O418" s="58"/>
      <c r="P418" s="153">
        <f>O418*H418</f>
        <v>0</v>
      </c>
      <c r="Q418" s="153">
        <v>1.372E-2</v>
      </c>
      <c r="R418" s="153">
        <f>Q418*H418</f>
        <v>0.4165392</v>
      </c>
      <c r="S418" s="153">
        <v>0</v>
      </c>
      <c r="T418" s="154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55" t="s">
        <v>389</v>
      </c>
      <c r="AT418" s="155" t="s">
        <v>454</v>
      </c>
      <c r="AU418" s="155" t="s">
        <v>89</v>
      </c>
      <c r="AY418" s="17" t="s">
        <v>123</v>
      </c>
      <c r="BE418" s="156">
        <f>IF(N418="základní",J418,0)</f>
        <v>0</v>
      </c>
      <c r="BF418" s="156">
        <f>IF(N418="snížená",J418,0)</f>
        <v>0</v>
      </c>
      <c r="BG418" s="156">
        <f>IF(N418="zákl. přenesená",J418,0)</f>
        <v>0</v>
      </c>
      <c r="BH418" s="156">
        <f>IF(N418="sníž. přenesená",J418,0)</f>
        <v>0</v>
      </c>
      <c r="BI418" s="156">
        <f>IF(N418="nulová",J418,0)</f>
        <v>0</v>
      </c>
      <c r="BJ418" s="17" t="s">
        <v>22</v>
      </c>
      <c r="BK418" s="156">
        <f>ROUND(I418*H418,2)</f>
        <v>0</v>
      </c>
      <c r="BL418" s="17" t="s">
        <v>302</v>
      </c>
      <c r="BM418" s="155" t="s">
        <v>662</v>
      </c>
    </row>
    <row r="419" spans="1:65" s="13" customFormat="1" ht="11.25">
      <c r="B419" s="167"/>
      <c r="D419" s="157" t="s">
        <v>223</v>
      </c>
      <c r="E419" s="168" t="s">
        <v>1</v>
      </c>
      <c r="F419" s="169" t="s">
        <v>663</v>
      </c>
      <c r="H419" s="170">
        <v>30.36</v>
      </c>
      <c r="I419" s="171"/>
      <c r="L419" s="167"/>
      <c r="M419" s="172"/>
      <c r="N419" s="173"/>
      <c r="O419" s="173"/>
      <c r="P419" s="173"/>
      <c r="Q419" s="173"/>
      <c r="R419" s="173"/>
      <c r="S419" s="173"/>
      <c r="T419" s="174"/>
      <c r="AT419" s="168" t="s">
        <v>223</v>
      </c>
      <c r="AU419" s="168" t="s">
        <v>89</v>
      </c>
      <c r="AV419" s="13" t="s">
        <v>89</v>
      </c>
      <c r="AW419" s="13" t="s">
        <v>35</v>
      </c>
      <c r="AX419" s="13" t="s">
        <v>22</v>
      </c>
      <c r="AY419" s="168" t="s">
        <v>123</v>
      </c>
    </row>
    <row r="420" spans="1:65" s="2" customFormat="1" ht="24.2" customHeight="1">
      <c r="A420" s="32"/>
      <c r="B420" s="143"/>
      <c r="C420" s="144" t="s">
        <v>664</v>
      </c>
      <c r="D420" s="144" t="s">
        <v>126</v>
      </c>
      <c r="E420" s="145" t="s">
        <v>665</v>
      </c>
      <c r="F420" s="146" t="s">
        <v>666</v>
      </c>
      <c r="G420" s="147" t="s">
        <v>220</v>
      </c>
      <c r="H420" s="148">
        <v>0.85</v>
      </c>
      <c r="I420" s="149"/>
      <c r="J420" s="150">
        <f>ROUND(I420*H420,2)</f>
        <v>0</v>
      </c>
      <c r="K420" s="146" t="s">
        <v>130</v>
      </c>
      <c r="L420" s="33"/>
      <c r="M420" s="151" t="s">
        <v>1</v>
      </c>
      <c r="N420" s="152" t="s">
        <v>45</v>
      </c>
      <c r="O420" s="58"/>
      <c r="P420" s="153">
        <f>O420*H420</f>
        <v>0</v>
      </c>
      <c r="Q420" s="153">
        <v>2.81E-3</v>
      </c>
      <c r="R420" s="153">
        <f>Q420*H420</f>
        <v>2.3885E-3</v>
      </c>
      <c r="S420" s="153">
        <v>0</v>
      </c>
      <c r="T420" s="154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55" t="s">
        <v>302</v>
      </c>
      <c r="AT420" s="155" t="s">
        <v>126</v>
      </c>
      <c r="AU420" s="155" t="s">
        <v>89</v>
      </c>
      <c r="AY420" s="17" t="s">
        <v>123</v>
      </c>
      <c r="BE420" s="156">
        <f>IF(N420="základní",J420,0)</f>
        <v>0</v>
      </c>
      <c r="BF420" s="156">
        <f>IF(N420="snížená",J420,0)</f>
        <v>0</v>
      </c>
      <c r="BG420" s="156">
        <f>IF(N420="zákl. přenesená",J420,0)</f>
        <v>0</v>
      </c>
      <c r="BH420" s="156">
        <f>IF(N420="sníž. přenesená",J420,0)</f>
        <v>0</v>
      </c>
      <c r="BI420" s="156">
        <f>IF(N420="nulová",J420,0)</f>
        <v>0</v>
      </c>
      <c r="BJ420" s="17" t="s">
        <v>22</v>
      </c>
      <c r="BK420" s="156">
        <f>ROUND(I420*H420,2)</f>
        <v>0</v>
      </c>
      <c r="BL420" s="17" t="s">
        <v>302</v>
      </c>
      <c r="BM420" s="155" t="s">
        <v>667</v>
      </c>
    </row>
    <row r="421" spans="1:65" s="13" customFormat="1" ht="11.25">
      <c r="B421" s="167"/>
      <c r="D421" s="157" t="s">
        <v>223</v>
      </c>
      <c r="E421" s="168" t="s">
        <v>1</v>
      </c>
      <c r="F421" s="169" t="s">
        <v>668</v>
      </c>
      <c r="H421" s="170">
        <v>0.85</v>
      </c>
      <c r="I421" s="171"/>
      <c r="L421" s="167"/>
      <c r="M421" s="172"/>
      <c r="N421" s="173"/>
      <c r="O421" s="173"/>
      <c r="P421" s="173"/>
      <c r="Q421" s="173"/>
      <c r="R421" s="173"/>
      <c r="S421" s="173"/>
      <c r="T421" s="174"/>
      <c r="AT421" s="168" t="s">
        <v>223</v>
      </c>
      <c r="AU421" s="168" t="s">
        <v>89</v>
      </c>
      <c r="AV421" s="13" t="s">
        <v>89</v>
      </c>
      <c r="AW421" s="13" t="s">
        <v>35</v>
      </c>
      <c r="AX421" s="13" t="s">
        <v>22</v>
      </c>
      <c r="AY421" s="168" t="s">
        <v>123</v>
      </c>
    </row>
    <row r="422" spans="1:65" s="2" customFormat="1" ht="24.2" customHeight="1">
      <c r="A422" s="32"/>
      <c r="B422" s="143"/>
      <c r="C422" s="144" t="s">
        <v>669</v>
      </c>
      <c r="D422" s="144" t="s">
        <v>126</v>
      </c>
      <c r="E422" s="145" t="s">
        <v>670</v>
      </c>
      <c r="F422" s="146" t="s">
        <v>671</v>
      </c>
      <c r="G422" s="147" t="s">
        <v>234</v>
      </c>
      <c r="H422" s="148">
        <v>82</v>
      </c>
      <c r="I422" s="149"/>
      <c r="J422" s="150">
        <f>ROUND(I422*H422,2)</f>
        <v>0</v>
      </c>
      <c r="K422" s="146" t="s">
        <v>1</v>
      </c>
      <c r="L422" s="33"/>
      <c r="M422" s="151" t="s">
        <v>1</v>
      </c>
      <c r="N422" s="152" t="s">
        <v>45</v>
      </c>
      <c r="O422" s="58"/>
      <c r="P422" s="153">
        <f>O422*H422</f>
        <v>0</v>
      </c>
      <c r="Q422" s="153">
        <v>0</v>
      </c>
      <c r="R422" s="153">
        <f>Q422*H422</f>
        <v>0</v>
      </c>
      <c r="S422" s="153">
        <v>0</v>
      </c>
      <c r="T422" s="154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55" t="s">
        <v>302</v>
      </c>
      <c r="AT422" s="155" t="s">
        <v>126</v>
      </c>
      <c r="AU422" s="155" t="s">
        <v>89</v>
      </c>
      <c r="AY422" s="17" t="s">
        <v>123</v>
      </c>
      <c r="BE422" s="156">
        <f>IF(N422="základní",J422,0)</f>
        <v>0</v>
      </c>
      <c r="BF422" s="156">
        <f>IF(N422="snížená",J422,0)</f>
        <v>0</v>
      </c>
      <c r="BG422" s="156">
        <f>IF(N422="zákl. přenesená",J422,0)</f>
        <v>0</v>
      </c>
      <c r="BH422" s="156">
        <f>IF(N422="sníž. přenesená",J422,0)</f>
        <v>0</v>
      </c>
      <c r="BI422" s="156">
        <f>IF(N422="nulová",J422,0)</f>
        <v>0</v>
      </c>
      <c r="BJ422" s="17" t="s">
        <v>22</v>
      </c>
      <c r="BK422" s="156">
        <f>ROUND(I422*H422,2)</f>
        <v>0</v>
      </c>
      <c r="BL422" s="17" t="s">
        <v>302</v>
      </c>
      <c r="BM422" s="155" t="s">
        <v>672</v>
      </c>
    </row>
    <row r="423" spans="1:65" s="13" customFormat="1" ht="11.25">
      <c r="B423" s="167"/>
      <c r="D423" s="157" t="s">
        <v>223</v>
      </c>
      <c r="E423" s="168" t="s">
        <v>1</v>
      </c>
      <c r="F423" s="169" t="s">
        <v>673</v>
      </c>
      <c r="H423" s="170">
        <v>82</v>
      </c>
      <c r="I423" s="171"/>
      <c r="L423" s="167"/>
      <c r="M423" s="172"/>
      <c r="N423" s="173"/>
      <c r="O423" s="173"/>
      <c r="P423" s="173"/>
      <c r="Q423" s="173"/>
      <c r="R423" s="173"/>
      <c r="S423" s="173"/>
      <c r="T423" s="174"/>
      <c r="AT423" s="168" t="s">
        <v>223</v>
      </c>
      <c r="AU423" s="168" t="s">
        <v>89</v>
      </c>
      <c r="AV423" s="13" t="s">
        <v>89</v>
      </c>
      <c r="AW423" s="13" t="s">
        <v>35</v>
      </c>
      <c r="AX423" s="13" t="s">
        <v>22</v>
      </c>
      <c r="AY423" s="168" t="s">
        <v>123</v>
      </c>
    </row>
    <row r="424" spans="1:65" s="2" customFormat="1" ht="21.75" customHeight="1">
      <c r="A424" s="32"/>
      <c r="B424" s="143"/>
      <c r="C424" s="144" t="s">
        <v>674</v>
      </c>
      <c r="D424" s="144" t="s">
        <v>126</v>
      </c>
      <c r="E424" s="145" t="s">
        <v>675</v>
      </c>
      <c r="F424" s="146" t="s">
        <v>676</v>
      </c>
      <c r="G424" s="147" t="s">
        <v>286</v>
      </c>
      <c r="H424" s="148">
        <v>6</v>
      </c>
      <c r="I424" s="149"/>
      <c r="J424" s="150">
        <f>ROUND(I424*H424,2)</f>
        <v>0</v>
      </c>
      <c r="K424" s="146" t="s">
        <v>1</v>
      </c>
      <c r="L424" s="33"/>
      <c r="M424" s="151" t="s">
        <v>1</v>
      </c>
      <c r="N424" s="152" t="s">
        <v>45</v>
      </c>
      <c r="O424" s="58"/>
      <c r="P424" s="153">
        <f>O424*H424</f>
        <v>0</v>
      </c>
      <c r="Q424" s="153">
        <v>0</v>
      </c>
      <c r="R424" s="153">
        <f>Q424*H424</f>
        <v>0</v>
      </c>
      <c r="S424" s="153">
        <v>0</v>
      </c>
      <c r="T424" s="154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55" t="s">
        <v>302</v>
      </c>
      <c r="AT424" s="155" t="s">
        <v>126</v>
      </c>
      <c r="AU424" s="155" t="s">
        <v>89</v>
      </c>
      <c r="AY424" s="17" t="s">
        <v>123</v>
      </c>
      <c r="BE424" s="156">
        <f>IF(N424="základní",J424,0)</f>
        <v>0</v>
      </c>
      <c r="BF424" s="156">
        <f>IF(N424="snížená",J424,0)</f>
        <v>0</v>
      </c>
      <c r="BG424" s="156">
        <f>IF(N424="zákl. přenesená",J424,0)</f>
        <v>0</v>
      </c>
      <c r="BH424" s="156">
        <f>IF(N424="sníž. přenesená",J424,0)</f>
        <v>0</v>
      </c>
      <c r="BI424" s="156">
        <f>IF(N424="nulová",J424,0)</f>
        <v>0</v>
      </c>
      <c r="BJ424" s="17" t="s">
        <v>22</v>
      </c>
      <c r="BK424" s="156">
        <f>ROUND(I424*H424,2)</f>
        <v>0</v>
      </c>
      <c r="BL424" s="17" t="s">
        <v>302</v>
      </c>
      <c r="BM424" s="155" t="s">
        <v>677</v>
      </c>
    </row>
    <row r="425" spans="1:65" s="2" customFormat="1" ht="48.75">
      <c r="A425" s="32"/>
      <c r="B425" s="33"/>
      <c r="C425" s="32"/>
      <c r="D425" s="157" t="s">
        <v>136</v>
      </c>
      <c r="E425" s="32"/>
      <c r="F425" s="158" t="s">
        <v>678</v>
      </c>
      <c r="G425" s="32"/>
      <c r="H425" s="32"/>
      <c r="I425" s="159"/>
      <c r="J425" s="32"/>
      <c r="K425" s="32"/>
      <c r="L425" s="33"/>
      <c r="M425" s="160"/>
      <c r="N425" s="161"/>
      <c r="O425" s="58"/>
      <c r="P425" s="58"/>
      <c r="Q425" s="58"/>
      <c r="R425" s="58"/>
      <c r="S425" s="58"/>
      <c r="T425" s="59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7" t="s">
        <v>136</v>
      </c>
      <c r="AU425" s="17" t="s">
        <v>89</v>
      </c>
    </row>
    <row r="426" spans="1:65" s="13" customFormat="1" ht="11.25">
      <c r="B426" s="167"/>
      <c r="D426" s="157" t="s">
        <v>223</v>
      </c>
      <c r="E426" s="168" t="s">
        <v>1</v>
      </c>
      <c r="F426" s="169" t="s">
        <v>679</v>
      </c>
      <c r="H426" s="170">
        <v>1</v>
      </c>
      <c r="I426" s="171"/>
      <c r="L426" s="167"/>
      <c r="M426" s="172"/>
      <c r="N426" s="173"/>
      <c r="O426" s="173"/>
      <c r="P426" s="173"/>
      <c r="Q426" s="173"/>
      <c r="R426" s="173"/>
      <c r="S426" s="173"/>
      <c r="T426" s="174"/>
      <c r="AT426" s="168" t="s">
        <v>223</v>
      </c>
      <c r="AU426" s="168" t="s">
        <v>89</v>
      </c>
      <c r="AV426" s="13" t="s">
        <v>89</v>
      </c>
      <c r="AW426" s="13" t="s">
        <v>35</v>
      </c>
      <c r="AX426" s="13" t="s">
        <v>80</v>
      </c>
      <c r="AY426" s="168" t="s">
        <v>123</v>
      </c>
    </row>
    <row r="427" spans="1:65" s="13" customFormat="1" ht="11.25">
      <c r="B427" s="167"/>
      <c r="D427" s="157" t="s">
        <v>223</v>
      </c>
      <c r="E427" s="168" t="s">
        <v>1</v>
      </c>
      <c r="F427" s="169" t="s">
        <v>680</v>
      </c>
      <c r="H427" s="170">
        <v>1</v>
      </c>
      <c r="I427" s="171"/>
      <c r="L427" s="167"/>
      <c r="M427" s="172"/>
      <c r="N427" s="173"/>
      <c r="O427" s="173"/>
      <c r="P427" s="173"/>
      <c r="Q427" s="173"/>
      <c r="R427" s="173"/>
      <c r="S427" s="173"/>
      <c r="T427" s="174"/>
      <c r="AT427" s="168" t="s">
        <v>223</v>
      </c>
      <c r="AU427" s="168" t="s">
        <v>89</v>
      </c>
      <c r="AV427" s="13" t="s">
        <v>89</v>
      </c>
      <c r="AW427" s="13" t="s">
        <v>35</v>
      </c>
      <c r="AX427" s="13" t="s">
        <v>80</v>
      </c>
      <c r="AY427" s="168" t="s">
        <v>123</v>
      </c>
    </row>
    <row r="428" spans="1:65" s="13" customFormat="1" ht="11.25">
      <c r="B428" s="167"/>
      <c r="D428" s="157" t="s">
        <v>223</v>
      </c>
      <c r="E428" s="168" t="s">
        <v>1</v>
      </c>
      <c r="F428" s="169" t="s">
        <v>681</v>
      </c>
      <c r="H428" s="170">
        <v>1</v>
      </c>
      <c r="I428" s="171"/>
      <c r="L428" s="167"/>
      <c r="M428" s="172"/>
      <c r="N428" s="173"/>
      <c r="O428" s="173"/>
      <c r="P428" s="173"/>
      <c r="Q428" s="173"/>
      <c r="R428" s="173"/>
      <c r="S428" s="173"/>
      <c r="T428" s="174"/>
      <c r="AT428" s="168" t="s">
        <v>223</v>
      </c>
      <c r="AU428" s="168" t="s">
        <v>89</v>
      </c>
      <c r="AV428" s="13" t="s">
        <v>89</v>
      </c>
      <c r="AW428" s="13" t="s">
        <v>35</v>
      </c>
      <c r="AX428" s="13" t="s">
        <v>80</v>
      </c>
      <c r="AY428" s="168" t="s">
        <v>123</v>
      </c>
    </row>
    <row r="429" spans="1:65" s="13" customFormat="1" ht="11.25">
      <c r="B429" s="167"/>
      <c r="D429" s="157" t="s">
        <v>223</v>
      </c>
      <c r="E429" s="168" t="s">
        <v>1</v>
      </c>
      <c r="F429" s="169" t="s">
        <v>682</v>
      </c>
      <c r="H429" s="170">
        <v>1</v>
      </c>
      <c r="I429" s="171"/>
      <c r="L429" s="167"/>
      <c r="M429" s="172"/>
      <c r="N429" s="173"/>
      <c r="O429" s="173"/>
      <c r="P429" s="173"/>
      <c r="Q429" s="173"/>
      <c r="R429" s="173"/>
      <c r="S429" s="173"/>
      <c r="T429" s="174"/>
      <c r="AT429" s="168" t="s">
        <v>223</v>
      </c>
      <c r="AU429" s="168" t="s">
        <v>89</v>
      </c>
      <c r="AV429" s="13" t="s">
        <v>89</v>
      </c>
      <c r="AW429" s="13" t="s">
        <v>35</v>
      </c>
      <c r="AX429" s="13" t="s">
        <v>80</v>
      </c>
      <c r="AY429" s="168" t="s">
        <v>123</v>
      </c>
    </row>
    <row r="430" spans="1:65" s="13" customFormat="1" ht="11.25">
      <c r="B430" s="167"/>
      <c r="D430" s="157" t="s">
        <v>223</v>
      </c>
      <c r="E430" s="168" t="s">
        <v>1</v>
      </c>
      <c r="F430" s="169" t="s">
        <v>683</v>
      </c>
      <c r="H430" s="170">
        <v>1</v>
      </c>
      <c r="I430" s="171"/>
      <c r="L430" s="167"/>
      <c r="M430" s="172"/>
      <c r="N430" s="173"/>
      <c r="O430" s="173"/>
      <c r="P430" s="173"/>
      <c r="Q430" s="173"/>
      <c r="R430" s="173"/>
      <c r="S430" s="173"/>
      <c r="T430" s="174"/>
      <c r="AT430" s="168" t="s">
        <v>223</v>
      </c>
      <c r="AU430" s="168" t="s">
        <v>89</v>
      </c>
      <c r="AV430" s="13" t="s">
        <v>89</v>
      </c>
      <c r="AW430" s="13" t="s">
        <v>35</v>
      </c>
      <c r="AX430" s="13" t="s">
        <v>80</v>
      </c>
      <c r="AY430" s="168" t="s">
        <v>123</v>
      </c>
    </row>
    <row r="431" spans="1:65" s="13" customFormat="1" ht="11.25">
      <c r="B431" s="167"/>
      <c r="D431" s="157" t="s">
        <v>223</v>
      </c>
      <c r="E431" s="168" t="s">
        <v>1</v>
      </c>
      <c r="F431" s="169" t="s">
        <v>684</v>
      </c>
      <c r="H431" s="170">
        <v>1</v>
      </c>
      <c r="I431" s="171"/>
      <c r="L431" s="167"/>
      <c r="M431" s="172"/>
      <c r="N431" s="173"/>
      <c r="O431" s="173"/>
      <c r="P431" s="173"/>
      <c r="Q431" s="173"/>
      <c r="R431" s="173"/>
      <c r="S431" s="173"/>
      <c r="T431" s="174"/>
      <c r="AT431" s="168" t="s">
        <v>223</v>
      </c>
      <c r="AU431" s="168" t="s">
        <v>89</v>
      </c>
      <c r="AV431" s="13" t="s">
        <v>89</v>
      </c>
      <c r="AW431" s="13" t="s">
        <v>35</v>
      </c>
      <c r="AX431" s="13" t="s">
        <v>80</v>
      </c>
      <c r="AY431" s="168" t="s">
        <v>123</v>
      </c>
    </row>
    <row r="432" spans="1:65" s="14" customFormat="1" ht="11.25">
      <c r="B432" s="175"/>
      <c r="D432" s="157" t="s">
        <v>223</v>
      </c>
      <c r="E432" s="176" t="s">
        <v>1</v>
      </c>
      <c r="F432" s="177" t="s">
        <v>226</v>
      </c>
      <c r="H432" s="178">
        <v>6</v>
      </c>
      <c r="I432" s="179"/>
      <c r="L432" s="175"/>
      <c r="M432" s="180"/>
      <c r="N432" s="181"/>
      <c r="O432" s="181"/>
      <c r="P432" s="181"/>
      <c r="Q432" s="181"/>
      <c r="R432" s="181"/>
      <c r="S432" s="181"/>
      <c r="T432" s="182"/>
      <c r="AT432" s="176" t="s">
        <v>223</v>
      </c>
      <c r="AU432" s="176" t="s">
        <v>89</v>
      </c>
      <c r="AV432" s="14" t="s">
        <v>142</v>
      </c>
      <c r="AW432" s="14" t="s">
        <v>35</v>
      </c>
      <c r="AX432" s="14" t="s">
        <v>22</v>
      </c>
      <c r="AY432" s="176" t="s">
        <v>123</v>
      </c>
    </row>
    <row r="433" spans="1:65" s="2" customFormat="1" ht="24.2" customHeight="1">
      <c r="A433" s="32"/>
      <c r="B433" s="143"/>
      <c r="C433" s="144" t="s">
        <v>685</v>
      </c>
      <c r="D433" s="144" t="s">
        <v>126</v>
      </c>
      <c r="E433" s="145" t="s">
        <v>686</v>
      </c>
      <c r="F433" s="146" t="s">
        <v>687</v>
      </c>
      <c r="G433" s="147" t="s">
        <v>234</v>
      </c>
      <c r="H433" s="148">
        <v>3</v>
      </c>
      <c r="I433" s="149"/>
      <c r="J433" s="150">
        <f>ROUND(I433*H433,2)</f>
        <v>0</v>
      </c>
      <c r="K433" s="146" t="s">
        <v>1</v>
      </c>
      <c r="L433" s="33"/>
      <c r="M433" s="151" t="s">
        <v>1</v>
      </c>
      <c r="N433" s="152" t="s">
        <v>45</v>
      </c>
      <c r="O433" s="58"/>
      <c r="P433" s="153">
        <f>O433*H433</f>
        <v>0</v>
      </c>
      <c r="Q433" s="153">
        <v>0</v>
      </c>
      <c r="R433" s="153">
        <f>Q433*H433</f>
        <v>0</v>
      </c>
      <c r="S433" s="153">
        <v>0</v>
      </c>
      <c r="T433" s="154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55" t="s">
        <v>302</v>
      </c>
      <c r="AT433" s="155" t="s">
        <v>126</v>
      </c>
      <c r="AU433" s="155" t="s">
        <v>89</v>
      </c>
      <c r="AY433" s="17" t="s">
        <v>123</v>
      </c>
      <c r="BE433" s="156">
        <f>IF(N433="základní",J433,0)</f>
        <v>0</v>
      </c>
      <c r="BF433" s="156">
        <f>IF(N433="snížená",J433,0)</f>
        <v>0</v>
      </c>
      <c r="BG433" s="156">
        <f>IF(N433="zákl. přenesená",J433,0)</f>
        <v>0</v>
      </c>
      <c r="BH433" s="156">
        <f>IF(N433="sníž. přenesená",J433,0)</f>
        <v>0</v>
      </c>
      <c r="BI433" s="156">
        <f>IF(N433="nulová",J433,0)</f>
        <v>0</v>
      </c>
      <c r="BJ433" s="17" t="s">
        <v>22</v>
      </c>
      <c r="BK433" s="156">
        <f>ROUND(I433*H433,2)</f>
        <v>0</v>
      </c>
      <c r="BL433" s="17" t="s">
        <v>302</v>
      </c>
      <c r="BM433" s="155" t="s">
        <v>688</v>
      </c>
    </row>
    <row r="434" spans="1:65" s="2" customFormat="1" ht="39">
      <c r="A434" s="32"/>
      <c r="B434" s="33"/>
      <c r="C434" s="32"/>
      <c r="D434" s="157" t="s">
        <v>136</v>
      </c>
      <c r="E434" s="32"/>
      <c r="F434" s="158" t="s">
        <v>689</v>
      </c>
      <c r="G434" s="32"/>
      <c r="H434" s="32"/>
      <c r="I434" s="159"/>
      <c r="J434" s="32"/>
      <c r="K434" s="32"/>
      <c r="L434" s="33"/>
      <c r="M434" s="160"/>
      <c r="N434" s="161"/>
      <c r="O434" s="58"/>
      <c r="P434" s="58"/>
      <c r="Q434" s="58"/>
      <c r="R434" s="58"/>
      <c r="S434" s="58"/>
      <c r="T434" s="59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7" t="s">
        <v>136</v>
      </c>
      <c r="AU434" s="17" t="s">
        <v>89</v>
      </c>
    </row>
    <row r="435" spans="1:65" s="13" customFormat="1" ht="11.25">
      <c r="B435" s="167"/>
      <c r="D435" s="157" t="s">
        <v>223</v>
      </c>
      <c r="E435" s="168" t="s">
        <v>1</v>
      </c>
      <c r="F435" s="169" t="s">
        <v>690</v>
      </c>
      <c r="H435" s="170">
        <v>3</v>
      </c>
      <c r="I435" s="171"/>
      <c r="L435" s="167"/>
      <c r="M435" s="172"/>
      <c r="N435" s="173"/>
      <c r="O435" s="173"/>
      <c r="P435" s="173"/>
      <c r="Q435" s="173"/>
      <c r="R435" s="173"/>
      <c r="S435" s="173"/>
      <c r="T435" s="174"/>
      <c r="AT435" s="168" t="s">
        <v>223</v>
      </c>
      <c r="AU435" s="168" t="s">
        <v>89</v>
      </c>
      <c r="AV435" s="13" t="s">
        <v>89</v>
      </c>
      <c r="AW435" s="13" t="s">
        <v>35</v>
      </c>
      <c r="AX435" s="13" t="s">
        <v>22</v>
      </c>
      <c r="AY435" s="168" t="s">
        <v>123</v>
      </c>
    </row>
    <row r="436" spans="1:65" s="2" customFormat="1" ht="16.5" customHeight="1">
      <c r="A436" s="32"/>
      <c r="B436" s="143"/>
      <c r="C436" s="144" t="s">
        <v>691</v>
      </c>
      <c r="D436" s="144" t="s">
        <v>126</v>
      </c>
      <c r="E436" s="145" t="s">
        <v>692</v>
      </c>
      <c r="F436" s="146" t="s">
        <v>693</v>
      </c>
      <c r="G436" s="147" t="s">
        <v>334</v>
      </c>
      <c r="H436" s="148">
        <v>30</v>
      </c>
      <c r="I436" s="149"/>
      <c r="J436" s="150">
        <f>ROUND(I436*H436,2)</f>
        <v>0</v>
      </c>
      <c r="K436" s="146" t="s">
        <v>130</v>
      </c>
      <c r="L436" s="33"/>
      <c r="M436" s="151" t="s">
        <v>1</v>
      </c>
      <c r="N436" s="152" t="s">
        <v>45</v>
      </c>
      <c r="O436" s="58"/>
      <c r="P436" s="153">
        <f>O436*H436</f>
        <v>0</v>
      </c>
      <c r="Q436" s="153">
        <v>0</v>
      </c>
      <c r="R436" s="153">
        <f>Q436*H436</f>
        <v>0</v>
      </c>
      <c r="S436" s="153">
        <v>0</v>
      </c>
      <c r="T436" s="154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55" t="s">
        <v>694</v>
      </c>
      <c r="AT436" s="155" t="s">
        <v>126</v>
      </c>
      <c r="AU436" s="155" t="s">
        <v>89</v>
      </c>
      <c r="AY436" s="17" t="s">
        <v>123</v>
      </c>
      <c r="BE436" s="156">
        <f>IF(N436="základní",J436,0)</f>
        <v>0</v>
      </c>
      <c r="BF436" s="156">
        <f>IF(N436="snížená",J436,0)</f>
        <v>0</v>
      </c>
      <c r="BG436" s="156">
        <f>IF(N436="zákl. přenesená",J436,0)</f>
        <v>0</v>
      </c>
      <c r="BH436" s="156">
        <f>IF(N436="sníž. přenesená",J436,0)</f>
        <v>0</v>
      </c>
      <c r="BI436" s="156">
        <f>IF(N436="nulová",J436,0)</f>
        <v>0</v>
      </c>
      <c r="BJ436" s="17" t="s">
        <v>22</v>
      </c>
      <c r="BK436" s="156">
        <f>ROUND(I436*H436,2)</f>
        <v>0</v>
      </c>
      <c r="BL436" s="17" t="s">
        <v>694</v>
      </c>
      <c r="BM436" s="155" t="s">
        <v>695</v>
      </c>
    </row>
    <row r="437" spans="1:65" s="2" customFormat="1" ht="19.5">
      <c r="A437" s="32"/>
      <c r="B437" s="33"/>
      <c r="C437" s="32"/>
      <c r="D437" s="157" t="s">
        <v>136</v>
      </c>
      <c r="E437" s="32"/>
      <c r="F437" s="158" t="s">
        <v>696</v>
      </c>
      <c r="G437" s="32"/>
      <c r="H437" s="32"/>
      <c r="I437" s="159"/>
      <c r="J437" s="32"/>
      <c r="K437" s="32"/>
      <c r="L437" s="33"/>
      <c r="M437" s="160"/>
      <c r="N437" s="161"/>
      <c r="O437" s="58"/>
      <c r="P437" s="58"/>
      <c r="Q437" s="58"/>
      <c r="R437" s="58"/>
      <c r="S437" s="58"/>
      <c r="T437" s="59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7" t="s">
        <v>136</v>
      </c>
      <c r="AU437" s="17" t="s">
        <v>89</v>
      </c>
    </row>
    <row r="438" spans="1:65" s="2" customFormat="1" ht="24.2" customHeight="1">
      <c r="A438" s="32"/>
      <c r="B438" s="143"/>
      <c r="C438" s="144" t="s">
        <v>697</v>
      </c>
      <c r="D438" s="144" t="s">
        <v>126</v>
      </c>
      <c r="E438" s="145" t="s">
        <v>698</v>
      </c>
      <c r="F438" s="146" t="s">
        <v>699</v>
      </c>
      <c r="G438" s="147" t="s">
        <v>386</v>
      </c>
      <c r="H438" s="148">
        <v>42.402999999999999</v>
      </c>
      <c r="I438" s="149"/>
      <c r="J438" s="150">
        <f>ROUND(I438*H438,2)</f>
        <v>0</v>
      </c>
      <c r="K438" s="146" t="s">
        <v>1</v>
      </c>
      <c r="L438" s="33"/>
      <c r="M438" s="151" t="s">
        <v>1</v>
      </c>
      <c r="N438" s="152" t="s">
        <v>45</v>
      </c>
      <c r="O438" s="58"/>
      <c r="P438" s="153">
        <f>O438*H438</f>
        <v>0</v>
      </c>
      <c r="Q438" s="153">
        <v>0</v>
      </c>
      <c r="R438" s="153">
        <f>Q438*H438</f>
        <v>0</v>
      </c>
      <c r="S438" s="153">
        <v>0</v>
      </c>
      <c r="T438" s="154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55" t="s">
        <v>302</v>
      </c>
      <c r="AT438" s="155" t="s">
        <v>126</v>
      </c>
      <c r="AU438" s="155" t="s">
        <v>89</v>
      </c>
      <c r="AY438" s="17" t="s">
        <v>123</v>
      </c>
      <c r="BE438" s="156">
        <f>IF(N438="základní",J438,0)</f>
        <v>0</v>
      </c>
      <c r="BF438" s="156">
        <f>IF(N438="snížená",J438,0)</f>
        <v>0</v>
      </c>
      <c r="BG438" s="156">
        <f>IF(N438="zákl. přenesená",J438,0)</f>
        <v>0</v>
      </c>
      <c r="BH438" s="156">
        <f>IF(N438="sníž. přenesená",J438,0)</f>
        <v>0</v>
      </c>
      <c r="BI438" s="156">
        <f>IF(N438="nulová",J438,0)</f>
        <v>0</v>
      </c>
      <c r="BJ438" s="17" t="s">
        <v>22</v>
      </c>
      <c r="BK438" s="156">
        <f>ROUND(I438*H438,2)</f>
        <v>0</v>
      </c>
      <c r="BL438" s="17" t="s">
        <v>302</v>
      </c>
      <c r="BM438" s="155" t="s">
        <v>700</v>
      </c>
    </row>
    <row r="439" spans="1:65" s="13" customFormat="1" ht="11.25">
      <c r="B439" s="167"/>
      <c r="D439" s="157" t="s">
        <v>223</v>
      </c>
      <c r="E439" s="168" t="s">
        <v>1</v>
      </c>
      <c r="F439" s="169" t="s">
        <v>701</v>
      </c>
      <c r="H439" s="170">
        <v>42.402999999999999</v>
      </c>
      <c r="I439" s="171"/>
      <c r="L439" s="167"/>
      <c r="M439" s="172"/>
      <c r="N439" s="173"/>
      <c r="O439" s="173"/>
      <c r="P439" s="173"/>
      <c r="Q439" s="173"/>
      <c r="R439" s="173"/>
      <c r="S439" s="173"/>
      <c r="T439" s="174"/>
      <c r="AT439" s="168" t="s">
        <v>223</v>
      </c>
      <c r="AU439" s="168" t="s">
        <v>89</v>
      </c>
      <c r="AV439" s="13" t="s">
        <v>89</v>
      </c>
      <c r="AW439" s="13" t="s">
        <v>35</v>
      </c>
      <c r="AX439" s="13" t="s">
        <v>22</v>
      </c>
      <c r="AY439" s="168" t="s">
        <v>123</v>
      </c>
    </row>
    <row r="440" spans="1:65" s="2" customFormat="1" ht="24.2" customHeight="1">
      <c r="A440" s="32"/>
      <c r="B440" s="143"/>
      <c r="C440" s="144" t="s">
        <v>702</v>
      </c>
      <c r="D440" s="144" t="s">
        <v>126</v>
      </c>
      <c r="E440" s="145" t="s">
        <v>703</v>
      </c>
      <c r="F440" s="146" t="s">
        <v>704</v>
      </c>
      <c r="G440" s="147" t="s">
        <v>386</v>
      </c>
      <c r="H440" s="148">
        <v>42.402999999999999</v>
      </c>
      <c r="I440" s="149"/>
      <c r="J440" s="150">
        <f>ROUND(I440*H440,2)</f>
        <v>0</v>
      </c>
      <c r="K440" s="146" t="s">
        <v>130</v>
      </c>
      <c r="L440" s="33"/>
      <c r="M440" s="151" t="s">
        <v>1</v>
      </c>
      <c r="N440" s="152" t="s">
        <v>45</v>
      </c>
      <c r="O440" s="58"/>
      <c r="P440" s="153">
        <f>O440*H440</f>
        <v>0</v>
      </c>
      <c r="Q440" s="153">
        <v>0</v>
      </c>
      <c r="R440" s="153">
        <f>Q440*H440</f>
        <v>0</v>
      </c>
      <c r="S440" s="153">
        <v>0</v>
      </c>
      <c r="T440" s="154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55" t="s">
        <v>302</v>
      </c>
      <c r="AT440" s="155" t="s">
        <v>126</v>
      </c>
      <c r="AU440" s="155" t="s">
        <v>89</v>
      </c>
      <c r="AY440" s="17" t="s">
        <v>123</v>
      </c>
      <c r="BE440" s="156">
        <f>IF(N440="základní",J440,0)</f>
        <v>0</v>
      </c>
      <c r="BF440" s="156">
        <f>IF(N440="snížená",J440,0)</f>
        <v>0</v>
      </c>
      <c r="BG440" s="156">
        <f>IF(N440="zákl. přenesená",J440,0)</f>
        <v>0</v>
      </c>
      <c r="BH440" s="156">
        <f>IF(N440="sníž. přenesená",J440,0)</f>
        <v>0</v>
      </c>
      <c r="BI440" s="156">
        <f>IF(N440="nulová",J440,0)</f>
        <v>0</v>
      </c>
      <c r="BJ440" s="17" t="s">
        <v>22</v>
      </c>
      <c r="BK440" s="156">
        <f>ROUND(I440*H440,2)</f>
        <v>0</v>
      </c>
      <c r="BL440" s="17" t="s">
        <v>302</v>
      </c>
      <c r="BM440" s="155" t="s">
        <v>705</v>
      </c>
    </row>
    <row r="441" spans="1:65" s="2" customFormat="1" ht="24.2" customHeight="1">
      <c r="A441" s="32"/>
      <c r="B441" s="143"/>
      <c r="C441" s="144" t="s">
        <v>706</v>
      </c>
      <c r="D441" s="144" t="s">
        <v>126</v>
      </c>
      <c r="E441" s="145" t="s">
        <v>707</v>
      </c>
      <c r="F441" s="146" t="s">
        <v>708</v>
      </c>
      <c r="G441" s="147" t="s">
        <v>386</v>
      </c>
      <c r="H441" s="148">
        <v>42.402999999999999</v>
      </c>
      <c r="I441" s="149"/>
      <c r="J441" s="150">
        <f>ROUND(I441*H441,2)</f>
        <v>0</v>
      </c>
      <c r="K441" s="146" t="s">
        <v>130</v>
      </c>
      <c r="L441" s="33"/>
      <c r="M441" s="151" t="s">
        <v>1</v>
      </c>
      <c r="N441" s="152" t="s">
        <v>45</v>
      </c>
      <c r="O441" s="58"/>
      <c r="P441" s="153">
        <f>O441*H441</f>
        <v>0</v>
      </c>
      <c r="Q441" s="153">
        <v>0</v>
      </c>
      <c r="R441" s="153">
        <f>Q441*H441</f>
        <v>0</v>
      </c>
      <c r="S441" s="153">
        <v>0</v>
      </c>
      <c r="T441" s="154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5" t="s">
        <v>302</v>
      </c>
      <c r="AT441" s="155" t="s">
        <v>126</v>
      </c>
      <c r="AU441" s="155" t="s">
        <v>89</v>
      </c>
      <c r="AY441" s="17" t="s">
        <v>123</v>
      </c>
      <c r="BE441" s="156">
        <f>IF(N441="základní",J441,0)</f>
        <v>0</v>
      </c>
      <c r="BF441" s="156">
        <f>IF(N441="snížená",J441,0)</f>
        <v>0</v>
      </c>
      <c r="BG441" s="156">
        <f>IF(N441="zákl. přenesená",J441,0)</f>
        <v>0</v>
      </c>
      <c r="BH441" s="156">
        <f>IF(N441="sníž. přenesená",J441,0)</f>
        <v>0</v>
      </c>
      <c r="BI441" s="156">
        <f>IF(N441="nulová",J441,0)</f>
        <v>0</v>
      </c>
      <c r="BJ441" s="17" t="s">
        <v>22</v>
      </c>
      <c r="BK441" s="156">
        <f>ROUND(I441*H441,2)</f>
        <v>0</v>
      </c>
      <c r="BL441" s="17" t="s">
        <v>302</v>
      </c>
      <c r="BM441" s="155" t="s">
        <v>709</v>
      </c>
    </row>
    <row r="442" spans="1:65" s="12" customFormat="1" ht="22.9" customHeight="1">
      <c r="B442" s="130"/>
      <c r="D442" s="131" t="s">
        <v>79</v>
      </c>
      <c r="E442" s="141" t="s">
        <v>710</v>
      </c>
      <c r="F442" s="141" t="s">
        <v>711</v>
      </c>
      <c r="I442" s="133"/>
      <c r="J442" s="142">
        <f>BK442</f>
        <v>0</v>
      </c>
      <c r="L442" s="130"/>
      <c r="M442" s="135"/>
      <c r="N442" s="136"/>
      <c r="O442" s="136"/>
      <c r="P442" s="137">
        <f>SUM(P443:P471)</f>
        <v>0</v>
      </c>
      <c r="Q442" s="136"/>
      <c r="R442" s="137">
        <f>SUM(R443:R471)</f>
        <v>7.9647493300000001</v>
      </c>
      <c r="S442" s="136"/>
      <c r="T442" s="138">
        <f>SUM(T443:T471)</f>
        <v>10.780000000000001</v>
      </c>
      <c r="AR442" s="131" t="s">
        <v>89</v>
      </c>
      <c r="AT442" s="139" t="s">
        <v>79</v>
      </c>
      <c r="AU442" s="139" t="s">
        <v>22</v>
      </c>
      <c r="AY442" s="131" t="s">
        <v>123</v>
      </c>
      <c r="BK442" s="140">
        <f>SUM(BK443:BK471)</f>
        <v>0</v>
      </c>
    </row>
    <row r="443" spans="1:65" s="2" customFormat="1" ht="24.2" customHeight="1">
      <c r="A443" s="32"/>
      <c r="B443" s="143"/>
      <c r="C443" s="144" t="s">
        <v>712</v>
      </c>
      <c r="D443" s="144" t="s">
        <v>126</v>
      </c>
      <c r="E443" s="145" t="s">
        <v>713</v>
      </c>
      <c r="F443" s="146" t="s">
        <v>714</v>
      </c>
      <c r="G443" s="147" t="s">
        <v>234</v>
      </c>
      <c r="H443" s="148">
        <v>76</v>
      </c>
      <c r="I443" s="149"/>
      <c r="J443" s="150">
        <f>ROUND(I443*H443,2)</f>
        <v>0</v>
      </c>
      <c r="K443" s="146" t="s">
        <v>130</v>
      </c>
      <c r="L443" s="33"/>
      <c r="M443" s="151" t="s">
        <v>1</v>
      </c>
      <c r="N443" s="152" t="s">
        <v>45</v>
      </c>
      <c r="O443" s="58"/>
      <c r="P443" s="153">
        <f>O443*H443</f>
        <v>0</v>
      </c>
      <c r="Q443" s="153">
        <v>0</v>
      </c>
      <c r="R443" s="153">
        <f>Q443*H443</f>
        <v>0</v>
      </c>
      <c r="S443" s="153">
        <v>0</v>
      </c>
      <c r="T443" s="154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5" t="s">
        <v>302</v>
      </c>
      <c r="AT443" s="155" t="s">
        <v>126</v>
      </c>
      <c r="AU443" s="155" t="s">
        <v>89</v>
      </c>
      <c r="AY443" s="17" t="s">
        <v>123</v>
      </c>
      <c r="BE443" s="156">
        <f>IF(N443="základní",J443,0)</f>
        <v>0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7" t="s">
        <v>22</v>
      </c>
      <c r="BK443" s="156">
        <f>ROUND(I443*H443,2)</f>
        <v>0</v>
      </c>
      <c r="BL443" s="17" t="s">
        <v>302</v>
      </c>
      <c r="BM443" s="155" t="s">
        <v>715</v>
      </c>
    </row>
    <row r="444" spans="1:65" s="13" customFormat="1" ht="11.25">
      <c r="B444" s="167"/>
      <c r="D444" s="157" t="s">
        <v>223</v>
      </c>
      <c r="E444" s="168" t="s">
        <v>1</v>
      </c>
      <c r="F444" s="169" t="s">
        <v>716</v>
      </c>
      <c r="H444" s="170">
        <v>76</v>
      </c>
      <c r="I444" s="171"/>
      <c r="L444" s="167"/>
      <c r="M444" s="172"/>
      <c r="N444" s="173"/>
      <c r="O444" s="173"/>
      <c r="P444" s="173"/>
      <c r="Q444" s="173"/>
      <c r="R444" s="173"/>
      <c r="S444" s="173"/>
      <c r="T444" s="174"/>
      <c r="AT444" s="168" t="s">
        <v>223</v>
      </c>
      <c r="AU444" s="168" t="s">
        <v>89</v>
      </c>
      <c r="AV444" s="13" t="s">
        <v>89</v>
      </c>
      <c r="AW444" s="13" t="s">
        <v>35</v>
      </c>
      <c r="AX444" s="13" t="s">
        <v>22</v>
      </c>
      <c r="AY444" s="168" t="s">
        <v>123</v>
      </c>
    </row>
    <row r="445" spans="1:65" s="2" customFormat="1" ht="24.2" customHeight="1">
      <c r="A445" s="32"/>
      <c r="B445" s="143"/>
      <c r="C445" s="191" t="s">
        <v>717</v>
      </c>
      <c r="D445" s="191" t="s">
        <v>454</v>
      </c>
      <c r="E445" s="192" t="s">
        <v>718</v>
      </c>
      <c r="F445" s="193" t="s">
        <v>719</v>
      </c>
      <c r="G445" s="194" t="s">
        <v>220</v>
      </c>
      <c r="H445" s="195">
        <v>2.3410000000000002</v>
      </c>
      <c r="I445" s="196"/>
      <c r="J445" s="197">
        <f>ROUND(I445*H445,2)</f>
        <v>0</v>
      </c>
      <c r="K445" s="193" t="s">
        <v>130</v>
      </c>
      <c r="L445" s="198"/>
      <c r="M445" s="199" t="s">
        <v>1</v>
      </c>
      <c r="N445" s="200" t="s">
        <v>45</v>
      </c>
      <c r="O445" s="58"/>
      <c r="P445" s="153">
        <f>O445*H445</f>
        <v>0</v>
      </c>
      <c r="Q445" s="153">
        <v>0.55000000000000004</v>
      </c>
      <c r="R445" s="153">
        <f>Q445*H445</f>
        <v>1.2875500000000002</v>
      </c>
      <c r="S445" s="153">
        <v>0</v>
      </c>
      <c r="T445" s="154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5" t="s">
        <v>389</v>
      </c>
      <c r="AT445" s="155" t="s">
        <v>454</v>
      </c>
      <c r="AU445" s="155" t="s">
        <v>89</v>
      </c>
      <c r="AY445" s="17" t="s">
        <v>123</v>
      </c>
      <c r="BE445" s="156">
        <f>IF(N445="základní",J445,0)</f>
        <v>0</v>
      </c>
      <c r="BF445" s="156">
        <f>IF(N445="snížená",J445,0)</f>
        <v>0</v>
      </c>
      <c r="BG445" s="156">
        <f>IF(N445="zákl. přenesená",J445,0)</f>
        <v>0</v>
      </c>
      <c r="BH445" s="156">
        <f>IF(N445="sníž. přenesená",J445,0)</f>
        <v>0</v>
      </c>
      <c r="BI445" s="156">
        <f>IF(N445="nulová",J445,0)</f>
        <v>0</v>
      </c>
      <c r="BJ445" s="17" t="s">
        <v>22</v>
      </c>
      <c r="BK445" s="156">
        <f>ROUND(I445*H445,2)</f>
        <v>0</v>
      </c>
      <c r="BL445" s="17" t="s">
        <v>302</v>
      </c>
      <c r="BM445" s="155" t="s">
        <v>720</v>
      </c>
    </row>
    <row r="446" spans="1:65" s="13" customFormat="1" ht="11.25">
      <c r="B446" s="167"/>
      <c r="D446" s="157" t="s">
        <v>223</v>
      </c>
      <c r="E446" s="168" t="s">
        <v>1</v>
      </c>
      <c r="F446" s="169" t="s">
        <v>721</v>
      </c>
      <c r="H446" s="170">
        <v>2.3410000000000002</v>
      </c>
      <c r="I446" s="171"/>
      <c r="L446" s="167"/>
      <c r="M446" s="172"/>
      <c r="N446" s="173"/>
      <c r="O446" s="173"/>
      <c r="P446" s="173"/>
      <c r="Q446" s="173"/>
      <c r="R446" s="173"/>
      <c r="S446" s="173"/>
      <c r="T446" s="174"/>
      <c r="AT446" s="168" t="s">
        <v>223</v>
      </c>
      <c r="AU446" s="168" t="s">
        <v>89</v>
      </c>
      <c r="AV446" s="13" t="s">
        <v>89</v>
      </c>
      <c r="AW446" s="13" t="s">
        <v>35</v>
      </c>
      <c r="AX446" s="13" t="s">
        <v>22</v>
      </c>
      <c r="AY446" s="168" t="s">
        <v>123</v>
      </c>
    </row>
    <row r="447" spans="1:65" s="2" customFormat="1" ht="24.2" customHeight="1">
      <c r="A447" s="32"/>
      <c r="B447" s="143"/>
      <c r="C447" s="144" t="s">
        <v>722</v>
      </c>
      <c r="D447" s="144" t="s">
        <v>126</v>
      </c>
      <c r="E447" s="145" t="s">
        <v>649</v>
      </c>
      <c r="F447" s="146" t="s">
        <v>650</v>
      </c>
      <c r="G447" s="147" t="s">
        <v>220</v>
      </c>
      <c r="H447" s="148">
        <v>2.3410000000000002</v>
      </c>
      <c r="I447" s="149"/>
      <c r="J447" s="150">
        <f>ROUND(I447*H447,2)</f>
        <v>0</v>
      </c>
      <c r="K447" s="146" t="s">
        <v>130</v>
      </c>
      <c r="L447" s="33"/>
      <c r="M447" s="151" t="s">
        <v>1</v>
      </c>
      <c r="N447" s="152" t="s">
        <v>45</v>
      </c>
      <c r="O447" s="58"/>
      <c r="P447" s="153">
        <f>O447*H447</f>
        <v>0</v>
      </c>
      <c r="Q447" s="153">
        <v>2.3369999999999998E-2</v>
      </c>
      <c r="R447" s="153">
        <f>Q447*H447</f>
        <v>5.4709170000000001E-2</v>
      </c>
      <c r="S447" s="153">
        <v>0</v>
      </c>
      <c r="T447" s="154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5" t="s">
        <v>302</v>
      </c>
      <c r="AT447" s="155" t="s">
        <v>126</v>
      </c>
      <c r="AU447" s="155" t="s">
        <v>89</v>
      </c>
      <c r="AY447" s="17" t="s">
        <v>123</v>
      </c>
      <c r="BE447" s="156">
        <f>IF(N447="základní",J447,0)</f>
        <v>0</v>
      </c>
      <c r="BF447" s="156">
        <f>IF(N447="snížená",J447,0)</f>
        <v>0</v>
      </c>
      <c r="BG447" s="156">
        <f>IF(N447="zákl. přenesená",J447,0)</f>
        <v>0</v>
      </c>
      <c r="BH447" s="156">
        <f>IF(N447="sníž. přenesená",J447,0)</f>
        <v>0</v>
      </c>
      <c r="BI447" s="156">
        <f>IF(N447="nulová",J447,0)</f>
        <v>0</v>
      </c>
      <c r="BJ447" s="17" t="s">
        <v>22</v>
      </c>
      <c r="BK447" s="156">
        <f>ROUND(I447*H447,2)</f>
        <v>0</v>
      </c>
      <c r="BL447" s="17" t="s">
        <v>302</v>
      </c>
      <c r="BM447" s="155" t="s">
        <v>723</v>
      </c>
    </row>
    <row r="448" spans="1:65" s="2" customFormat="1" ht="24.2" customHeight="1">
      <c r="A448" s="32"/>
      <c r="B448" s="143"/>
      <c r="C448" s="144" t="s">
        <v>724</v>
      </c>
      <c r="D448" s="144" t="s">
        <v>126</v>
      </c>
      <c r="E448" s="145" t="s">
        <v>725</v>
      </c>
      <c r="F448" s="146" t="s">
        <v>726</v>
      </c>
      <c r="G448" s="147" t="s">
        <v>264</v>
      </c>
      <c r="H448" s="148">
        <v>480</v>
      </c>
      <c r="I448" s="149"/>
      <c r="J448" s="150">
        <f>ROUND(I448*H448,2)</f>
        <v>0</v>
      </c>
      <c r="K448" s="146" t="s">
        <v>130</v>
      </c>
      <c r="L448" s="33"/>
      <c r="M448" s="151" t="s">
        <v>1</v>
      </c>
      <c r="N448" s="152" t="s">
        <v>45</v>
      </c>
      <c r="O448" s="58"/>
      <c r="P448" s="153">
        <f>O448*H448</f>
        <v>0</v>
      </c>
      <c r="Q448" s="153">
        <v>0</v>
      </c>
      <c r="R448" s="153">
        <f>Q448*H448</f>
        <v>0</v>
      </c>
      <c r="S448" s="153">
        <v>0</v>
      </c>
      <c r="T448" s="154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55" t="s">
        <v>302</v>
      </c>
      <c r="AT448" s="155" t="s">
        <v>126</v>
      </c>
      <c r="AU448" s="155" t="s">
        <v>89</v>
      </c>
      <c r="AY448" s="17" t="s">
        <v>123</v>
      </c>
      <c r="BE448" s="156">
        <f>IF(N448="základní",J448,0)</f>
        <v>0</v>
      </c>
      <c r="BF448" s="156">
        <f>IF(N448="snížená",J448,0)</f>
        <v>0</v>
      </c>
      <c r="BG448" s="156">
        <f>IF(N448="zákl. přenesená",J448,0)</f>
        <v>0</v>
      </c>
      <c r="BH448" s="156">
        <f>IF(N448="sníž. přenesená",J448,0)</f>
        <v>0</v>
      </c>
      <c r="BI448" s="156">
        <f>IF(N448="nulová",J448,0)</f>
        <v>0</v>
      </c>
      <c r="BJ448" s="17" t="s">
        <v>22</v>
      </c>
      <c r="BK448" s="156">
        <f>ROUND(I448*H448,2)</f>
        <v>0</v>
      </c>
      <c r="BL448" s="17" t="s">
        <v>302</v>
      </c>
      <c r="BM448" s="155" t="s">
        <v>727</v>
      </c>
    </row>
    <row r="449" spans="1:65" s="13" customFormat="1" ht="11.25">
      <c r="B449" s="167"/>
      <c r="D449" s="157" t="s">
        <v>223</v>
      </c>
      <c r="E449" s="168" t="s">
        <v>1</v>
      </c>
      <c r="F449" s="169" t="s">
        <v>728</v>
      </c>
      <c r="H449" s="170">
        <v>480</v>
      </c>
      <c r="I449" s="171"/>
      <c r="L449" s="167"/>
      <c r="M449" s="172"/>
      <c r="N449" s="173"/>
      <c r="O449" s="173"/>
      <c r="P449" s="173"/>
      <c r="Q449" s="173"/>
      <c r="R449" s="173"/>
      <c r="S449" s="173"/>
      <c r="T449" s="174"/>
      <c r="AT449" s="168" t="s">
        <v>223</v>
      </c>
      <c r="AU449" s="168" t="s">
        <v>89</v>
      </c>
      <c r="AV449" s="13" t="s">
        <v>89</v>
      </c>
      <c r="AW449" s="13" t="s">
        <v>35</v>
      </c>
      <c r="AX449" s="13" t="s">
        <v>22</v>
      </c>
      <c r="AY449" s="168" t="s">
        <v>123</v>
      </c>
    </row>
    <row r="450" spans="1:65" s="2" customFormat="1" ht="24.2" customHeight="1">
      <c r="A450" s="32"/>
      <c r="B450" s="143"/>
      <c r="C450" s="191" t="s">
        <v>729</v>
      </c>
      <c r="D450" s="191" t="s">
        <v>454</v>
      </c>
      <c r="E450" s="192" t="s">
        <v>730</v>
      </c>
      <c r="F450" s="193" t="s">
        <v>731</v>
      </c>
      <c r="G450" s="194" t="s">
        <v>220</v>
      </c>
      <c r="H450" s="195">
        <v>2.5339999999999998</v>
      </c>
      <c r="I450" s="196"/>
      <c r="J450" s="197">
        <f>ROUND(I450*H450,2)</f>
        <v>0</v>
      </c>
      <c r="K450" s="193" t="s">
        <v>130</v>
      </c>
      <c r="L450" s="198"/>
      <c r="M450" s="199" t="s">
        <v>1</v>
      </c>
      <c r="N450" s="200" t="s">
        <v>45</v>
      </c>
      <c r="O450" s="58"/>
      <c r="P450" s="153">
        <f>O450*H450</f>
        <v>0</v>
      </c>
      <c r="Q450" s="153">
        <v>0.55000000000000004</v>
      </c>
      <c r="R450" s="153">
        <f>Q450*H450</f>
        <v>1.3936999999999999</v>
      </c>
      <c r="S450" s="153">
        <v>0</v>
      </c>
      <c r="T450" s="154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55" t="s">
        <v>389</v>
      </c>
      <c r="AT450" s="155" t="s">
        <v>454</v>
      </c>
      <c r="AU450" s="155" t="s">
        <v>89</v>
      </c>
      <c r="AY450" s="17" t="s">
        <v>123</v>
      </c>
      <c r="BE450" s="156">
        <f>IF(N450="základní",J450,0)</f>
        <v>0</v>
      </c>
      <c r="BF450" s="156">
        <f>IF(N450="snížená",J450,0)</f>
        <v>0</v>
      </c>
      <c r="BG450" s="156">
        <f>IF(N450="zákl. přenesená",J450,0)</f>
        <v>0</v>
      </c>
      <c r="BH450" s="156">
        <f>IF(N450="sníž. přenesená",J450,0)</f>
        <v>0</v>
      </c>
      <c r="BI450" s="156">
        <f>IF(N450="nulová",J450,0)</f>
        <v>0</v>
      </c>
      <c r="BJ450" s="17" t="s">
        <v>22</v>
      </c>
      <c r="BK450" s="156">
        <f>ROUND(I450*H450,2)</f>
        <v>0</v>
      </c>
      <c r="BL450" s="17" t="s">
        <v>302</v>
      </c>
      <c r="BM450" s="155" t="s">
        <v>732</v>
      </c>
    </row>
    <row r="451" spans="1:65" s="13" customFormat="1" ht="11.25">
      <c r="B451" s="167"/>
      <c r="D451" s="157" t="s">
        <v>223</v>
      </c>
      <c r="E451" s="168" t="s">
        <v>1</v>
      </c>
      <c r="F451" s="169" t="s">
        <v>733</v>
      </c>
      <c r="H451" s="170">
        <v>2.5339999999999998</v>
      </c>
      <c r="I451" s="171"/>
      <c r="L451" s="167"/>
      <c r="M451" s="172"/>
      <c r="N451" s="173"/>
      <c r="O451" s="173"/>
      <c r="P451" s="173"/>
      <c r="Q451" s="173"/>
      <c r="R451" s="173"/>
      <c r="S451" s="173"/>
      <c r="T451" s="174"/>
      <c r="AT451" s="168" t="s">
        <v>223</v>
      </c>
      <c r="AU451" s="168" t="s">
        <v>89</v>
      </c>
      <c r="AV451" s="13" t="s">
        <v>89</v>
      </c>
      <c r="AW451" s="13" t="s">
        <v>35</v>
      </c>
      <c r="AX451" s="13" t="s">
        <v>22</v>
      </c>
      <c r="AY451" s="168" t="s">
        <v>123</v>
      </c>
    </row>
    <row r="452" spans="1:65" s="2" customFormat="1" ht="24.2" customHeight="1">
      <c r="A452" s="32"/>
      <c r="B452" s="143"/>
      <c r="C452" s="144" t="s">
        <v>734</v>
      </c>
      <c r="D452" s="144" t="s">
        <v>126</v>
      </c>
      <c r="E452" s="145" t="s">
        <v>735</v>
      </c>
      <c r="F452" s="146" t="s">
        <v>736</v>
      </c>
      <c r="G452" s="147" t="s">
        <v>264</v>
      </c>
      <c r="H452" s="148">
        <v>365</v>
      </c>
      <c r="I452" s="149"/>
      <c r="J452" s="150">
        <f>ROUND(I452*H452,2)</f>
        <v>0</v>
      </c>
      <c r="K452" s="146" t="s">
        <v>130</v>
      </c>
      <c r="L452" s="33"/>
      <c r="M452" s="151" t="s">
        <v>1</v>
      </c>
      <c r="N452" s="152" t="s">
        <v>45</v>
      </c>
      <c r="O452" s="58"/>
      <c r="P452" s="153">
        <f>O452*H452</f>
        <v>0</v>
      </c>
      <c r="Q452" s="153">
        <v>0</v>
      </c>
      <c r="R452" s="153">
        <f>Q452*H452</f>
        <v>0</v>
      </c>
      <c r="S452" s="153">
        <v>0</v>
      </c>
      <c r="T452" s="154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5" t="s">
        <v>302</v>
      </c>
      <c r="AT452" s="155" t="s">
        <v>126</v>
      </c>
      <c r="AU452" s="155" t="s">
        <v>89</v>
      </c>
      <c r="AY452" s="17" t="s">
        <v>123</v>
      </c>
      <c r="BE452" s="156">
        <f>IF(N452="základní",J452,0)</f>
        <v>0</v>
      </c>
      <c r="BF452" s="156">
        <f>IF(N452="snížená",J452,0)</f>
        <v>0</v>
      </c>
      <c r="BG452" s="156">
        <f>IF(N452="zákl. přenesená",J452,0)</f>
        <v>0</v>
      </c>
      <c r="BH452" s="156">
        <f>IF(N452="sníž. přenesená",J452,0)</f>
        <v>0</v>
      </c>
      <c r="BI452" s="156">
        <f>IF(N452="nulová",J452,0)</f>
        <v>0</v>
      </c>
      <c r="BJ452" s="17" t="s">
        <v>22</v>
      </c>
      <c r="BK452" s="156">
        <f>ROUND(I452*H452,2)</f>
        <v>0</v>
      </c>
      <c r="BL452" s="17" t="s">
        <v>302</v>
      </c>
      <c r="BM452" s="155" t="s">
        <v>737</v>
      </c>
    </row>
    <row r="453" spans="1:65" s="13" customFormat="1" ht="11.25">
      <c r="B453" s="167"/>
      <c r="D453" s="157" t="s">
        <v>223</v>
      </c>
      <c r="E453" s="168" t="s">
        <v>1</v>
      </c>
      <c r="F453" s="169" t="s">
        <v>738</v>
      </c>
      <c r="H453" s="170">
        <v>365</v>
      </c>
      <c r="I453" s="171"/>
      <c r="L453" s="167"/>
      <c r="M453" s="172"/>
      <c r="N453" s="173"/>
      <c r="O453" s="173"/>
      <c r="P453" s="173"/>
      <c r="Q453" s="173"/>
      <c r="R453" s="173"/>
      <c r="S453" s="173"/>
      <c r="T453" s="174"/>
      <c r="AT453" s="168" t="s">
        <v>223</v>
      </c>
      <c r="AU453" s="168" t="s">
        <v>89</v>
      </c>
      <c r="AV453" s="13" t="s">
        <v>89</v>
      </c>
      <c r="AW453" s="13" t="s">
        <v>35</v>
      </c>
      <c r="AX453" s="13" t="s">
        <v>22</v>
      </c>
      <c r="AY453" s="168" t="s">
        <v>123</v>
      </c>
    </row>
    <row r="454" spans="1:65" s="2" customFormat="1" ht="21.75" customHeight="1">
      <c r="A454" s="32"/>
      <c r="B454" s="143"/>
      <c r="C454" s="191" t="s">
        <v>739</v>
      </c>
      <c r="D454" s="191" t="s">
        <v>454</v>
      </c>
      <c r="E454" s="192" t="s">
        <v>740</v>
      </c>
      <c r="F454" s="193" t="s">
        <v>741</v>
      </c>
      <c r="G454" s="194" t="s">
        <v>220</v>
      </c>
      <c r="H454" s="195">
        <v>8.9939999999999998</v>
      </c>
      <c r="I454" s="196"/>
      <c r="J454" s="197">
        <f>ROUND(I454*H454,2)</f>
        <v>0</v>
      </c>
      <c r="K454" s="193" t="s">
        <v>130</v>
      </c>
      <c r="L454" s="198"/>
      <c r="M454" s="199" t="s">
        <v>1</v>
      </c>
      <c r="N454" s="200" t="s">
        <v>45</v>
      </c>
      <c r="O454" s="58"/>
      <c r="P454" s="153">
        <f>O454*H454</f>
        <v>0</v>
      </c>
      <c r="Q454" s="153">
        <v>0.55000000000000004</v>
      </c>
      <c r="R454" s="153">
        <f>Q454*H454</f>
        <v>4.9466999999999999</v>
      </c>
      <c r="S454" s="153">
        <v>0</v>
      </c>
      <c r="T454" s="154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5" t="s">
        <v>389</v>
      </c>
      <c r="AT454" s="155" t="s">
        <v>454</v>
      </c>
      <c r="AU454" s="155" t="s">
        <v>89</v>
      </c>
      <c r="AY454" s="17" t="s">
        <v>123</v>
      </c>
      <c r="BE454" s="156">
        <f>IF(N454="základní",J454,0)</f>
        <v>0</v>
      </c>
      <c r="BF454" s="156">
        <f>IF(N454="snížená",J454,0)</f>
        <v>0</v>
      </c>
      <c r="BG454" s="156">
        <f>IF(N454="zákl. přenesená",J454,0)</f>
        <v>0</v>
      </c>
      <c r="BH454" s="156">
        <f>IF(N454="sníž. přenesená",J454,0)</f>
        <v>0</v>
      </c>
      <c r="BI454" s="156">
        <f>IF(N454="nulová",J454,0)</f>
        <v>0</v>
      </c>
      <c r="BJ454" s="17" t="s">
        <v>22</v>
      </c>
      <c r="BK454" s="156">
        <f>ROUND(I454*H454,2)</f>
        <v>0</v>
      </c>
      <c r="BL454" s="17" t="s">
        <v>302</v>
      </c>
      <c r="BM454" s="155" t="s">
        <v>742</v>
      </c>
    </row>
    <row r="455" spans="1:65" s="13" customFormat="1" ht="11.25">
      <c r="B455" s="167"/>
      <c r="D455" s="157" t="s">
        <v>223</v>
      </c>
      <c r="E455" s="168" t="s">
        <v>1</v>
      </c>
      <c r="F455" s="169" t="s">
        <v>743</v>
      </c>
      <c r="H455" s="170">
        <v>8.9939999999999998</v>
      </c>
      <c r="I455" s="171"/>
      <c r="L455" s="167"/>
      <c r="M455" s="172"/>
      <c r="N455" s="173"/>
      <c r="O455" s="173"/>
      <c r="P455" s="173"/>
      <c r="Q455" s="173"/>
      <c r="R455" s="173"/>
      <c r="S455" s="173"/>
      <c r="T455" s="174"/>
      <c r="AT455" s="168" t="s">
        <v>223</v>
      </c>
      <c r="AU455" s="168" t="s">
        <v>89</v>
      </c>
      <c r="AV455" s="13" t="s">
        <v>89</v>
      </c>
      <c r="AW455" s="13" t="s">
        <v>35</v>
      </c>
      <c r="AX455" s="13" t="s">
        <v>22</v>
      </c>
      <c r="AY455" s="168" t="s">
        <v>123</v>
      </c>
    </row>
    <row r="456" spans="1:65" s="2" customFormat="1" ht="24.2" customHeight="1">
      <c r="A456" s="32"/>
      <c r="B456" s="143"/>
      <c r="C456" s="144" t="s">
        <v>744</v>
      </c>
      <c r="D456" s="144" t="s">
        <v>126</v>
      </c>
      <c r="E456" s="145" t="s">
        <v>745</v>
      </c>
      <c r="F456" s="146" t="s">
        <v>746</v>
      </c>
      <c r="G456" s="147" t="s">
        <v>220</v>
      </c>
      <c r="H456" s="148">
        <v>11.528</v>
      </c>
      <c r="I456" s="149"/>
      <c r="J456" s="150">
        <f>ROUND(I456*H456,2)</f>
        <v>0</v>
      </c>
      <c r="K456" s="146" t="s">
        <v>130</v>
      </c>
      <c r="L456" s="33"/>
      <c r="M456" s="151" t="s">
        <v>1</v>
      </c>
      <c r="N456" s="152" t="s">
        <v>45</v>
      </c>
      <c r="O456" s="58"/>
      <c r="P456" s="153">
        <f>O456*H456</f>
        <v>0</v>
      </c>
      <c r="Q456" s="153">
        <v>2.4469999999999999E-2</v>
      </c>
      <c r="R456" s="153">
        <f>Q456*H456</f>
        <v>0.28209015999999998</v>
      </c>
      <c r="S456" s="153">
        <v>0</v>
      </c>
      <c r="T456" s="154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5" t="s">
        <v>302</v>
      </c>
      <c r="AT456" s="155" t="s">
        <v>126</v>
      </c>
      <c r="AU456" s="155" t="s">
        <v>89</v>
      </c>
      <c r="AY456" s="17" t="s">
        <v>123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7" t="s">
        <v>22</v>
      </c>
      <c r="BK456" s="156">
        <f>ROUND(I456*H456,2)</f>
        <v>0</v>
      </c>
      <c r="BL456" s="17" t="s">
        <v>302</v>
      </c>
      <c r="BM456" s="155" t="s">
        <v>747</v>
      </c>
    </row>
    <row r="457" spans="1:65" s="13" customFormat="1" ht="11.25">
      <c r="B457" s="167"/>
      <c r="D457" s="157" t="s">
        <v>223</v>
      </c>
      <c r="E457" s="168" t="s">
        <v>1</v>
      </c>
      <c r="F457" s="169" t="s">
        <v>748</v>
      </c>
      <c r="H457" s="170">
        <v>11.528</v>
      </c>
      <c r="I457" s="171"/>
      <c r="L457" s="167"/>
      <c r="M457" s="172"/>
      <c r="N457" s="173"/>
      <c r="O457" s="173"/>
      <c r="P457" s="173"/>
      <c r="Q457" s="173"/>
      <c r="R457" s="173"/>
      <c r="S457" s="173"/>
      <c r="T457" s="174"/>
      <c r="AT457" s="168" t="s">
        <v>223</v>
      </c>
      <c r="AU457" s="168" t="s">
        <v>89</v>
      </c>
      <c r="AV457" s="13" t="s">
        <v>89</v>
      </c>
      <c r="AW457" s="13" t="s">
        <v>35</v>
      </c>
      <c r="AX457" s="13" t="s">
        <v>22</v>
      </c>
      <c r="AY457" s="168" t="s">
        <v>123</v>
      </c>
    </row>
    <row r="458" spans="1:65" s="2" customFormat="1" ht="24.2" customHeight="1">
      <c r="A458" s="32"/>
      <c r="B458" s="143"/>
      <c r="C458" s="144" t="s">
        <v>749</v>
      </c>
      <c r="D458" s="144" t="s">
        <v>126</v>
      </c>
      <c r="E458" s="145" t="s">
        <v>750</v>
      </c>
      <c r="F458" s="146" t="s">
        <v>751</v>
      </c>
      <c r="G458" s="147" t="s">
        <v>264</v>
      </c>
      <c r="H458" s="148">
        <v>365</v>
      </c>
      <c r="I458" s="149"/>
      <c r="J458" s="150">
        <f>ROUND(I458*H458,2)</f>
        <v>0</v>
      </c>
      <c r="K458" s="146" t="s">
        <v>130</v>
      </c>
      <c r="L458" s="33"/>
      <c r="M458" s="151" t="s">
        <v>1</v>
      </c>
      <c r="N458" s="152" t="s">
        <v>45</v>
      </c>
      <c r="O458" s="58"/>
      <c r="P458" s="153">
        <f>O458*H458</f>
        <v>0</v>
      </c>
      <c r="Q458" s="153">
        <v>0</v>
      </c>
      <c r="R458" s="153">
        <f>Q458*H458</f>
        <v>0</v>
      </c>
      <c r="S458" s="153">
        <v>8.0000000000000002E-3</v>
      </c>
      <c r="T458" s="154">
        <f>S458*H458</f>
        <v>2.92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55" t="s">
        <v>302</v>
      </c>
      <c r="AT458" s="155" t="s">
        <v>126</v>
      </c>
      <c r="AU458" s="155" t="s">
        <v>89</v>
      </c>
      <c r="AY458" s="17" t="s">
        <v>123</v>
      </c>
      <c r="BE458" s="156">
        <f>IF(N458="základní",J458,0)</f>
        <v>0</v>
      </c>
      <c r="BF458" s="156">
        <f>IF(N458="snížená",J458,0)</f>
        <v>0</v>
      </c>
      <c r="BG458" s="156">
        <f>IF(N458="zákl. přenesená",J458,0)</f>
        <v>0</v>
      </c>
      <c r="BH458" s="156">
        <f>IF(N458="sníž. přenesená",J458,0)</f>
        <v>0</v>
      </c>
      <c r="BI458" s="156">
        <f>IF(N458="nulová",J458,0)</f>
        <v>0</v>
      </c>
      <c r="BJ458" s="17" t="s">
        <v>22</v>
      </c>
      <c r="BK458" s="156">
        <f>ROUND(I458*H458,2)</f>
        <v>0</v>
      </c>
      <c r="BL458" s="17" t="s">
        <v>302</v>
      </c>
      <c r="BM458" s="155" t="s">
        <v>752</v>
      </c>
    </row>
    <row r="459" spans="1:65" s="2" customFormat="1" ht="24.2" customHeight="1">
      <c r="A459" s="32"/>
      <c r="B459" s="143"/>
      <c r="C459" s="144" t="s">
        <v>753</v>
      </c>
      <c r="D459" s="144" t="s">
        <v>126</v>
      </c>
      <c r="E459" s="145" t="s">
        <v>754</v>
      </c>
      <c r="F459" s="146" t="s">
        <v>755</v>
      </c>
      <c r="G459" s="147" t="s">
        <v>264</v>
      </c>
      <c r="H459" s="148">
        <v>480</v>
      </c>
      <c r="I459" s="149"/>
      <c r="J459" s="150">
        <f>ROUND(I459*H459,2)</f>
        <v>0</v>
      </c>
      <c r="K459" s="146" t="s">
        <v>130</v>
      </c>
      <c r="L459" s="33"/>
      <c r="M459" s="151" t="s">
        <v>1</v>
      </c>
      <c r="N459" s="152" t="s">
        <v>45</v>
      </c>
      <c r="O459" s="58"/>
      <c r="P459" s="153">
        <f>O459*H459</f>
        <v>0</v>
      </c>
      <c r="Q459" s="153">
        <v>0</v>
      </c>
      <c r="R459" s="153">
        <f>Q459*H459</f>
        <v>0</v>
      </c>
      <c r="S459" s="153">
        <v>1.4E-2</v>
      </c>
      <c r="T459" s="154">
        <f>S459*H459</f>
        <v>6.72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55" t="s">
        <v>302</v>
      </c>
      <c r="AT459" s="155" t="s">
        <v>126</v>
      </c>
      <c r="AU459" s="155" t="s">
        <v>89</v>
      </c>
      <c r="AY459" s="17" t="s">
        <v>123</v>
      </c>
      <c r="BE459" s="156">
        <f>IF(N459="základní",J459,0)</f>
        <v>0</v>
      </c>
      <c r="BF459" s="156">
        <f>IF(N459="snížená",J459,0)</f>
        <v>0</v>
      </c>
      <c r="BG459" s="156">
        <f>IF(N459="zákl. přenesená",J459,0)</f>
        <v>0</v>
      </c>
      <c r="BH459" s="156">
        <f>IF(N459="sníž. přenesená",J459,0)</f>
        <v>0</v>
      </c>
      <c r="BI459" s="156">
        <f>IF(N459="nulová",J459,0)</f>
        <v>0</v>
      </c>
      <c r="BJ459" s="17" t="s">
        <v>22</v>
      </c>
      <c r="BK459" s="156">
        <f>ROUND(I459*H459,2)</f>
        <v>0</v>
      </c>
      <c r="BL459" s="17" t="s">
        <v>302</v>
      </c>
      <c r="BM459" s="155" t="s">
        <v>756</v>
      </c>
    </row>
    <row r="460" spans="1:65" s="2" customFormat="1" ht="21.75" customHeight="1">
      <c r="A460" s="32"/>
      <c r="B460" s="143"/>
      <c r="C460" s="144" t="s">
        <v>757</v>
      </c>
      <c r="D460" s="144" t="s">
        <v>126</v>
      </c>
      <c r="E460" s="145" t="s">
        <v>758</v>
      </c>
      <c r="F460" s="146" t="s">
        <v>759</v>
      </c>
      <c r="G460" s="147" t="s">
        <v>234</v>
      </c>
      <c r="H460" s="148">
        <v>76</v>
      </c>
      <c r="I460" s="149"/>
      <c r="J460" s="150">
        <f>ROUND(I460*H460,2)</f>
        <v>0</v>
      </c>
      <c r="K460" s="146" t="s">
        <v>130</v>
      </c>
      <c r="L460" s="33"/>
      <c r="M460" s="151" t="s">
        <v>1</v>
      </c>
      <c r="N460" s="152" t="s">
        <v>45</v>
      </c>
      <c r="O460" s="58"/>
      <c r="P460" s="153">
        <f>O460*H460</f>
        <v>0</v>
      </c>
      <c r="Q460" s="153">
        <v>0</v>
      </c>
      <c r="R460" s="153">
        <f>Q460*H460</f>
        <v>0</v>
      </c>
      <c r="S460" s="153">
        <v>1.4999999999999999E-2</v>
      </c>
      <c r="T460" s="154">
        <f>S460*H460</f>
        <v>1.1399999999999999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5" t="s">
        <v>302</v>
      </c>
      <c r="AT460" s="155" t="s">
        <v>126</v>
      </c>
      <c r="AU460" s="155" t="s">
        <v>89</v>
      </c>
      <c r="AY460" s="17" t="s">
        <v>123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7" t="s">
        <v>22</v>
      </c>
      <c r="BK460" s="156">
        <f>ROUND(I460*H460,2)</f>
        <v>0</v>
      </c>
      <c r="BL460" s="17" t="s">
        <v>302</v>
      </c>
      <c r="BM460" s="155" t="s">
        <v>760</v>
      </c>
    </row>
    <row r="461" spans="1:65" s="2" customFormat="1" ht="16.5" customHeight="1">
      <c r="A461" s="32"/>
      <c r="B461" s="143"/>
      <c r="C461" s="144" t="s">
        <v>761</v>
      </c>
      <c r="D461" s="144" t="s">
        <v>126</v>
      </c>
      <c r="E461" s="145" t="s">
        <v>762</v>
      </c>
      <c r="F461" s="146" t="s">
        <v>763</v>
      </c>
      <c r="G461" s="147" t="s">
        <v>234</v>
      </c>
      <c r="H461" s="148">
        <v>248.4</v>
      </c>
      <c r="I461" s="149"/>
      <c r="J461" s="150">
        <f>ROUND(I461*H461,2)</f>
        <v>0</v>
      </c>
      <c r="K461" s="146" t="s">
        <v>1</v>
      </c>
      <c r="L461" s="33"/>
      <c r="M461" s="151" t="s">
        <v>1</v>
      </c>
      <c r="N461" s="152" t="s">
        <v>45</v>
      </c>
      <c r="O461" s="58"/>
      <c r="P461" s="153">
        <f>O461*H461</f>
        <v>0</v>
      </c>
      <c r="Q461" s="153">
        <v>0</v>
      </c>
      <c r="R461" s="153">
        <f>Q461*H461</f>
        <v>0</v>
      </c>
      <c r="S461" s="153">
        <v>0</v>
      </c>
      <c r="T461" s="154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55" t="s">
        <v>302</v>
      </c>
      <c r="AT461" s="155" t="s">
        <v>126</v>
      </c>
      <c r="AU461" s="155" t="s">
        <v>89</v>
      </c>
      <c r="AY461" s="17" t="s">
        <v>123</v>
      </c>
      <c r="BE461" s="156">
        <f>IF(N461="základní",J461,0)</f>
        <v>0</v>
      </c>
      <c r="BF461" s="156">
        <f>IF(N461="snížená",J461,0)</f>
        <v>0</v>
      </c>
      <c r="BG461" s="156">
        <f>IF(N461="zákl. přenesená",J461,0)</f>
        <v>0</v>
      </c>
      <c r="BH461" s="156">
        <f>IF(N461="sníž. přenesená",J461,0)</f>
        <v>0</v>
      </c>
      <c r="BI461" s="156">
        <f>IF(N461="nulová",J461,0)</f>
        <v>0</v>
      </c>
      <c r="BJ461" s="17" t="s">
        <v>22</v>
      </c>
      <c r="BK461" s="156">
        <f>ROUND(I461*H461,2)</f>
        <v>0</v>
      </c>
      <c r="BL461" s="17" t="s">
        <v>302</v>
      </c>
      <c r="BM461" s="155" t="s">
        <v>764</v>
      </c>
    </row>
    <row r="462" spans="1:65" s="2" customFormat="1" ht="19.5">
      <c r="A462" s="32"/>
      <c r="B462" s="33"/>
      <c r="C462" s="32"/>
      <c r="D462" s="157" t="s">
        <v>136</v>
      </c>
      <c r="E462" s="32"/>
      <c r="F462" s="158" t="s">
        <v>765</v>
      </c>
      <c r="G462" s="32"/>
      <c r="H462" s="32"/>
      <c r="I462" s="159"/>
      <c r="J462" s="32"/>
      <c r="K462" s="32"/>
      <c r="L462" s="33"/>
      <c r="M462" s="160"/>
      <c r="N462" s="161"/>
      <c r="O462" s="58"/>
      <c r="P462" s="58"/>
      <c r="Q462" s="58"/>
      <c r="R462" s="58"/>
      <c r="S462" s="58"/>
      <c r="T462" s="59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7" t="s">
        <v>136</v>
      </c>
      <c r="AU462" s="17" t="s">
        <v>89</v>
      </c>
    </row>
    <row r="463" spans="1:65" s="13" customFormat="1" ht="11.25">
      <c r="B463" s="167"/>
      <c r="D463" s="157" t="s">
        <v>223</v>
      </c>
      <c r="E463" s="168" t="s">
        <v>1</v>
      </c>
      <c r="F463" s="169" t="s">
        <v>766</v>
      </c>
      <c r="H463" s="170">
        <v>64.400000000000006</v>
      </c>
      <c r="I463" s="171"/>
      <c r="L463" s="167"/>
      <c r="M463" s="172"/>
      <c r="N463" s="173"/>
      <c r="O463" s="173"/>
      <c r="P463" s="173"/>
      <c r="Q463" s="173"/>
      <c r="R463" s="173"/>
      <c r="S463" s="173"/>
      <c r="T463" s="174"/>
      <c r="AT463" s="168" t="s">
        <v>223</v>
      </c>
      <c r="AU463" s="168" t="s">
        <v>89</v>
      </c>
      <c r="AV463" s="13" t="s">
        <v>89</v>
      </c>
      <c r="AW463" s="13" t="s">
        <v>35</v>
      </c>
      <c r="AX463" s="13" t="s">
        <v>80</v>
      </c>
      <c r="AY463" s="168" t="s">
        <v>123</v>
      </c>
    </row>
    <row r="464" spans="1:65" s="13" customFormat="1" ht="11.25">
      <c r="B464" s="167"/>
      <c r="D464" s="157" t="s">
        <v>223</v>
      </c>
      <c r="E464" s="168" t="s">
        <v>1</v>
      </c>
      <c r="F464" s="169" t="s">
        <v>767</v>
      </c>
      <c r="H464" s="170">
        <v>184</v>
      </c>
      <c r="I464" s="171"/>
      <c r="L464" s="167"/>
      <c r="M464" s="172"/>
      <c r="N464" s="173"/>
      <c r="O464" s="173"/>
      <c r="P464" s="173"/>
      <c r="Q464" s="173"/>
      <c r="R464" s="173"/>
      <c r="S464" s="173"/>
      <c r="T464" s="174"/>
      <c r="AT464" s="168" t="s">
        <v>223</v>
      </c>
      <c r="AU464" s="168" t="s">
        <v>89</v>
      </c>
      <c r="AV464" s="13" t="s">
        <v>89</v>
      </c>
      <c r="AW464" s="13" t="s">
        <v>35</v>
      </c>
      <c r="AX464" s="13" t="s">
        <v>80</v>
      </c>
      <c r="AY464" s="168" t="s">
        <v>123</v>
      </c>
    </row>
    <row r="465" spans="1:65" s="14" customFormat="1" ht="11.25">
      <c r="B465" s="175"/>
      <c r="D465" s="157" t="s">
        <v>223</v>
      </c>
      <c r="E465" s="176" t="s">
        <v>1</v>
      </c>
      <c r="F465" s="177" t="s">
        <v>226</v>
      </c>
      <c r="H465" s="178">
        <v>248.4</v>
      </c>
      <c r="I465" s="179"/>
      <c r="L465" s="175"/>
      <c r="M465" s="180"/>
      <c r="N465" s="181"/>
      <c r="O465" s="181"/>
      <c r="P465" s="181"/>
      <c r="Q465" s="181"/>
      <c r="R465" s="181"/>
      <c r="S465" s="181"/>
      <c r="T465" s="182"/>
      <c r="AT465" s="176" t="s">
        <v>223</v>
      </c>
      <c r="AU465" s="176" t="s">
        <v>89</v>
      </c>
      <c r="AV465" s="14" t="s">
        <v>142</v>
      </c>
      <c r="AW465" s="14" t="s">
        <v>35</v>
      </c>
      <c r="AX465" s="14" t="s">
        <v>22</v>
      </c>
      <c r="AY465" s="176" t="s">
        <v>123</v>
      </c>
    </row>
    <row r="466" spans="1:65" s="2" customFormat="1" ht="16.5" customHeight="1">
      <c r="A466" s="32"/>
      <c r="B466" s="143"/>
      <c r="C466" s="144" t="s">
        <v>768</v>
      </c>
      <c r="D466" s="144" t="s">
        <v>126</v>
      </c>
      <c r="E466" s="145" t="s">
        <v>769</v>
      </c>
      <c r="F466" s="146" t="s">
        <v>770</v>
      </c>
      <c r="G466" s="147" t="s">
        <v>234</v>
      </c>
      <c r="H466" s="148">
        <v>248.4</v>
      </c>
      <c r="I466" s="149"/>
      <c r="J466" s="150">
        <f>ROUND(I466*H466,2)</f>
        <v>0</v>
      </c>
      <c r="K466" s="146" t="s">
        <v>1</v>
      </c>
      <c r="L466" s="33"/>
      <c r="M466" s="151" t="s">
        <v>1</v>
      </c>
      <c r="N466" s="152" t="s">
        <v>45</v>
      </c>
      <c r="O466" s="58"/>
      <c r="P466" s="153">
        <f>O466*H466</f>
        <v>0</v>
      </c>
      <c r="Q466" s="153">
        <v>0</v>
      </c>
      <c r="R466" s="153">
        <f>Q466*H466</f>
        <v>0</v>
      </c>
      <c r="S466" s="153">
        <v>0</v>
      </c>
      <c r="T466" s="154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5" t="s">
        <v>302</v>
      </c>
      <c r="AT466" s="155" t="s">
        <v>126</v>
      </c>
      <c r="AU466" s="155" t="s">
        <v>89</v>
      </c>
      <c r="AY466" s="17" t="s">
        <v>123</v>
      </c>
      <c r="BE466" s="156">
        <f>IF(N466="základní",J466,0)</f>
        <v>0</v>
      </c>
      <c r="BF466" s="156">
        <f>IF(N466="snížená",J466,0)</f>
        <v>0</v>
      </c>
      <c r="BG466" s="156">
        <f>IF(N466="zákl. přenesená",J466,0)</f>
        <v>0</v>
      </c>
      <c r="BH466" s="156">
        <f>IF(N466="sníž. přenesená",J466,0)</f>
        <v>0</v>
      </c>
      <c r="BI466" s="156">
        <f>IF(N466="nulová",J466,0)</f>
        <v>0</v>
      </c>
      <c r="BJ466" s="17" t="s">
        <v>22</v>
      </c>
      <c r="BK466" s="156">
        <f>ROUND(I466*H466,2)</f>
        <v>0</v>
      </c>
      <c r="BL466" s="17" t="s">
        <v>302</v>
      </c>
      <c r="BM466" s="155" t="s">
        <v>771</v>
      </c>
    </row>
    <row r="467" spans="1:65" s="2" customFormat="1" ht="24.2" customHeight="1">
      <c r="A467" s="32"/>
      <c r="B467" s="143"/>
      <c r="C467" s="144" t="s">
        <v>352</v>
      </c>
      <c r="D467" s="144" t="s">
        <v>126</v>
      </c>
      <c r="E467" s="145" t="s">
        <v>772</v>
      </c>
      <c r="F467" s="146" t="s">
        <v>773</v>
      </c>
      <c r="G467" s="147" t="s">
        <v>386</v>
      </c>
      <c r="H467" s="148">
        <v>10.78</v>
      </c>
      <c r="I467" s="149"/>
      <c r="J467" s="150">
        <f>ROUND(I467*H467,2)</f>
        <v>0</v>
      </c>
      <c r="K467" s="146" t="s">
        <v>130</v>
      </c>
      <c r="L467" s="33"/>
      <c r="M467" s="151" t="s">
        <v>1</v>
      </c>
      <c r="N467" s="152" t="s">
        <v>45</v>
      </c>
      <c r="O467" s="58"/>
      <c r="P467" s="153">
        <f>O467*H467</f>
        <v>0</v>
      </c>
      <c r="Q467" s="153">
        <v>0</v>
      </c>
      <c r="R467" s="153">
        <f>Q467*H467</f>
        <v>0</v>
      </c>
      <c r="S467" s="153">
        <v>0</v>
      </c>
      <c r="T467" s="154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55" t="s">
        <v>142</v>
      </c>
      <c r="AT467" s="155" t="s">
        <v>126</v>
      </c>
      <c r="AU467" s="155" t="s">
        <v>89</v>
      </c>
      <c r="AY467" s="17" t="s">
        <v>123</v>
      </c>
      <c r="BE467" s="156">
        <f>IF(N467="základní",J467,0)</f>
        <v>0</v>
      </c>
      <c r="BF467" s="156">
        <f>IF(N467="snížená",J467,0)</f>
        <v>0</v>
      </c>
      <c r="BG467" s="156">
        <f>IF(N467="zákl. přenesená",J467,0)</f>
        <v>0</v>
      </c>
      <c r="BH467" s="156">
        <f>IF(N467="sníž. přenesená",J467,0)</f>
        <v>0</v>
      </c>
      <c r="BI467" s="156">
        <f>IF(N467="nulová",J467,0)</f>
        <v>0</v>
      </c>
      <c r="BJ467" s="17" t="s">
        <v>22</v>
      </c>
      <c r="BK467" s="156">
        <f>ROUND(I467*H467,2)</f>
        <v>0</v>
      </c>
      <c r="BL467" s="17" t="s">
        <v>142</v>
      </c>
      <c r="BM467" s="155" t="s">
        <v>774</v>
      </c>
    </row>
    <row r="468" spans="1:65" s="2" customFormat="1" ht="24.2" customHeight="1">
      <c r="A468" s="32"/>
      <c r="B468" s="143"/>
      <c r="C468" s="144" t="s">
        <v>775</v>
      </c>
      <c r="D468" s="144" t="s">
        <v>126</v>
      </c>
      <c r="E468" s="145" t="s">
        <v>395</v>
      </c>
      <c r="F468" s="146" t="s">
        <v>396</v>
      </c>
      <c r="G468" s="147" t="s">
        <v>386</v>
      </c>
      <c r="H468" s="148">
        <v>10.78</v>
      </c>
      <c r="I468" s="149"/>
      <c r="J468" s="150">
        <f>ROUND(I468*H468,2)</f>
        <v>0</v>
      </c>
      <c r="K468" s="146" t="s">
        <v>130</v>
      </c>
      <c r="L468" s="33"/>
      <c r="M468" s="151" t="s">
        <v>1</v>
      </c>
      <c r="N468" s="152" t="s">
        <v>45</v>
      </c>
      <c r="O468" s="58"/>
      <c r="P468" s="153">
        <f>O468*H468</f>
        <v>0</v>
      </c>
      <c r="Q468" s="153">
        <v>0</v>
      </c>
      <c r="R468" s="153">
        <f>Q468*H468</f>
        <v>0</v>
      </c>
      <c r="S468" s="153">
        <v>0</v>
      </c>
      <c r="T468" s="154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55" t="s">
        <v>142</v>
      </c>
      <c r="AT468" s="155" t="s">
        <v>126</v>
      </c>
      <c r="AU468" s="155" t="s">
        <v>89</v>
      </c>
      <c r="AY468" s="17" t="s">
        <v>123</v>
      </c>
      <c r="BE468" s="156">
        <f>IF(N468="základní",J468,0)</f>
        <v>0</v>
      </c>
      <c r="BF468" s="156">
        <f>IF(N468="snížená",J468,0)</f>
        <v>0</v>
      </c>
      <c r="BG468" s="156">
        <f>IF(N468="zákl. přenesená",J468,0)</f>
        <v>0</v>
      </c>
      <c r="BH468" s="156">
        <f>IF(N468="sníž. přenesená",J468,0)</f>
        <v>0</v>
      </c>
      <c r="BI468" s="156">
        <f>IF(N468="nulová",J468,0)</f>
        <v>0</v>
      </c>
      <c r="BJ468" s="17" t="s">
        <v>22</v>
      </c>
      <c r="BK468" s="156">
        <f>ROUND(I468*H468,2)</f>
        <v>0</v>
      </c>
      <c r="BL468" s="17" t="s">
        <v>142</v>
      </c>
      <c r="BM468" s="155" t="s">
        <v>776</v>
      </c>
    </row>
    <row r="469" spans="1:65" s="2" customFormat="1" ht="24.2" customHeight="1">
      <c r="A469" s="32"/>
      <c r="B469" s="143"/>
      <c r="C469" s="144" t="s">
        <v>777</v>
      </c>
      <c r="D469" s="144" t="s">
        <v>126</v>
      </c>
      <c r="E469" s="145" t="s">
        <v>399</v>
      </c>
      <c r="F469" s="146" t="s">
        <v>400</v>
      </c>
      <c r="G469" s="147" t="s">
        <v>386</v>
      </c>
      <c r="H469" s="148">
        <v>150.91999999999999</v>
      </c>
      <c r="I469" s="149"/>
      <c r="J469" s="150">
        <f>ROUND(I469*H469,2)</f>
        <v>0</v>
      </c>
      <c r="K469" s="146" t="s">
        <v>130</v>
      </c>
      <c r="L469" s="33"/>
      <c r="M469" s="151" t="s">
        <v>1</v>
      </c>
      <c r="N469" s="152" t="s">
        <v>45</v>
      </c>
      <c r="O469" s="58"/>
      <c r="P469" s="153">
        <f>O469*H469</f>
        <v>0</v>
      </c>
      <c r="Q469" s="153">
        <v>0</v>
      </c>
      <c r="R469" s="153">
        <f>Q469*H469</f>
        <v>0</v>
      </c>
      <c r="S469" s="153">
        <v>0</v>
      </c>
      <c r="T469" s="154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5" t="s">
        <v>142</v>
      </c>
      <c r="AT469" s="155" t="s">
        <v>126</v>
      </c>
      <c r="AU469" s="155" t="s">
        <v>89</v>
      </c>
      <c r="AY469" s="17" t="s">
        <v>123</v>
      </c>
      <c r="BE469" s="156">
        <f>IF(N469="základní",J469,0)</f>
        <v>0</v>
      </c>
      <c r="BF469" s="156">
        <f>IF(N469="snížená",J469,0)</f>
        <v>0</v>
      </c>
      <c r="BG469" s="156">
        <f>IF(N469="zákl. přenesená",J469,0)</f>
        <v>0</v>
      </c>
      <c r="BH469" s="156">
        <f>IF(N469="sníž. přenesená",J469,0)</f>
        <v>0</v>
      </c>
      <c r="BI469" s="156">
        <f>IF(N469="nulová",J469,0)</f>
        <v>0</v>
      </c>
      <c r="BJ469" s="17" t="s">
        <v>22</v>
      </c>
      <c r="BK469" s="156">
        <f>ROUND(I469*H469,2)</f>
        <v>0</v>
      </c>
      <c r="BL469" s="17" t="s">
        <v>142</v>
      </c>
      <c r="BM469" s="155" t="s">
        <v>778</v>
      </c>
    </row>
    <row r="470" spans="1:65" s="13" customFormat="1" ht="11.25">
      <c r="B470" s="167"/>
      <c r="D470" s="157" t="s">
        <v>223</v>
      </c>
      <c r="E470" s="168" t="s">
        <v>1</v>
      </c>
      <c r="F470" s="169" t="s">
        <v>779</v>
      </c>
      <c r="H470" s="170">
        <v>150.91999999999999</v>
      </c>
      <c r="I470" s="171"/>
      <c r="L470" s="167"/>
      <c r="M470" s="172"/>
      <c r="N470" s="173"/>
      <c r="O470" s="173"/>
      <c r="P470" s="173"/>
      <c r="Q470" s="173"/>
      <c r="R470" s="173"/>
      <c r="S470" s="173"/>
      <c r="T470" s="174"/>
      <c r="AT470" s="168" t="s">
        <v>223</v>
      </c>
      <c r="AU470" s="168" t="s">
        <v>89</v>
      </c>
      <c r="AV470" s="13" t="s">
        <v>89</v>
      </c>
      <c r="AW470" s="13" t="s">
        <v>35</v>
      </c>
      <c r="AX470" s="13" t="s">
        <v>22</v>
      </c>
      <c r="AY470" s="168" t="s">
        <v>123</v>
      </c>
    </row>
    <row r="471" spans="1:65" s="2" customFormat="1" ht="24.2" customHeight="1">
      <c r="A471" s="32"/>
      <c r="B471" s="143"/>
      <c r="C471" s="144" t="s">
        <v>780</v>
      </c>
      <c r="D471" s="144" t="s">
        <v>126</v>
      </c>
      <c r="E471" s="145" t="s">
        <v>781</v>
      </c>
      <c r="F471" s="146" t="s">
        <v>782</v>
      </c>
      <c r="G471" s="147" t="s">
        <v>386</v>
      </c>
      <c r="H471" s="148">
        <v>7.9649999999999999</v>
      </c>
      <c r="I471" s="149"/>
      <c r="J471" s="150">
        <f>ROUND(I471*H471,2)</f>
        <v>0</v>
      </c>
      <c r="K471" s="146" t="s">
        <v>130</v>
      </c>
      <c r="L471" s="33"/>
      <c r="M471" s="151" t="s">
        <v>1</v>
      </c>
      <c r="N471" s="152" t="s">
        <v>45</v>
      </c>
      <c r="O471" s="58"/>
      <c r="P471" s="153">
        <f>O471*H471</f>
        <v>0</v>
      </c>
      <c r="Q471" s="153">
        <v>0</v>
      </c>
      <c r="R471" s="153">
        <f>Q471*H471</f>
        <v>0</v>
      </c>
      <c r="S471" s="153">
        <v>0</v>
      </c>
      <c r="T471" s="154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5" t="s">
        <v>302</v>
      </c>
      <c r="AT471" s="155" t="s">
        <v>126</v>
      </c>
      <c r="AU471" s="155" t="s">
        <v>89</v>
      </c>
      <c r="AY471" s="17" t="s">
        <v>123</v>
      </c>
      <c r="BE471" s="156">
        <f>IF(N471="základní",J471,0)</f>
        <v>0</v>
      </c>
      <c r="BF471" s="156">
        <f>IF(N471="snížená",J471,0)</f>
        <v>0</v>
      </c>
      <c r="BG471" s="156">
        <f>IF(N471="zákl. přenesená",J471,0)</f>
        <v>0</v>
      </c>
      <c r="BH471" s="156">
        <f>IF(N471="sníž. přenesená",J471,0)</f>
        <v>0</v>
      </c>
      <c r="BI471" s="156">
        <f>IF(N471="nulová",J471,0)</f>
        <v>0</v>
      </c>
      <c r="BJ471" s="17" t="s">
        <v>22</v>
      </c>
      <c r="BK471" s="156">
        <f>ROUND(I471*H471,2)</f>
        <v>0</v>
      </c>
      <c r="BL471" s="17" t="s">
        <v>302</v>
      </c>
      <c r="BM471" s="155" t="s">
        <v>783</v>
      </c>
    </row>
    <row r="472" spans="1:65" s="12" customFormat="1" ht="22.9" customHeight="1">
      <c r="B472" s="130"/>
      <c r="D472" s="131" t="s">
        <v>79</v>
      </c>
      <c r="E472" s="141" t="s">
        <v>784</v>
      </c>
      <c r="F472" s="141" t="s">
        <v>785</v>
      </c>
      <c r="I472" s="133"/>
      <c r="J472" s="142">
        <f>BK472</f>
        <v>0</v>
      </c>
      <c r="L472" s="130"/>
      <c r="M472" s="135"/>
      <c r="N472" s="136"/>
      <c r="O472" s="136"/>
      <c r="P472" s="137">
        <f>SUM(P473:P500)</f>
        <v>0</v>
      </c>
      <c r="Q472" s="136"/>
      <c r="R472" s="137">
        <f>SUM(R473:R500)</f>
        <v>5.0787180000000003</v>
      </c>
      <c r="S472" s="136"/>
      <c r="T472" s="138">
        <f>SUM(T473:T500)</f>
        <v>4.33026</v>
      </c>
      <c r="AR472" s="131" t="s">
        <v>89</v>
      </c>
      <c r="AT472" s="139" t="s">
        <v>79</v>
      </c>
      <c r="AU472" s="139" t="s">
        <v>22</v>
      </c>
      <c r="AY472" s="131" t="s">
        <v>123</v>
      </c>
      <c r="BK472" s="140">
        <f>SUM(BK473:BK500)</f>
        <v>0</v>
      </c>
    </row>
    <row r="473" spans="1:65" s="2" customFormat="1" ht="16.5" customHeight="1">
      <c r="A473" s="32"/>
      <c r="B473" s="143"/>
      <c r="C473" s="144" t="s">
        <v>786</v>
      </c>
      <c r="D473" s="144" t="s">
        <v>126</v>
      </c>
      <c r="E473" s="145" t="s">
        <v>787</v>
      </c>
      <c r="F473" s="146" t="s">
        <v>788</v>
      </c>
      <c r="G473" s="147" t="s">
        <v>234</v>
      </c>
      <c r="H473" s="148">
        <v>729</v>
      </c>
      <c r="I473" s="149"/>
      <c r="J473" s="150">
        <f>ROUND(I473*H473,2)</f>
        <v>0</v>
      </c>
      <c r="K473" s="146" t="s">
        <v>130</v>
      </c>
      <c r="L473" s="33"/>
      <c r="M473" s="151" t="s">
        <v>1</v>
      </c>
      <c r="N473" s="152" t="s">
        <v>45</v>
      </c>
      <c r="O473" s="58"/>
      <c r="P473" s="153">
        <f>O473*H473</f>
        <v>0</v>
      </c>
      <c r="Q473" s="153">
        <v>0</v>
      </c>
      <c r="R473" s="153">
        <f>Q473*H473</f>
        <v>0</v>
      </c>
      <c r="S473" s="153">
        <v>5.94E-3</v>
      </c>
      <c r="T473" s="154">
        <f>S473*H473</f>
        <v>4.33026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5" t="s">
        <v>302</v>
      </c>
      <c r="AT473" s="155" t="s">
        <v>126</v>
      </c>
      <c r="AU473" s="155" t="s">
        <v>89</v>
      </c>
      <c r="AY473" s="17" t="s">
        <v>123</v>
      </c>
      <c r="BE473" s="156">
        <f>IF(N473="základní",J473,0)</f>
        <v>0</v>
      </c>
      <c r="BF473" s="156">
        <f>IF(N473="snížená",J473,0)</f>
        <v>0</v>
      </c>
      <c r="BG473" s="156">
        <f>IF(N473="zákl. přenesená",J473,0)</f>
        <v>0</v>
      </c>
      <c r="BH473" s="156">
        <f>IF(N473="sníž. přenesená",J473,0)</f>
        <v>0</v>
      </c>
      <c r="BI473" s="156">
        <f>IF(N473="nulová",J473,0)</f>
        <v>0</v>
      </c>
      <c r="BJ473" s="17" t="s">
        <v>22</v>
      </c>
      <c r="BK473" s="156">
        <f>ROUND(I473*H473,2)</f>
        <v>0</v>
      </c>
      <c r="BL473" s="17" t="s">
        <v>302</v>
      </c>
      <c r="BM473" s="155" t="s">
        <v>789</v>
      </c>
    </row>
    <row r="474" spans="1:65" s="13" customFormat="1" ht="11.25">
      <c r="B474" s="167"/>
      <c r="D474" s="157" t="s">
        <v>223</v>
      </c>
      <c r="E474" s="168" t="s">
        <v>1</v>
      </c>
      <c r="F474" s="169" t="s">
        <v>637</v>
      </c>
      <c r="H474" s="170">
        <v>300</v>
      </c>
      <c r="I474" s="171"/>
      <c r="L474" s="167"/>
      <c r="M474" s="172"/>
      <c r="N474" s="173"/>
      <c r="O474" s="173"/>
      <c r="P474" s="173"/>
      <c r="Q474" s="173"/>
      <c r="R474" s="173"/>
      <c r="S474" s="173"/>
      <c r="T474" s="174"/>
      <c r="AT474" s="168" t="s">
        <v>223</v>
      </c>
      <c r="AU474" s="168" t="s">
        <v>89</v>
      </c>
      <c r="AV474" s="13" t="s">
        <v>89</v>
      </c>
      <c r="AW474" s="13" t="s">
        <v>35</v>
      </c>
      <c r="AX474" s="13" t="s">
        <v>80</v>
      </c>
      <c r="AY474" s="168" t="s">
        <v>123</v>
      </c>
    </row>
    <row r="475" spans="1:65" s="13" customFormat="1" ht="11.25">
      <c r="B475" s="167"/>
      <c r="D475" s="157" t="s">
        <v>223</v>
      </c>
      <c r="E475" s="168" t="s">
        <v>1</v>
      </c>
      <c r="F475" s="169" t="s">
        <v>638</v>
      </c>
      <c r="H475" s="170">
        <v>120</v>
      </c>
      <c r="I475" s="171"/>
      <c r="L475" s="167"/>
      <c r="M475" s="172"/>
      <c r="N475" s="173"/>
      <c r="O475" s="173"/>
      <c r="P475" s="173"/>
      <c r="Q475" s="173"/>
      <c r="R475" s="173"/>
      <c r="S475" s="173"/>
      <c r="T475" s="174"/>
      <c r="AT475" s="168" t="s">
        <v>223</v>
      </c>
      <c r="AU475" s="168" t="s">
        <v>89</v>
      </c>
      <c r="AV475" s="13" t="s">
        <v>89</v>
      </c>
      <c r="AW475" s="13" t="s">
        <v>35</v>
      </c>
      <c r="AX475" s="13" t="s">
        <v>80</v>
      </c>
      <c r="AY475" s="168" t="s">
        <v>123</v>
      </c>
    </row>
    <row r="476" spans="1:65" s="13" customFormat="1" ht="11.25">
      <c r="B476" s="167"/>
      <c r="D476" s="157" t="s">
        <v>223</v>
      </c>
      <c r="E476" s="168" t="s">
        <v>1</v>
      </c>
      <c r="F476" s="169" t="s">
        <v>639</v>
      </c>
      <c r="H476" s="170">
        <v>100</v>
      </c>
      <c r="I476" s="171"/>
      <c r="L476" s="167"/>
      <c r="M476" s="172"/>
      <c r="N476" s="173"/>
      <c r="O476" s="173"/>
      <c r="P476" s="173"/>
      <c r="Q476" s="173"/>
      <c r="R476" s="173"/>
      <c r="S476" s="173"/>
      <c r="T476" s="174"/>
      <c r="AT476" s="168" t="s">
        <v>223</v>
      </c>
      <c r="AU476" s="168" t="s">
        <v>89</v>
      </c>
      <c r="AV476" s="13" t="s">
        <v>89</v>
      </c>
      <c r="AW476" s="13" t="s">
        <v>35</v>
      </c>
      <c r="AX476" s="13" t="s">
        <v>80</v>
      </c>
      <c r="AY476" s="168" t="s">
        <v>123</v>
      </c>
    </row>
    <row r="477" spans="1:65" s="13" customFormat="1" ht="11.25">
      <c r="B477" s="167"/>
      <c r="D477" s="157" t="s">
        <v>223</v>
      </c>
      <c r="E477" s="168" t="s">
        <v>1</v>
      </c>
      <c r="F477" s="169" t="s">
        <v>640</v>
      </c>
      <c r="H477" s="170">
        <v>290</v>
      </c>
      <c r="I477" s="171"/>
      <c r="L477" s="167"/>
      <c r="M477" s="172"/>
      <c r="N477" s="173"/>
      <c r="O477" s="173"/>
      <c r="P477" s="173"/>
      <c r="Q477" s="173"/>
      <c r="R477" s="173"/>
      <c r="S477" s="173"/>
      <c r="T477" s="174"/>
      <c r="AT477" s="168" t="s">
        <v>223</v>
      </c>
      <c r="AU477" s="168" t="s">
        <v>89</v>
      </c>
      <c r="AV477" s="13" t="s">
        <v>89</v>
      </c>
      <c r="AW477" s="13" t="s">
        <v>35</v>
      </c>
      <c r="AX477" s="13" t="s">
        <v>80</v>
      </c>
      <c r="AY477" s="168" t="s">
        <v>123</v>
      </c>
    </row>
    <row r="478" spans="1:65" s="14" customFormat="1" ht="11.25">
      <c r="B478" s="175"/>
      <c r="D478" s="157" t="s">
        <v>223</v>
      </c>
      <c r="E478" s="176" t="s">
        <v>1</v>
      </c>
      <c r="F478" s="177" t="s">
        <v>641</v>
      </c>
      <c r="H478" s="178">
        <v>810</v>
      </c>
      <c r="I478" s="179"/>
      <c r="L478" s="175"/>
      <c r="M478" s="180"/>
      <c r="N478" s="181"/>
      <c r="O478" s="181"/>
      <c r="P478" s="181"/>
      <c r="Q478" s="181"/>
      <c r="R478" s="181"/>
      <c r="S478" s="181"/>
      <c r="T478" s="182"/>
      <c r="AT478" s="176" t="s">
        <v>223</v>
      </c>
      <c r="AU478" s="176" t="s">
        <v>89</v>
      </c>
      <c r="AV478" s="14" t="s">
        <v>142</v>
      </c>
      <c r="AW478" s="14" t="s">
        <v>35</v>
      </c>
      <c r="AX478" s="14" t="s">
        <v>80</v>
      </c>
      <c r="AY478" s="176" t="s">
        <v>123</v>
      </c>
    </row>
    <row r="479" spans="1:65" s="13" customFormat="1" ht="11.25">
      <c r="B479" s="167"/>
      <c r="D479" s="157" t="s">
        <v>223</v>
      </c>
      <c r="E479" s="168" t="s">
        <v>1</v>
      </c>
      <c r="F479" s="169" t="s">
        <v>642</v>
      </c>
      <c r="H479" s="170">
        <v>729</v>
      </c>
      <c r="I479" s="171"/>
      <c r="L479" s="167"/>
      <c r="M479" s="172"/>
      <c r="N479" s="173"/>
      <c r="O479" s="173"/>
      <c r="P479" s="173"/>
      <c r="Q479" s="173"/>
      <c r="R479" s="173"/>
      <c r="S479" s="173"/>
      <c r="T479" s="174"/>
      <c r="AT479" s="168" t="s">
        <v>223</v>
      </c>
      <c r="AU479" s="168" t="s">
        <v>89</v>
      </c>
      <c r="AV479" s="13" t="s">
        <v>89</v>
      </c>
      <c r="AW479" s="13" t="s">
        <v>35</v>
      </c>
      <c r="AX479" s="13" t="s">
        <v>80</v>
      </c>
      <c r="AY479" s="168" t="s">
        <v>123</v>
      </c>
    </row>
    <row r="480" spans="1:65" s="14" customFormat="1" ht="11.25">
      <c r="B480" s="175"/>
      <c r="D480" s="157" t="s">
        <v>223</v>
      </c>
      <c r="E480" s="176" t="s">
        <v>1</v>
      </c>
      <c r="F480" s="177" t="s">
        <v>226</v>
      </c>
      <c r="H480" s="178">
        <v>729</v>
      </c>
      <c r="I480" s="179"/>
      <c r="L480" s="175"/>
      <c r="M480" s="180"/>
      <c r="N480" s="181"/>
      <c r="O480" s="181"/>
      <c r="P480" s="181"/>
      <c r="Q480" s="181"/>
      <c r="R480" s="181"/>
      <c r="S480" s="181"/>
      <c r="T480" s="182"/>
      <c r="AT480" s="176" t="s">
        <v>223</v>
      </c>
      <c r="AU480" s="176" t="s">
        <v>89</v>
      </c>
      <c r="AV480" s="14" t="s">
        <v>142</v>
      </c>
      <c r="AW480" s="14" t="s">
        <v>35</v>
      </c>
      <c r="AX480" s="14" t="s">
        <v>22</v>
      </c>
      <c r="AY480" s="176" t="s">
        <v>123</v>
      </c>
    </row>
    <row r="481" spans="1:65" s="2" customFormat="1" ht="24.2" customHeight="1">
      <c r="A481" s="32"/>
      <c r="B481" s="143"/>
      <c r="C481" s="144" t="s">
        <v>790</v>
      </c>
      <c r="D481" s="144" t="s">
        <v>126</v>
      </c>
      <c r="E481" s="145" t="s">
        <v>791</v>
      </c>
      <c r="F481" s="146" t="s">
        <v>792</v>
      </c>
      <c r="G481" s="147" t="s">
        <v>264</v>
      </c>
      <c r="H481" s="148">
        <v>120</v>
      </c>
      <c r="I481" s="149"/>
      <c r="J481" s="150">
        <f>ROUND(I481*H481,2)</f>
        <v>0</v>
      </c>
      <c r="K481" s="146" t="s">
        <v>130</v>
      </c>
      <c r="L481" s="33"/>
      <c r="M481" s="151" t="s">
        <v>1</v>
      </c>
      <c r="N481" s="152" t="s">
        <v>45</v>
      </c>
      <c r="O481" s="58"/>
      <c r="P481" s="153">
        <f>O481*H481</f>
        <v>0</v>
      </c>
      <c r="Q481" s="153">
        <v>0</v>
      </c>
      <c r="R481" s="153">
        <f>Q481*H481</f>
        <v>0</v>
      </c>
      <c r="S481" s="153">
        <v>0</v>
      </c>
      <c r="T481" s="154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55" t="s">
        <v>302</v>
      </c>
      <c r="AT481" s="155" t="s">
        <v>126</v>
      </c>
      <c r="AU481" s="155" t="s">
        <v>89</v>
      </c>
      <c r="AY481" s="17" t="s">
        <v>123</v>
      </c>
      <c r="BE481" s="156">
        <f>IF(N481="základní",J481,0)</f>
        <v>0</v>
      </c>
      <c r="BF481" s="156">
        <f>IF(N481="snížená",J481,0)</f>
        <v>0</v>
      </c>
      <c r="BG481" s="156">
        <f>IF(N481="zákl. přenesená",J481,0)</f>
        <v>0</v>
      </c>
      <c r="BH481" s="156">
        <f>IF(N481="sníž. přenesená",J481,0)</f>
        <v>0</v>
      </c>
      <c r="BI481" s="156">
        <f>IF(N481="nulová",J481,0)</f>
        <v>0</v>
      </c>
      <c r="BJ481" s="17" t="s">
        <v>22</v>
      </c>
      <c r="BK481" s="156">
        <f>ROUND(I481*H481,2)</f>
        <v>0</v>
      </c>
      <c r="BL481" s="17" t="s">
        <v>302</v>
      </c>
      <c r="BM481" s="155" t="s">
        <v>793</v>
      </c>
    </row>
    <row r="482" spans="1:65" s="2" customFormat="1" ht="29.25">
      <c r="A482" s="32"/>
      <c r="B482" s="33"/>
      <c r="C482" s="32"/>
      <c r="D482" s="157" t="s">
        <v>136</v>
      </c>
      <c r="E482" s="32"/>
      <c r="F482" s="158" t="s">
        <v>794</v>
      </c>
      <c r="G482" s="32"/>
      <c r="H482" s="32"/>
      <c r="I482" s="159"/>
      <c r="J482" s="32"/>
      <c r="K482" s="32"/>
      <c r="L482" s="33"/>
      <c r="M482" s="160"/>
      <c r="N482" s="161"/>
      <c r="O482" s="58"/>
      <c r="P482" s="58"/>
      <c r="Q482" s="58"/>
      <c r="R482" s="58"/>
      <c r="S482" s="58"/>
      <c r="T482" s="59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7" t="s">
        <v>136</v>
      </c>
      <c r="AU482" s="17" t="s">
        <v>89</v>
      </c>
    </row>
    <row r="483" spans="1:65" s="2" customFormat="1" ht="24.2" customHeight="1">
      <c r="A483" s="32"/>
      <c r="B483" s="143"/>
      <c r="C483" s="144" t="s">
        <v>795</v>
      </c>
      <c r="D483" s="144" t="s">
        <v>126</v>
      </c>
      <c r="E483" s="145" t="s">
        <v>796</v>
      </c>
      <c r="F483" s="146" t="s">
        <v>797</v>
      </c>
      <c r="G483" s="147" t="s">
        <v>234</v>
      </c>
      <c r="H483" s="148">
        <v>729</v>
      </c>
      <c r="I483" s="149"/>
      <c r="J483" s="150">
        <f>ROUND(I483*H483,2)</f>
        <v>0</v>
      </c>
      <c r="K483" s="146" t="s">
        <v>130</v>
      </c>
      <c r="L483" s="33"/>
      <c r="M483" s="151" t="s">
        <v>1</v>
      </c>
      <c r="N483" s="152" t="s">
        <v>45</v>
      </c>
      <c r="O483" s="58"/>
      <c r="P483" s="153">
        <f>O483*H483</f>
        <v>0</v>
      </c>
      <c r="Q483" s="153">
        <v>0</v>
      </c>
      <c r="R483" s="153">
        <f>Q483*H483</f>
        <v>0</v>
      </c>
      <c r="S483" s="153">
        <v>0</v>
      </c>
      <c r="T483" s="154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55" t="s">
        <v>302</v>
      </c>
      <c r="AT483" s="155" t="s">
        <v>126</v>
      </c>
      <c r="AU483" s="155" t="s">
        <v>89</v>
      </c>
      <c r="AY483" s="17" t="s">
        <v>123</v>
      </c>
      <c r="BE483" s="156">
        <f>IF(N483="základní",J483,0)</f>
        <v>0</v>
      </c>
      <c r="BF483" s="156">
        <f>IF(N483="snížená",J483,0)</f>
        <v>0</v>
      </c>
      <c r="BG483" s="156">
        <f>IF(N483="zákl. přenesená",J483,0)</f>
        <v>0</v>
      </c>
      <c r="BH483" s="156">
        <f>IF(N483="sníž. přenesená",J483,0)</f>
        <v>0</v>
      </c>
      <c r="BI483" s="156">
        <f>IF(N483="nulová",J483,0)</f>
        <v>0</v>
      </c>
      <c r="BJ483" s="17" t="s">
        <v>22</v>
      </c>
      <c r="BK483" s="156">
        <f>ROUND(I483*H483,2)</f>
        <v>0</v>
      </c>
      <c r="BL483" s="17" t="s">
        <v>302</v>
      </c>
      <c r="BM483" s="155" t="s">
        <v>798</v>
      </c>
    </row>
    <row r="484" spans="1:65" s="13" customFormat="1" ht="11.25">
      <c r="B484" s="167"/>
      <c r="D484" s="157" t="s">
        <v>223</v>
      </c>
      <c r="E484" s="168" t="s">
        <v>1</v>
      </c>
      <c r="F484" s="169" t="s">
        <v>637</v>
      </c>
      <c r="H484" s="170">
        <v>300</v>
      </c>
      <c r="I484" s="171"/>
      <c r="L484" s="167"/>
      <c r="M484" s="172"/>
      <c r="N484" s="173"/>
      <c r="O484" s="173"/>
      <c r="P484" s="173"/>
      <c r="Q484" s="173"/>
      <c r="R484" s="173"/>
      <c r="S484" s="173"/>
      <c r="T484" s="174"/>
      <c r="AT484" s="168" t="s">
        <v>223</v>
      </c>
      <c r="AU484" s="168" t="s">
        <v>89</v>
      </c>
      <c r="AV484" s="13" t="s">
        <v>89</v>
      </c>
      <c r="AW484" s="13" t="s">
        <v>35</v>
      </c>
      <c r="AX484" s="13" t="s">
        <v>80</v>
      </c>
      <c r="AY484" s="168" t="s">
        <v>123</v>
      </c>
    </row>
    <row r="485" spans="1:65" s="13" customFormat="1" ht="11.25">
      <c r="B485" s="167"/>
      <c r="D485" s="157" t="s">
        <v>223</v>
      </c>
      <c r="E485" s="168" t="s">
        <v>1</v>
      </c>
      <c r="F485" s="169" t="s">
        <v>638</v>
      </c>
      <c r="H485" s="170">
        <v>120</v>
      </c>
      <c r="I485" s="171"/>
      <c r="L485" s="167"/>
      <c r="M485" s="172"/>
      <c r="N485" s="173"/>
      <c r="O485" s="173"/>
      <c r="P485" s="173"/>
      <c r="Q485" s="173"/>
      <c r="R485" s="173"/>
      <c r="S485" s="173"/>
      <c r="T485" s="174"/>
      <c r="AT485" s="168" t="s">
        <v>223</v>
      </c>
      <c r="AU485" s="168" t="s">
        <v>89</v>
      </c>
      <c r="AV485" s="13" t="s">
        <v>89</v>
      </c>
      <c r="AW485" s="13" t="s">
        <v>35</v>
      </c>
      <c r="AX485" s="13" t="s">
        <v>80</v>
      </c>
      <c r="AY485" s="168" t="s">
        <v>123</v>
      </c>
    </row>
    <row r="486" spans="1:65" s="13" customFormat="1" ht="11.25">
      <c r="B486" s="167"/>
      <c r="D486" s="157" t="s">
        <v>223</v>
      </c>
      <c r="E486" s="168" t="s">
        <v>1</v>
      </c>
      <c r="F486" s="169" t="s">
        <v>639</v>
      </c>
      <c r="H486" s="170">
        <v>100</v>
      </c>
      <c r="I486" s="171"/>
      <c r="L486" s="167"/>
      <c r="M486" s="172"/>
      <c r="N486" s="173"/>
      <c r="O486" s="173"/>
      <c r="P486" s="173"/>
      <c r="Q486" s="173"/>
      <c r="R486" s="173"/>
      <c r="S486" s="173"/>
      <c r="T486" s="174"/>
      <c r="AT486" s="168" t="s">
        <v>223</v>
      </c>
      <c r="AU486" s="168" t="s">
        <v>89</v>
      </c>
      <c r="AV486" s="13" t="s">
        <v>89</v>
      </c>
      <c r="AW486" s="13" t="s">
        <v>35</v>
      </c>
      <c r="AX486" s="13" t="s">
        <v>80</v>
      </c>
      <c r="AY486" s="168" t="s">
        <v>123</v>
      </c>
    </row>
    <row r="487" spans="1:65" s="13" customFormat="1" ht="11.25">
      <c r="B487" s="167"/>
      <c r="D487" s="157" t="s">
        <v>223</v>
      </c>
      <c r="E487" s="168" t="s">
        <v>1</v>
      </c>
      <c r="F487" s="169" t="s">
        <v>640</v>
      </c>
      <c r="H487" s="170">
        <v>290</v>
      </c>
      <c r="I487" s="171"/>
      <c r="L487" s="167"/>
      <c r="M487" s="172"/>
      <c r="N487" s="173"/>
      <c r="O487" s="173"/>
      <c r="P487" s="173"/>
      <c r="Q487" s="173"/>
      <c r="R487" s="173"/>
      <c r="S487" s="173"/>
      <c r="T487" s="174"/>
      <c r="AT487" s="168" t="s">
        <v>223</v>
      </c>
      <c r="AU487" s="168" t="s">
        <v>89</v>
      </c>
      <c r="AV487" s="13" t="s">
        <v>89</v>
      </c>
      <c r="AW487" s="13" t="s">
        <v>35</v>
      </c>
      <c r="AX487" s="13" t="s">
        <v>80</v>
      </c>
      <c r="AY487" s="168" t="s">
        <v>123</v>
      </c>
    </row>
    <row r="488" spans="1:65" s="14" customFormat="1" ht="11.25">
      <c r="B488" s="175"/>
      <c r="D488" s="157" t="s">
        <v>223</v>
      </c>
      <c r="E488" s="176" t="s">
        <v>1</v>
      </c>
      <c r="F488" s="177" t="s">
        <v>226</v>
      </c>
      <c r="H488" s="178">
        <v>810</v>
      </c>
      <c r="I488" s="179"/>
      <c r="L488" s="175"/>
      <c r="M488" s="180"/>
      <c r="N488" s="181"/>
      <c r="O488" s="181"/>
      <c r="P488" s="181"/>
      <c r="Q488" s="181"/>
      <c r="R488" s="181"/>
      <c r="S488" s="181"/>
      <c r="T488" s="182"/>
      <c r="AT488" s="176" t="s">
        <v>223</v>
      </c>
      <c r="AU488" s="176" t="s">
        <v>89</v>
      </c>
      <c r="AV488" s="14" t="s">
        <v>142</v>
      </c>
      <c r="AW488" s="14" t="s">
        <v>35</v>
      </c>
      <c r="AX488" s="14" t="s">
        <v>80</v>
      </c>
      <c r="AY488" s="176" t="s">
        <v>123</v>
      </c>
    </row>
    <row r="489" spans="1:65" s="13" customFormat="1" ht="11.25">
      <c r="B489" s="167"/>
      <c r="D489" s="157" t="s">
        <v>223</v>
      </c>
      <c r="E489" s="168" t="s">
        <v>1</v>
      </c>
      <c r="F489" s="169" t="s">
        <v>799</v>
      </c>
      <c r="H489" s="170">
        <v>729</v>
      </c>
      <c r="I489" s="171"/>
      <c r="L489" s="167"/>
      <c r="M489" s="172"/>
      <c r="N489" s="173"/>
      <c r="O489" s="173"/>
      <c r="P489" s="173"/>
      <c r="Q489" s="173"/>
      <c r="R489" s="173"/>
      <c r="S489" s="173"/>
      <c r="T489" s="174"/>
      <c r="AT489" s="168" t="s">
        <v>223</v>
      </c>
      <c r="AU489" s="168" t="s">
        <v>89</v>
      </c>
      <c r="AV489" s="13" t="s">
        <v>89</v>
      </c>
      <c r="AW489" s="13" t="s">
        <v>35</v>
      </c>
      <c r="AX489" s="13" t="s">
        <v>80</v>
      </c>
      <c r="AY489" s="168" t="s">
        <v>123</v>
      </c>
    </row>
    <row r="490" spans="1:65" s="14" customFormat="1" ht="11.25">
      <c r="B490" s="175"/>
      <c r="D490" s="157" t="s">
        <v>223</v>
      </c>
      <c r="E490" s="176" t="s">
        <v>1</v>
      </c>
      <c r="F490" s="177" t="s">
        <v>226</v>
      </c>
      <c r="H490" s="178">
        <v>729</v>
      </c>
      <c r="I490" s="179"/>
      <c r="L490" s="175"/>
      <c r="M490" s="180"/>
      <c r="N490" s="181"/>
      <c r="O490" s="181"/>
      <c r="P490" s="181"/>
      <c r="Q490" s="181"/>
      <c r="R490" s="181"/>
      <c r="S490" s="181"/>
      <c r="T490" s="182"/>
      <c r="AT490" s="176" t="s">
        <v>223</v>
      </c>
      <c r="AU490" s="176" t="s">
        <v>89</v>
      </c>
      <c r="AV490" s="14" t="s">
        <v>142</v>
      </c>
      <c r="AW490" s="14" t="s">
        <v>35</v>
      </c>
      <c r="AX490" s="14" t="s">
        <v>22</v>
      </c>
      <c r="AY490" s="176" t="s">
        <v>123</v>
      </c>
    </row>
    <row r="491" spans="1:65" s="2" customFormat="1" ht="24.2" customHeight="1">
      <c r="A491" s="32"/>
      <c r="B491" s="143"/>
      <c r="C491" s="144" t="s">
        <v>800</v>
      </c>
      <c r="D491" s="144" t="s">
        <v>126</v>
      </c>
      <c r="E491" s="145" t="s">
        <v>801</v>
      </c>
      <c r="F491" s="146" t="s">
        <v>802</v>
      </c>
      <c r="G491" s="147" t="s">
        <v>234</v>
      </c>
      <c r="H491" s="148">
        <v>729</v>
      </c>
      <c r="I491" s="149"/>
      <c r="J491" s="150">
        <f>ROUND(I491*H491,2)</f>
        <v>0</v>
      </c>
      <c r="K491" s="146" t="s">
        <v>1</v>
      </c>
      <c r="L491" s="33"/>
      <c r="M491" s="151" t="s">
        <v>1</v>
      </c>
      <c r="N491" s="152" t="s">
        <v>45</v>
      </c>
      <c r="O491" s="58"/>
      <c r="P491" s="153">
        <f>O491*H491</f>
        <v>0</v>
      </c>
      <c r="Q491" s="153">
        <v>0</v>
      </c>
      <c r="R491" s="153">
        <f>Q491*H491</f>
        <v>0</v>
      </c>
      <c r="S491" s="153">
        <v>0</v>
      </c>
      <c r="T491" s="154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55" t="s">
        <v>302</v>
      </c>
      <c r="AT491" s="155" t="s">
        <v>126</v>
      </c>
      <c r="AU491" s="155" t="s">
        <v>89</v>
      </c>
      <c r="AY491" s="17" t="s">
        <v>123</v>
      </c>
      <c r="BE491" s="156">
        <f>IF(N491="základní",J491,0)</f>
        <v>0</v>
      </c>
      <c r="BF491" s="156">
        <f>IF(N491="snížená",J491,0)</f>
        <v>0</v>
      </c>
      <c r="BG491" s="156">
        <f>IF(N491="zákl. přenesená",J491,0)</f>
        <v>0</v>
      </c>
      <c r="BH491" s="156">
        <f>IF(N491="sníž. přenesená",J491,0)</f>
        <v>0</v>
      </c>
      <c r="BI491" s="156">
        <f>IF(N491="nulová",J491,0)</f>
        <v>0</v>
      </c>
      <c r="BJ491" s="17" t="s">
        <v>22</v>
      </c>
      <c r="BK491" s="156">
        <f>ROUND(I491*H491,2)</f>
        <v>0</v>
      </c>
      <c r="BL491" s="17" t="s">
        <v>302</v>
      </c>
      <c r="BM491" s="155" t="s">
        <v>803</v>
      </c>
    </row>
    <row r="492" spans="1:65" s="2" customFormat="1" ht="24.2" customHeight="1">
      <c r="A492" s="32"/>
      <c r="B492" s="143"/>
      <c r="C492" s="191" t="s">
        <v>804</v>
      </c>
      <c r="D492" s="191" t="s">
        <v>454</v>
      </c>
      <c r="E492" s="192" t="s">
        <v>805</v>
      </c>
      <c r="F492" s="193" t="s">
        <v>806</v>
      </c>
      <c r="G492" s="194" t="s">
        <v>234</v>
      </c>
      <c r="H492" s="195">
        <v>947.7</v>
      </c>
      <c r="I492" s="196"/>
      <c r="J492" s="197">
        <f>ROUND(I492*H492,2)</f>
        <v>0</v>
      </c>
      <c r="K492" s="193" t="s">
        <v>1</v>
      </c>
      <c r="L492" s="198"/>
      <c r="M492" s="199" t="s">
        <v>1</v>
      </c>
      <c r="N492" s="200" t="s">
        <v>45</v>
      </c>
      <c r="O492" s="58"/>
      <c r="P492" s="153">
        <f>O492*H492</f>
        <v>0</v>
      </c>
      <c r="Q492" s="153">
        <v>5.3400000000000001E-3</v>
      </c>
      <c r="R492" s="153">
        <f>Q492*H492</f>
        <v>5.0607180000000005</v>
      </c>
      <c r="S492" s="153">
        <v>0</v>
      </c>
      <c r="T492" s="154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55" t="s">
        <v>389</v>
      </c>
      <c r="AT492" s="155" t="s">
        <v>454</v>
      </c>
      <c r="AU492" s="155" t="s">
        <v>89</v>
      </c>
      <c r="AY492" s="17" t="s">
        <v>123</v>
      </c>
      <c r="BE492" s="156">
        <f>IF(N492="základní",J492,0)</f>
        <v>0</v>
      </c>
      <c r="BF492" s="156">
        <f>IF(N492="snížená",J492,0)</f>
        <v>0</v>
      </c>
      <c r="BG492" s="156">
        <f>IF(N492="zákl. přenesená",J492,0)</f>
        <v>0</v>
      </c>
      <c r="BH492" s="156">
        <f>IF(N492="sníž. přenesená",J492,0)</f>
        <v>0</v>
      </c>
      <c r="BI492" s="156">
        <f>IF(N492="nulová",J492,0)</f>
        <v>0</v>
      </c>
      <c r="BJ492" s="17" t="s">
        <v>22</v>
      </c>
      <c r="BK492" s="156">
        <f>ROUND(I492*H492,2)</f>
        <v>0</v>
      </c>
      <c r="BL492" s="17" t="s">
        <v>302</v>
      </c>
      <c r="BM492" s="155" t="s">
        <v>807</v>
      </c>
    </row>
    <row r="493" spans="1:65" s="2" customFormat="1" ht="48.75">
      <c r="A493" s="32"/>
      <c r="B493" s="33"/>
      <c r="C493" s="32"/>
      <c r="D493" s="157" t="s">
        <v>136</v>
      </c>
      <c r="E493" s="32"/>
      <c r="F493" s="158" t="s">
        <v>808</v>
      </c>
      <c r="G493" s="32"/>
      <c r="H493" s="32"/>
      <c r="I493" s="159"/>
      <c r="J493" s="32"/>
      <c r="K493" s="32"/>
      <c r="L493" s="33"/>
      <c r="M493" s="160"/>
      <c r="N493" s="161"/>
      <c r="O493" s="58"/>
      <c r="P493" s="58"/>
      <c r="Q493" s="58"/>
      <c r="R493" s="58"/>
      <c r="S493" s="58"/>
      <c r="T493" s="59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T493" s="17" t="s">
        <v>136</v>
      </c>
      <c r="AU493" s="17" t="s">
        <v>89</v>
      </c>
    </row>
    <row r="494" spans="1:65" s="13" customFormat="1" ht="11.25">
      <c r="B494" s="167"/>
      <c r="D494" s="157" t="s">
        <v>223</v>
      </c>
      <c r="E494" s="168" t="s">
        <v>1</v>
      </c>
      <c r="F494" s="169" t="s">
        <v>809</v>
      </c>
      <c r="H494" s="170">
        <v>947.7</v>
      </c>
      <c r="I494" s="171"/>
      <c r="L494" s="167"/>
      <c r="M494" s="172"/>
      <c r="N494" s="173"/>
      <c r="O494" s="173"/>
      <c r="P494" s="173"/>
      <c r="Q494" s="173"/>
      <c r="R494" s="173"/>
      <c r="S494" s="173"/>
      <c r="T494" s="174"/>
      <c r="AT494" s="168" t="s">
        <v>223</v>
      </c>
      <c r="AU494" s="168" t="s">
        <v>89</v>
      </c>
      <c r="AV494" s="13" t="s">
        <v>89</v>
      </c>
      <c r="AW494" s="13" t="s">
        <v>35</v>
      </c>
      <c r="AX494" s="13" t="s">
        <v>22</v>
      </c>
      <c r="AY494" s="168" t="s">
        <v>123</v>
      </c>
    </row>
    <row r="495" spans="1:65" s="2" customFormat="1" ht="16.5" customHeight="1">
      <c r="A495" s="32"/>
      <c r="B495" s="143"/>
      <c r="C495" s="191" t="s">
        <v>810</v>
      </c>
      <c r="D495" s="191" t="s">
        <v>454</v>
      </c>
      <c r="E495" s="192" t="s">
        <v>811</v>
      </c>
      <c r="F495" s="193" t="s">
        <v>812</v>
      </c>
      <c r="G495" s="194" t="s">
        <v>234</v>
      </c>
      <c r="H495" s="195">
        <v>729</v>
      </c>
      <c r="I495" s="196"/>
      <c r="J495" s="197">
        <f t="shared" ref="J495:J500" si="0">ROUND(I495*H495,2)</f>
        <v>0</v>
      </c>
      <c r="K495" s="193" t="s">
        <v>1</v>
      </c>
      <c r="L495" s="198"/>
      <c r="M495" s="199" t="s">
        <v>1</v>
      </c>
      <c r="N495" s="200" t="s">
        <v>45</v>
      </c>
      <c r="O495" s="58"/>
      <c r="P495" s="153">
        <f t="shared" ref="P495:P500" si="1">O495*H495</f>
        <v>0</v>
      </c>
      <c r="Q495" s="153">
        <v>0</v>
      </c>
      <c r="R495" s="153">
        <f t="shared" ref="R495:R500" si="2">Q495*H495</f>
        <v>0</v>
      </c>
      <c r="S495" s="153">
        <v>0</v>
      </c>
      <c r="T495" s="154">
        <f t="shared" ref="T495:T500" si="3"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55" t="s">
        <v>389</v>
      </c>
      <c r="AT495" s="155" t="s">
        <v>454</v>
      </c>
      <c r="AU495" s="155" t="s">
        <v>89</v>
      </c>
      <c r="AY495" s="17" t="s">
        <v>123</v>
      </c>
      <c r="BE495" s="156">
        <f t="shared" ref="BE495:BE500" si="4">IF(N495="základní",J495,0)</f>
        <v>0</v>
      </c>
      <c r="BF495" s="156">
        <f t="shared" ref="BF495:BF500" si="5">IF(N495="snížená",J495,0)</f>
        <v>0</v>
      </c>
      <c r="BG495" s="156">
        <f t="shared" ref="BG495:BG500" si="6">IF(N495="zákl. přenesená",J495,0)</f>
        <v>0</v>
      </c>
      <c r="BH495" s="156">
        <f t="shared" ref="BH495:BH500" si="7">IF(N495="sníž. přenesená",J495,0)</f>
        <v>0</v>
      </c>
      <c r="BI495" s="156">
        <f t="shared" ref="BI495:BI500" si="8">IF(N495="nulová",J495,0)</f>
        <v>0</v>
      </c>
      <c r="BJ495" s="17" t="s">
        <v>22</v>
      </c>
      <c r="BK495" s="156">
        <f t="shared" ref="BK495:BK500" si="9">ROUND(I495*H495,2)</f>
        <v>0</v>
      </c>
      <c r="BL495" s="17" t="s">
        <v>302</v>
      </c>
      <c r="BM495" s="155" t="s">
        <v>813</v>
      </c>
    </row>
    <row r="496" spans="1:65" s="2" customFormat="1" ht="24.2" customHeight="1">
      <c r="A496" s="32"/>
      <c r="B496" s="143"/>
      <c r="C496" s="144" t="s">
        <v>814</v>
      </c>
      <c r="D496" s="144" t="s">
        <v>126</v>
      </c>
      <c r="E496" s="145" t="s">
        <v>815</v>
      </c>
      <c r="F496" s="146" t="s">
        <v>816</v>
      </c>
      <c r="G496" s="147" t="s">
        <v>286</v>
      </c>
      <c r="H496" s="148">
        <v>2</v>
      </c>
      <c r="I496" s="149"/>
      <c r="J496" s="150">
        <f t="shared" si="0"/>
        <v>0</v>
      </c>
      <c r="K496" s="146" t="s">
        <v>130</v>
      </c>
      <c r="L496" s="33"/>
      <c r="M496" s="151" t="s">
        <v>1</v>
      </c>
      <c r="N496" s="152" t="s">
        <v>45</v>
      </c>
      <c r="O496" s="58"/>
      <c r="P496" s="153">
        <f t="shared" si="1"/>
        <v>0</v>
      </c>
      <c r="Q496" s="153">
        <v>0</v>
      </c>
      <c r="R496" s="153">
        <f t="shared" si="2"/>
        <v>0</v>
      </c>
      <c r="S496" s="153">
        <v>0</v>
      </c>
      <c r="T496" s="154">
        <f t="shared" si="3"/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55" t="s">
        <v>302</v>
      </c>
      <c r="AT496" s="155" t="s">
        <v>126</v>
      </c>
      <c r="AU496" s="155" t="s">
        <v>89</v>
      </c>
      <c r="AY496" s="17" t="s">
        <v>123</v>
      </c>
      <c r="BE496" s="156">
        <f t="shared" si="4"/>
        <v>0</v>
      </c>
      <c r="BF496" s="156">
        <f t="shared" si="5"/>
        <v>0</v>
      </c>
      <c r="BG496" s="156">
        <f t="shared" si="6"/>
        <v>0</v>
      </c>
      <c r="BH496" s="156">
        <f t="shared" si="7"/>
        <v>0</v>
      </c>
      <c r="BI496" s="156">
        <f t="shared" si="8"/>
        <v>0</v>
      </c>
      <c r="BJ496" s="17" t="s">
        <v>22</v>
      </c>
      <c r="BK496" s="156">
        <f t="shared" si="9"/>
        <v>0</v>
      </c>
      <c r="BL496" s="17" t="s">
        <v>302</v>
      </c>
      <c r="BM496" s="155" t="s">
        <v>817</v>
      </c>
    </row>
    <row r="497" spans="1:65" s="2" customFormat="1" ht="16.5" customHeight="1">
      <c r="A497" s="32"/>
      <c r="B497" s="143"/>
      <c r="C497" s="191" t="s">
        <v>818</v>
      </c>
      <c r="D497" s="191" t="s">
        <v>454</v>
      </c>
      <c r="E497" s="192" t="s">
        <v>819</v>
      </c>
      <c r="F497" s="193" t="s">
        <v>820</v>
      </c>
      <c r="G497" s="194" t="s">
        <v>286</v>
      </c>
      <c r="H497" s="195">
        <v>2</v>
      </c>
      <c r="I497" s="196"/>
      <c r="J497" s="197">
        <f t="shared" si="0"/>
        <v>0</v>
      </c>
      <c r="K497" s="193" t="s">
        <v>1</v>
      </c>
      <c r="L497" s="198"/>
      <c r="M497" s="199" t="s">
        <v>1</v>
      </c>
      <c r="N497" s="200" t="s">
        <v>45</v>
      </c>
      <c r="O497" s="58"/>
      <c r="P497" s="153">
        <f t="shared" si="1"/>
        <v>0</v>
      </c>
      <c r="Q497" s="153">
        <v>8.9999999999999993E-3</v>
      </c>
      <c r="R497" s="153">
        <f t="shared" si="2"/>
        <v>1.7999999999999999E-2</v>
      </c>
      <c r="S497" s="153">
        <v>0</v>
      </c>
      <c r="T497" s="154">
        <f t="shared" si="3"/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55" t="s">
        <v>389</v>
      </c>
      <c r="AT497" s="155" t="s">
        <v>454</v>
      </c>
      <c r="AU497" s="155" t="s">
        <v>89</v>
      </c>
      <c r="AY497" s="17" t="s">
        <v>123</v>
      </c>
      <c r="BE497" s="156">
        <f t="shared" si="4"/>
        <v>0</v>
      </c>
      <c r="BF497" s="156">
        <f t="shared" si="5"/>
        <v>0</v>
      </c>
      <c r="BG497" s="156">
        <f t="shared" si="6"/>
        <v>0</v>
      </c>
      <c r="BH497" s="156">
        <f t="shared" si="7"/>
        <v>0</v>
      </c>
      <c r="BI497" s="156">
        <f t="shared" si="8"/>
        <v>0</v>
      </c>
      <c r="BJ497" s="17" t="s">
        <v>22</v>
      </c>
      <c r="BK497" s="156">
        <f t="shared" si="9"/>
        <v>0</v>
      </c>
      <c r="BL497" s="17" t="s">
        <v>302</v>
      </c>
      <c r="BM497" s="155" t="s">
        <v>821</v>
      </c>
    </row>
    <row r="498" spans="1:65" s="2" customFormat="1" ht="24.2" customHeight="1">
      <c r="A498" s="32"/>
      <c r="B498" s="143"/>
      <c r="C498" s="144" t="s">
        <v>822</v>
      </c>
      <c r="D498" s="144" t="s">
        <v>126</v>
      </c>
      <c r="E498" s="145" t="s">
        <v>823</v>
      </c>
      <c r="F498" s="146" t="s">
        <v>824</v>
      </c>
      <c r="G498" s="147" t="s">
        <v>386</v>
      </c>
      <c r="H498" s="148">
        <v>5.0789999999999997</v>
      </c>
      <c r="I498" s="149"/>
      <c r="J498" s="150">
        <f t="shared" si="0"/>
        <v>0</v>
      </c>
      <c r="K498" s="146" t="s">
        <v>1</v>
      </c>
      <c r="L498" s="33"/>
      <c r="M498" s="151" t="s">
        <v>1</v>
      </c>
      <c r="N498" s="152" t="s">
        <v>45</v>
      </c>
      <c r="O498" s="58"/>
      <c r="P498" s="153">
        <f t="shared" si="1"/>
        <v>0</v>
      </c>
      <c r="Q498" s="153">
        <v>0</v>
      </c>
      <c r="R498" s="153">
        <f t="shared" si="2"/>
        <v>0</v>
      </c>
      <c r="S498" s="153">
        <v>0</v>
      </c>
      <c r="T498" s="154">
        <f t="shared" si="3"/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55" t="s">
        <v>302</v>
      </c>
      <c r="AT498" s="155" t="s">
        <v>126</v>
      </c>
      <c r="AU498" s="155" t="s">
        <v>89</v>
      </c>
      <c r="AY498" s="17" t="s">
        <v>123</v>
      </c>
      <c r="BE498" s="156">
        <f t="shared" si="4"/>
        <v>0</v>
      </c>
      <c r="BF498" s="156">
        <f t="shared" si="5"/>
        <v>0</v>
      </c>
      <c r="BG498" s="156">
        <f t="shared" si="6"/>
        <v>0</v>
      </c>
      <c r="BH498" s="156">
        <f t="shared" si="7"/>
        <v>0</v>
      </c>
      <c r="BI498" s="156">
        <f t="shared" si="8"/>
        <v>0</v>
      </c>
      <c r="BJ498" s="17" t="s">
        <v>22</v>
      </c>
      <c r="BK498" s="156">
        <f t="shared" si="9"/>
        <v>0</v>
      </c>
      <c r="BL498" s="17" t="s">
        <v>302</v>
      </c>
      <c r="BM498" s="155" t="s">
        <v>825</v>
      </c>
    </row>
    <row r="499" spans="1:65" s="2" customFormat="1" ht="24.2" customHeight="1">
      <c r="A499" s="32"/>
      <c r="B499" s="143"/>
      <c r="C499" s="144" t="s">
        <v>826</v>
      </c>
      <c r="D499" s="144" t="s">
        <v>126</v>
      </c>
      <c r="E499" s="145" t="s">
        <v>827</v>
      </c>
      <c r="F499" s="146" t="s">
        <v>828</v>
      </c>
      <c r="G499" s="147" t="s">
        <v>386</v>
      </c>
      <c r="H499" s="148">
        <v>5.0789999999999997</v>
      </c>
      <c r="I499" s="149"/>
      <c r="J499" s="150">
        <f t="shared" si="0"/>
        <v>0</v>
      </c>
      <c r="K499" s="146" t="s">
        <v>130</v>
      </c>
      <c r="L499" s="33"/>
      <c r="M499" s="151" t="s">
        <v>1</v>
      </c>
      <c r="N499" s="152" t="s">
        <v>45</v>
      </c>
      <c r="O499" s="58"/>
      <c r="P499" s="153">
        <f t="shared" si="1"/>
        <v>0</v>
      </c>
      <c r="Q499" s="153">
        <v>0</v>
      </c>
      <c r="R499" s="153">
        <f t="shared" si="2"/>
        <v>0</v>
      </c>
      <c r="S499" s="153">
        <v>0</v>
      </c>
      <c r="T499" s="154">
        <f t="shared" si="3"/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55" t="s">
        <v>302</v>
      </c>
      <c r="AT499" s="155" t="s">
        <v>126</v>
      </c>
      <c r="AU499" s="155" t="s">
        <v>89</v>
      </c>
      <c r="AY499" s="17" t="s">
        <v>123</v>
      </c>
      <c r="BE499" s="156">
        <f t="shared" si="4"/>
        <v>0</v>
      </c>
      <c r="BF499" s="156">
        <f t="shared" si="5"/>
        <v>0</v>
      </c>
      <c r="BG499" s="156">
        <f t="shared" si="6"/>
        <v>0</v>
      </c>
      <c r="BH499" s="156">
        <f t="shared" si="7"/>
        <v>0</v>
      </c>
      <c r="BI499" s="156">
        <f t="shared" si="8"/>
        <v>0</v>
      </c>
      <c r="BJ499" s="17" t="s">
        <v>22</v>
      </c>
      <c r="BK499" s="156">
        <f t="shared" si="9"/>
        <v>0</v>
      </c>
      <c r="BL499" s="17" t="s">
        <v>302</v>
      </c>
      <c r="BM499" s="155" t="s">
        <v>829</v>
      </c>
    </row>
    <row r="500" spans="1:65" s="2" customFormat="1" ht="24.2" customHeight="1">
      <c r="A500" s="32"/>
      <c r="B500" s="143"/>
      <c r="C500" s="144" t="s">
        <v>830</v>
      </c>
      <c r="D500" s="144" t="s">
        <v>126</v>
      </c>
      <c r="E500" s="145" t="s">
        <v>831</v>
      </c>
      <c r="F500" s="146" t="s">
        <v>832</v>
      </c>
      <c r="G500" s="147" t="s">
        <v>386</v>
      </c>
      <c r="H500" s="148">
        <v>5.0789999999999997</v>
      </c>
      <c r="I500" s="149"/>
      <c r="J500" s="150">
        <f t="shared" si="0"/>
        <v>0</v>
      </c>
      <c r="K500" s="146" t="s">
        <v>130</v>
      </c>
      <c r="L500" s="33"/>
      <c r="M500" s="151" t="s">
        <v>1</v>
      </c>
      <c r="N500" s="152" t="s">
        <v>45</v>
      </c>
      <c r="O500" s="58"/>
      <c r="P500" s="153">
        <f t="shared" si="1"/>
        <v>0</v>
      </c>
      <c r="Q500" s="153">
        <v>0</v>
      </c>
      <c r="R500" s="153">
        <f t="shared" si="2"/>
        <v>0</v>
      </c>
      <c r="S500" s="153">
        <v>0</v>
      </c>
      <c r="T500" s="154">
        <f t="shared" si="3"/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55" t="s">
        <v>302</v>
      </c>
      <c r="AT500" s="155" t="s">
        <v>126</v>
      </c>
      <c r="AU500" s="155" t="s">
        <v>89</v>
      </c>
      <c r="AY500" s="17" t="s">
        <v>123</v>
      </c>
      <c r="BE500" s="156">
        <f t="shared" si="4"/>
        <v>0</v>
      </c>
      <c r="BF500" s="156">
        <f t="shared" si="5"/>
        <v>0</v>
      </c>
      <c r="BG500" s="156">
        <f t="shared" si="6"/>
        <v>0</v>
      </c>
      <c r="BH500" s="156">
        <f t="shared" si="7"/>
        <v>0</v>
      </c>
      <c r="BI500" s="156">
        <f t="shared" si="8"/>
        <v>0</v>
      </c>
      <c r="BJ500" s="17" t="s">
        <v>22</v>
      </c>
      <c r="BK500" s="156">
        <f t="shared" si="9"/>
        <v>0</v>
      </c>
      <c r="BL500" s="17" t="s">
        <v>302</v>
      </c>
      <c r="BM500" s="155" t="s">
        <v>833</v>
      </c>
    </row>
    <row r="501" spans="1:65" s="12" customFormat="1" ht="22.9" customHeight="1">
      <c r="B501" s="130"/>
      <c r="D501" s="131" t="s">
        <v>79</v>
      </c>
      <c r="E501" s="141" t="s">
        <v>834</v>
      </c>
      <c r="F501" s="141" t="s">
        <v>835</v>
      </c>
      <c r="I501" s="133"/>
      <c r="J501" s="142">
        <f>BK501</f>
        <v>0</v>
      </c>
      <c r="L501" s="130"/>
      <c r="M501" s="135"/>
      <c r="N501" s="136"/>
      <c r="O501" s="136"/>
      <c r="P501" s="137">
        <f>SUM(P502:P504)</f>
        <v>0</v>
      </c>
      <c r="Q501" s="136"/>
      <c r="R501" s="137">
        <f>SUM(R502:R504)</f>
        <v>0.23799999999999999</v>
      </c>
      <c r="S501" s="136"/>
      <c r="T501" s="138">
        <f>SUM(T502:T504)</f>
        <v>0</v>
      </c>
      <c r="AR501" s="131" t="s">
        <v>89</v>
      </c>
      <c r="AT501" s="139" t="s">
        <v>79</v>
      </c>
      <c r="AU501" s="139" t="s">
        <v>22</v>
      </c>
      <c r="AY501" s="131" t="s">
        <v>123</v>
      </c>
      <c r="BK501" s="140">
        <f>SUM(BK502:BK504)</f>
        <v>0</v>
      </c>
    </row>
    <row r="502" spans="1:65" s="2" customFormat="1" ht="16.5" customHeight="1">
      <c r="A502" s="32"/>
      <c r="B502" s="143"/>
      <c r="C502" s="144" t="s">
        <v>836</v>
      </c>
      <c r="D502" s="144" t="s">
        <v>126</v>
      </c>
      <c r="E502" s="145" t="s">
        <v>837</v>
      </c>
      <c r="F502" s="146" t="s">
        <v>838</v>
      </c>
      <c r="G502" s="147" t="s">
        <v>234</v>
      </c>
      <c r="H502" s="148">
        <v>1700</v>
      </c>
      <c r="I502" s="149"/>
      <c r="J502" s="150">
        <f>ROUND(I502*H502,2)</f>
        <v>0</v>
      </c>
      <c r="K502" s="146" t="s">
        <v>130</v>
      </c>
      <c r="L502" s="33"/>
      <c r="M502" s="151" t="s">
        <v>1</v>
      </c>
      <c r="N502" s="152" t="s">
        <v>45</v>
      </c>
      <c r="O502" s="58"/>
      <c r="P502" s="153">
        <f>O502*H502</f>
        <v>0</v>
      </c>
      <c r="Q502" s="153">
        <v>1.3999999999999999E-4</v>
      </c>
      <c r="R502" s="153">
        <f>Q502*H502</f>
        <v>0.23799999999999999</v>
      </c>
      <c r="S502" s="153">
        <v>0</v>
      </c>
      <c r="T502" s="154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55" t="s">
        <v>302</v>
      </c>
      <c r="AT502" s="155" t="s">
        <v>126</v>
      </c>
      <c r="AU502" s="155" t="s">
        <v>89</v>
      </c>
      <c r="AY502" s="17" t="s">
        <v>123</v>
      </c>
      <c r="BE502" s="156">
        <f>IF(N502="základní",J502,0)</f>
        <v>0</v>
      </c>
      <c r="BF502" s="156">
        <f>IF(N502="snížená",J502,0)</f>
        <v>0</v>
      </c>
      <c r="BG502" s="156">
        <f>IF(N502="zákl. přenesená",J502,0)</f>
        <v>0</v>
      </c>
      <c r="BH502" s="156">
        <f>IF(N502="sníž. přenesená",J502,0)</f>
        <v>0</v>
      </c>
      <c r="BI502" s="156">
        <f>IF(N502="nulová",J502,0)</f>
        <v>0</v>
      </c>
      <c r="BJ502" s="17" t="s">
        <v>22</v>
      </c>
      <c r="BK502" s="156">
        <f>ROUND(I502*H502,2)</f>
        <v>0</v>
      </c>
      <c r="BL502" s="17" t="s">
        <v>302</v>
      </c>
      <c r="BM502" s="155" t="s">
        <v>839</v>
      </c>
    </row>
    <row r="503" spans="1:65" s="13" customFormat="1" ht="11.25">
      <c r="B503" s="167"/>
      <c r="D503" s="157" t="s">
        <v>223</v>
      </c>
      <c r="E503" s="168" t="s">
        <v>1</v>
      </c>
      <c r="F503" s="169" t="s">
        <v>840</v>
      </c>
      <c r="H503" s="170">
        <v>1700</v>
      </c>
      <c r="I503" s="171"/>
      <c r="L503" s="167"/>
      <c r="M503" s="172"/>
      <c r="N503" s="173"/>
      <c r="O503" s="173"/>
      <c r="P503" s="173"/>
      <c r="Q503" s="173"/>
      <c r="R503" s="173"/>
      <c r="S503" s="173"/>
      <c r="T503" s="174"/>
      <c r="AT503" s="168" t="s">
        <v>223</v>
      </c>
      <c r="AU503" s="168" t="s">
        <v>89</v>
      </c>
      <c r="AV503" s="13" t="s">
        <v>89</v>
      </c>
      <c r="AW503" s="13" t="s">
        <v>35</v>
      </c>
      <c r="AX503" s="13" t="s">
        <v>80</v>
      </c>
      <c r="AY503" s="168" t="s">
        <v>123</v>
      </c>
    </row>
    <row r="504" spans="1:65" s="14" customFormat="1" ht="11.25">
      <c r="B504" s="175"/>
      <c r="D504" s="157" t="s">
        <v>223</v>
      </c>
      <c r="E504" s="176" t="s">
        <v>1</v>
      </c>
      <c r="F504" s="177" t="s">
        <v>226</v>
      </c>
      <c r="H504" s="178">
        <v>1700</v>
      </c>
      <c r="I504" s="179"/>
      <c r="L504" s="175"/>
      <c r="M504" s="180"/>
      <c r="N504" s="181"/>
      <c r="O504" s="181"/>
      <c r="P504" s="181"/>
      <c r="Q504" s="181"/>
      <c r="R504" s="181"/>
      <c r="S504" s="181"/>
      <c r="T504" s="182"/>
      <c r="AT504" s="176" t="s">
        <v>223</v>
      </c>
      <c r="AU504" s="176" t="s">
        <v>89</v>
      </c>
      <c r="AV504" s="14" t="s">
        <v>142</v>
      </c>
      <c r="AW504" s="14" t="s">
        <v>35</v>
      </c>
      <c r="AX504" s="14" t="s">
        <v>22</v>
      </c>
      <c r="AY504" s="176" t="s">
        <v>123</v>
      </c>
    </row>
    <row r="505" spans="1:65" s="12" customFormat="1" ht="22.9" customHeight="1">
      <c r="B505" s="130"/>
      <c r="D505" s="131" t="s">
        <v>79</v>
      </c>
      <c r="E505" s="141" t="s">
        <v>841</v>
      </c>
      <c r="F505" s="141" t="s">
        <v>842</v>
      </c>
      <c r="I505" s="133"/>
      <c r="J505" s="142">
        <f>BK505</f>
        <v>0</v>
      </c>
      <c r="L505" s="130"/>
      <c r="M505" s="135"/>
      <c r="N505" s="136"/>
      <c r="O505" s="136"/>
      <c r="P505" s="137">
        <f>SUM(P506:P534)</f>
        <v>0</v>
      </c>
      <c r="Q505" s="136"/>
      <c r="R505" s="137">
        <f>SUM(R506:R534)</f>
        <v>6.2100000000000002E-3</v>
      </c>
      <c r="S505" s="136"/>
      <c r="T505" s="138">
        <f>SUM(T506:T534)</f>
        <v>0</v>
      </c>
      <c r="AR505" s="131" t="s">
        <v>89</v>
      </c>
      <c r="AT505" s="139" t="s">
        <v>79</v>
      </c>
      <c r="AU505" s="139" t="s">
        <v>22</v>
      </c>
      <c r="AY505" s="131" t="s">
        <v>123</v>
      </c>
      <c r="BK505" s="140">
        <f>SUM(BK506:BK534)</f>
        <v>0</v>
      </c>
    </row>
    <row r="506" spans="1:65" s="2" customFormat="1" ht="21.75" customHeight="1">
      <c r="A506" s="32"/>
      <c r="B506" s="143"/>
      <c r="C506" s="144" t="s">
        <v>843</v>
      </c>
      <c r="D506" s="144" t="s">
        <v>126</v>
      </c>
      <c r="E506" s="145" t="s">
        <v>844</v>
      </c>
      <c r="F506" s="146" t="s">
        <v>845</v>
      </c>
      <c r="G506" s="147" t="s">
        <v>286</v>
      </c>
      <c r="H506" s="148">
        <v>1</v>
      </c>
      <c r="I506" s="149"/>
      <c r="J506" s="150">
        <f>ROUND(I506*H506,2)</f>
        <v>0</v>
      </c>
      <c r="K506" s="146" t="s">
        <v>1</v>
      </c>
      <c r="L506" s="33"/>
      <c r="M506" s="151" t="s">
        <v>1</v>
      </c>
      <c r="N506" s="152" t="s">
        <v>45</v>
      </c>
      <c r="O506" s="58"/>
      <c r="P506" s="153">
        <f>O506*H506</f>
        <v>0</v>
      </c>
      <c r="Q506" s="153">
        <v>0</v>
      </c>
      <c r="R506" s="153">
        <f>Q506*H506</f>
        <v>0</v>
      </c>
      <c r="S506" s="153">
        <v>0</v>
      </c>
      <c r="T506" s="154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55" t="s">
        <v>302</v>
      </c>
      <c r="AT506" s="155" t="s">
        <v>126</v>
      </c>
      <c r="AU506" s="155" t="s">
        <v>89</v>
      </c>
      <c r="AY506" s="17" t="s">
        <v>123</v>
      </c>
      <c r="BE506" s="156">
        <f>IF(N506="základní",J506,0)</f>
        <v>0</v>
      </c>
      <c r="BF506" s="156">
        <f>IF(N506="snížená",J506,0)</f>
        <v>0</v>
      </c>
      <c r="BG506" s="156">
        <f>IF(N506="zákl. přenesená",J506,0)</f>
        <v>0</v>
      </c>
      <c r="BH506" s="156">
        <f>IF(N506="sníž. přenesená",J506,0)</f>
        <v>0</v>
      </c>
      <c r="BI506" s="156">
        <f>IF(N506="nulová",J506,0)</f>
        <v>0</v>
      </c>
      <c r="BJ506" s="17" t="s">
        <v>22</v>
      </c>
      <c r="BK506" s="156">
        <f>ROUND(I506*H506,2)</f>
        <v>0</v>
      </c>
      <c r="BL506" s="17" t="s">
        <v>302</v>
      </c>
      <c r="BM506" s="155" t="s">
        <v>846</v>
      </c>
    </row>
    <row r="507" spans="1:65" s="2" customFormat="1" ht="39">
      <c r="A507" s="32"/>
      <c r="B507" s="33"/>
      <c r="C507" s="32"/>
      <c r="D507" s="157" t="s">
        <v>136</v>
      </c>
      <c r="E507" s="32"/>
      <c r="F507" s="158" t="s">
        <v>847</v>
      </c>
      <c r="G507" s="32"/>
      <c r="H507" s="32"/>
      <c r="I507" s="159"/>
      <c r="J507" s="32"/>
      <c r="K507" s="32"/>
      <c r="L507" s="33"/>
      <c r="M507" s="160"/>
      <c r="N507" s="161"/>
      <c r="O507" s="58"/>
      <c r="P507" s="58"/>
      <c r="Q507" s="58"/>
      <c r="R507" s="58"/>
      <c r="S507" s="58"/>
      <c r="T507" s="59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T507" s="17" t="s">
        <v>136</v>
      </c>
      <c r="AU507" s="17" t="s">
        <v>89</v>
      </c>
    </row>
    <row r="508" spans="1:65" s="2" customFormat="1" ht="24.2" customHeight="1">
      <c r="A508" s="32"/>
      <c r="B508" s="143"/>
      <c r="C508" s="144" t="s">
        <v>848</v>
      </c>
      <c r="D508" s="144" t="s">
        <v>126</v>
      </c>
      <c r="E508" s="145" t="s">
        <v>849</v>
      </c>
      <c r="F508" s="146" t="s">
        <v>850</v>
      </c>
      <c r="G508" s="147" t="s">
        <v>286</v>
      </c>
      <c r="H508" s="148">
        <v>1</v>
      </c>
      <c r="I508" s="149"/>
      <c r="J508" s="150">
        <f>ROUND(I508*H508,2)</f>
        <v>0</v>
      </c>
      <c r="K508" s="146" t="s">
        <v>1</v>
      </c>
      <c r="L508" s="33"/>
      <c r="M508" s="151" t="s">
        <v>1</v>
      </c>
      <c r="N508" s="152" t="s">
        <v>45</v>
      </c>
      <c r="O508" s="58"/>
      <c r="P508" s="153">
        <f>O508*H508</f>
        <v>0</v>
      </c>
      <c r="Q508" s="153">
        <v>0</v>
      </c>
      <c r="R508" s="153">
        <f>Q508*H508</f>
        <v>0</v>
      </c>
      <c r="S508" s="153">
        <v>0</v>
      </c>
      <c r="T508" s="154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55" t="s">
        <v>302</v>
      </c>
      <c r="AT508" s="155" t="s">
        <v>126</v>
      </c>
      <c r="AU508" s="155" t="s">
        <v>89</v>
      </c>
      <c r="AY508" s="17" t="s">
        <v>123</v>
      </c>
      <c r="BE508" s="156">
        <f>IF(N508="základní",J508,0)</f>
        <v>0</v>
      </c>
      <c r="BF508" s="156">
        <f>IF(N508="snížená",J508,0)</f>
        <v>0</v>
      </c>
      <c r="BG508" s="156">
        <f>IF(N508="zákl. přenesená",J508,0)</f>
        <v>0</v>
      </c>
      <c r="BH508" s="156">
        <f>IF(N508="sníž. přenesená",J508,0)</f>
        <v>0</v>
      </c>
      <c r="BI508" s="156">
        <f>IF(N508="nulová",J508,0)</f>
        <v>0</v>
      </c>
      <c r="BJ508" s="17" t="s">
        <v>22</v>
      </c>
      <c r="BK508" s="156">
        <f>ROUND(I508*H508,2)</f>
        <v>0</v>
      </c>
      <c r="BL508" s="17" t="s">
        <v>302</v>
      </c>
      <c r="BM508" s="155" t="s">
        <v>851</v>
      </c>
    </row>
    <row r="509" spans="1:65" s="2" customFormat="1" ht="19.5">
      <c r="A509" s="32"/>
      <c r="B509" s="33"/>
      <c r="C509" s="32"/>
      <c r="D509" s="157" t="s">
        <v>136</v>
      </c>
      <c r="E509" s="32"/>
      <c r="F509" s="158" t="s">
        <v>852</v>
      </c>
      <c r="G509" s="32"/>
      <c r="H509" s="32"/>
      <c r="I509" s="159"/>
      <c r="J509" s="32"/>
      <c r="K509" s="32"/>
      <c r="L509" s="33"/>
      <c r="M509" s="160"/>
      <c r="N509" s="161"/>
      <c r="O509" s="58"/>
      <c r="P509" s="58"/>
      <c r="Q509" s="58"/>
      <c r="R509" s="58"/>
      <c r="S509" s="58"/>
      <c r="T509" s="59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T509" s="17" t="s">
        <v>136</v>
      </c>
      <c r="AU509" s="17" t="s">
        <v>89</v>
      </c>
    </row>
    <row r="510" spans="1:65" s="2" customFormat="1" ht="37.9" customHeight="1">
      <c r="A510" s="32"/>
      <c r="B510" s="143"/>
      <c r="C510" s="144" t="s">
        <v>853</v>
      </c>
      <c r="D510" s="144" t="s">
        <v>126</v>
      </c>
      <c r="E510" s="145" t="s">
        <v>854</v>
      </c>
      <c r="F510" s="146" t="s">
        <v>855</v>
      </c>
      <c r="G510" s="147" t="s">
        <v>286</v>
      </c>
      <c r="H510" s="148">
        <v>3</v>
      </c>
      <c r="I510" s="149"/>
      <c r="J510" s="150">
        <f>ROUND(I510*H510,2)</f>
        <v>0</v>
      </c>
      <c r="K510" s="146" t="s">
        <v>1</v>
      </c>
      <c r="L510" s="33"/>
      <c r="M510" s="151" t="s">
        <v>1</v>
      </c>
      <c r="N510" s="152" t="s">
        <v>45</v>
      </c>
      <c r="O510" s="58"/>
      <c r="P510" s="153">
        <f>O510*H510</f>
        <v>0</v>
      </c>
      <c r="Q510" s="153">
        <v>0</v>
      </c>
      <c r="R510" s="153">
        <f>Q510*H510</f>
        <v>0</v>
      </c>
      <c r="S510" s="153">
        <v>0</v>
      </c>
      <c r="T510" s="154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55" t="s">
        <v>302</v>
      </c>
      <c r="AT510" s="155" t="s">
        <v>126</v>
      </c>
      <c r="AU510" s="155" t="s">
        <v>89</v>
      </c>
      <c r="AY510" s="17" t="s">
        <v>123</v>
      </c>
      <c r="BE510" s="156">
        <f>IF(N510="základní",J510,0)</f>
        <v>0</v>
      </c>
      <c r="BF510" s="156">
        <f>IF(N510="snížená",J510,0)</f>
        <v>0</v>
      </c>
      <c r="BG510" s="156">
        <f>IF(N510="zákl. přenesená",J510,0)</f>
        <v>0</v>
      </c>
      <c r="BH510" s="156">
        <f>IF(N510="sníž. přenesená",J510,0)</f>
        <v>0</v>
      </c>
      <c r="BI510" s="156">
        <f>IF(N510="nulová",J510,0)</f>
        <v>0</v>
      </c>
      <c r="BJ510" s="17" t="s">
        <v>22</v>
      </c>
      <c r="BK510" s="156">
        <f>ROUND(I510*H510,2)</f>
        <v>0</v>
      </c>
      <c r="BL510" s="17" t="s">
        <v>302</v>
      </c>
      <c r="BM510" s="155" t="s">
        <v>856</v>
      </c>
    </row>
    <row r="511" spans="1:65" s="2" customFormat="1" ht="29.25">
      <c r="A511" s="32"/>
      <c r="B511" s="33"/>
      <c r="C511" s="32"/>
      <c r="D511" s="157" t="s">
        <v>136</v>
      </c>
      <c r="E511" s="32"/>
      <c r="F511" s="158" t="s">
        <v>857</v>
      </c>
      <c r="G511" s="32"/>
      <c r="H511" s="32"/>
      <c r="I511" s="159"/>
      <c r="J511" s="32"/>
      <c r="K511" s="32"/>
      <c r="L511" s="33"/>
      <c r="M511" s="160"/>
      <c r="N511" s="161"/>
      <c r="O511" s="58"/>
      <c r="P511" s="58"/>
      <c r="Q511" s="58"/>
      <c r="R511" s="58"/>
      <c r="S511" s="58"/>
      <c r="T511" s="59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T511" s="17" t="s">
        <v>136</v>
      </c>
      <c r="AU511" s="17" t="s">
        <v>89</v>
      </c>
    </row>
    <row r="512" spans="1:65" s="2" customFormat="1" ht="24.2" customHeight="1">
      <c r="A512" s="32"/>
      <c r="B512" s="143"/>
      <c r="C512" s="144" t="s">
        <v>858</v>
      </c>
      <c r="D512" s="144" t="s">
        <v>126</v>
      </c>
      <c r="E512" s="145" t="s">
        <v>859</v>
      </c>
      <c r="F512" s="146" t="s">
        <v>860</v>
      </c>
      <c r="G512" s="147" t="s">
        <v>286</v>
      </c>
      <c r="H512" s="148">
        <v>23</v>
      </c>
      <c r="I512" s="149"/>
      <c r="J512" s="150">
        <f>ROUND(I512*H512,2)</f>
        <v>0</v>
      </c>
      <c r="K512" s="146" t="s">
        <v>130</v>
      </c>
      <c r="L512" s="33"/>
      <c r="M512" s="151" t="s">
        <v>1</v>
      </c>
      <c r="N512" s="152" t="s">
        <v>45</v>
      </c>
      <c r="O512" s="58"/>
      <c r="P512" s="153">
        <f>O512*H512</f>
        <v>0</v>
      </c>
      <c r="Q512" s="153">
        <v>2.7E-4</v>
      </c>
      <c r="R512" s="153">
        <f>Q512*H512</f>
        <v>6.2100000000000002E-3</v>
      </c>
      <c r="S512" s="153">
        <v>0</v>
      </c>
      <c r="T512" s="154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55" t="s">
        <v>142</v>
      </c>
      <c r="AT512" s="155" t="s">
        <v>126</v>
      </c>
      <c r="AU512" s="155" t="s">
        <v>89</v>
      </c>
      <c r="AY512" s="17" t="s">
        <v>123</v>
      </c>
      <c r="BE512" s="156">
        <f>IF(N512="základní",J512,0)</f>
        <v>0</v>
      </c>
      <c r="BF512" s="156">
        <f>IF(N512="snížená",J512,0)</f>
        <v>0</v>
      </c>
      <c r="BG512" s="156">
        <f>IF(N512="zákl. přenesená",J512,0)</f>
        <v>0</v>
      </c>
      <c r="BH512" s="156">
        <f>IF(N512="sníž. přenesená",J512,0)</f>
        <v>0</v>
      </c>
      <c r="BI512" s="156">
        <f>IF(N512="nulová",J512,0)</f>
        <v>0</v>
      </c>
      <c r="BJ512" s="17" t="s">
        <v>22</v>
      </c>
      <c r="BK512" s="156">
        <f>ROUND(I512*H512,2)</f>
        <v>0</v>
      </c>
      <c r="BL512" s="17" t="s">
        <v>142</v>
      </c>
      <c r="BM512" s="155" t="s">
        <v>861</v>
      </c>
    </row>
    <row r="513" spans="1:65" s="13" customFormat="1" ht="11.25">
      <c r="B513" s="167"/>
      <c r="D513" s="157" t="s">
        <v>223</v>
      </c>
      <c r="E513" s="168" t="s">
        <v>1</v>
      </c>
      <c r="F513" s="169" t="s">
        <v>862</v>
      </c>
      <c r="H513" s="170">
        <v>3</v>
      </c>
      <c r="I513" s="171"/>
      <c r="L513" s="167"/>
      <c r="M513" s="172"/>
      <c r="N513" s="173"/>
      <c r="O513" s="173"/>
      <c r="P513" s="173"/>
      <c r="Q513" s="173"/>
      <c r="R513" s="173"/>
      <c r="S513" s="173"/>
      <c r="T513" s="174"/>
      <c r="AT513" s="168" t="s">
        <v>223</v>
      </c>
      <c r="AU513" s="168" t="s">
        <v>89</v>
      </c>
      <c r="AV513" s="13" t="s">
        <v>89</v>
      </c>
      <c r="AW513" s="13" t="s">
        <v>35</v>
      </c>
      <c r="AX513" s="13" t="s">
        <v>80</v>
      </c>
      <c r="AY513" s="168" t="s">
        <v>123</v>
      </c>
    </row>
    <row r="514" spans="1:65" s="13" customFormat="1" ht="11.25">
      <c r="B514" s="167"/>
      <c r="D514" s="157" t="s">
        <v>223</v>
      </c>
      <c r="E514" s="168" t="s">
        <v>1</v>
      </c>
      <c r="F514" s="169" t="s">
        <v>863</v>
      </c>
      <c r="H514" s="170">
        <v>20</v>
      </c>
      <c r="I514" s="171"/>
      <c r="L514" s="167"/>
      <c r="M514" s="172"/>
      <c r="N514" s="173"/>
      <c r="O514" s="173"/>
      <c r="P514" s="173"/>
      <c r="Q514" s="173"/>
      <c r="R514" s="173"/>
      <c r="S514" s="173"/>
      <c r="T514" s="174"/>
      <c r="AT514" s="168" t="s">
        <v>223</v>
      </c>
      <c r="AU514" s="168" t="s">
        <v>89</v>
      </c>
      <c r="AV514" s="13" t="s">
        <v>89</v>
      </c>
      <c r="AW514" s="13" t="s">
        <v>35</v>
      </c>
      <c r="AX514" s="13" t="s">
        <v>80</v>
      </c>
      <c r="AY514" s="168" t="s">
        <v>123</v>
      </c>
    </row>
    <row r="515" spans="1:65" s="14" customFormat="1" ht="11.25">
      <c r="B515" s="175"/>
      <c r="D515" s="157" t="s">
        <v>223</v>
      </c>
      <c r="E515" s="176" t="s">
        <v>1</v>
      </c>
      <c r="F515" s="177" t="s">
        <v>226</v>
      </c>
      <c r="H515" s="178">
        <v>23</v>
      </c>
      <c r="I515" s="179"/>
      <c r="L515" s="175"/>
      <c r="M515" s="180"/>
      <c r="N515" s="181"/>
      <c r="O515" s="181"/>
      <c r="P515" s="181"/>
      <c r="Q515" s="181"/>
      <c r="R515" s="181"/>
      <c r="S515" s="181"/>
      <c r="T515" s="182"/>
      <c r="AT515" s="176" t="s">
        <v>223</v>
      </c>
      <c r="AU515" s="176" t="s">
        <v>89</v>
      </c>
      <c r="AV515" s="14" t="s">
        <v>142</v>
      </c>
      <c r="AW515" s="14" t="s">
        <v>35</v>
      </c>
      <c r="AX515" s="14" t="s">
        <v>22</v>
      </c>
      <c r="AY515" s="176" t="s">
        <v>123</v>
      </c>
    </row>
    <row r="516" spans="1:65" s="2" customFormat="1" ht="24.2" customHeight="1">
      <c r="A516" s="32"/>
      <c r="B516" s="143"/>
      <c r="C516" s="191" t="s">
        <v>864</v>
      </c>
      <c r="D516" s="191" t="s">
        <v>454</v>
      </c>
      <c r="E516" s="192" t="s">
        <v>865</v>
      </c>
      <c r="F516" s="193" t="s">
        <v>866</v>
      </c>
      <c r="G516" s="194" t="s">
        <v>286</v>
      </c>
      <c r="H516" s="195">
        <v>3</v>
      </c>
      <c r="I516" s="196"/>
      <c r="J516" s="197">
        <f>ROUND(I516*H516,2)</f>
        <v>0</v>
      </c>
      <c r="K516" s="193" t="s">
        <v>1</v>
      </c>
      <c r="L516" s="198"/>
      <c r="M516" s="199" t="s">
        <v>1</v>
      </c>
      <c r="N516" s="200" t="s">
        <v>45</v>
      </c>
      <c r="O516" s="58"/>
      <c r="P516" s="153">
        <f>O516*H516</f>
        <v>0</v>
      </c>
      <c r="Q516" s="153">
        <v>0</v>
      </c>
      <c r="R516" s="153">
        <f>Q516*H516</f>
        <v>0</v>
      </c>
      <c r="S516" s="153">
        <v>0</v>
      </c>
      <c r="T516" s="154">
        <f>S516*H516</f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55" t="s">
        <v>161</v>
      </c>
      <c r="AT516" s="155" t="s">
        <v>454</v>
      </c>
      <c r="AU516" s="155" t="s">
        <v>89</v>
      </c>
      <c r="AY516" s="17" t="s">
        <v>123</v>
      </c>
      <c r="BE516" s="156">
        <f>IF(N516="základní",J516,0)</f>
        <v>0</v>
      </c>
      <c r="BF516" s="156">
        <f>IF(N516="snížená",J516,0)</f>
        <v>0</v>
      </c>
      <c r="BG516" s="156">
        <f>IF(N516="zákl. přenesená",J516,0)</f>
        <v>0</v>
      </c>
      <c r="BH516" s="156">
        <f>IF(N516="sníž. přenesená",J516,0)</f>
        <v>0</v>
      </c>
      <c r="BI516" s="156">
        <f>IF(N516="nulová",J516,0)</f>
        <v>0</v>
      </c>
      <c r="BJ516" s="17" t="s">
        <v>22</v>
      </c>
      <c r="BK516" s="156">
        <f>ROUND(I516*H516,2)</f>
        <v>0</v>
      </c>
      <c r="BL516" s="17" t="s">
        <v>142</v>
      </c>
      <c r="BM516" s="155" t="s">
        <v>867</v>
      </c>
    </row>
    <row r="517" spans="1:65" s="2" customFormat="1" ht="37.9" customHeight="1">
      <c r="A517" s="32"/>
      <c r="B517" s="143"/>
      <c r="C517" s="191" t="s">
        <v>868</v>
      </c>
      <c r="D517" s="191" t="s">
        <v>454</v>
      </c>
      <c r="E517" s="192" t="s">
        <v>869</v>
      </c>
      <c r="F517" s="193" t="s">
        <v>870</v>
      </c>
      <c r="G517" s="194" t="s">
        <v>286</v>
      </c>
      <c r="H517" s="195">
        <v>20</v>
      </c>
      <c r="I517" s="196"/>
      <c r="J517" s="197">
        <f>ROUND(I517*H517,2)</f>
        <v>0</v>
      </c>
      <c r="K517" s="193" t="s">
        <v>1</v>
      </c>
      <c r="L517" s="198"/>
      <c r="M517" s="199" t="s">
        <v>1</v>
      </c>
      <c r="N517" s="200" t="s">
        <v>45</v>
      </c>
      <c r="O517" s="58"/>
      <c r="P517" s="153">
        <f>O517*H517</f>
        <v>0</v>
      </c>
      <c r="Q517" s="153">
        <v>0</v>
      </c>
      <c r="R517" s="153">
        <f>Q517*H517</f>
        <v>0</v>
      </c>
      <c r="S517" s="153">
        <v>0</v>
      </c>
      <c r="T517" s="154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55" t="s">
        <v>161</v>
      </c>
      <c r="AT517" s="155" t="s">
        <v>454</v>
      </c>
      <c r="AU517" s="155" t="s">
        <v>89</v>
      </c>
      <c r="AY517" s="17" t="s">
        <v>123</v>
      </c>
      <c r="BE517" s="156">
        <f>IF(N517="základní",J517,0)</f>
        <v>0</v>
      </c>
      <c r="BF517" s="156">
        <f>IF(N517="snížená",J517,0)</f>
        <v>0</v>
      </c>
      <c r="BG517" s="156">
        <f>IF(N517="zákl. přenesená",J517,0)</f>
        <v>0</v>
      </c>
      <c r="BH517" s="156">
        <f>IF(N517="sníž. přenesená",J517,0)</f>
        <v>0</v>
      </c>
      <c r="BI517" s="156">
        <f>IF(N517="nulová",J517,0)</f>
        <v>0</v>
      </c>
      <c r="BJ517" s="17" t="s">
        <v>22</v>
      </c>
      <c r="BK517" s="156">
        <f>ROUND(I517*H517,2)</f>
        <v>0</v>
      </c>
      <c r="BL517" s="17" t="s">
        <v>142</v>
      </c>
      <c r="BM517" s="155" t="s">
        <v>871</v>
      </c>
    </row>
    <row r="518" spans="1:65" s="2" customFormat="1" ht="24.2" customHeight="1">
      <c r="A518" s="32"/>
      <c r="B518" s="143"/>
      <c r="C518" s="144" t="s">
        <v>872</v>
      </c>
      <c r="D518" s="144" t="s">
        <v>126</v>
      </c>
      <c r="E518" s="145" t="s">
        <v>873</v>
      </c>
      <c r="F518" s="146" t="s">
        <v>874</v>
      </c>
      <c r="G518" s="147" t="s">
        <v>234</v>
      </c>
      <c r="H518" s="148">
        <v>8</v>
      </c>
      <c r="I518" s="149"/>
      <c r="J518" s="150">
        <f>ROUND(I518*H518,2)</f>
        <v>0</v>
      </c>
      <c r="K518" s="146" t="s">
        <v>130</v>
      </c>
      <c r="L518" s="33"/>
      <c r="M518" s="151" t="s">
        <v>1</v>
      </c>
      <c r="N518" s="152" t="s">
        <v>45</v>
      </c>
      <c r="O518" s="58"/>
      <c r="P518" s="153">
        <f>O518*H518</f>
        <v>0</v>
      </c>
      <c r="Q518" s="153">
        <v>0</v>
      </c>
      <c r="R518" s="153">
        <f>Q518*H518</f>
        <v>0</v>
      </c>
      <c r="S518" s="153">
        <v>0</v>
      </c>
      <c r="T518" s="154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55" t="s">
        <v>302</v>
      </c>
      <c r="AT518" s="155" t="s">
        <v>126</v>
      </c>
      <c r="AU518" s="155" t="s">
        <v>89</v>
      </c>
      <c r="AY518" s="17" t="s">
        <v>123</v>
      </c>
      <c r="BE518" s="156">
        <f>IF(N518="základní",J518,0)</f>
        <v>0</v>
      </c>
      <c r="BF518" s="156">
        <f>IF(N518="snížená",J518,0)</f>
        <v>0</v>
      </c>
      <c r="BG518" s="156">
        <f>IF(N518="zákl. přenesená",J518,0)</f>
        <v>0</v>
      </c>
      <c r="BH518" s="156">
        <f>IF(N518="sníž. přenesená",J518,0)</f>
        <v>0</v>
      </c>
      <c r="BI518" s="156">
        <f>IF(N518="nulová",J518,0)</f>
        <v>0</v>
      </c>
      <c r="BJ518" s="17" t="s">
        <v>22</v>
      </c>
      <c r="BK518" s="156">
        <f>ROUND(I518*H518,2)</f>
        <v>0</v>
      </c>
      <c r="BL518" s="17" t="s">
        <v>302</v>
      </c>
      <c r="BM518" s="155" t="s">
        <v>875</v>
      </c>
    </row>
    <row r="519" spans="1:65" s="13" customFormat="1" ht="11.25">
      <c r="B519" s="167"/>
      <c r="D519" s="157" t="s">
        <v>223</v>
      </c>
      <c r="E519" s="168" t="s">
        <v>1</v>
      </c>
      <c r="F519" s="169" t="s">
        <v>876</v>
      </c>
      <c r="H519" s="170">
        <v>8</v>
      </c>
      <c r="I519" s="171"/>
      <c r="L519" s="167"/>
      <c r="M519" s="172"/>
      <c r="N519" s="173"/>
      <c r="O519" s="173"/>
      <c r="P519" s="173"/>
      <c r="Q519" s="173"/>
      <c r="R519" s="173"/>
      <c r="S519" s="173"/>
      <c r="T519" s="174"/>
      <c r="AT519" s="168" t="s">
        <v>223</v>
      </c>
      <c r="AU519" s="168" t="s">
        <v>89</v>
      </c>
      <c r="AV519" s="13" t="s">
        <v>89</v>
      </c>
      <c r="AW519" s="13" t="s">
        <v>35</v>
      </c>
      <c r="AX519" s="13" t="s">
        <v>22</v>
      </c>
      <c r="AY519" s="168" t="s">
        <v>123</v>
      </c>
    </row>
    <row r="520" spans="1:65" s="2" customFormat="1" ht="33" customHeight="1">
      <c r="A520" s="32"/>
      <c r="B520" s="143"/>
      <c r="C520" s="144" t="s">
        <v>877</v>
      </c>
      <c r="D520" s="144" t="s">
        <v>126</v>
      </c>
      <c r="E520" s="145" t="s">
        <v>878</v>
      </c>
      <c r="F520" s="146" t="s">
        <v>879</v>
      </c>
      <c r="G520" s="147" t="s">
        <v>286</v>
      </c>
      <c r="H520" s="148">
        <v>8</v>
      </c>
      <c r="I520" s="149"/>
      <c r="J520" s="150">
        <f>ROUND(I520*H520,2)</f>
        <v>0</v>
      </c>
      <c r="K520" s="146" t="s">
        <v>1</v>
      </c>
      <c r="L520" s="33"/>
      <c r="M520" s="151" t="s">
        <v>1</v>
      </c>
      <c r="N520" s="152" t="s">
        <v>45</v>
      </c>
      <c r="O520" s="58"/>
      <c r="P520" s="153">
        <f>O520*H520</f>
        <v>0</v>
      </c>
      <c r="Q520" s="153">
        <v>0</v>
      </c>
      <c r="R520" s="153">
        <f>Q520*H520</f>
        <v>0</v>
      </c>
      <c r="S520" s="153">
        <v>0</v>
      </c>
      <c r="T520" s="154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55" t="s">
        <v>302</v>
      </c>
      <c r="AT520" s="155" t="s">
        <v>126</v>
      </c>
      <c r="AU520" s="155" t="s">
        <v>89</v>
      </c>
      <c r="AY520" s="17" t="s">
        <v>123</v>
      </c>
      <c r="BE520" s="156">
        <f>IF(N520="základní",J520,0)</f>
        <v>0</v>
      </c>
      <c r="BF520" s="156">
        <f>IF(N520="snížená",J520,0)</f>
        <v>0</v>
      </c>
      <c r="BG520" s="156">
        <f>IF(N520="zákl. přenesená",J520,0)</f>
        <v>0</v>
      </c>
      <c r="BH520" s="156">
        <f>IF(N520="sníž. přenesená",J520,0)</f>
        <v>0</v>
      </c>
      <c r="BI520" s="156">
        <f>IF(N520="nulová",J520,0)</f>
        <v>0</v>
      </c>
      <c r="BJ520" s="17" t="s">
        <v>22</v>
      </c>
      <c r="BK520" s="156">
        <f>ROUND(I520*H520,2)</f>
        <v>0</v>
      </c>
      <c r="BL520" s="17" t="s">
        <v>302</v>
      </c>
      <c r="BM520" s="155" t="s">
        <v>880</v>
      </c>
    </row>
    <row r="521" spans="1:65" s="2" customFormat="1" ht="19.5">
      <c r="A521" s="32"/>
      <c r="B521" s="33"/>
      <c r="C521" s="32"/>
      <c r="D521" s="157" t="s">
        <v>136</v>
      </c>
      <c r="E521" s="32"/>
      <c r="F521" s="158" t="s">
        <v>881</v>
      </c>
      <c r="G521" s="32"/>
      <c r="H521" s="32"/>
      <c r="I521" s="159"/>
      <c r="J521" s="32"/>
      <c r="K521" s="32"/>
      <c r="L521" s="33"/>
      <c r="M521" s="160"/>
      <c r="N521" s="161"/>
      <c r="O521" s="58"/>
      <c r="P521" s="58"/>
      <c r="Q521" s="58"/>
      <c r="R521" s="58"/>
      <c r="S521" s="58"/>
      <c r="T521" s="59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T521" s="17" t="s">
        <v>136</v>
      </c>
      <c r="AU521" s="17" t="s">
        <v>89</v>
      </c>
    </row>
    <row r="522" spans="1:65" s="13" customFormat="1" ht="11.25">
      <c r="B522" s="167"/>
      <c r="D522" s="157" t="s">
        <v>223</v>
      </c>
      <c r="E522" s="168" t="s">
        <v>1</v>
      </c>
      <c r="F522" s="169" t="s">
        <v>882</v>
      </c>
      <c r="H522" s="170">
        <v>8</v>
      </c>
      <c r="I522" s="171"/>
      <c r="L522" s="167"/>
      <c r="M522" s="172"/>
      <c r="N522" s="173"/>
      <c r="O522" s="173"/>
      <c r="P522" s="173"/>
      <c r="Q522" s="173"/>
      <c r="R522" s="173"/>
      <c r="S522" s="173"/>
      <c r="T522" s="174"/>
      <c r="AT522" s="168" t="s">
        <v>223</v>
      </c>
      <c r="AU522" s="168" t="s">
        <v>89</v>
      </c>
      <c r="AV522" s="13" t="s">
        <v>89</v>
      </c>
      <c r="AW522" s="13" t="s">
        <v>35</v>
      </c>
      <c r="AX522" s="13" t="s">
        <v>22</v>
      </c>
      <c r="AY522" s="168" t="s">
        <v>123</v>
      </c>
    </row>
    <row r="523" spans="1:65" s="2" customFormat="1" ht="24.2" customHeight="1">
      <c r="A523" s="32"/>
      <c r="B523" s="143"/>
      <c r="C523" s="144" t="s">
        <v>883</v>
      </c>
      <c r="D523" s="144" t="s">
        <v>126</v>
      </c>
      <c r="E523" s="145" t="s">
        <v>884</v>
      </c>
      <c r="F523" s="146" t="s">
        <v>885</v>
      </c>
      <c r="G523" s="147" t="s">
        <v>286</v>
      </c>
      <c r="H523" s="148">
        <v>3</v>
      </c>
      <c r="I523" s="149"/>
      <c r="J523" s="150">
        <f>ROUND(I523*H523,2)</f>
        <v>0</v>
      </c>
      <c r="K523" s="146" t="s">
        <v>1</v>
      </c>
      <c r="L523" s="33"/>
      <c r="M523" s="151" t="s">
        <v>1</v>
      </c>
      <c r="N523" s="152" t="s">
        <v>45</v>
      </c>
      <c r="O523" s="58"/>
      <c r="P523" s="153">
        <f>O523*H523</f>
        <v>0</v>
      </c>
      <c r="Q523" s="153">
        <v>0</v>
      </c>
      <c r="R523" s="153">
        <f>Q523*H523</f>
        <v>0</v>
      </c>
      <c r="S523" s="153">
        <v>0</v>
      </c>
      <c r="T523" s="154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55" t="s">
        <v>302</v>
      </c>
      <c r="AT523" s="155" t="s">
        <v>126</v>
      </c>
      <c r="AU523" s="155" t="s">
        <v>89</v>
      </c>
      <c r="AY523" s="17" t="s">
        <v>123</v>
      </c>
      <c r="BE523" s="156">
        <f>IF(N523="základní",J523,0)</f>
        <v>0</v>
      </c>
      <c r="BF523" s="156">
        <f>IF(N523="snížená",J523,0)</f>
        <v>0</v>
      </c>
      <c r="BG523" s="156">
        <f>IF(N523="zákl. přenesená",J523,0)</f>
        <v>0</v>
      </c>
      <c r="BH523" s="156">
        <f>IF(N523="sníž. přenesená",J523,0)</f>
        <v>0</v>
      </c>
      <c r="BI523" s="156">
        <f>IF(N523="nulová",J523,0)</f>
        <v>0</v>
      </c>
      <c r="BJ523" s="17" t="s">
        <v>22</v>
      </c>
      <c r="BK523" s="156">
        <f>ROUND(I523*H523,2)</f>
        <v>0</v>
      </c>
      <c r="BL523" s="17" t="s">
        <v>302</v>
      </c>
      <c r="BM523" s="155" t="s">
        <v>886</v>
      </c>
    </row>
    <row r="524" spans="1:65" s="2" customFormat="1" ht="19.5">
      <c r="A524" s="32"/>
      <c r="B524" s="33"/>
      <c r="C524" s="32"/>
      <c r="D524" s="157" t="s">
        <v>136</v>
      </c>
      <c r="E524" s="32"/>
      <c r="F524" s="158" t="s">
        <v>887</v>
      </c>
      <c r="G524" s="32"/>
      <c r="H524" s="32"/>
      <c r="I524" s="159"/>
      <c r="J524" s="32"/>
      <c r="K524" s="32"/>
      <c r="L524" s="33"/>
      <c r="M524" s="160"/>
      <c r="N524" s="161"/>
      <c r="O524" s="58"/>
      <c r="P524" s="58"/>
      <c r="Q524" s="58"/>
      <c r="R524" s="58"/>
      <c r="S524" s="58"/>
      <c r="T524" s="59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7" t="s">
        <v>136</v>
      </c>
      <c r="AU524" s="17" t="s">
        <v>89</v>
      </c>
    </row>
    <row r="525" spans="1:65" s="13" customFormat="1" ht="11.25">
      <c r="B525" s="167"/>
      <c r="D525" s="157" t="s">
        <v>223</v>
      </c>
      <c r="E525" s="168" t="s">
        <v>1</v>
      </c>
      <c r="F525" s="169" t="s">
        <v>888</v>
      </c>
      <c r="H525" s="170">
        <v>3</v>
      </c>
      <c r="I525" s="171"/>
      <c r="L525" s="167"/>
      <c r="M525" s="172"/>
      <c r="N525" s="173"/>
      <c r="O525" s="173"/>
      <c r="P525" s="173"/>
      <c r="Q525" s="173"/>
      <c r="R525" s="173"/>
      <c r="S525" s="173"/>
      <c r="T525" s="174"/>
      <c r="AT525" s="168" t="s">
        <v>223</v>
      </c>
      <c r="AU525" s="168" t="s">
        <v>89</v>
      </c>
      <c r="AV525" s="13" t="s">
        <v>89</v>
      </c>
      <c r="AW525" s="13" t="s">
        <v>35</v>
      </c>
      <c r="AX525" s="13" t="s">
        <v>80</v>
      </c>
      <c r="AY525" s="168" t="s">
        <v>123</v>
      </c>
    </row>
    <row r="526" spans="1:65" s="14" customFormat="1" ht="11.25">
      <c r="B526" s="175"/>
      <c r="D526" s="157" t="s">
        <v>223</v>
      </c>
      <c r="E526" s="176" t="s">
        <v>1</v>
      </c>
      <c r="F526" s="177" t="s">
        <v>226</v>
      </c>
      <c r="H526" s="178">
        <v>3</v>
      </c>
      <c r="I526" s="179"/>
      <c r="L526" s="175"/>
      <c r="M526" s="180"/>
      <c r="N526" s="181"/>
      <c r="O526" s="181"/>
      <c r="P526" s="181"/>
      <c r="Q526" s="181"/>
      <c r="R526" s="181"/>
      <c r="S526" s="181"/>
      <c r="T526" s="182"/>
      <c r="AT526" s="176" t="s">
        <v>223</v>
      </c>
      <c r="AU526" s="176" t="s">
        <v>89</v>
      </c>
      <c r="AV526" s="14" t="s">
        <v>142</v>
      </c>
      <c r="AW526" s="14" t="s">
        <v>35</v>
      </c>
      <c r="AX526" s="14" t="s">
        <v>22</v>
      </c>
      <c r="AY526" s="176" t="s">
        <v>123</v>
      </c>
    </row>
    <row r="527" spans="1:65" s="2" customFormat="1" ht="37.9" customHeight="1">
      <c r="A527" s="32"/>
      <c r="B527" s="143"/>
      <c r="C527" s="144" t="s">
        <v>889</v>
      </c>
      <c r="D527" s="144" t="s">
        <v>126</v>
      </c>
      <c r="E527" s="145" t="s">
        <v>890</v>
      </c>
      <c r="F527" s="146" t="s">
        <v>891</v>
      </c>
      <c r="G527" s="147" t="s">
        <v>286</v>
      </c>
      <c r="H527" s="148">
        <v>4</v>
      </c>
      <c r="I527" s="149"/>
      <c r="J527" s="150">
        <f>ROUND(I527*H527,2)</f>
        <v>0</v>
      </c>
      <c r="K527" s="146" t="s">
        <v>1</v>
      </c>
      <c r="L527" s="33"/>
      <c r="M527" s="151" t="s">
        <v>1</v>
      </c>
      <c r="N527" s="152" t="s">
        <v>45</v>
      </c>
      <c r="O527" s="58"/>
      <c r="P527" s="153">
        <f>O527*H527</f>
        <v>0</v>
      </c>
      <c r="Q527" s="153">
        <v>0</v>
      </c>
      <c r="R527" s="153">
        <f>Q527*H527</f>
        <v>0</v>
      </c>
      <c r="S527" s="153">
        <v>0</v>
      </c>
      <c r="T527" s="154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55" t="s">
        <v>302</v>
      </c>
      <c r="AT527" s="155" t="s">
        <v>126</v>
      </c>
      <c r="AU527" s="155" t="s">
        <v>89</v>
      </c>
      <c r="AY527" s="17" t="s">
        <v>123</v>
      </c>
      <c r="BE527" s="156">
        <f>IF(N527="základní",J527,0)</f>
        <v>0</v>
      </c>
      <c r="BF527" s="156">
        <f>IF(N527="snížená",J527,0)</f>
        <v>0</v>
      </c>
      <c r="BG527" s="156">
        <f>IF(N527="zákl. přenesená",J527,0)</f>
        <v>0</v>
      </c>
      <c r="BH527" s="156">
        <f>IF(N527="sníž. přenesená",J527,0)</f>
        <v>0</v>
      </c>
      <c r="BI527" s="156">
        <f>IF(N527="nulová",J527,0)</f>
        <v>0</v>
      </c>
      <c r="BJ527" s="17" t="s">
        <v>22</v>
      </c>
      <c r="BK527" s="156">
        <f>ROUND(I527*H527,2)</f>
        <v>0</v>
      </c>
      <c r="BL527" s="17" t="s">
        <v>302</v>
      </c>
      <c r="BM527" s="155" t="s">
        <v>892</v>
      </c>
    </row>
    <row r="528" spans="1:65" s="13" customFormat="1" ht="11.25">
      <c r="B528" s="167"/>
      <c r="D528" s="157" t="s">
        <v>223</v>
      </c>
      <c r="E528" s="168" t="s">
        <v>1</v>
      </c>
      <c r="F528" s="169" t="s">
        <v>893</v>
      </c>
      <c r="H528" s="170">
        <v>4</v>
      </c>
      <c r="I528" s="171"/>
      <c r="L528" s="167"/>
      <c r="M528" s="172"/>
      <c r="N528" s="173"/>
      <c r="O528" s="173"/>
      <c r="P528" s="173"/>
      <c r="Q528" s="173"/>
      <c r="R528" s="173"/>
      <c r="S528" s="173"/>
      <c r="T528" s="174"/>
      <c r="AT528" s="168" t="s">
        <v>223</v>
      </c>
      <c r="AU528" s="168" t="s">
        <v>89</v>
      </c>
      <c r="AV528" s="13" t="s">
        <v>89</v>
      </c>
      <c r="AW528" s="13" t="s">
        <v>35</v>
      </c>
      <c r="AX528" s="13" t="s">
        <v>80</v>
      </c>
      <c r="AY528" s="168" t="s">
        <v>123</v>
      </c>
    </row>
    <row r="529" spans="1:65" s="14" customFormat="1" ht="11.25">
      <c r="B529" s="175"/>
      <c r="D529" s="157" t="s">
        <v>223</v>
      </c>
      <c r="E529" s="176" t="s">
        <v>1</v>
      </c>
      <c r="F529" s="177" t="s">
        <v>226</v>
      </c>
      <c r="H529" s="178">
        <v>4</v>
      </c>
      <c r="I529" s="179"/>
      <c r="L529" s="175"/>
      <c r="M529" s="180"/>
      <c r="N529" s="181"/>
      <c r="O529" s="181"/>
      <c r="P529" s="181"/>
      <c r="Q529" s="181"/>
      <c r="R529" s="181"/>
      <c r="S529" s="181"/>
      <c r="T529" s="182"/>
      <c r="AT529" s="176" t="s">
        <v>223</v>
      </c>
      <c r="AU529" s="176" t="s">
        <v>89</v>
      </c>
      <c r="AV529" s="14" t="s">
        <v>142</v>
      </c>
      <c r="AW529" s="14" t="s">
        <v>35</v>
      </c>
      <c r="AX529" s="14" t="s">
        <v>22</v>
      </c>
      <c r="AY529" s="176" t="s">
        <v>123</v>
      </c>
    </row>
    <row r="530" spans="1:65" s="2" customFormat="1" ht="21.75" customHeight="1">
      <c r="A530" s="32"/>
      <c r="B530" s="143"/>
      <c r="C530" s="144" t="s">
        <v>894</v>
      </c>
      <c r="D530" s="144" t="s">
        <v>126</v>
      </c>
      <c r="E530" s="145" t="s">
        <v>895</v>
      </c>
      <c r="F530" s="146" t="s">
        <v>896</v>
      </c>
      <c r="G530" s="147" t="s">
        <v>286</v>
      </c>
      <c r="H530" s="148">
        <v>1</v>
      </c>
      <c r="I530" s="149"/>
      <c r="J530" s="150">
        <f>ROUND(I530*H530,2)</f>
        <v>0</v>
      </c>
      <c r="K530" s="146" t="s">
        <v>1</v>
      </c>
      <c r="L530" s="33"/>
      <c r="M530" s="151" t="s">
        <v>1</v>
      </c>
      <c r="N530" s="152" t="s">
        <v>45</v>
      </c>
      <c r="O530" s="58"/>
      <c r="P530" s="153">
        <f>O530*H530</f>
        <v>0</v>
      </c>
      <c r="Q530" s="153">
        <v>0</v>
      </c>
      <c r="R530" s="153">
        <f>Q530*H530</f>
        <v>0</v>
      </c>
      <c r="S530" s="153">
        <v>0</v>
      </c>
      <c r="T530" s="154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55" t="s">
        <v>302</v>
      </c>
      <c r="AT530" s="155" t="s">
        <v>126</v>
      </c>
      <c r="AU530" s="155" t="s">
        <v>89</v>
      </c>
      <c r="AY530" s="17" t="s">
        <v>123</v>
      </c>
      <c r="BE530" s="156">
        <f>IF(N530="základní",J530,0)</f>
        <v>0</v>
      </c>
      <c r="BF530" s="156">
        <f>IF(N530="snížená",J530,0)</f>
        <v>0</v>
      </c>
      <c r="BG530" s="156">
        <f>IF(N530="zákl. přenesená",J530,0)</f>
        <v>0</v>
      </c>
      <c r="BH530" s="156">
        <f>IF(N530="sníž. přenesená",J530,0)</f>
        <v>0</v>
      </c>
      <c r="BI530" s="156">
        <f>IF(N530="nulová",J530,0)</f>
        <v>0</v>
      </c>
      <c r="BJ530" s="17" t="s">
        <v>22</v>
      </c>
      <c r="BK530" s="156">
        <f>ROUND(I530*H530,2)</f>
        <v>0</v>
      </c>
      <c r="BL530" s="17" t="s">
        <v>302</v>
      </c>
      <c r="BM530" s="155" t="s">
        <v>897</v>
      </c>
    </row>
    <row r="531" spans="1:65" s="13" customFormat="1" ht="11.25">
      <c r="B531" s="167"/>
      <c r="D531" s="157" t="s">
        <v>223</v>
      </c>
      <c r="E531" s="168" t="s">
        <v>1</v>
      </c>
      <c r="F531" s="169" t="s">
        <v>898</v>
      </c>
      <c r="H531" s="170">
        <v>1</v>
      </c>
      <c r="I531" s="171"/>
      <c r="L531" s="167"/>
      <c r="M531" s="172"/>
      <c r="N531" s="173"/>
      <c r="O531" s="173"/>
      <c r="P531" s="173"/>
      <c r="Q531" s="173"/>
      <c r="R531" s="173"/>
      <c r="S531" s="173"/>
      <c r="T531" s="174"/>
      <c r="AT531" s="168" t="s">
        <v>223</v>
      </c>
      <c r="AU531" s="168" t="s">
        <v>89</v>
      </c>
      <c r="AV531" s="13" t="s">
        <v>89</v>
      </c>
      <c r="AW531" s="13" t="s">
        <v>35</v>
      </c>
      <c r="AX531" s="13" t="s">
        <v>22</v>
      </c>
      <c r="AY531" s="168" t="s">
        <v>123</v>
      </c>
    </row>
    <row r="532" spans="1:65" s="2" customFormat="1" ht="24.2" customHeight="1">
      <c r="A532" s="32"/>
      <c r="B532" s="143"/>
      <c r="C532" s="144" t="s">
        <v>899</v>
      </c>
      <c r="D532" s="144" t="s">
        <v>126</v>
      </c>
      <c r="E532" s="145" t="s">
        <v>900</v>
      </c>
      <c r="F532" s="146" t="s">
        <v>901</v>
      </c>
      <c r="G532" s="147" t="s">
        <v>386</v>
      </c>
      <c r="H532" s="148">
        <v>7.1150000000000002</v>
      </c>
      <c r="I532" s="149"/>
      <c r="J532" s="150">
        <f>ROUND(I532*H532,2)</f>
        <v>0</v>
      </c>
      <c r="K532" s="146" t="s">
        <v>1</v>
      </c>
      <c r="L532" s="33"/>
      <c r="M532" s="151" t="s">
        <v>1</v>
      </c>
      <c r="N532" s="152" t="s">
        <v>45</v>
      </c>
      <c r="O532" s="58"/>
      <c r="P532" s="153">
        <f>O532*H532</f>
        <v>0</v>
      </c>
      <c r="Q532" s="153">
        <v>0</v>
      </c>
      <c r="R532" s="153">
        <f>Q532*H532</f>
        <v>0</v>
      </c>
      <c r="S532" s="153">
        <v>0</v>
      </c>
      <c r="T532" s="154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55" t="s">
        <v>302</v>
      </c>
      <c r="AT532" s="155" t="s">
        <v>126</v>
      </c>
      <c r="AU532" s="155" t="s">
        <v>89</v>
      </c>
      <c r="AY532" s="17" t="s">
        <v>123</v>
      </c>
      <c r="BE532" s="156">
        <f>IF(N532="základní",J532,0)</f>
        <v>0</v>
      </c>
      <c r="BF532" s="156">
        <f>IF(N532="snížená",J532,0)</f>
        <v>0</v>
      </c>
      <c r="BG532" s="156">
        <f>IF(N532="zákl. přenesená",J532,0)</f>
        <v>0</v>
      </c>
      <c r="BH532" s="156">
        <f>IF(N532="sníž. přenesená",J532,0)</f>
        <v>0</v>
      </c>
      <c r="BI532" s="156">
        <f>IF(N532="nulová",J532,0)</f>
        <v>0</v>
      </c>
      <c r="BJ532" s="17" t="s">
        <v>22</v>
      </c>
      <c r="BK532" s="156">
        <f>ROUND(I532*H532,2)</f>
        <v>0</v>
      </c>
      <c r="BL532" s="17" t="s">
        <v>302</v>
      </c>
      <c r="BM532" s="155" t="s">
        <v>902</v>
      </c>
    </row>
    <row r="533" spans="1:65" s="2" customFormat="1" ht="24.2" customHeight="1">
      <c r="A533" s="32"/>
      <c r="B533" s="143"/>
      <c r="C533" s="144" t="s">
        <v>903</v>
      </c>
      <c r="D533" s="144" t="s">
        <v>126</v>
      </c>
      <c r="E533" s="145" t="s">
        <v>904</v>
      </c>
      <c r="F533" s="146" t="s">
        <v>905</v>
      </c>
      <c r="G533" s="147" t="s">
        <v>386</v>
      </c>
      <c r="H533" s="148">
        <v>7.1150000000000002</v>
      </c>
      <c r="I533" s="149"/>
      <c r="J533" s="150">
        <f>ROUND(I533*H533,2)</f>
        <v>0</v>
      </c>
      <c r="K533" s="146" t="s">
        <v>130</v>
      </c>
      <c r="L533" s="33"/>
      <c r="M533" s="151" t="s">
        <v>1</v>
      </c>
      <c r="N533" s="152" t="s">
        <v>45</v>
      </c>
      <c r="O533" s="58"/>
      <c r="P533" s="153">
        <f>O533*H533</f>
        <v>0</v>
      </c>
      <c r="Q533" s="153">
        <v>0</v>
      </c>
      <c r="R533" s="153">
        <f>Q533*H533</f>
        <v>0</v>
      </c>
      <c r="S533" s="153">
        <v>0</v>
      </c>
      <c r="T533" s="154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55" t="s">
        <v>302</v>
      </c>
      <c r="AT533" s="155" t="s">
        <v>126</v>
      </c>
      <c r="AU533" s="155" t="s">
        <v>89</v>
      </c>
      <c r="AY533" s="17" t="s">
        <v>123</v>
      </c>
      <c r="BE533" s="156">
        <f>IF(N533="základní",J533,0)</f>
        <v>0</v>
      </c>
      <c r="BF533" s="156">
        <f>IF(N533="snížená",J533,0)</f>
        <v>0</v>
      </c>
      <c r="BG533" s="156">
        <f>IF(N533="zákl. přenesená",J533,0)</f>
        <v>0</v>
      </c>
      <c r="BH533" s="156">
        <f>IF(N533="sníž. přenesená",J533,0)</f>
        <v>0</v>
      </c>
      <c r="BI533" s="156">
        <f>IF(N533="nulová",J533,0)</f>
        <v>0</v>
      </c>
      <c r="BJ533" s="17" t="s">
        <v>22</v>
      </c>
      <c r="BK533" s="156">
        <f>ROUND(I533*H533,2)</f>
        <v>0</v>
      </c>
      <c r="BL533" s="17" t="s">
        <v>302</v>
      </c>
      <c r="BM533" s="155" t="s">
        <v>906</v>
      </c>
    </row>
    <row r="534" spans="1:65" s="2" customFormat="1" ht="24.2" customHeight="1">
      <c r="A534" s="32"/>
      <c r="B534" s="143"/>
      <c r="C534" s="144" t="s">
        <v>907</v>
      </c>
      <c r="D534" s="144" t="s">
        <v>126</v>
      </c>
      <c r="E534" s="145" t="s">
        <v>908</v>
      </c>
      <c r="F534" s="146" t="s">
        <v>909</v>
      </c>
      <c r="G534" s="147" t="s">
        <v>386</v>
      </c>
      <c r="H534" s="148">
        <v>7.1150000000000002</v>
      </c>
      <c r="I534" s="149"/>
      <c r="J534" s="150">
        <f>ROUND(I534*H534,2)</f>
        <v>0</v>
      </c>
      <c r="K534" s="146" t="s">
        <v>130</v>
      </c>
      <c r="L534" s="33"/>
      <c r="M534" s="151" t="s">
        <v>1</v>
      </c>
      <c r="N534" s="152" t="s">
        <v>45</v>
      </c>
      <c r="O534" s="58"/>
      <c r="P534" s="153">
        <f>O534*H534</f>
        <v>0</v>
      </c>
      <c r="Q534" s="153">
        <v>0</v>
      </c>
      <c r="R534" s="153">
        <f>Q534*H534</f>
        <v>0</v>
      </c>
      <c r="S534" s="153">
        <v>0</v>
      </c>
      <c r="T534" s="154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55" t="s">
        <v>302</v>
      </c>
      <c r="AT534" s="155" t="s">
        <v>126</v>
      </c>
      <c r="AU534" s="155" t="s">
        <v>89</v>
      </c>
      <c r="AY534" s="17" t="s">
        <v>123</v>
      </c>
      <c r="BE534" s="156">
        <f>IF(N534="základní",J534,0)</f>
        <v>0</v>
      </c>
      <c r="BF534" s="156">
        <f>IF(N534="snížená",J534,0)</f>
        <v>0</v>
      </c>
      <c r="BG534" s="156">
        <f>IF(N534="zákl. přenesená",J534,0)</f>
        <v>0</v>
      </c>
      <c r="BH534" s="156">
        <f>IF(N534="sníž. přenesená",J534,0)</f>
        <v>0</v>
      </c>
      <c r="BI534" s="156">
        <f>IF(N534="nulová",J534,0)</f>
        <v>0</v>
      </c>
      <c r="BJ534" s="17" t="s">
        <v>22</v>
      </c>
      <c r="BK534" s="156">
        <f>ROUND(I534*H534,2)</f>
        <v>0</v>
      </c>
      <c r="BL534" s="17" t="s">
        <v>302</v>
      </c>
      <c r="BM534" s="155" t="s">
        <v>910</v>
      </c>
    </row>
    <row r="535" spans="1:65" s="12" customFormat="1" ht="22.9" customHeight="1">
      <c r="B535" s="130"/>
      <c r="D535" s="131" t="s">
        <v>79</v>
      </c>
      <c r="E535" s="141" t="s">
        <v>911</v>
      </c>
      <c r="F535" s="141" t="s">
        <v>912</v>
      </c>
      <c r="I535" s="133"/>
      <c r="J535" s="142">
        <f>BK535</f>
        <v>0</v>
      </c>
      <c r="L535" s="130"/>
      <c r="M535" s="135"/>
      <c r="N535" s="136"/>
      <c r="O535" s="136"/>
      <c r="P535" s="137">
        <f>SUM(P536:P578)</f>
        <v>0</v>
      </c>
      <c r="Q535" s="136"/>
      <c r="R535" s="137">
        <f>SUM(R536:R578)</f>
        <v>0.96701799999999993</v>
      </c>
      <c r="S535" s="136"/>
      <c r="T535" s="138">
        <f>SUM(T536:T578)</f>
        <v>0</v>
      </c>
      <c r="AR535" s="131" t="s">
        <v>89</v>
      </c>
      <c r="AT535" s="139" t="s">
        <v>79</v>
      </c>
      <c r="AU535" s="139" t="s">
        <v>22</v>
      </c>
      <c r="AY535" s="131" t="s">
        <v>123</v>
      </c>
      <c r="BK535" s="140">
        <f>SUM(BK536:BK578)</f>
        <v>0</v>
      </c>
    </row>
    <row r="536" spans="1:65" s="2" customFormat="1" ht="24.2" customHeight="1">
      <c r="A536" s="32"/>
      <c r="B536" s="143"/>
      <c r="C536" s="144" t="s">
        <v>913</v>
      </c>
      <c r="D536" s="144" t="s">
        <v>126</v>
      </c>
      <c r="E536" s="145" t="s">
        <v>914</v>
      </c>
      <c r="F536" s="146" t="s">
        <v>915</v>
      </c>
      <c r="G536" s="147" t="s">
        <v>234</v>
      </c>
      <c r="H536" s="148">
        <v>174.6</v>
      </c>
      <c r="I536" s="149"/>
      <c r="J536" s="150">
        <f>ROUND(I536*H536,2)</f>
        <v>0</v>
      </c>
      <c r="K536" s="146" t="s">
        <v>130</v>
      </c>
      <c r="L536" s="33"/>
      <c r="M536" s="151" t="s">
        <v>1</v>
      </c>
      <c r="N536" s="152" t="s">
        <v>45</v>
      </c>
      <c r="O536" s="58"/>
      <c r="P536" s="153">
        <f>O536*H536</f>
        <v>0</v>
      </c>
      <c r="Q536" s="153">
        <v>2.0000000000000002E-5</v>
      </c>
      <c r="R536" s="153">
        <f>Q536*H536</f>
        <v>3.4920000000000003E-3</v>
      </c>
      <c r="S536" s="153">
        <v>0</v>
      </c>
      <c r="T536" s="154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55" t="s">
        <v>302</v>
      </c>
      <c r="AT536" s="155" t="s">
        <v>126</v>
      </c>
      <c r="AU536" s="155" t="s">
        <v>89</v>
      </c>
      <c r="AY536" s="17" t="s">
        <v>123</v>
      </c>
      <c r="BE536" s="156">
        <f>IF(N536="základní",J536,0)</f>
        <v>0</v>
      </c>
      <c r="BF536" s="156">
        <f>IF(N536="snížená",J536,0)</f>
        <v>0</v>
      </c>
      <c r="BG536" s="156">
        <f>IF(N536="zákl. přenesená",J536,0)</f>
        <v>0</v>
      </c>
      <c r="BH536" s="156">
        <f>IF(N536="sníž. přenesená",J536,0)</f>
        <v>0</v>
      </c>
      <c r="BI536" s="156">
        <f>IF(N536="nulová",J536,0)</f>
        <v>0</v>
      </c>
      <c r="BJ536" s="17" t="s">
        <v>22</v>
      </c>
      <c r="BK536" s="156">
        <f>ROUND(I536*H536,2)</f>
        <v>0</v>
      </c>
      <c r="BL536" s="17" t="s">
        <v>302</v>
      </c>
      <c r="BM536" s="155" t="s">
        <v>916</v>
      </c>
    </row>
    <row r="537" spans="1:65" s="2" customFormat="1" ht="24.2" customHeight="1">
      <c r="A537" s="32"/>
      <c r="B537" s="143"/>
      <c r="C537" s="144" t="s">
        <v>917</v>
      </c>
      <c r="D537" s="144" t="s">
        <v>126</v>
      </c>
      <c r="E537" s="145" t="s">
        <v>918</v>
      </c>
      <c r="F537" s="146" t="s">
        <v>919</v>
      </c>
      <c r="G537" s="147" t="s">
        <v>234</v>
      </c>
      <c r="H537" s="148">
        <v>174.6</v>
      </c>
      <c r="I537" s="149"/>
      <c r="J537" s="150">
        <f>ROUND(I537*H537,2)</f>
        <v>0</v>
      </c>
      <c r="K537" s="146" t="s">
        <v>130</v>
      </c>
      <c r="L537" s="33"/>
      <c r="M537" s="151" t="s">
        <v>1</v>
      </c>
      <c r="N537" s="152" t="s">
        <v>45</v>
      </c>
      <c r="O537" s="58"/>
      <c r="P537" s="153">
        <f>O537*H537</f>
        <v>0</v>
      </c>
      <c r="Q537" s="153">
        <v>0</v>
      </c>
      <c r="R537" s="153">
        <f>Q537*H537</f>
        <v>0</v>
      </c>
      <c r="S537" s="153">
        <v>0</v>
      </c>
      <c r="T537" s="154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55" t="s">
        <v>302</v>
      </c>
      <c r="AT537" s="155" t="s">
        <v>126</v>
      </c>
      <c r="AU537" s="155" t="s">
        <v>89</v>
      </c>
      <c r="AY537" s="17" t="s">
        <v>123</v>
      </c>
      <c r="BE537" s="156">
        <f>IF(N537="základní",J537,0)</f>
        <v>0</v>
      </c>
      <c r="BF537" s="156">
        <f>IF(N537="snížená",J537,0)</f>
        <v>0</v>
      </c>
      <c r="BG537" s="156">
        <f>IF(N537="zákl. přenesená",J537,0)</f>
        <v>0</v>
      </c>
      <c r="BH537" s="156">
        <f>IF(N537="sníž. přenesená",J537,0)</f>
        <v>0</v>
      </c>
      <c r="BI537" s="156">
        <f>IF(N537="nulová",J537,0)</f>
        <v>0</v>
      </c>
      <c r="BJ537" s="17" t="s">
        <v>22</v>
      </c>
      <c r="BK537" s="156">
        <f>ROUND(I537*H537,2)</f>
        <v>0</v>
      </c>
      <c r="BL537" s="17" t="s">
        <v>302</v>
      </c>
      <c r="BM537" s="155" t="s">
        <v>920</v>
      </c>
    </row>
    <row r="538" spans="1:65" s="2" customFormat="1" ht="24.2" customHeight="1">
      <c r="A538" s="32"/>
      <c r="B538" s="143"/>
      <c r="C538" s="144" t="s">
        <v>921</v>
      </c>
      <c r="D538" s="144" t="s">
        <v>126</v>
      </c>
      <c r="E538" s="145" t="s">
        <v>922</v>
      </c>
      <c r="F538" s="146" t="s">
        <v>923</v>
      </c>
      <c r="G538" s="147" t="s">
        <v>234</v>
      </c>
      <c r="H538" s="148">
        <v>174.6</v>
      </c>
      <c r="I538" s="149"/>
      <c r="J538" s="150">
        <f>ROUND(I538*H538,2)</f>
        <v>0</v>
      </c>
      <c r="K538" s="146" t="s">
        <v>130</v>
      </c>
      <c r="L538" s="33"/>
      <c r="M538" s="151" t="s">
        <v>1</v>
      </c>
      <c r="N538" s="152" t="s">
        <v>45</v>
      </c>
      <c r="O538" s="58"/>
      <c r="P538" s="153">
        <f>O538*H538</f>
        <v>0</v>
      </c>
      <c r="Q538" s="153">
        <v>1.2E-4</v>
      </c>
      <c r="R538" s="153">
        <f>Q538*H538</f>
        <v>2.0951999999999998E-2</v>
      </c>
      <c r="S538" s="153">
        <v>0</v>
      </c>
      <c r="T538" s="154">
        <f>S538*H538</f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55" t="s">
        <v>302</v>
      </c>
      <c r="AT538" s="155" t="s">
        <v>126</v>
      </c>
      <c r="AU538" s="155" t="s">
        <v>89</v>
      </c>
      <c r="AY538" s="17" t="s">
        <v>123</v>
      </c>
      <c r="BE538" s="156">
        <f>IF(N538="základní",J538,0)</f>
        <v>0</v>
      </c>
      <c r="BF538" s="156">
        <f>IF(N538="snížená",J538,0)</f>
        <v>0</v>
      </c>
      <c r="BG538" s="156">
        <f>IF(N538="zákl. přenesená",J538,0)</f>
        <v>0</v>
      </c>
      <c r="BH538" s="156">
        <f>IF(N538="sníž. přenesená",J538,0)</f>
        <v>0</v>
      </c>
      <c r="BI538" s="156">
        <f>IF(N538="nulová",J538,0)</f>
        <v>0</v>
      </c>
      <c r="BJ538" s="17" t="s">
        <v>22</v>
      </c>
      <c r="BK538" s="156">
        <f>ROUND(I538*H538,2)</f>
        <v>0</v>
      </c>
      <c r="BL538" s="17" t="s">
        <v>302</v>
      </c>
      <c r="BM538" s="155" t="s">
        <v>924</v>
      </c>
    </row>
    <row r="539" spans="1:65" s="13" customFormat="1" ht="11.25">
      <c r="B539" s="167"/>
      <c r="D539" s="157" t="s">
        <v>223</v>
      </c>
      <c r="E539" s="168" t="s">
        <v>1</v>
      </c>
      <c r="F539" s="169" t="s">
        <v>925</v>
      </c>
      <c r="H539" s="170">
        <v>147</v>
      </c>
      <c r="I539" s="171"/>
      <c r="L539" s="167"/>
      <c r="M539" s="172"/>
      <c r="N539" s="173"/>
      <c r="O539" s="173"/>
      <c r="P539" s="173"/>
      <c r="Q539" s="173"/>
      <c r="R539" s="173"/>
      <c r="S539" s="173"/>
      <c r="T539" s="174"/>
      <c r="AT539" s="168" t="s">
        <v>223</v>
      </c>
      <c r="AU539" s="168" t="s">
        <v>89</v>
      </c>
      <c r="AV539" s="13" t="s">
        <v>89</v>
      </c>
      <c r="AW539" s="13" t="s">
        <v>35</v>
      </c>
      <c r="AX539" s="13" t="s">
        <v>80</v>
      </c>
      <c r="AY539" s="168" t="s">
        <v>123</v>
      </c>
    </row>
    <row r="540" spans="1:65" s="13" customFormat="1" ht="11.25">
      <c r="B540" s="167"/>
      <c r="D540" s="157" t="s">
        <v>223</v>
      </c>
      <c r="E540" s="168" t="s">
        <v>1</v>
      </c>
      <c r="F540" s="169" t="s">
        <v>926</v>
      </c>
      <c r="H540" s="170">
        <v>27.6</v>
      </c>
      <c r="I540" s="171"/>
      <c r="L540" s="167"/>
      <c r="M540" s="172"/>
      <c r="N540" s="173"/>
      <c r="O540" s="173"/>
      <c r="P540" s="173"/>
      <c r="Q540" s="173"/>
      <c r="R540" s="173"/>
      <c r="S540" s="173"/>
      <c r="T540" s="174"/>
      <c r="AT540" s="168" t="s">
        <v>223</v>
      </c>
      <c r="AU540" s="168" t="s">
        <v>89</v>
      </c>
      <c r="AV540" s="13" t="s">
        <v>89</v>
      </c>
      <c r="AW540" s="13" t="s">
        <v>35</v>
      </c>
      <c r="AX540" s="13" t="s">
        <v>80</v>
      </c>
      <c r="AY540" s="168" t="s">
        <v>123</v>
      </c>
    </row>
    <row r="541" spans="1:65" s="14" customFormat="1" ht="11.25">
      <c r="B541" s="175"/>
      <c r="D541" s="157" t="s">
        <v>223</v>
      </c>
      <c r="E541" s="176" t="s">
        <v>1</v>
      </c>
      <c r="F541" s="177" t="s">
        <v>226</v>
      </c>
      <c r="H541" s="178">
        <v>174.6</v>
      </c>
      <c r="I541" s="179"/>
      <c r="L541" s="175"/>
      <c r="M541" s="180"/>
      <c r="N541" s="181"/>
      <c r="O541" s="181"/>
      <c r="P541" s="181"/>
      <c r="Q541" s="181"/>
      <c r="R541" s="181"/>
      <c r="S541" s="181"/>
      <c r="T541" s="182"/>
      <c r="AT541" s="176" t="s">
        <v>223</v>
      </c>
      <c r="AU541" s="176" t="s">
        <v>89</v>
      </c>
      <c r="AV541" s="14" t="s">
        <v>142</v>
      </c>
      <c r="AW541" s="14" t="s">
        <v>35</v>
      </c>
      <c r="AX541" s="14" t="s">
        <v>22</v>
      </c>
      <c r="AY541" s="176" t="s">
        <v>123</v>
      </c>
    </row>
    <row r="542" spans="1:65" s="2" customFormat="1" ht="24.2" customHeight="1">
      <c r="A542" s="32"/>
      <c r="B542" s="143"/>
      <c r="C542" s="144" t="s">
        <v>927</v>
      </c>
      <c r="D542" s="144" t="s">
        <v>126</v>
      </c>
      <c r="E542" s="145" t="s">
        <v>928</v>
      </c>
      <c r="F542" s="146" t="s">
        <v>929</v>
      </c>
      <c r="G542" s="147" t="s">
        <v>234</v>
      </c>
      <c r="H542" s="148">
        <v>174.6</v>
      </c>
      <c r="I542" s="149"/>
      <c r="J542" s="150">
        <f>ROUND(I542*H542,2)</f>
        <v>0</v>
      </c>
      <c r="K542" s="146" t="s">
        <v>130</v>
      </c>
      <c r="L542" s="33"/>
      <c r="M542" s="151" t="s">
        <v>1</v>
      </c>
      <c r="N542" s="152" t="s">
        <v>45</v>
      </c>
      <c r="O542" s="58"/>
      <c r="P542" s="153">
        <f>O542*H542</f>
        <v>0</v>
      </c>
      <c r="Q542" s="153">
        <v>2.9E-4</v>
      </c>
      <c r="R542" s="153">
        <f>Q542*H542</f>
        <v>5.0633999999999998E-2</v>
      </c>
      <c r="S542" s="153">
        <v>0</v>
      </c>
      <c r="T542" s="154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55" t="s">
        <v>302</v>
      </c>
      <c r="AT542" s="155" t="s">
        <v>126</v>
      </c>
      <c r="AU542" s="155" t="s">
        <v>89</v>
      </c>
      <c r="AY542" s="17" t="s">
        <v>123</v>
      </c>
      <c r="BE542" s="156">
        <f>IF(N542="základní",J542,0)</f>
        <v>0</v>
      </c>
      <c r="BF542" s="156">
        <f>IF(N542="snížená",J542,0)</f>
        <v>0</v>
      </c>
      <c r="BG542" s="156">
        <f>IF(N542="zákl. přenesená",J542,0)</f>
        <v>0</v>
      </c>
      <c r="BH542" s="156">
        <f>IF(N542="sníž. přenesená",J542,0)</f>
        <v>0</v>
      </c>
      <c r="BI542" s="156">
        <f>IF(N542="nulová",J542,0)</f>
        <v>0</v>
      </c>
      <c r="BJ542" s="17" t="s">
        <v>22</v>
      </c>
      <c r="BK542" s="156">
        <f>ROUND(I542*H542,2)</f>
        <v>0</v>
      </c>
      <c r="BL542" s="17" t="s">
        <v>302</v>
      </c>
      <c r="BM542" s="155" t="s">
        <v>930</v>
      </c>
    </row>
    <row r="543" spans="1:65" s="2" customFormat="1" ht="24.2" customHeight="1">
      <c r="A543" s="32"/>
      <c r="B543" s="143"/>
      <c r="C543" s="144" t="s">
        <v>931</v>
      </c>
      <c r="D543" s="144" t="s">
        <v>126</v>
      </c>
      <c r="E543" s="145" t="s">
        <v>932</v>
      </c>
      <c r="F543" s="146" t="s">
        <v>933</v>
      </c>
      <c r="G543" s="147" t="s">
        <v>234</v>
      </c>
      <c r="H543" s="148">
        <v>3812</v>
      </c>
      <c r="I543" s="149"/>
      <c r="J543" s="150">
        <f>ROUND(I543*H543,2)</f>
        <v>0</v>
      </c>
      <c r="K543" s="146" t="s">
        <v>130</v>
      </c>
      <c r="L543" s="33"/>
      <c r="M543" s="151" t="s">
        <v>1</v>
      </c>
      <c r="N543" s="152" t="s">
        <v>45</v>
      </c>
      <c r="O543" s="58"/>
      <c r="P543" s="153">
        <f>O543*H543</f>
        <v>0</v>
      </c>
      <c r="Q543" s="153">
        <v>0</v>
      </c>
      <c r="R543" s="153">
        <f>Q543*H543</f>
        <v>0</v>
      </c>
      <c r="S543" s="153">
        <v>0</v>
      </c>
      <c r="T543" s="154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55" t="s">
        <v>302</v>
      </c>
      <c r="AT543" s="155" t="s">
        <v>126</v>
      </c>
      <c r="AU543" s="155" t="s">
        <v>89</v>
      </c>
      <c r="AY543" s="17" t="s">
        <v>123</v>
      </c>
      <c r="BE543" s="156">
        <f>IF(N543="základní",J543,0)</f>
        <v>0</v>
      </c>
      <c r="BF543" s="156">
        <f>IF(N543="snížená",J543,0)</f>
        <v>0</v>
      </c>
      <c r="BG543" s="156">
        <f>IF(N543="zákl. přenesená",J543,0)</f>
        <v>0</v>
      </c>
      <c r="BH543" s="156">
        <f>IF(N543="sníž. přenesená",J543,0)</f>
        <v>0</v>
      </c>
      <c r="BI543" s="156">
        <f>IF(N543="nulová",J543,0)</f>
        <v>0</v>
      </c>
      <c r="BJ543" s="17" t="s">
        <v>22</v>
      </c>
      <c r="BK543" s="156">
        <f>ROUND(I543*H543,2)</f>
        <v>0</v>
      </c>
      <c r="BL543" s="17" t="s">
        <v>302</v>
      </c>
      <c r="BM543" s="155" t="s">
        <v>934</v>
      </c>
    </row>
    <row r="544" spans="1:65" s="13" customFormat="1" ht="11.25">
      <c r="B544" s="167"/>
      <c r="D544" s="157" t="s">
        <v>223</v>
      </c>
      <c r="E544" s="168" t="s">
        <v>1</v>
      </c>
      <c r="F544" s="169" t="s">
        <v>935</v>
      </c>
      <c r="H544" s="170">
        <v>3812</v>
      </c>
      <c r="I544" s="171"/>
      <c r="L544" s="167"/>
      <c r="M544" s="172"/>
      <c r="N544" s="173"/>
      <c r="O544" s="173"/>
      <c r="P544" s="173"/>
      <c r="Q544" s="173"/>
      <c r="R544" s="173"/>
      <c r="S544" s="173"/>
      <c r="T544" s="174"/>
      <c r="AT544" s="168" t="s">
        <v>223</v>
      </c>
      <c r="AU544" s="168" t="s">
        <v>89</v>
      </c>
      <c r="AV544" s="13" t="s">
        <v>89</v>
      </c>
      <c r="AW544" s="13" t="s">
        <v>35</v>
      </c>
      <c r="AX544" s="13" t="s">
        <v>22</v>
      </c>
      <c r="AY544" s="168" t="s">
        <v>123</v>
      </c>
    </row>
    <row r="545" spans="1:65" s="2" customFormat="1" ht="24.2" customHeight="1">
      <c r="A545" s="32"/>
      <c r="B545" s="143"/>
      <c r="C545" s="144" t="s">
        <v>936</v>
      </c>
      <c r="D545" s="144" t="s">
        <v>126</v>
      </c>
      <c r="E545" s="145" t="s">
        <v>937</v>
      </c>
      <c r="F545" s="146" t="s">
        <v>938</v>
      </c>
      <c r="G545" s="147" t="s">
        <v>234</v>
      </c>
      <c r="H545" s="148">
        <v>3010</v>
      </c>
      <c r="I545" s="149"/>
      <c r="J545" s="150">
        <f>ROUND(I545*H545,2)</f>
        <v>0</v>
      </c>
      <c r="K545" s="146" t="s">
        <v>130</v>
      </c>
      <c r="L545" s="33"/>
      <c r="M545" s="151" t="s">
        <v>1</v>
      </c>
      <c r="N545" s="152" t="s">
        <v>45</v>
      </c>
      <c r="O545" s="58"/>
      <c r="P545" s="153">
        <f>O545*H545</f>
        <v>0</v>
      </c>
      <c r="Q545" s="153">
        <v>2.2000000000000001E-4</v>
      </c>
      <c r="R545" s="153">
        <f>Q545*H545</f>
        <v>0.66220000000000001</v>
      </c>
      <c r="S545" s="153">
        <v>0</v>
      </c>
      <c r="T545" s="154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55" t="s">
        <v>302</v>
      </c>
      <c r="AT545" s="155" t="s">
        <v>126</v>
      </c>
      <c r="AU545" s="155" t="s">
        <v>89</v>
      </c>
      <c r="AY545" s="17" t="s">
        <v>123</v>
      </c>
      <c r="BE545" s="156">
        <f>IF(N545="základní",J545,0)</f>
        <v>0</v>
      </c>
      <c r="BF545" s="156">
        <f>IF(N545="snížená",J545,0)</f>
        <v>0</v>
      </c>
      <c r="BG545" s="156">
        <f>IF(N545="zákl. přenesená",J545,0)</f>
        <v>0</v>
      </c>
      <c r="BH545" s="156">
        <f>IF(N545="sníž. přenesená",J545,0)</f>
        <v>0</v>
      </c>
      <c r="BI545" s="156">
        <f>IF(N545="nulová",J545,0)</f>
        <v>0</v>
      </c>
      <c r="BJ545" s="17" t="s">
        <v>22</v>
      </c>
      <c r="BK545" s="156">
        <f>ROUND(I545*H545,2)</f>
        <v>0</v>
      </c>
      <c r="BL545" s="17" t="s">
        <v>302</v>
      </c>
      <c r="BM545" s="155" t="s">
        <v>939</v>
      </c>
    </row>
    <row r="546" spans="1:65" s="13" customFormat="1" ht="11.25">
      <c r="B546" s="167"/>
      <c r="D546" s="157" t="s">
        <v>223</v>
      </c>
      <c r="E546" s="168" t="s">
        <v>1</v>
      </c>
      <c r="F546" s="169" t="s">
        <v>940</v>
      </c>
      <c r="H546" s="170">
        <v>40.502000000000002</v>
      </c>
      <c r="I546" s="171"/>
      <c r="L546" s="167"/>
      <c r="M546" s="172"/>
      <c r="N546" s="173"/>
      <c r="O546" s="173"/>
      <c r="P546" s="173"/>
      <c r="Q546" s="173"/>
      <c r="R546" s="173"/>
      <c r="S546" s="173"/>
      <c r="T546" s="174"/>
      <c r="AT546" s="168" t="s">
        <v>223</v>
      </c>
      <c r="AU546" s="168" t="s">
        <v>89</v>
      </c>
      <c r="AV546" s="13" t="s">
        <v>89</v>
      </c>
      <c r="AW546" s="13" t="s">
        <v>35</v>
      </c>
      <c r="AX546" s="13" t="s">
        <v>80</v>
      </c>
      <c r="AY546" s="168" t="s">
        <v>123</v>
      </c>
    </row>
    <row r="547" spans="1:65" s="13" customFormat="1" ht="11.25">
      <c r="B547" s="167"/>
      <c r="D547" s="157" t="s">
        <v>223</v>
      </c>
      <c r="E547" s="168" t="s">
        <v>1</v>
      </c>
      <c r="F547" s="169" t="s">
        <v>941</v>
      </c>
      <c r="H547" s="170">
        <v>228.96</v>
      </c>
      <c r="I547" s="171"/>
      <c r="L547" s="167"/>
      <c r="M547" s="172"/>
      <c r="N547" s="173"/>
      <c r="O547" s="173"/>
      <c r="P547" s="173"/>
      <c r="Q547" s="173"/>
      <c r="R547" s="173"/>
      <c r="S547" s="173"/>
      <c r="T547" s="174"/>
      <c r="AT547" s="168" t="s">
        <v>223</v>
      </c>
      <c r="AU547" s="168" t="s">
        <v>89</v>
      </c>
      <c r="AV547" s="13" t="s">
        <v>89</v>
      </c>
      <c r="AW547" s="13" t="s">
        <v>35</v>
      </c>
      <c r="AX547" s="13" t="s">
        <v>80</v>
      </c>
      <c r="AY547" s="168" t="s">
        <v>123</v>
      </c>
    </row>
    <row r="548" spans="1:65" s="13" customFormat="1" ht="11.25">
      <c r="B548" s="167"/>
      <c r="D548" s="157" t="s">
        <v>223</v>
      </c>
      <c r="E548" s="168" t="s">
        <v>1</v>
      </c>
      <c r="F548" s="169" t="s">
        <v>942</v>
      </c>
      <c r="H548" s="170">
        <v>204.81899999999999</v>
      </c>
      <c r="I548" s="171"/>
      <c r="L548" s="167"/>
      <c r="M548" s="172"/>
      <c r="N548" s="173"/>
      <c r="O548" s="173"/>
      <c r="P548" s="173"/>
      <c r="Q548" s="173"/>
      <c r="R548" s="173"/>
      <c r="S548" s="173"/>
      <c r="T548" s="174"/>
      <c r="AT548" s="168" t="s">
        <v>223</v>
      </c>
      <c r="AU548" s="168" t="s">
        <v>89</v>
      </c>
      <c r="AV548" s="13" t="s">
        <v>89</v>
      </c>
      <c r="AW548" s="13" t="s">
        <v>35</v>
      </c>
      <c r="AX548" s="13" t="s">
        <v>80</v>
      </c>
      <c r="AY548" s="168" t="s">
        <v>123</v>
      </c>
    </row>
    <row r="549" spans="1:65" s="13" customFormat="1" ht="11.25">
      <c r="B549" s="167"/>
      <c r="D549" s="157" t="s">
        <v>223</v>
      </c>
      <c r="E549" s="168" t="s">
        <v>1</v>
      </c>
      <c r="F549" s="169" t="s">
        <v>943</v>
      </c>
      <c r="H549" s="170">
        <v>225.20400000000001</v>
      </c>
      <c r="I549" s="171"/>
      <c r="L549" s="167"/>
      <c r="M549" s="172"/>
      <c r="N549" s="173"/>
      <c r="O549" s="173"/>
      <c r="P549" s="173"/>
      <c r="Q549" s="173"/>
      <c r="R549" s="173"/>
      <c r="S549" s="173"/>
      <c r="T549" s="174"/>
      <c r="AT549" s="168" t="s">
        <v>223</v>
      </c>
      <c r="AU549" s="168" t="s">
        <v>89</v>
      </c>
      <c r="AV549" s="13" t="s">
        <v>89</v>
      </c>
      <c r="AW549" s="13" t="s">
        <v>35</v>
      </c>
      <c r="AX549" s="13" t="s">
        <v>80</v>
      </c>
      <c r="AY549" s="168" t="s">
        <v>123</v>
      </c>
    </row>
    <row r="550" spans="1:65" s="13" customFormat="1" ht="11.25">
      <c r="B550" s="167"/>
      <c r="D550" s="157" t="s">
        <v>223</v>
      </c>
      <c r="E550" s="168" t="s">
        <v>1</v>
      </c>
      <c r="F550" s="169" t="s">
        <v>944</v>
      </c>
      <c r="H550" s="170">
        <v>259.5</v>
      </c>
      <c r="I550" s="171"/>
      <c r="L550" s="167"/>
      <c r="M550" s="172"/>
      <c r="N550" s="173"/>
      <c r="O550" s="173"/>
      <c r="P550" s="173"/>
      <c r="Q550" s="173"/>
      <c r="R550" s="173"/>
      <c r="S550" s="173"/>
      <c r="T550" s="174"/>
      <c r="AT550" s="168" t="s">
        <v>223</v>
      </c>
      <c r="AU550" s="168" t="s">
        <v>89</v>
      </c>
      <c r="AV550" s="13" t="s">
        <v>89</v>
      </c>
      <c r="AW550" s="13" t="s">
        <v>35</v>
      </c>
      <c r="AX550" s="13" t="s">
        <v>80</v>
      </c>
      <c r="AY550" s="168" t="s">
        <v>123</v>
      </c>
    </row>
    <row r="551" spans="1:65" s="13" customFormat="1" ht="11.25">
      <c r="B551" s="167"/>
      <c r="D551" s="157" t="s">
        <v>223</v>
      </c>
      <c r="E551" s="168" t="s">
        <v>1</v>
      </c>
      <c r="F551" s="169" t="s">
        <v>945</v>
      </c>
      <c r="H551" s="170">
        <v>228.48</v>
      </c>
      <c r="I551" s="171"/>
      <c r="L551" s="167"/>
      <c r="M551" s="172"/>
      <c r="N551" s="173"/>
      <c r="O551" s="173"/>
      <c r="P551" s="173"/>
      <c r="Q551" s="173"/>
      <c r="R551" s="173"/>
      <c r="S551" s="173"/>
      <c r="T551" s="174"/>
      <c r="AT551" s="168" t="s">
        <v>223</v>
      </c>
      <c r="AU551" s="168" t="s">
        <v>89</v>
      </c>
      <c r="AV551" s="13" t="s">
        <v>89</v>
      </c>
      <c r="AW551" s="13" t="s">
        <v>35</v>
      </c>
      <c r="AX551" s="13" t="s">
        <v>80</v>
      </c>
      <c r="AY551" s="168" t="s">
        <v>123</v>
      </c>
    </row>
    <row r="552" spans="1:65" s="13" customFormat="1" ht="11.25">
      <c r="B552" s="167"/>
      <c r="D552" s="157" t="s">
        <v>223</v>
      </c>
      <c r="E552" s="168" t="s">
        <v>1</v>
      </c>
      <c r="F552" s="169" t="s">
        <v>946</v>
      </c>
      <c r="H552" s="170">
        <v>1822.5350000000001</v>
      </c>
      <c r="I552" s="171"/>
      <c r="L552" s="167"/>
      <c r="M552" s="172"/>
      <c r="N552" s="173"/>
      <c r="O552" s="173"/>
      <c r="P552" s="173"/>
      <c r="Q552" s="173"/>
      <c r="R552" s="173"/>
      <c r="S552" s="173"/>
      <c r="T552" s="174"/>
      <c r="AT552" s="168" t="s">
        <v>223</v>
      </c>
      <c r="AU552" s="168" t="s">
        <v>89</v>
      </c>
      <c r="AV552" s="13" t="s">
        <v>89</v>
      </c>
      <c r="AW552" s="13" t="s">
        <v>35</v>
      </c>
      <c r="AX552" s="13" t="s">
        <v>80</v>
      </c>
      <c r="AY552" s="168" t="s">
        <v>123</v>
      </c>
    </row>
    <row r="553" spans="1:65" s="14" customFormat="1" ht="11.25">
      <c r="B553" s="175"/>
      <c r="D553" s="157" t="s">
        <v>223</v>
      </c>
      <c r="E553" s="176" t="s">
        <v>1</v>
      </c>
      <c r="F553" s="177" t="s">
        <v>226</v>
      </c>
      <c r="H553" s="178">
        <v>3010</v>
      </c>
      <c r="I553" s="179"/>
      <c r="L553" s="175"/>
      <c r="M553" s="180"/>
      <c r="N553" s="181"/>
      <c r="O553" s="181"/>
      <c r="P553" s="181"/>
      <c r="Q553" s="181"/>
      <c r="R553" s="181"/>
      <c r="S553" s="181"/>
      <c r="T553" s="182"/>
      <c r="AT553" s="176" t="s">
        <v>223</v>
      </c>
      <c r="AU553" s="176" t="s">
        <v>89</v>
      </c>
      <c r="AV553" s="14" t="s">
        <v>142</v>
      </c>
      <c r="AW553" s="14" t="s">
        <v>35</v>
      </c>
      <c r="AX553" s="14" t="s">
        <v>22</v>
      </c>
      <c r="AY553" s="176" t="s">
        <v>123</v>
      </c>
    </row>
    <row r="554" spans="1:65" s="2" customFormat="1" ht="24.2" customHeight="1">
      <c r="A554" s="32"/>
      <c r="B554" s="143"/>
      <c r="C554" s="144" t="s">
        <v>947</v>
      </c>
      <c r="D554" s="144" t="s">
        <v>126</v>
      </c>
      <c r="E554" s="145" t="s">
        <v>948</v>
      </c>
      <c r="F554" s="146" t="s">
        <v>949</v>
      </c>
      <c r="G554" s="147" t="s">
        <v>234</v>
      </c>
      <c r="H554" s="148">
        <v>802</v>
      </c>
      <c r="I554" s="149"/>
      <c r="J554" s="150">
        <f>ROUND(I554*H554,2)</f>
        <v>0</v>
      </c>
      <c r="K554" s="146" t="s">
        <v>130</v>
      </c>
      <c r="L554" s="33"/>
      <c r="M554" s="151" t="s">
        <v>1</v>
      </c>
      <c r="N554" s="152" t="s">
        <v>45</v>
      </c>
      <c r="O554" s="58"/>
      <c r="P554" s="153">
        <f>O554*H554</f>
        <v>0</v>
      </c>
      <c r="Q554" s="153">
        <v>2.2000000000000001E-4</v>
      </c>
      <c r="R554" s="153">
        <f>Q554*H554</f>
        <v>0.17644000000000001</v>
      </c>
      <c r="S554" s="153">
        <v>0</v>
      </c>
      <c r="T554" s="154">
        <f>S554*H554</f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55" t="s">
        <v>302</v>
      </c>
      <c r="AT554" s="155" t="s">
        <v>126</v>
      </c>
      <c r="AU554" s="155" t="s">
        <v>89</v>
      </c>
      <c r="AY554" s="17" t="s">
        <v>123</v>
      </c>
      <c r="BE554" s="156">
        <f>IF(N554="základní",J554,0)</f>
        <v>0</v>
      </c>
      <c r="BF554" s="156">
        <f>IF(N554="snížená",J554,0)</f>
        <v>0</v>
      </c>
      <c r="BG554" s="156">
        <f>IF(N554="zákl. přenesená",J554,0)</f>
        <v>0</v>
      </c>
      <c r="BH554" s="156">
        <f>IF(N554="sníž. přenesená",J554,0)</f>
        <v>0</v>
      </c>
      <c r="BI554" s="156">
        <f>IF(N554="nulová",J554,0)</f>
        <v>0</v>
      </c>
      <c r="BJ554" s="17" t="s">
        <v>22</v>
      </c>
      <c r="BK554" s="156">
        <f>ROUND(I554*H554,2)</f>
        <v>0</v>
      </c>
      <c r="BL554" s="17" t="s">
        <v>302</v>
      </c>
      <c r="BM554" s="155" t="s">
        <v>950</v>
      </c>
    </row>
    <row r="555" spans="1:65" s="13" customFormat="1" ht="11.25">
      <c r="B555" s="167"/>
      <c r="D555" s="157" t="s">
        <v>223</v>
      </c>
      <c r="E555" s="168" t="s">
        <v>1</v>
      </c>
      <c r="F555" s="169" t="s">
        <v>951</v>
      </c>
      <c r="H555" s="170">
        <v>652</v>
      </c>
      <c r="I555" s="171"/>
      <c r="L555" s="167"/>
      <c r="M555" s="172"/>
      <c r="N555" s="173"/>
      <c r="O555" s="173"/>
      <c r="P555" s="173"/>
      <c r="Q555" s="173"/>
      <c r="R555" s="173"/>
      <c r="S555" s="173"/>
      <c r="T555" s="174"/>
      <c r="AT555" s="168" t="s">
        <v>223</v>
      </c>
      <c r="AU555" s="168" t="s">
        <v>89</v>
      </c>
      <c r="AV555" s="13" t="s">
        <v>89</v>
      </c>
      <c r="AW555" s="13" t="s">
        <v>35</v>
      </c>
      <c r="AX555" s="13" t="s">
        <v>80</v>
      </c>
      <c r="AY555" s="168" t="s">
        <v>123</v>
      </c>
    </row>
    <row r="556" spans="1:65" s="13" customFormat="1" ht="11.25">
      <c r="B556" s="167"/>
      <c r="D556" s="157" t="s">
        <v>223</v>
      </c>
      <c r="E556" s="168" t="s">
        <v>1</v>
      </c>
      <c r="F556" s="169" t="s">
        <v>952</v>
      </c>
      <c r="H556" s="170">
        <v>150</v>
      </c>
      <c r="I556" s="171"/>
      <c r="L556" s="167"/>
      <c r="M556" s="172"/>
      <c r="N556" s="173"/>
      <c r="O556" s="173"/>
      <c r="P556" s="173"/>
      <c r="Q556" s="173"/>
      <c r="R556" s="173"/>
      <c r="S556" s="173"/>
      <c r="T556" s="174"/>
      <c r="AT556" s="168" t="s">
        <v>223</v>
      </c>
      <c r="AU556" s="168" t="s">
        <v>89</v>
      </c>
      <c r="AV556" s="13" t="s">
        <v>89</v>
      </c>
      <c r="AW556" s="13" t="s">
        <v>35</v>
      </c>
      <c r="AX556" s="13" t="s">
        <v>80</v>
      </c>
      <c r="AY556" s="168" t="s">
        <v>123</v>
      </c>
    </row>
    <row r="557" spans="1:65" s="14" customFormat="1" ht="11.25">
      <c r="B557" s="175"/>
      <c r="D557" s="157" t="s">
        <v>223</v>
      </c>
      <c r="E557" s="176" t="s">
        <v>1</v>
      </c>
      <c r="F557" s="177" t="s">
        <v>226</v>
      </c>
      <c r="H557" s="178">
        <v>802</v>
      </c>
      <c r="I557" s="179"/>
      <c r="L557" s="175"/>
      <c r="M557" s="180"/>
      <c r="N557" s="181"/>
      <c r="O557" s="181"/>
      <c r="P557" s="181"/>
      <c r="Q557" s="181"/>
      <c r="R557" s="181"/>
      <c r="S557" s="181"/>
      <c r="T557" s="182"/>
      <c r="AT557" s="176" t="s">
        <v>223</v>
      </c>
      <c r="AU557" s="176" t="s">
        <v>89</v>
      </c>
      <c r="AV557" s="14" t="s">
        <v>142</v>
      </c>
      <c r="AW557" s="14" t="s">
        <v>35</v>
      </c>
      <c r="AX557" s="14" t="s">
        <v>22</v>
      </c>
      <c r="AY557" s="176" t="s">
        <v>123</v>
      </c>
    </row>
    <row r="558" spans="1:65" s="2" customFormat="1" ht="16.5" customHeight="1">
      <c r="A558" s="32"/>
      <c r="B558" s="143"/>
      <c r="C558" s="144" t="s">
        <v>953</v>
      </c>
      <c r="D558" s="144" t="s">
        <v>126</v>
      </c>
      <c r="E558" s="145" t="s">
        <v>954</v>
      </c>
      <c r="F558" s="146" t="s">
        <v>955</v>
      </c>
      <c r="G558" s="147" t="s">
        <v>234</v>
      </c>
      <c r="H558" s="148">
        <v>15</v>
      </c>
      <c r="I558" s="149"/>
      <c r="J558" s="150">
        <f>ROUND(I558*H558,2)</f>
        <v>0</v>
      </c>
      <c r="K558" s="146" t="s">
        <v>130</v>
      </c>
      <c r="L558" s="33"/>
      <c r="M558" s="151" t="s">
        <v>1</v>
      </c>
      <c r="N558" s="152" t="s">
        <v>45</v>
      </c>
      <c r="O558" s="58"/>
      <c r="P558" s="153">
        <f>O558*H558</f>
        <v>0</v>
      </c>
      <c r="Q558" s="153">
        <v>6.9999999999999994E-5</v>
      </c>
      <c r="R558" s="153">
        <f>Q558*H558</f>
        <v>1.0499999999999999E-3</v>
      </c>
      <c r="S558" s="153">
        <v>0</v>
      </c>
      <c r="T558" s="154">
        <f>S558*H558</f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55" t="s">
        <v>302</v>
      </c>
      <c r="AT558" s="155" t="s">
        <v>126</v>
      </c>
      <c r="AU558" s="155" t="s">
        <v>89</v>
      </c>
      <c r="AY558" s="17" t="s">
        <v>123</v>
      </c>
      <c r="BE558" s="156">
        <f>IF(N558="základní",J558,0)</f>
        <v>0</v>
      </c>
      <c r="BF558" s="156">
        <f>IF(N558="snížená",J558,0)</f>
        <v>0</v>
      </c>
      <c r="BG558" s="156">
        <f>IF(N558="zákl. přenesená",J558,0)</f>
        <v>0</v>
      </c>
      <c r="BH558" s="156">
        <f>IF(N558="sníž. přenesená",J558,0)</f>
        <v>0</v>
      </c>
      <c r="BI558" s="156">
        <f>IF(N558="nulová",J558,0)</f>
        <v>0</v>
      </c>
      <c r="BJ558" s="17" t="s">
        <v>22</v>
      </c>
      <c r="BK558" s="156">
        <f>ROUND(I558*H558,2)</f>
        <v>0</v>
      </c>
      <c r="BL558" s="17" t="s">
        <v>302</v>
      </c>
      <c r="BM558" s="155" t="s">
        <v>956</v>
      </c>
    </row>
    <row r="559" spans="1:65" s="13" customFormat="1" ht="11.25">
      <c r="B559" s="167"/>
      <c r="D559" s="157" t="s">
        <v>223</v>
      </c>
      <c r="E559" s="168" t="s">
        <v>1</v>
      </c>
      <c r="F559" s="169" t="s">
        <v>957</v>
      </c>
      <c r="H559" s="170">
        <v>15</v>
      </c>
      <c r="I559" s="171"/>
      <c r="L559" s="167"/>
      <c r="M559" s="172"/>
      <c r="N559" s="173"/>
      <c r="O559" s="173"/>
      <c r="P559" s="173"/>
      <c r="Q559" s="173"/>
      <c r="R559" s="173"/>
      <c r="S559" s="173"/>
      <c r="T559" s="174"/>
      <c r="AT559" s="168" t="s">
        <v>223</v>
      </c>
      <c r="AU559" s="168" t="s">
        <v>89</v>
      </c>
      <c r="AV559" s="13" t="s">
        <v>89</v>
      </c>
      <c r="AW559" s="13" t="s">
        <v>35</v>
      </c>
      <c r="AX559" s="13" t="s">
        <v>22</v>
      </c>
      <c r="AY559" s="168" t="s">
        <v>123</v>
      </c>
    </row>
    <row r="560" spans="1:65" s="2" customFormat="1" ht="24.2" customHeight="1">
      <c r="A560" s="32"/>
      <c r="B560" s="143"/>
      <c r="C560" s="144" t="s">
        <v>958</v>
      </c>
      <c r="D560" s="144" t="s">
        <v>126</v>
      </c>
      <c r="E560" s="145" t="s">
        <v>959</v>
      </c>
      <c r="F560" s="146" t="s">
        <v>960</v>
      </c>
      <c r="G560" s="147" t="s">
        <v>234</v>
      </c>
      <c r="H560" s="148">
        <v>15</v>
      </c>
      <c r="I560" s="149"/>
      <c r="J560" s="150">
        <f>ROUND(I560*H560,2)</f>
        <v>0</v>
      </c>
      <c r="K560" s="146" t="s">
        <v>1</v>
      </c>
      <c r="L560" s="33"/>
      <c r="M560" s="151" t="s">
        <v>1</v>
      </c>
      <c r="N560" s="152" t="s">
        <v>45</v>
      </c>
      <c r="O560" s="58"/>
      <c r="P560" s="153">
        <f>O560*H560</f>
        <v>0</v>
      </c>
      <c r="Q560" s="153">
        <v>0</v>
      </c>
      <c r="R560" s="153">
        <f>Q560*H560</f>
        <v>0</v>
      </c>
      <c r="S560" s="153">
        <v>0</v>
      </c>
      <c r="T560" s="154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55" t="s">
        <v>302</v>
      </c>
      <c r="AT560" s="155" t="s">
        <v>126</v>
      </c>
      <c r="AU560" s="155" t="s">
        <v>89</v>
      </c>
      <c r="AY560" s="17" t="s">
        <v>123</v>
      </c>
      <c r="BE560" s="156">
        <f>IF(N560="základní",J560,0)</f>
        <v>0</v>
      </c>
      <c r="BF560" s="156">
        <f>IF(N560="snížená",J560,0)</f>
        <v>0</v>
      </c>
      <c r="BG560" s="156">
        <f>IF(N560="zákl. přenesená",J560,0)</f>
        <v>0</v>
      </c>
      <c r="BH560" s="156">
        <f>IF(N560="sníž. přenesená",J560,0)</f>
        <v>0</v>
      </c>
      <c r="BI560" s="156">
        <f>IF(N560="nulová",J560,0)</f>
        <v>0</v>
      </c>
      <c r="BJ560" s="17" t="s">
        <v>22</v>
      </c>
      <c r="BK560" s="156">
        <f>ROUND(I560*H560,2)</f>
        <v>0</v>
      </c>
      <c r="BL560" s="17" t="s">
        <v>302</v>
      </c>
      <c r="BM560" s="155" t="s">
        <v>961</v>
      </c>
    </row>
    <row r="561" spans="1:65" s="13" customFormat="1" ht="11.25">
      <c r="B561" s="167"/>
      <c r="D561" s="157" t="s">
        <v>223</v>
      </c>
      <c r="E561" s="168" t="s">
        <v>1</v>
      </c>
      <c r="F561" s="169" t="s">
        <v>957</v>
      </c>
      <c r="H561" s="170">
        <v>15</v>
      </c>
      <c r="I561" s="171"/>
      <c r="L561" s="167"/>
      <c r="M561" s="172"/>
      <c r="N561" s="173"/>
      <c r="O561" s="173"/>
      <c r="P561" s="173"/>
      <c r="Q561" s="173"/>
      <c r="R561" s="173"/>
      <c r="S561" s="173"/>
      <c r="T561" s="174"/>
      <c r="AT561" s="168" t="s">
        <v>223</v>
      </c>
      <c r="AU561" s="168" t="s">
        <v>89</v>
      </c>
      <c r="AV561" s="13" t="s">
        <v>89</v>
      </c>
      <c r="AW561" s="13" t="s">
        <v>35</v>
      </c>
      <c r="AX561" s="13" t="s">
        <v>22</v>
      </c>
      <c r="AY561" s="168" t="s">
        <v>123</v>
      </c>
    </row>
    <row r="562" spans="1:65" s="2" customFormat="1" ht="37.9" customHeight="1">
      <c r="A562" s="32"/>
      <c r="B562" s="143"/>
      <c r="C562" s="144" t="s">
        <v>962</v>
      </c>
      <c r="D562" s="144" t="s">
        <v>126</v>
      </c>
      <c r="E562" s="145" t="s">
        <v>963</v>
      </c>
      <c r="F562" s="146" t="s">
        <v>964</v>
      </c>
      <c r="G562" s="147" t="s">
        <v>234</v>
      </c>
      <c r="H562" s="148">
        <v>370</v>
      </c>
      <c r="I562" s="149"/>
      <c r="J562" s="150">
        <f>ROUND(I562*H562,2)</f>
        <v>0</v>
      </c>
      <c r="K562" s="146" t="s">
        <v>1</v>
      </c>
      <c r="L562" s="33"/>
      <c r="M562" s="151" t="s">
        <v>1</v>
      </c>
      <c r="N562" s="152" t="s">
        <v>45</v>
      </c>
      <c r="O562" s="58"/>
      <c r="P562" s="153">
        <f>O562*H562</f>
        <v>0</v>
      </c>
      <c r="Q562" s="153">
        <v>5.0000000000000002E-5</v>
      </c>
      <c r="R562" s="153">
        <f>Q562*H562</f>
        <v>1.8500000000000003E-2</v>
      </c>
      <c r="S562" s="153">
        <v>0</v>
      </c>
      <c r="T562" s="154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55" t="s">
        <v>302</v>
      </c>
      <c r="AT562" s="155" t="s">
        <v>126</v>
      </c>
      <c r="AU562" s="155" t="s">
        <v>89</v>
      </c>
      <c r="AY562" s="17" t="s">
        <v>123</v>
      </c>
      <c r="BE562" s="156">
        <f>IF(N562="základní",J562,0)</f>
        <v>0</v>
      </c>
      <c r="BF562" s="156">
        <f>IF(N562="snížená",J562,0)</f>
        <v>0</v>
      </c>
      <c r="BG562" s="156">
        <f>IF(N562="zákl. přenesená",J562,0)</f>
        <v>0</v>
      </c>
      <c r="BH562" s="156">
        <f>IF(N562="sníž. přenesená",J562,0)</f>
        <v>0</v>
      </c>
      <c r="BI562" s="156">
        <f>IF(N562="nulová",J562,0)</f>
        <v>0</v>
      </c>
      <c r="BJ562" s="17" t="s">
        <v>22</v>
      </c>
      <c r="BK562" s="156">
        <f>ROUND(I562*H562,2)</f>
        <v>0</v>
      </c>
      <c r="BL562" s="17" t="s">
        <v>302</v>
      </c>
      <c r="BM562" s="155" t="s">
        <v>965</v>
      </c>
    </row>
    <row r="563" spans="1:65" s="13" customFormat="1" ht="11.25">
      <c r="B563" s="167"/>
      <c r="D563" s="157" t="s">
        <v>223</v>
      </c>
      <c r="E563" s="168" t="s">
        <v>1</v>
      </c>
      <c r="F563" s="169" t="s">
        <v>966</v>
      </c>
      <c r="H563" s="170">
        <v>50</v>
      </c>
      <c r="I563" s="171"/>
      <c r="L563" s="167"/>
      <c r="M563" s="172"/>
      <c r="N563" s="173"/>
      <c r="O563" s="173"/>
      <c r="P563" s="173"/>
      <c r="Q563" s="173"/>
      <c r="R563" s="173"/>
      <c r="S563" s="173"/>
      <c r="T563" s="174"/>
      <c r="AT563" s="168" t="s">
        <v>223</v>
      </c>
      <c r="AU563" s="168" t="s">
        <v>89</v>
      </c>
      <c r="AV563" s="13" t="s">
        <v>89</v>
      </c>
      <c r="AW563" s="13" t="s">
        <v>35</v>
      </c>
      <c r="AX563" s="13" t="s">
        <v>80</v>
      </c>
      <c r="AY563" s="168" t="s">
        <v>123</v>
      </c>
    </row>
    <row r="564" spans="1:65" s="13" customFormat="1" ht="11.25">
      <c r="B564" s="167"/>
      <c r="D564" s="157" t="s">
        <v>223</v>
      </c>
      <c r="E564" s="168" t="s">
        <v>1</v>
      </c>
      <c r="F564" s="169" t="s">
        <v>967</v>
      </c>
      <c r="H564" s="170">
        <v>45</v>
      </c>
      <c r="I564" s="171"/>
      <c r="L564" s="167"/>
      <c r="M564" s="172"/>
      <c r="N564" s="173"/>
      <c r="O564" s="173"/>
      <c r="P564" s="173"/>
      <c r="Q564" s="173"/>
      <c r="R564" s="173"/>
      <c r="S564" s="173"/>
      <c r="T564" s="174"/>
      <c r="AT564" s="168" t="s">
        <v>223</v>
      </c>
      <c r="AU564" s="168" t="s">
        <v>89</v>
      </c>
      <c r="AV564" s="13" t="s">
        <v>89</v>
      </c>
      <c r="AW564" s="13" t="s">
        <v>35</v>
      </c>
      <c r="AX564" s="13" t="s">
        <v>80</v>
      </c>
      <c r="AY564" s="168" t="s">
        <v>123</v>
      </c>
    </row>
    <row r="565" spans="1:65" s="13" customFormat="1" ht="11.25">
      <c r="B565" s="167"/>
      <c r="D565" s="157" t="s">
        <v>223</v>
      </c>
      <c r="E565" s="168" t="s">
        <v>1</v>
      </c>
      <c r="F565" s="169" t="s">
        <v>508</v>
      </c>
      <c r="H565" s="170">
        <v>85</v>
      </c>
      <c r="I565" s="171"/>
      <c r="L565" s="167"/>
      <c r="M565" s="172"/>
      <c r="N565" s="173"/>
      <c r="O565" s="173"/>
      <c r="P565" s="173"/>
      <c r="Q565" s="173"/>
      <c r="R565" s="173"/>
      <c r="S565" s="173"/>
      <c r="T565" s="174"/>
      <c r="AT565" s="168" t="s">
        <v>223</v>
      </c>
      <c r="AU565" s="168" t="s">
        <v>89</v>
      </c>
      <c r="AV565" s="13" t="s">
        <v>89</v>
      </c>
      <c r="AW565" s="13" t="s">
        <v>35</v>
      </c>
      <c r="AX565" s="13" t="s">
        <v>80</v>
      </c>
      <c r="AY565" s="168" t="s">
        <v>123</v>
      </c>
    </row>
    <row r="566" spans="1:65" s="13" customFormat="1" ht="11.25">
      <c r="B566" s="167"/>
      <c r="D566" s="157" t="s">
        <v>223</v>
      </c>
      <c r="E566" s="168" t="s">
        <v>1</v>
      </c>
      <c r="F566" s="169" t="s">
        <v>509</v>
      </c>
      <c r="H566" s="170">
        <v>65</v>
      </c>
      <c r="I566" s="171"/>
      <c r="L566" s="167"/>
      <c r="M566" s="172"/>
      <c r="N566" s="173"/>
      <c r="O566" s="173"/>
      <c r="P566" s="173"/>
      <c r="Q566" s="173"/>
      <c r="R566" s="173"/>
      <c r="S566" s="173"/>
      <c r="T566" s="174"/>
      <c r="AT566" s="168" t="s">
        <v>223</v>
      </c>
      <c r="AU566" s="168" t="s">
        <v>89</v>
      </c>
      <c r="AV566" s="13" t="s">
        <v>89</v>
      </c>
      <c r="AW566" s="13" t="s">
        <v>35</v>
      </c>
      <c r="AX566" s="13" t="s">
        <v>80</v>
      </c>
      <c r="AY566" s="168" t="s">
        <v>123</v>
      </c>
    </row>
    <row r="567" spans="1:65" s="13" customFormat="1" ht="11.25">
      <c r="B567" s="167"/>
      <c r="D567" s="157" t="s">
        <v>223</v>
      </c>
      <c r="E567" s="168" t="s">
        <v>1</v>
      </c>
      <c r="F567" s="169" t="s">
        <v>968</v>
      </c>
      <c r="H567" s="170">
        <v>35</v>
      </c>
      <c r="I567" s="171"/>
      <c r="L567" s="167"/>
      <c r="M567" s="172"/>
      <c r="N567" s="173"/>
      <c r="O567" s="173"/>
      <c r="P567" s="173"/>
      <c r="Q567" s="173"/>
      <c r="R567" s="173"/>
      <c r="S567" s="173"/>
      <c r="T567" s="174"/>
      <c r="AT567" s="168" t="s">
        <v>223</v>
      </c>
      <c r="AU567" s="168" t="s">
        <v>89</v>
      </c>
      <c r="AV567" s="13" t="s">
        <v>89</v>
      </c>
      <c r="AW567" s="13" t="s">
        <v>35</v>
      </c>
      <c r="AX567" s="13" t="s">
        <v>80</v>
      </c>
      <c r="AY567" s="168" t="s">
        <v>123</v>
      </c>
    </row>
    <row r="568" spans="1:65" s="13" customFormat="1" ht="11.25">
      <c r="B568" s="167"/>
      <c r="D568" s="157" t="s">
        <v>223</v>
      </c>
      <c r="E568" s="168" t="s">
        <v>1</v>
      </c>
      <c r="F568" s="169" t="s">
        <v>969</v>
      </c>
      <c r="H568" s="170">
        <v>35</v>
      </c>
      <c r="I568" s="171"/>
      <c r="L568" s="167"/>
      <c r="M568" s="172"/>
      <c r="N568" s="173"/>
      <c r="O568" s="173"/>
      <c r="P568" s="173"/>
      <c r="Q568" s="173"/>
      <c r="R568" s="173"/>
      <c r="S568" s="173"/>
      <c r="T568" s="174"/>
      <c r="AT568" s="168" t="s">
        <v>223</v>
      </c>
      <c r="AU568" s="168" t="s">
        <v>89</v>
      </c>
      <c r="AV568" s="13" t="s">
        <v>89</v>
      </c>
      <c r="AW568" s="13" t="s">
        <v>35</v>
      </c>
      <c r="AX568" s="13" t="s">
        <v>80</v>
      </c>
      <c r="AY568" s="168" t="s">
        <v>123</v>
      </c>
    </row>
    <row r="569" spans="1:65" s="13" customFormat="1" ht="11.25">
      <c r="B569" s="167"/>
      <c r="D569" s="157" t="s">
        <v>223</v>
      </c>
      <c r="E569" s="168" t="s">
        <v>1</v>
      </c>
      <c r="F569" s="169" t="s">
        <v>523</v>
      </c>
      <c r="H569" s="170">
        <v>55</v>
      </c>
      <c r="I569" s="171"/>
      <c r="L569" s="167"/>
      <c r="M569" s="172"/>
      <c r="N569" s="173"/>
      <c r="O569" s="173"/>
      <c r="P569" s="173"/>
      <c r="Q569" s="173"/>
      <c r="R569" s="173"/>
      <c r="S569" s="173"/>
      <c r="T569" s="174"/>
      <c r="AT569" s="168" t="s">
        <v>223</v>
      </c>
      <c r="AU569" s="168" t="s">
        <v>89</v>
      </c>
      <c r="AV569" s="13" t="s">
        <v>89</v>
      </c>
      <c r="AW569" s="13" t="s">
        <v>35</v>
      </c>
      <c r="AX569" s="13" t="s">
        <v>80</v>
      </c>
      <c r="AY569" s="168" t="s">
        <v>123</v>
      </c>
    </row>
    <row r="570" spans="1:65" s="14" customFormat="1" ht="11.25">
      <c r="B570" s="175"/>
      <c r="D570" s="157" t="s">
        <v>223</v>
      </c>
      <c r="E570" s="176" t="s">
        <v>1</v>
      </c>
      <c r="F570" s="177" t="s">
        <v>226</v>
      </c>
      <c r="H570" s="178">
        <v>370</v>
      </c>
      <c r="I570" s="179"/>
      <c r="L570" s="175"/>
      <c r="M570" s="180"/>
      <c r="N570" s="181"/>
      <c r="O570" s="181"/>
      <c r="P570" s="181"/>
      <c r="Q570" s="181"/>
      <c r="R570" s="181"/>
      <c r="S570" s="181"/>
      <c r="T570" s="182"/>
      <c r="AT570" s="176" t="s">
        <v>223</v>
      </c>
      <c r="AU570" s="176" t="s">
        <v>89</v>
      </c>
      <c r="AV570" s="14" t="s">
        <v>142</v>
      </c>
      <c r="AW570" s="14" t="s">
        <v>35</v>
      </c>
      <c r="AX570" s="14" t="s">
        <v>22</v>
      </c>
      <c r="AY570" s="176" t="s">
        <v>123</v>
      </c>
    </row>
    <row r="571" spans="1:65" s="2" customFormat="1" ht="21.75" customHeight="1">
      <c r="A571" s="32"/>
      <c r="B571" s="143"/>
      <c r="C571" s="144" t="s">
        <v>970</v>
      </c>
      <c r="D571" s="144" t="s">
        <v>126</v>
      </c>
      <c r="E571" s="145" t="s">
        <v>971</v>
      </c>
      <c r="F571" s="146" t="s">
        <v>972</v>
      </c>
      <c r="G571" s="147" t="s">
        <v>234</v>
      </c>
      <c r="H571" s="148">
        <v>45</v>
      </c>
      <c r="I571" s="149"/>
      <c r="J571" s="150">
        <f>ROUND(I571*H571,2)</f>
        <v>0</v>
      </c>
      <c r="K571" s="146" t="s">
        <v>130</v>
      </c>
      <c r="L571" s="33"/>
      <c r="M571" s="151" t="s">
        <v>1</v>
      </c>
      <c r="N571" s="152" t="s">
        <v>45</v>
      </c>
      <c r="O571" s="58"/>
      <c r="P571" s="153">
        <f>O571*H571</f>
        <v>0</v>
      </c>
      <c r="Q571" s="153">
        <v>0</v>
      </c>
      <c r="R571" s="153">
        <f>Q571*H571</f>
        <v>0</v>
      </c>
      <c r="S571" s="153">
        <v>0</v>
      </c>
      <c r="T571" s="154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55" t="s">
        <v>302</v>
      </c>
      <c r="AT571" s="155" t="s">
        <v>126</v>
      </c>
      <c r="AU571" s="155" t="s">
        <v>89</v>
      </c>
      <c r="AY571" s="17" t="s">
        <v>123</v>
      </c>
      <c r="BE571" s="156">
        <f>IF(N571="základní",J571,0)</f>
        <v>0</v>
      </c>
      <c r="BF571" s="156">
        <f>IF(N571="snížená",J571,0)</f>
        <v>0</v>
      </c>
      <c r="BG571" s="156">
        <f>IF(N571="zákl. přenesená",J571,0)</f>
        <v>0</v>
      </c>
      <c r="BH571" s="156">
        <f>IF(N571="sníž. přenesená",J571,0)</f>
        <v>0</v>
      </c>
      <c r="BI571" s="156">
        <f>IF(N571="nulová",J571,0)</f>
        <v>0</v>
      </c>
      <c r="BJ571" s="17" t="s">
        <v>22</v>
      </c>
      <c r="BK571" s="156">
        <f>ROUND(I571*H571,2)</f>
        <v>0</v>
      </c>
      <c r="BL571" s="17" t="s">
        <v>302</v>
      </c>
      <c r="BM571" s="155" t="s">
        <v>973</v>
      </c>
    </row>
    <row r="572" spans="1:65" s="2" customFormat="1" ht="33" customHeight="1">
      <c r="A572" s="32"/>
      <c r="B572" s="143"/>
      <c r="C572" s="144" t="s">
        <v>974</v>
      </c>
      <c r="D572" s="144" t="s">
        <v>126</v>
      </c>
      <c r="E572" s="145" t="s">
        <v>975</v>
      </c>
      <c r="F572" s="146" t="s">
        <v>976</v>
      </c>
      <c r="G572" s="147" t="s">
        <v>234</v>
      </c>
      <c r="H572" s="148">
        <v>45</v>
      </c>
      <c r="I572" s="149"/>
      <c r="J572" s="150">
        <f>ROUND(I572*H572,2)</f>
        <v>0</v>
      </c>
      <c r="K572" s="146" t="s">
        <v>130</v>
      </c>
      <c r="L572" s="33"/>
      <c r="M572" s="151" t="s">
        <v>1</v>
      </c>
      <c r="N572" s="152" t="s">
        <v>45</v>
      </c>
      <c r="O572" s="58"/>
      <c r="P572" s="153">
        <f>O572*H572</f>
        <v>0</v>
      </c>
      <c r="Q572" s="153">
        <v>7.5000000000000002E-4</v>
      </c>
      <c r="R572" s="153">
        <f>Q572*H572</f>
        <v>3.3750000000000002E-2</v>
      </c>
      <c r="S572" s="153">
        <v>0</v>
      </c>
      <c r="T572" s="154">
        <f>S572*H572</f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55" t="s">
        <v>302</v>
      </c>
      <c r="AT572" s="155" t="s">
        <v>126</v>
      </c>
      <c r="AU572" s="155" t="s">
        <v>89</v>
      </c>
      <c r="AY572" s="17" t="s">
        <v>123</v>
      </c>
      <c r="BE572" s="156">
        <f>IF(N572="základní",J572,0)</f>
        <v>0</v>
      </c>
      <c r="BF572" s="156">
        <f>IF(N572="snížená",J572,0)</f>
        <v>0</v>
      </c>
      <c r="BG572" s="156">
        <f>IF(N572="zákl. přenesená",J572,0)</f>
        <v>0</v>
      </c>
      <c r="BH572" s="156">
        <f>IF(N572="sníž. přenesená",J572,0)</f>
        <v>0</v>
      </c>
      <c r="BI572" s="156">
        <f>IF(N572="nulová",J572,0)</f>
        <v>0</v>
      </c>
      <c r="BJ572" s="17" t="s">
        <v>22</v>
      </c>
      <c r="BK572" s="156">
        <f>ROUND(I572*H572,2)</f>
        <v>0</v>
      </c>
      <c r="BL572" s="17" t="s">
        <v>302</v>
      </c>
      <c r="BM572" s="155" t="s">
        <v>977</v>
      </c>
    </row>
    <row r="573" spans="1:65" s="13" customFormat="1" ht="11.25">
      <c r="B573" s="167"/>
      <c r="D573" s="157" t="s">
        <v>223</v>
      </c>
      <c r="E573" s="168" t="s">
        <v>1</v>
      </c>
      <c r="F573" s="169" t="s">
        <v>978</v>
      </c>
      <c r="H573" s="170">
        <v>45</v>
      </c>
      <c r="I573" s="171"/>
      <c r="L573" s="167"/>
      <c r="M573" s="172"/>
      <c r="N573" s="173"/>
      <c r="O573" s="173"/>
      <c r="P573" s="173"/>
      <c r="Q573" s="173"/>
      <c r="R573" s="173"/>
      <c r="S573" s="173"/>
      <c r="T573" s="174"/>
      <c r="AT573" s="168" t="s">
        <v>223</v>
      </c>
      <c r="AU573" s="168" t="s">
        <v>89</v>
      </c>
      <c r="AV573" s="13" t="s">
        <v>89</v>
      </c>
      <c r="AW573" s="13" t="s">
        <v>35</v>
      </c>
      <c r="AX573" s="13" t="s">
        <v>22</v>
      </c>
      <c r="AY573" s="168" t="s">
        <v>123</v>
      </c>
    </row>
    <row r="574" spans="1:65" s="2" customFormat="1" ht="21.75" customHeight="1">
      <c r="A574" s="32"/>
      <c r="B574" s="143"/>
      <c r="C574" s="144" t="s">
        <v>979</v>
      </c>
      <c r="D574" s="144" t="s">
        <v>126</v>
      </c>
      <c r="E574" s="145" t="s">
        <v>980</v>
      </c>
      <c r="F574" s="146" t="s">
        <v>981</v>
      </c>
      <c r="G574" s="147" t="s">
        <v>234</v>
      </c>
      <c r="H574" s="148">
        <v>140</v>
      </c>
      <c r="I574" s="149"/>
      <c r="J574" s="150">
        <f>ROUND(I574*H574,2)</f>
        <v>0</v>
      </c>
      <c r="K574" s="146" t="s">
        <v>1</v>
      </c>
      <c r="L574" s="33"/>
      <c r="M574" s="151" t="s">
        <v>1</v>
      </c>
      <c r="N574" s="152" t="s">
        <v>45</v>
      </c>
      <c r="O574" s="58"/>
      <c r="P574" s="153">
        <f>O574*H574</f>
        <v>0</v>
      </c>
      <c r="Q574" s="153">
        <v>0</v>
      </c>
      <c r="R574" s="153">
        <f>Q574*H574</f>
        <v>0</v>
      </c>
      <c r="S574" s="153">
        <v>0</v>
      </c>
      <c r="T574" s="154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55" t="s">
        <v>302</v>
      </c>
      <c r="AT574" s="155" t="s">
        <v>126</v>
      </c>
      <c r="AU574" s="155" t="s">
        <v>89</v>
      </c>
      <c r="AY574" s="17" t="s">
        <v>123</v>
      </c>
      <c r="BE574" s="156">
        <f>IF(N574="základní",J574,0)</f>
        <v>0</v>
      </c>
      <c r="BF574" s="156">
        <f>IF(N574="snížená",J574,0)</f>
        <v>0</v>
      </c>
      <c r="BG574" s="156">
        <f>IF(N574="zákl. přenesená",J574,0)</f>
        <v>0</v>
      </c>
      <c r="BH574" s="156">
        <f>IF(N574="sníž. přenesená",J574,0)</f>
        <v>0</v>
      </c>
      <c r="BI574" s="156">
        <f>IF(N574="nulová",J574,0)</f>
        <v>0</v>
      </c>
      <c r="BJ574" s="17" t="s">
        <v>22</v>
      </c>
      <c r="BK574" s="156">
        <f>ROUND(I574*H574,2)</f>
        <v>0</v>
      </c>
      <c r="BL574" s="17" t="s">
        <v>302</v>
      </c>
      <c r="BM574" s="155" t="s">
        <v>982</v>
      </c>
    </row>
    <row r="575" spans="1:65" s="2" customFormat="1" ht="55.5" customHeight="1">
      <c r="A575" s="32"/>
      <c r="B575" s="143"/>
      <c r="C575" s="144" t="s">
        <v>983</v>
      </c>
      <c r="D575" s="144" t="s">
        <v>126</v>
      </c>
      <c r="E575" s="145" t="s">
        <v>984</v>
      </c>
      <c r="F575" s="146" t="s">
        <v>985</v>
      </c>
      <c r="G575" s="147" t="s">
        <v>234</v>
      </c>
      <c r="H575" s="148">
        <v>240</v>
      </c>
      <c r="I575" s="149"/>
      <c r="J575" s="150">
        <f>ROUND(I575*H575,2)</f>
        <v>0</v>
      </c>
      <c r="K575" s="146" t="s">
        <v>1</v>
      </c>
      <c r="L575" s="33"/>
      <c r="M575" s="151" t="s">
        <v>1</v>
      </c>
      <c r="N575" s="152" t="s">
        <v>45</v>
      </c>
      <c r="O575" s="58"/>
      <c r="P575" s="153">
        <f>O575*H575</f>
        <v>0</v>
      </c>
      <c r="Q575" s="153">
        <v>0</v>
      </c>
      <c r="R575" s="153">
        <f>Q575*H575</f>
        <v>0</v>
      </c>
      <c r="S575" s="153">
        <v>0</v>
      </c>
      <c r="T575" s="154">
        <f>S575*H575</f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55" t="s">
        <v>302</v>
      </c>
      <c r="AT575" s="155" t="s">
        <v>126</v>
      </c>
      <c r="AU575" s="155" t="s">
        <v>89</v>
      </c>
      <c r="AY575" s="17" t="s">
        <v>123</v>
      </c>
      <c r="BE575" s="156">
        <f>IF(N575="základní",J575,0)</f>
        <v>0</v>
      </c>
      <c r="BF575" s="156">
        <f>IF(N575="snížená",J575,0)</f>
        <v>0</v>
      </c>
      <c r="BG575" s="156">
        <f>IF(N575="zákl. přenesená",J575,0)</f>
        <v>0</v>
      </c>
      <c r="BH575" s="156">
        <f>IF(N575="sníž. přenesená",J575,0)</f>
        <v>0</v>
      </c>
      <c r="BI575" s="156">
        <f>IF(N575="nulová",J575,0)</f>
        <v>0</v>
      </c>
      <c r="BJ575" s="17" t="s">
        <v>22</v>
      </c>
      <c r="BK575" s="156">
        <f>ROUND(I575*H575,2)</f>
        <v>0</v>
      </c>
      <c r="BL575" s="17" t="s">
        <v>302</v>
      </c>
      <c r="BM575" s="155" t="s">
        <v>986</v>
      </c>
    </row>
    <row r="576" spans="1:65" s="13" customFormat="1" ht="11.25">
      <c r="B576" s="167"/>
      <c r="D576" s="157" t="s">
        <v>223</v>
      </c>
      <c r="E576" s="168" t="s">
        <v>1</v>
      </c>
      <c r="F576" s="169" t="s">
        <v>987</v>
      </c>
      <c r="H576" s="170">
        <v>124.8</v>
      </c>
      <c r="I576" s="171"/>
      <c r="L576" s="167"/>
      <c r="M576" s="172"/>
      <c r="N576" s="173"/>
      <c r="O576" s="173"/>
      <c r="P576" s="173"/>
      <c r="Q576" s="173"/>
      <c r="R576" s="173"/>
      <c r="S576" s="173"/>
      <c r="T576" s="174"/>
      <c r="AT576" s="168" t="s">
        <v>223</v>
      </c>
      <c r="AU576" s="168" t="s">
        <v>89</v>
      </c>
      <c r="AV576" s="13" t="s">
        <v>89</v>
      </c>
      <c r="AW576" s="13" t="s">
        <v>35</v>
      </c>
      <c r="AX576" s="13" t="s">
        <v>80</v>
      </c>
      <c r="AY576" s="168" t="s">
        <v>123</v>
      </c>
    </row>
    <row r="577" spans="1:65" s="13" customFormat="1" ht="11.25">
      <c r="B577" s="167"/>
      <c r="D577" s="157" t="s">
        <v>223</v>
      </c>
      <c r="E577" s="168" t="s">
        <v>1</v>
      </c>
      <c r="F577" s="169" t="s">
        <v>988</v>
      </c>
      <c r="H577" s="170">
        <v>115.2</v>
      </c>
      <c r="I577" s="171"/>
      <c r="L577" s="167"/>
      <c r="M577" s="172"/>
      <c r="N577" s="173"/>
      <c r="O577" s="173"/>
      <c r="P577" s="173"/>
      <c r="Q577" s="173"/>
      <c r="R577" s="173"/>
      <c r="S577" s="173"/>
      <c r="T577" s="174"/>
      <c r="AT577" s="168" t="s">
        <v>223</v>
      </c>
      <c r="AU577" s="168" t="s">
        <v>89</v>
      </c>
      <c r="AV577" s="13" t="s">
        <v>89</v>
      </c>
      <c r="AW577" s="13" t="s">
        <v>35</v>
      </c>
      <c r="AX577" s="13" t="s">
        <v>80</v>
      </c>
      <c r="AY577" s="168" t="s">
        <v>123</v>
      </c>
    </row>
    <row r="578" spans="1:65" s="14" customFormat="1" ht="11.25">
      <c r="B578" s="175"/>
      <c r="D578" s="157" t="s">
        <v>223</v>
      </c>
      <c r="E578" s="176" t="s">
        <v>1</v>
      </c>
      <c r="F578" s="177" t="s">
        <v>226</v>
      </c>
      <c r="H578" s="178">
        <v>240</v>
      </c>
      <c r="I578" s="179"/>
      <c r="L578" s="175"/>
      <c r="M578" s="180"/>
      <c r="N578" s="181"/>
      <c r="O578" s="181"/>
      <c r="P578" s="181"/>
      <c r="Q578" s="181"/>
      <c r="R578" s="181"/>
      <c r="S578" s="181"/>
      <c r="T578" s="182"/>
      <c r="AT578" s="176" t="s">
        <v>223</v>
      </c>
      <c r="AU578" s="176" t="s">
        <v>89</v>
      </c>
      <c r="AV578" s="14" t="s">
        <v>142</v>
      </c>
      <c r="AW578" s="14" t="s">
        <v>35</v>
      </c>
      <c r="AX578" s="14" t="s">
        <v>22</v>
      </c>
      <c r="AY578" s="176" t="s">
        <v>123</v>
      </c>
    </row>
    <row r="579" spans="1:65" s="12" customFormat="1" ht="25.9" customHeight="1">
      <c r="B579" s="130"/>
      <c r="D579" s="131" t="s">
        <v>79</v>
      </c>
      <c r="E579" s="132" t="s">
        <v>454</v>
      </c>
      <c r="F579" s="132" t="s">
        <v>989</v>
      </c>
      <c r="I579" s="133"/>
      <c r="J579" s="134">
        <f>BK579</f>
        <v>0</v>
      </c>
      <c r="L579" s="130"/>
      <c r="M579" s="135"/>
      <c r="N579" s="136"/>
      <c r="O579" s="136"/>
      <c r="P579" s="137">
        <f>P580+P583</f>
        <v>0</v>
      </c>
      <c r="Q579" s="136"/>
      <c r="R579" s="137">
        <f>R580+R583</f>
        <v>0</v>
      </c>
      <c r="S579" s="136"/>
      <c r="T579" s="138">
        <f>T580+T583</f>
        <v>0</v>
      </c>
      <c r="AR579" s="131" t="s">
        <v>138</v>
      </c>
      <c r="AT579" s="139" t="s">
        <v>79</v>
      </c>
      <c r="AU579" s="139" t="s">
        <v>80</v>
      </c>
      <c r="AY579" s="131" t="s">
        <v>123</v>
      </c>
      <c r="BK579" s="140">
        <f>BK580+BK583</f>
        <v>0</v>
      </c>
    </row>
    <row r="580" spans="1:65" s="12" customFormat="1" ht="22.9" customHeight="1">
      <c r="B580" s="130"/>
      <c r="D580" s="131" t="s">
        <v>79</v>
      </c>
      <c r="E580" s="141" t="s">
        <v>990</v>
      </c>
      <c r="F580" s="141" t="s">
        <v>991</v>
      </c>
      <c r="I580" s="133"/>
      <c r="J580" s="142">
        <f>BK580</f>
        <v>0</v>
      </c>
      <c r="L580" s="130"/>
      <c r="M580" s="135"/>
      <c r="N580" s="136"/>
      <c r="O580" s="136"/>
      <c r="P580" s="137">
        <f>SUM(P581:P582)</f>
        <v>0</v>
      </c>
      <c r="Q580" s="136"/>
      <c r="R580" s="137">
        <f>SUM(R581:R582)</f>
        <v>0</v>
      </c>
      <c r="S580" s="136"/>
      <c r="T580" s="138">
        <f>SUM(T581:T582)</f>
        <v>0</v>
      </c>
      <c r="AR580" s="131" t="s">
        <v>138</v>
      </c>
      <c r="AT580" s="139" t="s">
        <v>79</v>
      </c>
      <c r="AU580" s="139" t="s">
        <v>22</v>
      </c>
      <c r="AY580" s="131" t="s">
        <v>123</v>
      </c>
      <c r="BK580" s="140">
        <f>SUM(BK581:BK582)</f>
        <v>0</v>
      </c>
    </row>
    <row r="581" spans="1:65" s="2" customFormat="1" ht="37.9" customHeight="1">
      <c r="A581" s="32"/>
      <c r="B581" s="143"/>
      <c r="C581" s="144" t="s">
        <v>992</v>
      </c>
      <c r="D581" s="144" t="s">
        <v>126</v>
      </c>
      <c r="E581" s="145" t="s">
        <v>993</v>
      </c>
      <c r="F581" s="146" t="s">
        <v>994</v>
      </c>
      <c r="G581" s="147" t="s">
        <v>264</v>
      </c>
      <c r="H581" s="148">
        <v>270</v>
      </c>
      <c r="I581" s="149"/>
      <c r="J581" s="150">
        <f>ROUND(I581*H581,2)</f>
        <v>0</v>
      </c>
      <c r="K581" s="146" t="s">
        <v>1</v>
      </c>
      <c r="L581" s="33"/>
      <c r="M581" s="151" t="s">
        <v>1</v>
      </c>
      <c r="N581" s="152" t="s">
        <v>45</v>
      </c>
      <c r="O581" s="58"/>
      <c r="P581" s="153">
        <f>O581*H581</f>
        <v>0</v>
      </c>
      <c r="Q581" s="153">
        <v>0</v>
      </c>
      <c r="R581" s="153">
        <f>Q581*H581</f>
        <v>0</v>
      </c>
      <c r="S581" s="153">
        <v>0</v>
      </c>
      <c r="T581" s="154">
        <f>S581*H581</f>
        <v>0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55" t="s">
        <v>609</v>
      </c>
      <c r="AT581" s="155" t="s">
        <v>126</v>
      </c>
      <c r="AU581" s="155" t="s">
        <v>89</v>
      </c>
      <c r="AY581" s="17" t="s">
        <v>123</v>
      </c>
      <c r="BE581" s="156">
        <f>IF(N581="základní",J581,0)</f>
        <v>0</v>
      </c>
      <c r="BF581" s="156">
        <f>IF(N581="snížená",J581,0)</f>
        <v>0</v>
      </c>
      <c r="BG581" s="156">
        <f>IF(N581="zákl. přenesená",J581,0)</f>
        <v>0</v>
      </c>
      <c r="BH581" s="156">
        <f>IF(N581="sníž. přenesená",J581,0)</f>
        <v>0</v>
      </c>
      <c r="BI581" s="156">
        <f>IF(N581="nulová",J581,0)</f>
        <v>0</v>
      </c>
      <c r="BJ581" s="17" t="s">
        <v>22</v>
      </c>
      <c r="BK581" s="156">
        <f>ROUND(I581*H581,2)</f>
        <v>0</v>
      </c>
      <c r="BL581" s="17" t="s">
        <v>609</v>
      </c>
      <c r="BM581" s="155" t="s">
        <v>995</v>
      </c>
    </row>
    <row r="582" spans="1:65" s="2" customFormat="1" ht="48.75">
      <c r="A582" s="32"/>
      <c r="B582" s="33"/>
      <c r="C582" s="32"/>
      <c r="D582" s="157" t="s">
        <v>136</v>
      </c>
      <c r="E582" s="32"/>
      <c r="F582" s="158" t="s">
        <v>996</v>
      </c>
      <c r="G582" s="32"/>
      <c r="H582" s="32"/>
      <c r="I582" s="159"/>
      <c r="J582" s="32"/>
      <c r="K582" s="32"/>
      <c r="L582" s="33"/>
      <c r="M582" s="160"/>
      <c r="N582" s="161"/>
      <c r="O582" s="58"/>
      <c r="P582" s="58"/>
      <c r="Q582" s="58"/>
      <c r="R582" s="58"/>
      <c r="S582" s="58"/>
      <c r="T582" s="59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T582" s="17" t="s">
        <v>136</v>
      </c>
      <c r="AU582" s="17" t="s">
        <v>89</v>
      </c>
    </row>
    <row r="583" spans="1:65" s="12" customFormat="1" ht="22.9" customHeight="1">
      <c r="B583" s="130"/>
      <c r="D583" s="131" t="s">
        <v>79</v>
      </c>
      <c r="E583" s="141" t="s">
        <v>997</v>
      </c>
      <c r="F583" s="141" t="s">
        <v>998</v>
      </c>
      <c r="I583" s="133"/>
      <c r="J583" s="142">
        <f>BK583</f>
        <v>0</v>
      </c>
      <c r="L583" s="130"/>
      <c r="M583" s="135"/>
      <c r="N583" s="136"/>
      <c r="O583" s="136"/>
      <c r="P583" s="137">
        <f>SUM(P584:P591)</f>
        <v>0</v>
      </c>
      <c r="Q583" s="136"/>
      <c r="R583" s="137">
        <f>SUM(R584:R591)</f>
        <v>0</v>
      </c>
      <c r="S583" s="136"/>
      <c r="T583" s="138">
        <f>SUM(T584:T591)</f>
        <v>0</v>
      </c>
      <c r="AR583" s="131" t="s">
        <v>138</v>
      </c>
      <c r="AT583" s="139" t="s">
        <v>79</v>
      </c>
      <c r="AU583" s="139" t="s">
        <v>22</v>
      </c>
      <c r="AY583" s="131" t="s">
        <v>123</v>
      </c>
      <c r="BK583" s="140">
        <f>SUM(BK584:BK591)</f>
        <v>0</v>
      </c>
    </row>
    <row r="584" spans="1:65" s="2" customFormat="1" ht="16.5" customHeight="1">
      <c r="A584" s="32"/>
      <c r="B584" s="143"/>
      <c r="C584" s="144" t="s">
        <v>999</v>
      </c>
      <c r="D584" s="144" t="s">
        <v>126</v>
      </c>
      <c r="E584" s="145" t="s">
        <v>1000</v>
      </c>
      <c r="F584" s="146" t="s">
        <v>1001</v>
      </c>
      <c r="G584" s="147" t="s">
        <v>286</v>
      </c>
      <c r="H584" s="148">
        <v>1</v>
      </c>
      <c r="I584" s="149"/>
      <c r="J584" s="150">
        <f>ROUND(I584*H584,2)</f>
        <v>0</v>
      </c>
      <c r="K584" s="146" t="s">
        <v>1</v>
      </c>
      <c r="L584" s="33"/>
      <c r="M584" s="151" t="s">
        <v>1</v>
      </c>
      <c r="N584" s="152" t="s">
        <v>45</v>
      </c>
      <c r="O584" s="58"/>
      <c r="P584" s="153">
        <f>O584*H584</f>
        <v>0</v>
      </c>
      <c r="Q584" s="153">
        <v>0</v>
      </c>
      <c r="R584" s="153">
        <f>Q584*H584</f>
        <v>0</v>
      </c>
      <c r="S584" s="153">
        <v>0</v>
      </c>
      <c r="T584" s="154">
        <f>S584*H584</f>
        <v>0</v>
      </c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155" t="s">
        <v>609</v>
      </c>
      <c r="AT584" s="155" t="s">
        <v>126</v>
      </c>
      <c r="AU584" s="155" t="s">
        <v>89</v>
      </c>
      <c r="AY584" s="17" t="s">
        <v>123</v>
      </c>
      <c r="BE584" s="156">
        <f>IF(N584="základní",J584,0)</f>
        <v>0</v>
      </c>
      <c r="BF584" s="156">
        <f>IF(N584="snížená",J584,0)</f>
        <v>0</v>
      </c>
      <c r="BG584" s="156">
        <f>IF(N584="zákl. přenesená",J584,0)</f>
        <v>0</v>
      </c>
      <c r="BH584" s="156">
        <f>IF(N584="sníž. přenesená",J584,0)</f>
        <v>0</v>
      </c>
      <c r="BI584" s="156">
        <f>IF(N584="nulová",J584,0)</f>
        <v>0</v>
      </c>
      <c r="BJ584" s="17" t="s">
        <v>22</v>
      </c>
      <c r="BK584" s="156">
        <f>ROUND(I584*H584,2)</f>
        <v>0</v>
      </c>
      <c r="BL584" s="17" t="s">
        <v>609</v>
      </c>
      <c r="BM584" s="155" t="s">
        <v>1002</v>
      </c>
    </row>
    <row r="585" spans="1:65" s="2" customFormat="1" ht="78">
      <c r="A585" s="32"/>
      <c r="B585" s="33"/>
      <c r="C585" s="32"/>
      <c r="D585" s="157" t="s">
        <v>136</v>
      </c>
      <c r="E585" s="32"/>
      <c r="F585" s="158" t="s">
        <v>1003</v>
      </c>
      <c r="G585" s="32"/>
      <c r="H585" s="32"/>
      <c r="I585" s="159"/>
      <c r="J585" s="32"/>
      <c r="K585" s="32"/>
      <c r="L585" s="33"/>
      <c r="M585" s="160"/>
      <c r="N585" s="161"/>
      <c r="O585" s="58"/>
      <c r="P585" s="58"/>
      <c r="Q585" s="58"/>
      <c r="R585" s="58"/>
      <c r="S585" s="58"/>
      <c r="T585" s="59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T585" s="17" t="s">
        <v>136</v>
      </c>
      <c r="AU585" s="17" t="s">
        <v>89</v>
      </c>
    </row>
    <row r="586" spans="1:65" s="2" customFormat="1" ht="16.5" customHeight="1">
      <c r="A586" s="32"/>
      <c r="B586" s="143"/>
      <c r="C586" s="144" t="s">
        <v>1004</v>
      </c>
      <c r="D586" s="144" t="s">
        <v>126</v>
      </c>
      <c r="E586" s="145" t="s">
        <v>1005</v>
      </c>
      <c r="F586" s="146" t="s">
        <v>1006</v>
      </c>
      <c r="G586" s="147" t="s">
        <v>286</v>
      </c>
      <c r="H586" s="148">
        <v>1</v>
      </c>
      <c r="I586" s="149"/>
      <c r="J586" s="150">
        <f>ROUND(I586*H586,2)</f>
        <v>0</v>
      </c>
      <c r="K586" s="146" t="s">
        <v>1</v>
      </c>
      <c r="L586" s="33"/>
      <c r="M586" s="151" t="s">
        <v>1</v>
      </c>
      <c r="N586" s="152" t="s">
        <v>45</v>
      </c>
      <c r="O586" s="58"/>
      <c r="P586" s="153">
        <f>O586*H586</f>
        <v>0</v>
      </c>
      <c r="Q586" s="153">
        <v>0</v>
      </c>
      <c r="R586" s="153">
        <f>Q586*H586</f>
        <v>0</v>
      </c>
      <c r="S586" s="153">
        <v>0</v>
      </c>
      <c r="T586" s="154">
        <f>S586*H586</f>
        <v>0</v>
      </c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155" t="s">
        <v>609</v>
      </c>
      <c r="AT586" s="155" t="s">
        <v>126</v>
      </c>
      <c r="AU586" s="155" t="s">
        <v>89</v>
      </c>
      <c r="AY586" s="17" t="s">
        <v>123</v>
      </c>
      <c r="BE586" s="156">
        <f>IF(N586="základní",J586,0)</f>
        <v>0</v>
      </c>
      <c r="BF586" s="156">
        <f>IF(N586="snížená",J586,0)</f>
        <v>0</v>
      </c>
      <c r="BG586" s="156">
        <f>IF(N586="zákl. přenesená",J586,0)</f>
        <v>0</v>
      </c>
      <c r="BH586" s="156">
        <f>IF(N586="sníž. přenesená",J586,0)</f>
        <v>0</v>
      </c>
      <c r="BI586" s="156">
        <f>IF(N586="nulová",J586,0)</f>
        <v>0</v>
      </c>
      <c r="BJ586" s="17" t="s">
        <v>22</v>
      </c>
      <c r="BK586" s="156">
        <f>ROUND(I586*H586,2)</f>
        <v>0</v>
      </c>
      <c r="BL586" s="17" t="s">
        <v>609</v>
      </c>
      <c r="BM586" s="155" t="s">
        <v>1007</v>
      </c>
    </row>
    <row r="587" spans="1:65" s="2" customFormat="1" ht="16.5" customHeight="1">
      <c r="A587" s="32"/>
      <c r="B587" s="143"/>
      <c r="C587" s="144" t="s">
        <v>1008</v>
      </c>
      <c r="D587" s="144" t="s">
        <v>126</v>
      </c>
      <c r="E587" s="145" t="s">
        <v>1009</v>
      </c>
      <c r="F587" s="146" t="s">
        <v>1010</v>
      </c>
      <c r="G587" s="147" t="s">
        <v>1011</v>
      </c>
      <c r="H587" s="148">
        <v>300</v>
      </c>
      <c r="I587" s="149"/>
      <c r="J587" s="150">
        <f>ROUND(I587*H587,2)</f>
        <v>0</v>
      </c>
      <c r="K587" s="146" t="s">
        <v>1</v>
      </c>
      <c r="L587" s="33"/>
      <c r="M587" s="151" t="s">
        <v>1</v>
      </c>
      <c r="N587" s="152" t="s">
        <v>45</v>
      </c>
      <c r="O587" s="58"/>
      <c r="P587" s="153">
        <f>O587*H587</f>
        <v>0</v>
      </c>
      <c r="Q587" s="153">
        <v>0</v>
      </c>
      <c r="R587" s="153">
        <f>Q587*H587</f>
        <v>0</v>
      </c>
      <c r="S587" s="153">
        <v>0</v>
      </c>
      <c r="T587" s="154">
        <f>S587*H587</f>
        <v>0</v>
      </c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155" t="s">
        <v>609</v>
      </c>
      <c r="AT587" s="155" t="s">
        <v>126</v>
      </c>
      <c r="AU587" s="155" t="s">
        <v>89</v>
      </c>
      <c r="AY587" s="17" t="s">
        <v>123</v>
      </c>
      <c r="BE587" s="156">
        <f>IF(N587="základní",J587,0)</f>
        <v>0</v>
      </c>
      <c r="BF587" s="156">
        <f>IF(N587="snížená",J587,0)</f>
        <v>0</v>
      </c>
      <c r="BG587" s="156">
        <f>IF(N587="zákl. přenesená",J587,0)</f>
        <v>0</v>
      </c>
      <c r="BH587" s="156">
        <f>IF(N587="sníž. přenesená",J587,0)</f>
        <v>0</v>
      </c>
      <c r="BI587" s="156">
        <f>IF(N587="nulová",J587,0)</f>
        <v>0</v>
      </c>
      <c r="BJ587" s="17" t="s">
        <v>22</v>
      </c>
      <c r="BK587" s="156">
        <f>ROUND(I587*H587,2)</f>
        <v>0</v>
      </c>
      <c r="BL587" s="17" t="s">
        <v>609</v>
      </c>
      <c r="BM587" s="155" t="s">
        <v>1012</v>
      </c>
    </row>
    <row r="588" spans="1:65" s="13" customFormat="1" ht="11.25">
      <c r="B588" s="167"/>
      <c r="D588" s="157" t="s">
        <v>223</v>
      </c>
      <c r="E588" s="168" t="s">
        <v>1</v>
      </c>
      <c r="F588" s="169" t="s">
        <v>1013</v>
      </c>
      <c r="H588" s="170">
        <v>300</v>
      </c>
      <c r="I588" s="171"/>
      <c r="L588" s="167"/>
      <c r="M588" s="172"/>
      <c r="N588" s="173"/>
      <c r="O588" s="173"/>
      <c r="P588" s="173"/>
      <c r="Q588" s="173"/>
      <c r="R588" s="173"/>
      <c r="S588" s="173"/>
      <c r="T588" s="174"/>
      <c r="AT588" s="168" t="s">
        <v>223</v>
      </c>
      <c r="AU588" s="168" t="s">
        <v>89</v>
      </c>
      <c r="AV588" s="13" t="s">
        <v>89</v>
      </c>
      <c r="AW588" s="13" t="s">
        <v>35</v>
      </c>
      <c r="AX588" s="13" t="s">
        <v>22</v>
      </c>
      <c r="AY588" s="168" t="s">
        <v>123</v>
      </c>
    </row>
    <row r="589" spans="1:65" s="2" customFormat="1" ht="16.5" customHeight="1">
      <c r="A589" s="32"/>
      <c r="B589" s="143"/>
      <c r="C589" s="144" t="s">
        <v>1014</v>
      </c>
      <c r="D589" s="144" t="s">
        <v>126</v>
      </c>
      <c r="E589" s="145" t="s">
        <v>1015</v>
      </c>
      <c r="F589" s="146" t="s">
        <v>1016</v>
      </c>
      <c r="G589" s="147" t="s">
        <v>1017</v>
      </c>
      <c r="H589" s="148">
        <v>1</v>
      </c>
      <c r="I589" s="149"/>
      <c r="J589" s="150">
        <f>ROUND(I589*H589,2)</f>
        <v>0</v>
      </c>
      <c r="K589" s="146" t="s">
        <v>1</v>
      </c>
      <c r="L589" s="33"/>
      <c r="M589" s="151" t="s">
        <v>1</v>
      </c>
      <c r="N589" s="152" t="s">
        <v>45</v>
      </c>
      <c r="O589" s="58"/>
      <c r="P589" s="153">
        <f>O589*H589</f>
        <v>0</v>
      </c>
      <c r="Q589" s="153">
        <v>0</v>
      </c>
      <c r="R589" s="153">
        <f>Q589*H589</f>
        <v>0</v>
      </c>
      <c r="S589" s="153">
        <v>0</v>
      </c>
      <c r="T589" s="154">
        <f>S589*H589</f>
        <v>0</v>
      </c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55" t="s">
        <v>609</v>
      </c>
      <c r="AT589" s="155" t="s">
        <v>126</v>
      </c>
      <c r="AU589" s="155" t="s">
        <v>89</v>
      </c>
      <c r="AY589" s="17" t="s">
        <v>123</v>
      </c>
      <c r="BE589" s="156">
        <f>IF(N589="základní",J589,0)</f>
        <v>0</v>
      </c>
      <c r="BF589" s="156">
        <f>IF(N589="snížená",J589,0)</f>
        <v>0</v>
      </c>
      <c r="BG589" s="156">
        <f>IF(N589="zákl. přenesená",J589,0)</f>
        <v>0</v>
      </c>
      <c r="BH589" s="156">
        <f>IF(N589="sníž. přenesená",J589,0)</f>
        <v>0</v>
      </c>
      <c r="BI589" s="156">
        <f>IF(N589="nulová",J589,0)</f>
        <v>0</v>
      </c>
      <c r="BJ589" s="17" t="s">
        <v>22</v>
      </c>
      <c r="BK589" s="156">
        <f>ROUND(I589*H589,2)</f>
        <v>0</v>
      </c>
      <c r="BL589" s="17" t="s">
        <v>609</v>
      </c>
      <c r="BM589" s="155" t="s">
        <v>1018</v>
      </c>
    </row>
    <row r="590" spans="1:65" s="2" customFormat="1" ht="16.5" customHeight="1">
      <c r="A590" s="32"/>
      <c r="B590" s="143"/>
      <c r="C590" s="144" t="s">
        <v>1019</v>
      </c>
      <c r="D590" s="144" t="s">
        <v>126</v>
      </c>
      <c r="E590" s="145" t="s">
        <v>1020</v>
      </c>
      <c r="F590" s="146" t="s">
        <v>1021</v>
      </c>
      <c r="G590" s="147" t="s">
        <v>286</v>
      </c>
      <c r="H590" s="148">
        <v>1</v>
      </c>
      <c r="I590" s="149"/>
      <c r="J590" s="150">
        <f>ROUND(I590*H590,2)</f>
        <v>0</v>
      </c>
      <c r="K590" s="146" t="s">
        <v>1</v>
      </c>
      <c r="L590" s="33"/>
      <c r="M590" s="151" t="s">
        <v>1</v>
      </c>
      <c r="N590" s="152" t="s">
        <v>45</v>
      </c>
      <c r="O590" s="58"/>
      <c r="P590" s="153">
        <f>O590*H590</f>
        <v>0</v>
      </c>
      <c r="Q590" s="153">
        <v>0</v>
      </c>
      <c r="R590" s="153">
        <f>Q590*H590</f>
        <v>0</v>
      </c>
      <c r="S590" s="153">
        <v>0</v>
      </c>
      <c r="T590" s="154">
        <f>S590*H590</f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55" t="s">
        <v>609</v>
      </c>
      <c r="AT590" s="155" t="s">
        <v>126</v>
      </c>
      <c r="AU590" s="155" t="s">
        <v>89</v>
      </c>
      <c r="AY590" s="17" t="s">
        <v>123</v>
      </c>
      <c r="BE590" s="156">
        <f>IF(N590="základní",J590,0)</f>
        <v>0</v>
      </c>
      <c r="BF590" s="156">
        <f>IF(N590="snížená",J590,0)</f>
        <v>0</v>
      </c>
      <c r="BG590" s="156">
        <f>IF(N590="zákl. přenesená",J590,0)</f>
        <v>0</v>
      </c>
      <c r="BH590" s="156">
        <f>IF(N590="sníž. přenesená",J590,0)</f>
        <v>0</v>
      </c>
      <c r="BI590" s="156">
        <f>IF(N590="nulová",J590,0)</f>
        <v>0</v>
      </c>
      <c r="BJ590" s="17" t="s">
        <v>22</v>
      </c>
      <c r="BK590" s="156">
        <f>ROUND(I590*H590,2)</f>
        <v>0</v>
      </c>
      <c r="BL590" s="17" t="s">
        <v>609</v>
      </c>
      <c r="BM590" s="155" t="s">
        <v>1022</v>
      </c>
    </row>
    <row r="591" spans="1:65" s="2" customFormat="1" ht="16.5" customHeight="1">
      <c r="A591" s="32"/>
      <c r="B591" s="143"/>
      <c r="C591" s="144" t="s">
        <v>1023</v>
      </c>
      <c r="D591" s="144" t="s">
        <v>126</v>
      </c>
      <c r="E591" s="145" t="s">
        <v>1024</v>
      </c>
      <c r="F591" s="146" t="s">
        <v>1025</v>
      </c>
      <c r="G591" s="147" t="s">
        <v>1017</v>
      </c>
      <c r="H591" s="148">
        <v>1</v>
      </c>
      <c r="I591" s="149"/>
      <c r="J591" s="150">
        <f>ROUND(I591*H591,2)</f>
        <v>0</v>
      </c>
      <c r="K591" s="146" t="s">
        <v>1</v>
      </c>
      <c r="L591" s="33"/>
      <c r="M591" s="151" t="s">
        <v>1</v>
      </c>
      <c r="N591" s="152" t="s">
        <v>45</v>
      </c>
      <c r="O591" s="58"/>
      <c r="P591" s="153">
        <f>O591*H591</f>
        <v>0</v>
      </c>
      <c r="Q591" s="153">
        <v>0</v>
      </c>
      <c r="R591" s="153">
        <f>Q591*H591</f>
        <v>0</v>
      </c>
      <c r="S591" s="153">
        <v>0</v>
      </c>
      <c r="T591" s="154">
        <f>S591*H591</f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55" t="s">
        <v>609</v>
      </c>
      <c r="AT591" s="155" t="s">
        <v>126</v>
      </c>
      <c r="AU591" s="155" t="s">
        <v>89</v>
      </c>
      <c r="AY591" s="17" t="s">
        <v>123</v>
      </c>
      <c r="BE591" s="156">
        <f>IF(N591="základní",J591,0)</f>
        <v>0</v>
      </c>
      <c r="BF591" s="156">
        <f>IF(N591="snížená",J591,0)</f>
        <v>0</v>
      </c>
      <c r="BG591" s="156">
        <f>IF(N591="zákl. přenesená",J591,0)</f>
        <v>0</v>
      </c>
      <c r="BH591" s="156">
        <f>IF(N591="sníž. přenesená",J591,0)</f>
        <v>0</v>
      </c>
      <c r="BI591" s="156">
        <f>IF(N591="nulová",J591,0)</f>
        <v>0</v>
      </c>
      <c r="BJ591" s="17" t="s">
        <v>22</v>
      </c>
      <c r="BK591" s="156">
        <f>ROUND(I591*H591,2)</f>
        <v>0</v>
      </c>
      <c r="BL591" s="17" t="s">
        <v>609</v>
      </c>
      <c r="BM591" s="155" t="s">
        <v>1026</v>
      </c>
    </row>
    <row r="592" spans="1:65" s="12" customFormat="1" ht="25.9" customHeight="1">
      <c r="B592" s="130"/>
      <c r="D592" s="131" t="s">
        <v>79</v>
      </c>
      <c r="E592" s="132" t="s">
        <v>1027</v>
      </c>
      <c r="F592" s="132" t="s">
        <v>1027</v>
      </c>
      <c r="I592" s="133"/>
      <c r="J592" s="134">
        <f>BK592</f>
        <v>0</v>
      </c>
      <c r="L592" s="130"/>
      <c r="M592" s="135"/>
      <c r="N592" s="136"/>
      <c r="O592" s="136"/>
      <c r="P592" s="137">
        <f>P593</f>
        <v>0</v>
      </c>
      <c r="Q592" s="136"/>
      <c r="R592" s="137">
        <f>R593</f>
        <v>0</v>
      </c>
      <c r="S592" s="136"/>
      <c r="T592" s="138">
        <f>T593</f>
        <v>0</v>
      </c>
      <c r="AR592" s="131" t="s">
        <v>142</v>
      </c>
      <c r="AT592" s="139" t="s">
        <v>79</v>
      </c>
      <c r="AU592" s="139" t="s">
        <v>80</v>
      </c>
      <c r="AY592" s="131" t="s">
        <v>123</v>
      </c>
      <c r="BK592" s="140">
        <f>BK593</f>
        <v>0</v>
      </c>
    </row>
    <row r="593" spans="1:65" s="12" customFormat="1" ht="22.9" customHeight="1">
      <c r="B593" s="130"/>
      <c r="D593" s="131" t="s">
        <v>79</v>
      </c>
      <c r="E593" s="141" t="s">
        <v>1028</v>
      </c>
      <c r="F593" s="141" t="s">
        <v>1029</v>
      </c>
      <c r="I593" s="133"/>
      <c r="J593" s="142">
        <f>BK593</f>
        <v>0</v>
      </c>
      <c r="L593" s="130"/>
      <c r="M593" s="135"/>
      <c r="N593" s="136"/>
      <c r="O593" s="136"/>
      <c r="P593" s="137">
        <f>SUM(P594:P614)</f>
        <v>0</v>
      </c>
      <c r="Q593" s="136"/>
      <c r="R593" s="137">
        <f>SUM(R594:R614)</f>
        <v>0</v>
      </c>
      <c r="S593" s="136"/>
      <c r="T593" s="138">
        <f>SUM(T594:T614)</f>
        <v>0</v>
      </c>
      <c r="AR593" s="131" t="s">
        <v>142</v>
      </c>
      <c r="AT593" s="139" t="s">
        <v>79</v>
      </c>
      <c r="AU593" s="139" t="s">
        <v>22</v>
      </c>
      <c r="AY593" s="131" t="s">
        <v>123</v>
      </c>
      <c r="BK593" s="140">
        <f>SUM(BK594:BK614)</f>
        <v>0</v>
      </c>
    </row>
    <row r="594" spans="1:65" s="2" customFormat="1" ht="37.9" customHeight="1">
      <c r="A594" s="32"/>
      <c r="B594" s="143"/>
      <c r="C594" s="144" t="s">
        <v>1030</v>
      </c>
      <c r="D594" s="144" t="s">
        <v>126</v>
      </c>
      <c r="E594" s="145" t="s">
        <v>1031</v>
      </c>
      <c r="F594" s="146" t="s">
        <v>1032</v>
      </c>
      <c r="G594" s="147" t="s">
        <v>334</v>
      </c>
      <c r="H594" s="148">
        <v>40</v>
      </c>
      <c r="I594" s="149"/>
      <c r="J594" s="150">
        <f>ROUND(I594*H594,2)</f>
        <v>0</v>
      </c>
      <c r="K594" s="146" t="s">
        <v>1</v>
      </c>
      <c r="L594" s="33"/>
      <c r="M594" s="151" t="s">
        <v>1</v>
      </c>
      <c r="N594" s="152" t="s">
        <v>45</v>
      </c>
      <c r="O594" s="58"/>
      <c r="P594" s="153">
        <f>O594*H594</f>
        <v>0</v>
      </c>
      <c r="Q594" s="153">
        <v>0</v>
      </c>
      <c r="R594" s="153">
        <f>Q594*H594</f>
        <v>0</v>
      </c>
      <c r="S594" s="153">
        <v>0</v>
      </c>
      <c r="T594" s="154">
        <f>S594*H594</f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55" t="s">
        <v>694</v>
      </c>
      <c r="AT594" s="155" t="s">
        <v>126</v>
      </c>
      <c r="AU594" s="155" t="s">
        <v>89</v>
      </c>
      <c r="AY594" s="17" t="s">
        <v>123</v>
      </c>
      <c r="BE594" s="156">
        <f>IF(N594="základní",J594,0)</f>
        <v>0</v>
      </c>
      <c r="BF594" s="156">
        <f>IF(N594="snížená",J594,0)</f>
        <v>0</v>
      </c>
      <c r="BG594" s="156">
        <f>IF(N594="zákl. přenesená",J594,0)</f>
        <v>0</v>
      </c>
      <c r="BH594" s="156">
        <f>IF(N594="sníž. přenesená",J594,0)</f>
        <v>0</v>
      </c>
      <c r="BI594" s="156">
        <f>IF(N594="nulová",J594,0)</f>
        <v>0</v>
      </c>
      <c r="BJ594" s="17" t="s">
        <v>22</v>
      </c>
      <c r="BK594" s="156">
        <f>ROUND(I594*H594,2)</f>
        <v>0</v>
      </c>
      <c r="BL594" s="17" t="s">
        <v>694</v>
      </c>
      <c r="BM594" s="155" t="s">
        <v>1033</v>
      </c>
    </row>
    <row r="595" spans="1:65" s="2" customFormat="1" ht="29.25">
      <c r="A595" s="32"/>
      <c r="B595" s="33"/>
      <c r="C595" s="32"/>
      <c r="D595" s="157" t="s">
        <v>136</v>
      </c>
      <c r="E595" s="32"/>
      <c r="F595" s="158" t="s">
        <v>1034</v>
      </c>
      <c r="G595" s="32"/>
      <c r="H595" s="32"/>
      <c r="I595" s="159"/>
      <c r="J595" s="32"/>
      <c r="K595" s="32"/>
      <c r="L595" s="33"/>
      <c r="M595" s="160"/>
      <c r="N595" s="161"/>
      <c r="O595" s="58"/>
      <c r="P595" s="58"/>
      <c r="Q595" s="58"/>
      <c r="R595" s="58"/>
      <c r="S595" s="58"/>
      <c r="T595" s="59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T595" s="17" t="s">
        <v>136</v>
      </c>
      <c r="AU595" s="17" t="s">
        <v>89</v>
      </c>
    </row>
    <row r="596" spans="1:65" s="2" customFormat="1" ht="24.2" customHeight="1">
      <c r="A596" s="32"/>
      <c r="B596" s="143"/>
      <c r="C596" s="144" t="s">
        <v>1035</v>
      </c>
      <c r="D596" s="144" t="s">
        <v>126</v>
      </c>
      <c r="E596" s="145" t="s">
        <v>1036</v>
      </c>
      <c r="F596" s="146" t="s">
        <v>1037</v>
      </c>
      <c r="G596" s="147" t="s">
        <v>286</v>
      </c>
      <c r="H596" s="148">
        <v>8</v>
      </c>
      <c r="I596" s="149"/>
      <c r="J596" s="150">
        <f>ROUND(I596*H596,2)</f>
        <v>0</v>
      </c>
      <c r="K596" s="146" t="s">
        <v>1</v>
      </c>
      <c r="L596" s="33"/>
      <c r="M596" s="151" t="s">
        <v>1</v>
      </c>
      <c r="N596" s="152" t="s">
        <v>45</v>
      </c>
      <c r="O596" s="58"/>
      <c r="P596" s="153">
        <f>O596*H596</f>
        <v>0</v>
      </c>
      <c r="Q596" s="153">
        <v>0</v>
      </c>
      <c r="R596" s="153">
        <f>Q596*H596</f>
        <v>0</v>
      </c>
      <c r="S596" s="153">
        <v>0</v>
      </c>
      <c r="T596" s="154">
        <f>S596*H596</f>
        <v>0</v>
      </c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155" t="s">
        <v>694</v>
      </c>
      <c r="AT596" s="155" t="s">
        <v>126</v>
      </c>
      <c r="AU596" s="155" t="s">
        <v>89</v>
      </c>
      <c r="AY596" s="17" t="s">
        <v>123</v>
      </c>
      <c r="BE596" s="156">
        <f>IF(N596="základní",J596,0)</f>
        <v>0</v>
      </c>
      <c r="BF596" s="156">
        <f>IF(N596="snížená",J596,0)</f>
        <v>0</v>
      </c>
      <c r="BG596" s="156">
        <f>IF(N596="zákl. přenesená",J596,0)</f>
        <v>0</v>
      </c>
      <c r="BH596" s="156">
        <f>IF(N596="sníž. přenesená",J596,0)</f>
        <v>0</v>
      </c>
      <c r="BI596" s="156">
        <f>IF(N596="nulová",J596,0)</f>
        <v>0</v>
      </c>
      <c r="BJ596" s="17" t="s">
        <v>22</v>
      </c>
      <c r="BK596" s="156">
        <f>ROUND(I596*H596,2)</f>
        <v>0</v>
      </c>
      <c r="BL596" s="17" t="s">
        <v>694</v>
      </c>
      <c r="BM596" s="155" t="s">
        <v>1038</v>
      </c>
    </row>
    <row r="597" spans="1:65" s="13" customFormat="1" ht="11.25">
      <c r="B597" s="167"/>
      <c r="D597" s="157" t="s">
        <v>223</v>
      </c>
      <c r="E597" s="168" t="s">
        <v>1</v>
      </c>
      <c r="F597" s="169" t="s">
        <v>1039</v>
      </c>
      <c r="H597" s="170">
        <v>4</v>
      </c>
      <c r="I597" s="171"/>
      <c r="L597" s="167"/>
      <c r="M597" s="172"/>
      <c r="N597" s="173"/>
      <c r="O597" s="173"/>
      <c r="P597" s="173"/>
      <c r="Q597" s="173"/>
      <c r="R597" s="173"/>
      <c r="S597" s="173"/>
      <c r="T597" s="174"/>
      <c r="AT597" s="168" t="s">
        <v>223</v>
      </c>
      <c r="AU597" s="168" t="s">
        <v>89</v>
      </c>
      <c r="AV597" s="13" t="s">
        <v>89</v>
      </c>
      <c r="AW597" s="13" t="s">
        <v>35</v>
      </c>
      <c r="AX597" s="13" t="s">
        <v>80</v>
      </c>
      <c r="AY597" s="168" t="s">
        <v>123</v>
      </c>
    </row>
    <row r="598" spans="1:65" s="13" customFormat="1" ht="11.25">
      <c r="B598" s="167"/>
      <c r="D598" s="157" t="s">
        <v>223</v>
      </c>
      <c r="E598" s="168" t="s">
        <v>1</v>
      </c>
      <c r="F598" s="169" t="s">
        <v>1040</v>
      </c>
      <c r="H598" s="170">
        <v>4</v>
      </c>
      <c r="I598" s="171"/>
      <c r="L598" s="167"/>
      <c r="M598" s="172"/>
      <c r="N598" s="173"/>
      <c r="O598" s="173"/>
      <c r="P598" s="173"/>
      <c r="Q598" s="173"/>
      <c r="R598" s="173"/>
      <c r="S598" s="173"/>
      <c r="T598" s="174"/>
      <c r="AT598" s="168" t="s">
        <v>223</v>
      </c>
      <c r="AU598" s="168" t="s">
        <v>89</v>
      </c>
      <c r="AV598" s="13" t="s">
        <v>89</v>
      </c>
      <c r="AW598" s="13" t="s">
        <v>35</v>
      </c>
      <c r="AX598" s="13" t="s">
        <v>80</v>
      </c>
      <c r="AY598" s="168" t="s">
        <v>123</v>
      </c>
    </row>
    <row r="599" spans="1:65" s="14" customFormat="1" ht="11.25">
      <c r="B599" s="175"/>
      <c r="D599" s="157" t="s">
        <v>223</v>
      </c>
      <c r="E599" s="176" t="s">
        <v>1</v>
      </c>
      <c r="F599" s="177" t="s">
        <v>226</v>
      </c>
      <c r="H599" s="178">
        <v>8</v>
      </c>
      <c r="I599" s="179"/>
      <c r="L599" s="175"/>
      <c r="M599" s="180"/>
      <c r="N599" s="181"/>
      <c r="O599" s="181"/>
      <c r="P599" s="181"/>
      <c r="Q599" s="181"/>
      <c r="R599" s="181"/>
      <c r="S599" s="181"/>
      <c r="T599" s="182"/>
      <c r="AT599" s="176" t="s">
        <v>223</v>
      </c>
      <c r="AU599" s="176" t="s">
        <v>89</v>
      </c>
      <c r="AV599" s="14" t="s">
        <v>142</v>
      </c>
      <c r="AW599" s="14" t="s">
        <v>35</v>
      </c>
      <c r="AX599" s="14" t="s">
        <v>22</v>
      </c>
      <c r="AY599" s="176" t="s">
        <v>123</v>
      </c>
    </row>
    <row r="600" spans="1:65" s="2" customFormat="1" ht="21.75" customHeight="1">
      <c r="A600" s="32"/>
      <c r="B600" s="143"/>
      <c r="C600" s="144" t="s">
        <v>1041</v>
      </c>
      <c r="D600" s="144" t="s">
        <v>126</v>
      </c>
      <c r="E600" s="145" t="s">
        <v>1042</v>
      </c>
      <c r="F600" s="146" t="s">
        <v>1043</v>
      </c>
      <c r="G600" s="147" t="s">
        <v>286</v>
      </c>
      <c r="H600" s="148">
        <v>8</v>
      </c>
      <c r="I600" s="149"/>
      <c r="J600" s="150">
        <f>ROUND(I600*H600,2)</f>
        <v>0</v>
      </c>
      <c r="K600" s="146" t="s">
        <v>1</v>
      </c>
      <c r="L600" s="33"/>
      <c r="M600" s="151" t="s">
        <v>1</v>
      </c>
      <c r="N600" s="152" t="s">
        <v>45</v>
      </c>
      <c r="O600" s="58"/>
      <c r="P600" s="153">
        <f>O600*H600</f>
        <v>0</v>
      </c>
      <c r="Q600" s="153">
        <v>0</v>
      </c>
      <c r="R600" s="153">
        <f>Q600*H600</f>
        <v>0</v>
      </c>
      <c r="S600" s="153">
        <v>0</v>
      </c>
      <c r="T600" s="154">
        <f>S600*H600</f>
        <v>0</v>
      </c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155" t="s">
        <v>694</v>
      </c>
      <c r="AT600" s="155" t="s">
        <v>126</v>
      </c>
      <c r="AU600" s="155" t="s">
        <v>89</v>
      </c>
      <c r="AY600" s="17" t="s">
        <v>123</v>
      </c>
      <c r="BE600" s="156">
        <f>IF(N600="základní",J600,0)</f>
        <v>0</v>
      </c>
      <c r="BF600" s="156">
        <f>IF(N600="snížená",J600,0)</f>
        <v>0</v>
      </c>
      <c r="BG600" s="156">
        <f>IF(N600="zákl. přenesená",J600,0)</f>
        <v>0</v>
      </c>
      <c r="BH600" s="156">
        <f>IF(N600="sníž. přenesená",J600,0)</f>
        <v>0</v>
      </c>
      <c r="BI600" s="156">
        <f>IF(N600="nulová",J600,0)</f>
        <v>0</v>
      </c>
      <c r="BJ600" s="17" t="s">
        <v>22</v>
      </c>
      <c r="BK600" s="156">
        <f>ROUND(I600*H600,2)</f>
        <v>0</v>
      </c>
      <c r="BL600" s="17" t="s">
        <v>694</v>
      </c>
      <c r="BM600" s="155" t="s">
        <v>1044</v>
      </c>
    </row>
    <row r="601" spans="1:65" s="2" customFormat="1" ht="29.25">
      <c r="A601" s="32"/>
      <c r="B601" s="33"/>
      <c r="C601" s="32"/>
      <c r="D601" s="157" t="s">
        <v>136</v>
      </c>
      <c r="E601" s="32"/>
      <c r="F601" s="158" t="s">
        <v>1045</v>
      </c>
      <c r="G601" s="32"/>
      <c r="H601" s="32"/>
      <c r="I601" s="159"/>
      <c r="J601" s="32"/>
      <c r="K601" s="32"/>
      <c r="L601" s="33"/>
      <c r="M601" s="160"/>
      <c r="N601" s="161"/>
      <c r="O601" s="58"/>
      <c r="P601" s="58"/>
      <c r="Q601" s="58"/>
      <c r="R601" s="58"/>
      <c r="S601" s="58"/>
      <c r="T601" s="59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T601" s="17" t="s">
        <v>136</v>
      </c>
      <c r="AU601" s="17" t="s">
        <v>89</v>
      </c>
    </row>
    <row r="602" spans="1:65" s="13" customFormat="1" ht="11.25">
      <c r="B602" s="167"/>
      <c r="D602" s="157" t="s">
        <v>223</v>
      </c>
      <c r="E602" s="168" t="s">
        <v>1</v>
      </c>
      <c r="F602" s="169" t="s">
        <v>1039</v>
      </c>
      <c r="H602" s="170">
        <v>4</v>
      </c>
      <c r="I602" s="171"/>
      <c r="L602" s="167"/>
      <c r="M602" s="172"/>
      <c r="N602" s="173"/>
      <c r="O602" s="173"/>
      <c r="P602" s="173"/>
      <c r="Q602" s="173"/>
      <c r="R602" s="173"/>
      <c r="S602" s="173"/>
      <c r="T602" s="174"/>
      <c r="AT602" s="168" t="s">
        <v>223</v>
      </c>
      <c r="AU602" s="168" t="s">
        <v>89</v>
      </c>
      <c r="AV602" s="13" t="s">
        <v>89</v>
      </c>
      <c r="AW602" s="13" t="s">
        <v>35</v>
      </c>
      <c r="AX602" s="13" t="s">
        <v>80</v>
      </c>
      <c r="AY602" s="168" t="s">
        <v>123</v>
      </c>
    </row>
    <row r="603" spans="1:65" s="13" customFormat="1" ht="11.25">
      <c r="B603" s="167"/>
      <c r="D603" s="157" t="s">
        <v>223</v>
      </c>
      <c r="E603" s="168" t="s">
        <v>1</v>
      </c>
      <c r="F603" s="169" t="s">
        <v>1040</v>
      </c>
      <c r="H603" s="170">
        <v>4</v>
      </c>
      <c r="I603" s="171"/>
      <c r="L603" s="167"/>
      <c r="M603" s="172"/>
      <c r="N603" s="173"/>
      <c r="O603" s="173"/>
      <c r="P603" s="173"/>
      <c r="Q603" s="173"/>
      <c r="R603" s="173"/>
      <c r="S603" s="173"/>
      <c r="T603" s="174"/>
      <c r="AT603" s="168" t="s">
        <v>223</v>
      </c>
      <c r="AU603" s="168" t="s">
        <v>89</v>
      </c>
      <c r="AV603" s="13" t="s">
        <v>89</v>
      </c>
      <c r="AW603" s="13" t="s">
        <v>35</v>
      </c>
      <c r="AX603" s="13" t="s">
        <v>80</v>
      </c>
      <c r="AY603" s="168" t="s">
        <v>123</v>
      </c>
    </row>
    <row r="604" spans="1:65" s="14" customFormat="1" ht="11.25">
      <c r="B604" s="175"/>
      <c r="D604" s="157" t="s">
        <v>223</v>
      </c>
      <c r="E604" s="176" t="s">
        <v>1</v>
      </c>
      <c r="F604" s="177" t="s">
        <v>226</v>
      </c>
      <c r="H604" s="178">
        <v>8</v>
      </c>
      <c r="I604" s="179"/>
      <c r="L604" s="175"/>
      <c r="M604" s="180"/>
      <c r="N604" s="181"/>
      <c r="O604" s="181"/>
      <c r="P604" s="181"/>
      <c r="Q604" s="181"/>
      <c r="R604" s="181"/>
      <c r="S604" s="181"/>
      <c r="T604" s="182"/>
      <c r="AT604" s="176" t="s">
        <v>223</v>
      </c>
      <c r="AU604" s="176" t="s">
        <v>89</v>
      </c>
      <c r="AV604" s="14" t="s">
        <v>142</v>
      </c>
      <c r="AW604" s="14" t="s">
        <v>35</v>
      </c>
      <c r="AX604" s="14" t="s">
        <v>22</v>
      </c>
      <c r="AY604" s="176" t="s">
        <v>123</v>
      </c>
    </row>
    <row r="605" spans="1:65" s="2" customFormat="1" ht="24.2" customHeight="1">
      <c r="A605" s="32"/>
      <c r="B605" s="143"/>
      <c r="C605" s="144" t="s">
        <v>1046</v>
      </c>
      <c r="D605" s="144" t="s">
        <v>126</v>
      </c>
      <c r="E605" s="145" t="s">
        <v>1047</v>
      </c>
      <c r="F605" s="146" t="s">
        <v>1048</v>
      </c>
      <c r="G605" s="147" t="s">
        <v>286</v>
      </c>
      <c r="H605" s="148">
        <v>1</v>
      </c>
      <c r="I605" s="149"/>
      <c r="J605" s="150">
        <f>ROUND(I605*H605,2)</f>
        <v>0</v>
      </c>
      <c r="K605" s="146" t="s">
        <v>1</v>
      </c>
      <c r="L605" s="33"/>
      <c r="M605" s="151" t="s">
        <v>1</v>
      </c>
      <c r="N605" s="152" t="s">
        <v>45</v>
      </c>
      <c r="O605" s="58"/>
      <c r="P605" s="153">
        <f>O605*H605</f>
        <v>0</v>
      </c>
      <c r="Q605" s="153">
        <v>0</v>
      </c>
      <c r="R605" s="153">
        <f>Q605*H605</f>
        <v>0</v>
      </c>
      <c r="S605" s="153">
        <v>0</v>
      </c>
      <c r="T605" s="154">
        <f>S605*H605</f>
        <v>0</v>
      </c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R605" s="155" t="s">
        <v>694</v>
      </c>
      <c r="AT605" s="155" t="s">
        <v>126</v>
      </c>
      <c r="AU605" s="155" t="s">
        <v>89</v>
      </c>
      <c r="AY605" s="17" t="s">
        <v>123</v>
      </c>
      <c r="BE605" s="156">
        <f>IF(N605="základní",J605,0)</f>
        <v>0</v>
      </c>
      <c r="BF605" s="156">
        <f>IF(N605="snížená",J605,0)</f>
        <v>0</v>
      </c>
      <c r="BG605" s="156">
        <f>IF(N605="zákl. přenesená",J605,0)</f>
        <v>0</v>
      </c>
      <c r="BH605" s="156">
        <f>IF(N605="sníž. přenesená",J605,0)</f>
        <v>0</v>
      </c>
      <c r="BI605" s="156">
        <f>IF(N605="nulová",J605,0)</f>
        <v>0</v>
      </c>
      <c r="BJ605" s="17" t="s">
        <v>22</v>
      </c>
      <c r="BK605" s="156">
        <f>ROUND(I605*H605,2)</f>
        <v>0</v>
      </c>
      <c r="BL605" s="17" t="s">
        <v>694</v>
      </c>
      <c r="BM605" s="155" t="s">
        <v>1049</v>
      </c>
    </row>
    <row r="606" spans="1:65" s="13" customFormat="1" ht="11.25">
      <c r="B606" s="167"/>
      <c r="D606" s="157" t="s">
        <v>223</v>
      </c>
      <c r="E606" s="168" t="s">
        <v>1</v>
      </c>
      <c r="F606" s="169" t="s">
        <v>1050</v>
      </c>
      <c r="H606" s="170">
        <v>1</v>
      </c>
      <c r="I606" s="171"/>
      <c r="L606" s="167"/>
      <c r="M606" s="172"/>
      <c r="N606" s="173"/>
      <c r="O606" s="173"/>
      <c r="P606" s="173"/>
      <c r="Q606" s="173"/>
      <c r="R606" s="173"/>
      <c r="S606" s="173"/>
      <c r="T606" s="174"/>
      <c r="AT606" s="168" t="s">
        <v>223</v>
      </c>
      <c r="AU606" s="168" t="s">
        <v>89</v>
      </c>
      <c r="AV606" s="13" t="s">
        <v>89</v>
      </c>
      <c r="AW606" s="13" t="s">
        <v>35</v>
      </c>
      <c r="AX606" s="13" t="s">
        <v>80</v>
      </c>
      <c r="AY606" s="168" t="s">
        <v>123</v>
      </c>
    </row>
    <row r="607" spans="1:65" s="14" customFormat="1" ht="11.25">
      <c r="B607" s="175"/>
      <c r="D607" s="157" t="s">
        <v>223</v>
      </c>
      <c r="E607" s="176" t="s">
        <v>1</v>
      </c>
      <c r="F607" s="177" t="s">
        <v>226</v>
      </c>
      <c r="H607" s="178">
        <v>1</v>
      </c>
      <c r="I607" s="179"/>
      <c r="L607" s="175"/>
      <c r="M607" s="180"/>
      <c r="N607" s="181"/>
      <c r="O607" s="181"/>
      <c r="P607" s="181"/>
      <c r="Q607" s="181"/>
      <c r="R607" s="181"/>
      <c r="S607" s="181"/>
      <c r="T607" s="182"/>
      <c r="AT607" s="176" t="s">
        <v>223</v>
      </c>
      <c r="AU607" s="176" t="s">
        <v>89</v>
      </c>
      <c r="AV607" s="14" t="s">
        <v>142</v>
      </c>
      <c r="AW607" s="14" t="s">
        <v>35</v>
      </c>
      <c r="AX607" s="14" t="s">
        <v>22</v>
      </c>
      <c r="AY607" s="176" t="s">
        <v>123</v>
      </c>
    </row>
    <row r="608" spans="1:65" s="2" customFormat="1" ht="21.75" customHeight="1">
      <c r="A608" s="32"/>
      <c r="B608" s="143"/>
      <c r="C608" s="144" t="s">
        <v>1051</v>
      </c>
      <c r="D608" s="144" t="s">
        <v>126</v>
      </c>
      <c r="E608" s="145" t="s">
        <v>1052</v>
      </c>
      <c r="F608" s="146" t="s">
        <v>1043</v>
      </c>
      <c r="G608" s="147" t="s">
        <v>286</v>
      </c>
      <c r="H608" s="148">
        <v>1</v>
      </c>
      <c r="I608" s="149"/>
      <c r="J608" s="150">
        <f>ROUND(I608*H608,2)</f>
        <v>0</v>
      </c>
      <c r="K608" s="146" t="s">
        <v>1</v>
      </c>
      <c r="L608" s="33"/>
      <c r="M608" s="151" t="s">
        <v>1</v>
      </c>
      <c r="N608" s="152" t="s">
        <v>45</v>
      </c>
      <c r="O608" s="58"/>
      <c r="P608" s="153">
        <f>O608*H608</f>
        <v>0</v>
      </c>
      <c r="Q608" s="153">
        <v>0</v>
      </c>
      <c r="R608" s="153">
        <f>Q608*H608</f>
        <v>0</v>
      </c>
      <c r="S608" s="153">
        <v>0</v>
      </c>
      <c r="T608" s="154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55" t="s">
        <v>694</v>
      </c>
      <c r="AT608" s="155" t="s">
        <v>126</v>
      </c>
      <c r="AU608" s="155" t="s">
        <v>89</v>
      </c>
      <c r="AY608" s="17" t="s">
        <v>123</v>
      </c>
      <c r="BE608" s="156">
        <f>IF(N608="základní",J608,0)</f>
        <v>0</v>
      </c>
      <c r="BF608" s="156">
        <f>IF(N608="snížená",J608,0)</f>
        <v>0</v>
      </c>
      <c r="BG608" s="156">
        <f>IF(N608="zákl. přenesená",J608,0)</f>
        <v>0</v>
      </c>
      <c r="BH608" s="156">
        <f>IF(N608="sníž. přenesená",J608,0)</f>
        <v>0</v>
      </c>
      <c r="BI608" s="156">
        <f>IF(N608="nulová",J608,0)</f>
        <v>0</v>
      </c>
      <c r="BJ608" s="17" t="s">
        <v>22</v>
      </c>
      <c r="BK608" s="156">
        <f>ROUND(I608*H608,2)</f>
        <v>0</v>
      </c>
      <c r="BL608" s="17" t="s">
        <v>694</v>
      </c>
      <c r="BM608" s="155" t="s">
        <v>1053</v>
      </c>
    </row>
    <row r="609" spans="1:65" s="2" customFormat="1" ht="29.25">
      <c r="A609" s="32"/>
      <c r="B609" s="33"/>
      <c r="C609" s="32"/>
      <c r="D609" s="157" t="s">
        <v>136</v>
      </c>
      <c r="E609" s="32"/>
      <c r="F609" s="158" t="s">
        <v>1054</v>
      </c>
      <c r="G609" s="32"/>
      <c r="H609" s="32"/>
      <c r="I609" s="159"/>
      <c r="J609" s="32"/>
      <c r="K609" s="32"/>
      <c r="L609" s="33"/>
      <c r="M609" s="160"/>
      <c r="N609" s="161"/>
      <c r="O609" s="58"/>
      <c r="P609" s="58"/>
      <c r="Q609" s="58"/>
      <c r="R609" s="58"/>
      <c r="S609" s="58"/>
      <c r="T609" s="59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T609" s="17" t="s">
        <v>136</v>
      </c>
      <c r="AU609" s="17" t="s">
        <v>89</v>
      </c>
    </row>
    <row r="610" spans="1:65" s="13" customFormat="1" ht="11.25">
      <c r="B610" s="167"/>
      <c r="D610" s="157" t="s">
        <v>223</v>
      </c>
      <c r="E610" s="168" t="s">
        <v>1</v>
      </c>
      <c r="F610" s="169" t="s">
        <v>1055</v>
      </c>
      <c r="H610" s="170">
        <v>1</v>
      </c>
      <c r="I610" s="171"/>
      <c r="L610" s="167"/>
      <c r="M610" s="172"/>
      <c r="N610" s="173"/>
      <c r="O610" s="173"/>
      <c r="P610" s="173"/>
      <c r="Q610" s="173"/>
      <c r="R610" s="173"/>
      <c r="S610" s="173"/>
      <c r="T610" s="174"/>
      <c r="AT610" s="168" t="s">
        <v>223</v>
      </c>
      <c r="AU610" s="168" t="s">
        <v>89</v>
      </c>
      <c r="AV610" s="13" t="s">
        <v>89</v>
      </c>
      <c r="AW610" s="13" t="s">
        <v>35</v>
      </c>
      <c r="AX610" s="13" t="s">
        <v>80</v>
      </c>
      <c r="AY610" s="168" t="s">
        <v>123</v>
      </c>
    </row>
    <row r="611" spans="1:65" s="14" customFormat="1" ht="11.25">
      <c r="B611" s="175"/>
      <c r="D611" s="157" t="s">
        <v>223</v>
      </c>
      <c r="E611" s="176" t="s">
        <v>1</v>
      </c>
      <c r="F611" s="177" t="s">
        <v>226</v>
      </c>
      <c r="H611" s="178">
        <v>1</v>
      </c>
      <c r="I611" s="179"/>
      <c r="L611" s="175"/>
      <c r="M611" s="180"/>
      <c r="N611" s="181"/>
      <c r="O611" s="181"/>
      <c r="P611" s="181"/>
      <c r="Q611" s="181"/>
      <c r="R611" s="181"/>
      <c r="S611" s="181"/>
      <c r="T611" s="182"/>
      <c r="AT611" s="176" t="s">
        <v>223</v>
      </c>
      <c r="AU611" s="176" t="s">
        <v>89</v>
      </c>
      <c r="AV611" s="14" t="s">
        <v>142</v>
      </c>
      <c r="AW611" s="14" t="s">
        <v>35</v>
      </c>
      <c r="AX611" s="14" t="s">
        <v>22</v>
      </c>
      <c r="AY611" s="176" t="s">
        <v>123</v>
      </c>
    </row>
    <row r="612" spans="1:65" s="2" customFormat="1" ht="33" customHeight="1">
      <c r="A612" s="32"/>
      <c r="B612" s="143"/>
      <c r="C612" s="144" t="s">
        <v>1056</v>
      </c>
      <c r="D612" s="144" t="s">
        <v>126</v>
      </c>
      <c r="E612" s="145" t="s">
        <v>1057</v>
      </c>
      <c r="F612" s="146" t="s">
        <v>1058</v>
      </c>
      <c r="G612" s="147" t="s">
        <v>286</v>
      </c>
      <c r="H612" s="148">
        <v>1</v>
      </c>
      <c r="I612" s="149"/>
      <c r="J612" s="150">
        <f>ROUND(I612*H612,2)</f>
        <v>0</v>
      </c>
      <c r="K612" s="146" t="s">
        <v>1</v>
      </c>
      <c r="L612" s="33"/>
      <c r="M612" s="151" t="s">
        <v>1</v>
      </c>
      <c r="N612" s="152" t="s">
        <v>45</v>
      </c>
      <c r="O612" s="58"/>
      <c r="P612" s="153">
        <f>O612*H612</f>
        <v>0</v>
      </c>
      <c r="Q612" s="153">
        <v>0</v>
      </c>
      <c r="R612" s="153">
        <f>Q612*H612</f>
        <v>0</v>
      </c>
      <c r="S612" s="153">
        <v>0</v>
      </c>
      <c r="T612" s="154">
        <f>S612*H612</f>
        <v>0</v>
      </c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55" t="s">
        <v>694</v>
      </c>
      <c r="AT612" s="155" t="s">
        <v>126</v>
      </c>
      <c r="AU612" s="155" t="s">
        <v>89</v>
      </c>
      <c r="AY612" s="17" t="s">
        <v>123</v>
      </c>
      <c r="BE612" s="156">
        <f>IF(N612="základní",J612,0)</f>
        <v>0</v>
      </c>
      <c r="BF612" s="156">
        <f>IF(N612="snížená",J612,0)</f>
        <v>0</v>
      </c>
      <c r="BG612" s="156">
        <f>IF(N612="zákl. přenesená",J612,0)</f>
        <v>0</v>
      </c>
      <c r="BH612" s="156">
        <f>IF(N612="sníž. přenesená",J612,0)</f>
        <v>0</v>
      </c>
      <c r="BI612" s="156">
        <f>IF(N612="nulová",J612,0)</f>
        <v>0</v>
      </c>
      <c r="BJ612" s="17" t="s">
        <v>22</v>
      </c>
      <c r="BK612" s="156">
        <f>ROUND(I612*H612,2)</f>
        <v>0</v>
      </c>
      <c r="BL612" s="17" t="s">
        <v>694</v>
      </c>
      <c r="BM612" s="155" t="s">
        <v>1059</v>
      </c>
    </row>
    <row r="613" spans="1:65" s="13" customFormat="1" ht="11.25">
      <c r="B613" s="167"/>
      <c r="D613" s="157" t="s">
        <v>223</v>
      </c>
      <c r="E613" s="168" t="s">
        <v>1</v>
      </c>
      <c r="F613" s="169" t="s">
        <v>1055</v>
      </c>
      <c r="H613" s="170">
        <v>1</v>
      </c>
      <c r="I613" s="171"/>
      <c r="L613" s="167"/>
      <c r="M613" s="172"/>
      <c r="N613" s="173"/>
      <c r="O613" s="173"/>
      <c r="P613" s="173"/>
      <c r="Q613" s="173"/>
      <c r="R613" s="173"/>
      <c r="S613" s="173"/>
      <c r="T613" s="174"/>
      <c r="AT613" s="168" t="s">
        <v>223</v>
      </c>
      <c r="AU613" s="168" t="s">
        <v>89</v>
      </c>
      <c r="AV613" s="13" t="s">
        <v>89</v>
      </c>
      <c r="AW613" s="13" t="s">
        <v>35</v>
      </c>
      <c r="AX613" s="13" t="s">
        <v>80</v>
      </c>
      <c r="AY613" s="168" t="s">
        <v>123</v>
      </c>
    </row>
    <row r="614" spans="1:65" s="14" customFormat="1" ht="11.25">
      <c r="B614" s="175"/>
      <c r="D614" s="157" t="s">
        <v>223</v>
      </c>
      <c r="E614" s="176" t="s">
        <v>1</v>
      </c>
      <c r="F614" s="177" t="s">
        <v>226</v>
      </c>
      <c r="H614" s="178">
        <v>1</v>
      </c>
      <c r="I614" s="179"/>
      <c r="L614" s="175"/>
      <c r="M614" s="201"/>
      <c r="N614" s="202"/>
      <c r="O614" s="202"/>
      <c r="P614" s="202"/>
      <c r="Q614" s="202"/>
      <c r="R614" s="202"/>
      <c r="S614" s="202"/>
      <c r="T614" s="203"/>
      <c r="AT614" s="176" t="s">
        <v>223</v>
      </c>
      <c r="AU614" s="176" t="s">
        <v>89</v>
      </c>
      <c r="AV614" s="14" t="s">
        <v>142</v>
      </c>
      <c r="AW614" s="14" t="s">
        <v>35</v>
      </c>
      <c r="AX614" s="14" t="s">
        <v>22</v>
      </c>
      <c r="AY614" s="176" t="s">
        <v>123</v>
      </c>
    </row>
    <row r="615" spans="1:65" s="2" customFormat="1" ht="6.95" customHeight="1">
      <c r="A615" s="32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33"/>
      <c r="M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</row>
  </sheetData>
  <autoFilter ref="C137:K614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00 - Vedlejší a ostatní n...</vt:lpstr>
      <vt:lpstr>01 - Oprava krovu a střechy</vt:lpstr>
      <vt:lpstr>'00 - Vedlejší a ostatní n...'!Názvy_tisku</vt:lpstr>
      <vt:lpstr>'01 - Oprava krovu a střechy'!Názvy_tisku</vt:lpstr>
      <vt:lpstr>'Rekapitulace stavby'!Názvy_tisku</vt:lpstr>
      <vt:lpstr>'00 - Vedlejší a ostatní n...'!Oblast_tisku</vt:lpstr>
      <vt:lpstr>'01 - Oprava krovu a střechy'!Oblast_tisku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Aleš Vojtěch</cp:lastModifiedBy>
  <dcterms:created xsi:type="dcterms:W3CDTF">2021-10-11T11:32:56Z</dcterms:created>
  <dcterms:modified xsi:type="dcterms:W3CDTF">2021-10-11T11:33:43Z</dcterms:modified>
</cp:coreProperties>
</file>