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I\INVEST_AKCE_PŘIPRAVOVANÉ\Radnice\Požární dveře\Výběrovka 3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01 003 Pol" sheetId="12" r:id="rId4"/>
    <sheet name="001 004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'001 003 Pol'!$1:$7</definedName>
    <definedName name="_xlnm.Print_Titles" localSheetId="4">'001 004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'001 003 Pol'!$A$1:$X$193</definedName>
    <definedName name="_xlnm.Print_Area" localSheetId="4">'001 004 Pol'!$A$1:$X$24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15" i="12" l="1"/>
  <c r="I62" i="1"/>
  <c r="I61" i="1"/>
  <c r="I60" i="1"/>
  <c r="I59" i="1"/>
  <c r="I58" i="1"/>
  <c r="I57" i="1"/>
  <c r="I56" i="1"/>
  <c r="I55" i="1"/>
  <c r="I54" i="1"/>
  <c r="I53" i="1"/>
  <c r="I52" i="1"/>
  <c r="I50" i="1"/>
  <c r="G42" i="1"/>
  <c r="F42" i="1"/>
  <c r="G14" i="13"/>
  <c r="BA12" i="13"/>
  <c r="G9" i="13"/>
  <c r="G8" i="13" s="1"/>
  <c r="I9" i="13"/>
  <c r="I8" i="13" s="1"/>
  <c r="K9" i="13"/>
  <c r="K8" i="13" s="1"/>
  <c r="M9" i="13"/>
  <c r="O9" i="13"/>
  <c r="O8" i="13" s="1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M11" i="13" s="1"/>
  <c r="I11" i="13"/>
  <c r="K11" i="13"/>
  <c r="O11" i="13"/>
  <c r="Q11" i="13"/>
  <c r="V11" i="13"/>
  <c r="AE14" i="13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K11" i="12"/>
  <c r="G12" i="12"/>
  <c r="I12" i="12"/>
  <c r="K12" i="12"/>
  <c r="M12" i="12"/>
  <c r="O12" i="12"/>
  <c r="O11" i="12" s="1"/>
  <c r="Q12" i="12"/>
  <c r="Q11" i="12" s="1"/>
  <c r="V12" i="12"/>
  <c r="V11" i="12" s="1"/>
  <c r="G14" i="12"/>
  <c r="M14" i="12" s="1"/>
  <c r="I14" i="12"/>
  <c r="I11" i="12" s="1"/>
  <c r="K14" i="12"/>
  <c r="O14" i="12"/>
  <c r="Q14" i="12"/>
  <c r="V14" i="12"/>
  <c r="G16" i="12"/>
  <c r="I16" i="12"/>
  <c r="K16" i="12"/>
  <c r="M16" i="12"/>
  <c r="O16" i="12"/>
  <c r="Q16" i="12"/>
  <c r="G17" i="12"/>
  <c r="I17" i="12"/>
  <c r="K17" i="12"/>
  <c r="M17" i="12"/>
  <c r="O17" i="12"/>
  <c r="Q17" i="12"/>
  <c r="V17" i="12"/>
  <c r="V16" i="12" s="1"/>
  <c r="G22" i="12"/>
  <c r="G21" i="12" s="1"/>
  <c r="I22" i="12"/>
  <c r="I21" i="12" s="1"/>
  <c r="K22" i="12"/>
  <c r="K21" i="12" s="1"/>
  <c r="M22" i="12"/>
  <c r="O22" i="12"/>
  <c r="O21" i="12" s="1"/>
  <c r="Q22" i="12"/>
  <c r="Q21" i="12" s="1"/>
  <c r="V22" i="12"/>
  <c r="V21" i="12" s="1"/>
  <c r="G23" i="12"/>
  <c r="M23" i="12" s="1"/>
  <c r="I23" i="12"/>
  <c r="K23" i="12"/>
  <c r="O23" i="12"/>
  <c r="Q23" i="12"/>
  <c r="V23" i="12"/>
  <c r="G26" i="12"/>
  <c r="I26" i="12"/>
  <c r="K26" i="12"/>
  <c r="M26" i="12"/>
  <c r="O26" i="12"/>
  <c r="Q26" i="12"/>
  <c r="V26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5" i="12"/>
  <c r="I35" i="12"/>
  <c r="K35" i="12"/>
  <c r="M35" i="12"/>
  <c r="O35" i="12"/>
  <c r="Q35" i="12"/>
  <c r="V35" i="12"/>
  <c r="G41" i="12"/>
  <c r="I41" i="12"/>
  <c r="K41" i="12"/>
  <c r="M41" i="12"/>
  <c r="O41" i="12"/>
  <c r="Q41" i="12"/>
  <c r="V41" i="12"/>
  <c r="G43" i="12"/>
  <c r="I43" i="12"/>
  <c r="K43" i="12"/>
  <c r="M43" i="12"/>
  <c r="O43" i="12"/>
  <c r="Q43" i="12"/>
  <c r="V43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49" i="12"/>
  <c r="I49" i="12"/>
  <c r="K49" i="12"/>
  <c r="M49" i="12"/>
  <c r="O49" i="12"/>
  <c r="Q49" i="12"/>
  <c r="V49" i="12"/>
  <c r="G51" i="12"/>
  <c r="M51" i="12" s="1"/>
  <c r="I51" i="12"/>
  <c r="K51" i="12"/>
  <c r="O51" i="12"/>
  <c r="Q51" i="12"/>
  <c r="V51" i="12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G63" i="12"/>
  <c r="I63" i="12"/>
  <c r="K63" i="12"/>
  <c r="M63" i="12"/>
  <c r="O63" i="12"/>
  <c r="Q63" i="12"/>
  <c r="V63" i="12"/>
  <c r="G65" i="12"/>
  <c r="I65" i="12"/>
  <c r="K65" i="12"/>
  <c r="M65" i="12"/>
  <c r="O65" i="12"/>
  <c r="Q65" i="12"/>
  <c r="V65" i="12"/>
  <c r="G68" i="12"/>
  <c r="I68" i="12"/>
  <c r="K68" i="12"/>
  <c r="M68" i="12"/>
  <c r="O68" i="12"/>
  <c r="Q68" i="12"/>
  <c r="V68" i="12"/>
  <c r="G70" i="12"/>
  <c r="I70" i="12"/>
  <c r="K70" i="12"/>
  <c r="M70" i="12"/>
  <c r="O70" i="12"/>
  <c r="Q70" i="12"/>
  <c r="V70" i="12"/>
  <c r="G75" i="12"/>
  <c r="M75" i="12" s="1"/>
  <c r="I75" i="12"/>
  <c r="K75" i="12"/>
  <c r="O75" i="12"/>
  <c r="Q75" i="12"/>
  <c r="V75" i="12"/>
  <c r="G78" i="12"/>
  <c r="I78" i="12"/>
  <c r="K78" i="12"/>
  <c r="M78" i="12"/>
  <c r="O78" i="12"/>
  <c r="Q78" i="12"/>
  <c r="V78" i="12"/>
  <c r="G81" i="12"/>
  <c r="G80" i="12" s="1"/>
  <c r="I81" i="12"/>
  <c r="I80" i="12" s="1"/>
  <c r="K81" i="12"/>
  <c r="K80" i="12" s="1"/>
  <c r="M81" i="12"/>
  <c r="M80" i="12" s="1"/>
  <c r="O81" i="12"/>
  <c r="O80" i="12" s="1"/>
  <c r="Q81" i="12"/>
  <c r="Q80" i="12" s="1"/>
  <c r="V81" i="12"/>
  <c r="G89" i="12"/>
  <c r="I89" i="12"/>
  <c r="K89" i="12"/>
  <c r="M89" i="12"/>
  <c r="O89" i="12"/>
  <c r="Q89" i="12"/>
  <c r="V89" i="12"/>
  <c r="G96" i="12"/>
  <c r="I96" i="12"/>
  <c r="K96" i="12"/>
  <c r="M96" i="12"/>
  <c r="O96" i="12"/>
  <c r="Q96" i="12"/>
  <c r="V96" i="12"/>
  <c r="G99" i="12"/>
  <c r="I99" i="12"/>
  <c r="K99" i="12"/>
  <c r="M99" i="12"/>
  <c r="O99" i="12"/>
  <c r="Q99" i="12"/>
  <c r="V99" i="12"/>
  <c r="V80" i="12" s="1"/>
  <c r="G100" i="12"/>
  <c r="I100" i="12"/>
  <c r="G101" i="12"/>
  <c r="I101" i="12"/>
  <c r="K101" i="12"/>
  <c r="K100" i="12" s="1"/>
  <c r="M101" i="12"/>
  <c r="M100" i="12" s="1"/>
  <c r="O101" i="12"/>
  <c r="O100" i="12" s="1"/>
  <c r="Q101" i="12"/>
  <c r="Q100" i="12" s="1"/>
  <c r="V101" i="12"/>
  <c r="V100" i="12" s="1"/>
  <c r="G103" i="12"/>
  <c r="G102" i="12" s="1"/>
  <c r="I103" i="12"/>
  <c r="I102" i="12" s="1"/>
  <c r="K103" i="12"/>
  <c r="K102" i="12" s="1"/>
  <c r="M103" i="12"/>
  <c r="O103" i="12"/>
  <c r="O102" i="12" s="1"/>
  <c r="Q103" i="12"/>
  <c r="V103" i="12"/>
  <c r="G106" i="12"/>
  <c r="I106" i="12"/>
  <c r="K106" i="12"/>
  <c r="M106" i="12"/>
  <c r="O106" i="12"/>
  <c r="Q106" i="12"/>
  <c r="V106" i="12"/>
  <c r="G108" i="12"/>
  <c r="I108" i="12"/>
  <c r="K108" i="12"/>
  <c r="M108" i="12"/>
  <c r="O108" i="12"/>
  <c r="Q108" i="12"/>
  <c r="V108" i="12"/>
  <c r="G111" i="12"/>
  <c r="I111" i="12"/>
  <c r="K111" i="12"/>
  <c r="M111" i="12"/>
  <c r="O111" i="12"/>
  <c r="Q111" i="12"/>
  <c r="Q102" i="12" s="1"/>
  <c r="V111" i="12"/>
  <c r="V102" i="12" s="1"/>
  <c r="G114" i="12"/>
  <c r="M114" i="12" s="1"/>
  <c r="I114" i="12"/>
  <c r="K114" i="12"/>
  <c r="O114" i="12"/>
  <c r="Q114" i="12"/>
  <c r="V114" i="12"/>
  <c r="G116" i="12"/>
  <c r="I116" i="12"/>
  <c r="K116" i="12"/>
  <c r="M116" i="12"/>
  <c r="O116" i="12"/>
  <c r="Q116" i="12"/>
  <c r="V116" i="12"/>
  <c r="G117" i="12"/>
  <c r="I117" i="12"/>
  <c r="K117" i="12"/>
  <c r="M117" i="12"/>
  <c r="O117" i="12"/>
  <c r="Q117" i="12"/>
  <c r="V117" i="12"/>
  <c r="G118" i="12"/>
  <c r="M118" i="12" s="1"/>
  <c r="I118" i="12"/>
  <c r="K118" i="12"/>
  <c r="O118" i="12"/>
  <c r="Q118" i="12"/>
  <c r="V118" i="12"/>
  <c r="G121" i="12"/>
  <c r="I121" i="12"/>
  <c r="K121" i="12"/>
  <c r="M121" i="12"/>
  <c r="O121" i="12"/>
  <c r="Q121" i="12"/>
  <c r="V121" i="12"/>
  <c r="G123" i="12"/>
  <c r="I123" i="12"/>
  <c r="K123" i="12"/>
  <c r="M123" i="12"/>
  <c r="O123" i="12"/>
  <c r="Q123" i="12"/>
  <c r="V123" i="12"/>
  <c r="G125" i="12"/>
  <c r="I125" i="12"/>
  <c r="K125" i="12"/>
  <c r="M125" i="12"/>
  <c r="O125" i="12"/>
  <c r="Q125" i="12"/>
  <c r="V125" i="12"/>
  <c r="G129" i="12"/>
  <c r="I129" i="12"/>
  <c r="K129" i="12"/>
  <c r="M129" i="12"/>
  <c r="O129" i="12"/>
  <c r="Q129" i="12"/>
  <c r="V129" i="12"/>
  <c r="G132" i="12"/>
  <c r="I132" i="12"/>
  <c r="K132" i="12"/>
  <c r="M132" i="12"/>
  <c r="O132" i="12"/>
  <c r="Q132" i="12"/>
  <c r="V132" i="12"/>
  <c r="G133" i="12"/>
  <c r="I133" i="12"/>
  <c r="K133" i="12"/>
  <c r="M133" i="12"/>
  <c r="O133" i="12"/>
  <c r="Q133" i="12"/>
  <c r="V133" i="12"/>
  <c r="G136" i="12"/>
  <c r="M136" i="12" s="1"/>
  <c r="I136" i="12"/>
  <c r="K136" i="12"/>
  <c r="O136" i="12"/>
  <c r="Q136" i="12"/>
  <c r="V136" i="12"/>
  <c r="G139" i="12"/>
  <c r="I139" i="12"/>
  <c r="K139" i="12"/>
  <c r="M139" i="12"/>
  <c r="O139" i="12"/>
  <c r="Q139" i="12"/>
  <c r="V139" i="12"/>
  <c r="V140" i="12"/>
  <c r="G141" i="12"/>
  <c r="G140" i="12" s="1"/>
  <c r="I141" i="12"/>
  <c r="I140" i="12" s="1"/>
  <c r="K141" i="12"/>
  <c r="K140" i="12" s="1"/>
  <c r="M141" i="12"/>
  <c r="M140" i="12" s="1"/>
  <c r="O141" i="12"/>
  <c r="O140" i="12" s="1"/>
  <c r="Q141" i="12"/>
  <c r="Q140" i="12" s="1"/>
  <c r="V141" i="12"/>
  <c r="G144" i="12"/>
  <c r="I144" i="12"/>
  <c r="K144" i="12"/>
  <c r="M144" i="12"/>
  <c r="O144" i="12"/>
  <c r="Q144" i="12"/>
  <c r="V144" i="12"/>
  <c r="G147" i="12"/>
  <c r="I147" i="12"/>
  <c r="K147" i="12"/>
  <c r="M147" i="12"/>
  <c r="O147" i="12"/>
  <c r="Q147" i="12"/>
  <c r="V147" i="12"/>
  <c r="Q148" i="12"/>
  <c r="V148" i="12"/>
  <c r="G149" i="12"/>
  <c r="M149" i="12" s="1"/>
  <c r="M148" i="12" s="1"/>
  <c r="I149" i="12"/>
  <c r="I148" i="12" s="1"/>
  <c r="K149" i="12"/>
  <c r="O149" i="12"/>
  <c r="Q149" i="12"/>
  <c r="V149" i="12"/>
  <c r="G150" i="12"/>
  <c r="I150" i="12"/>
  <c r="K150" i="12"/>
  <c r="M150" i="12"/>
  <c r="O150" i="12"/>
  <c r="Q150" i="12"/>
  <c r="V150" i="12"/>
  <c r="G152" i="12"/>
  <c r="I152" i="12"/>
  <c r="K152" i="12"/>
  <c r="M152" i="12"/>
  <c r="O152" i="12"/>
  <c r="Q152" i="12"/>
  <c r="V152" i="12"/>
  <c r="G155" i="12"/>
  <c r="I155" i="12"/>
  <c r="K155" i="12"/>
  <c r="K148" i="12" s="1"/>
  <c r="M155" i="12"/>
  <c r="O155" i="12"/>
  <c r="O148" i="12" s="1"/>
  <c r="Q155" i="12"/>
  <c r="V155" i="12"/>
  <c r="G156" i="12"/>
  <c r="I156" i="12"/>
  <c r="K156" i="12"/>
  <c r="M156" i="12"/>
  <c r="O156" i="12"/>
  <c r="Q156" i="12"/>
  <c r="V156" i="12"/>
  <c r="G158" i="12"/>
  <c r="G157" i="12" s="1"/>
  <c r="I158" i="12"/>
  <c r="I157" i="12" s="1"/>
  <c r="K158" i="12"/>
  <c r="K157" i="12" s="1"/>
  <c r="M158" i="12"/>
  <c r="O158" i="12"/>
  <c r="O157" i="12" s="1"/>
  <c r="Q158" i="12"/>
  <c r="Q157" i="12" s="1"/>
  <c r="V158" i="12"/>
  <c r="V157" i="12" s="1"/>
  <c r="G160" i="12"/>
  <c r="M160" i="12" s="1"/>
  <c r="I160" i="12"/>
  <c r="K160" i="12"/>
  <c r="O160" i="12"/>
  <c r="Q160" i="12"/>
  <c r="V160" i="12"/>
  <c r="G166" i="12"/>
  <c r="I166" i="12"/>
  <c r="K166" i="12"/>
  <c r="M166" i="12"/>
  <c r="O166" i="12"/>
  <c r="Q166" i="12"/>
  <c r="V166" i="12"/>
  <c r="O171" i="12"/>
  <c r="Q171" i="12"/>
  <c r="V171" i="12"/>
  <c r="G172" i="12"/>
  <c r="G171" i="12" s="1"/>
  <c r="I172" i="12"/>
  <c r="I171" i="12" s="1"/>
  <c r="K172" i="12"/>
  <c r="K171" i="12" s="1"/>
  <c r="M172" i="12"/>
  <c r="M171" i="12" s="1"/>
  <c r="O172" i="12"/>
  <c r="Q172" i="12"/>
  <c r="V172" i="12"/>
  <c r="G174" i="12"/>
  <c r="I174" i="12"/>
  <c r="K174" i="12"/>
  <c r="M174" i="12"/>
  <c r="O174" i="12"/>
  <c r="Q174" i="12"/>
  <c r="V174" i="12"/>
  <c r="G177" i="12"/>
  <c r="G176" i="12" s="1"/>
  <c r="I177" i="12"/>
  <c r="I176" i="12" s="1"/>
  <c r="K177" i="12"/>
  <c r="K176" i="12" s="1"/>
  <c r="M177" i="12"/>
  <c r="O177" i="12"/>
  <c r="O176" i="12" s="1"/>
  <c r="Q177" i="12"/>
  <c r="Q176" i="12" s="1"/>
  <c r="V177" i="12"/>
  <c r="V176" i="12" s="1"/>
  <c r="G178" i="12"/>
  <c r="M178" i="12" s="1"/>
  <c r="I178" i="12"/>
  <c r="K178" i="12"/>
  <c r="O178" i="12"/>
  <c r="Q178" i="12"/>
  <c r="V178" i="12"/>
  <c r="G179" i="12"/>
  <c r="I179" i="12"/>
  <c r="K179" i="12"/>
  <c r="M179" i="12"/>
  <c r="O179" i="12"/>
  <c r="Q179" i="12"/>
  <c r="V179" i="12"/>
  <c r="G180" i="12"/>
  <c r="I180" i="12"/>
  <c r="K180" i="12"/>
  <c r="M180" i="12"/>
  <c r="O180" i="12"/>
  <c r="Q180" i="12"/>
  <c r="V180" i="12"/>
  <c r="G181" i="12"/>
  <c r="M181" i="12" s="1"/>
  <c r="I181" i="12"/>
  <c r="K181" i="12"/>
  <c r="O181" i="12"/>
  <c r="Q181" i="12"/>
  <c r="V181" i="12"/>
  <c r="AE183" i="12"/>
  <c r="F41" i="1" s="1"/>
  <c r="I20" i="1"/>
  <c r="I19" i="1"/>
  <c r="I18" i="1"/>
  <c r="I17" i="1"/>
  <c r="H42" i="1"/>
  <c r="I42" i="1" s="1"/>
  <c r="F39" i="1" l="1"/>
  <c r="F40" i="1"/>
  <c r="AF183" i="12"/>
  <c r="M11" i="12"/>
  <c r="G11" i="12"/>
  <c r="M8" i="13"/>
  <c r="AF14" i="13"/>
  <c r="M176" i="12"/>
  <c r="M102" i="12"/>
  <c r="M157" i="12"/>
  <c r="M21" i="12"/>
  <c r="G148" i="12"/>
  <c r="J28" i="1"/>
  <c r="J26" i="1"/>
  <c r="G38" i="1"/>
  <c r="F38" i="1"/>
  <c r="J23" i="1"/>
  <c r="J24" i="1"/>
  <c r="J25" i="1"/>
  <c r="J27" i="1"/>
  <c r="E24" i="1"/>
  <c r="E26" i="1"/>
  <c r="G183" i="12" l="1"/>
  <c r="I51" i="1"/>
  <c r="G41" i="1"/>
  <c r="H41" i="1" s="1"/>
  <c r="I41" i="1" s="1"/>
  <c r="G39" i="1"/>
  <c r="G40" i="1"/>
  <c r="H40" i="1"/>
  <c r="I40" i="1" s="1"/>
  <c r="F43" i="1"/>
  <c r="H39" i="1"/>
  <c r="H43" i="1" s="1"/>
  <c r="G23" i="1" l="1"/>
  <c r="A23" i="1" s="1"/>
  <c r="G43" i="1"/>
  <c r="G25" i="1" s="1"/>
  <c r="A25" i="1" s="1"/>
  <c r="I39" i="1"/>
  <c r="I43" i="1" s="1"/>
  <c r="I16" i="1"/>
  <c r="I21" i="1" s="1"/>
  <c r="I63" i="1"/>
  <c r="G24" i="1"/>
  <c r="A24" i="1"/>
  <c r="J57" i="1" l="1"/>
  <c r="J60" i="1"/>
  <c r="J59" i="1"/>
  <c r="J50" i="1"/>
  <c r="J52" i="1"/>
  <c r="J62" i="1"/>
  <c r="J54" i="1"/>
  <c r="J53" i="1"/>
  <c r="J61" i="1"/>
  <c r="J58" i="1"/>
  <c r="J51" i="1"/>
  <c r="J55" i="1"/>
  <c r="J56" i="1"/>
  <c r="J41" i="1"/>
  <c r="J40" i="1"/>
  <c r="J39" i="1"/>
  <c r="J43" i="1" s="1"/>
  <c r="J42" i="1"/>
  <c r="A26" i="1"/>
  <c r="G26" i="1"/>
  <c r="A27" i="1" s="1"/>
  <c r="G28" i="1"/>
  <c r="A29" i="1" l="1"/>
  <c r="G29" i="1"/>
  <c r="G27" i="1" s="1"/>
  <c r="J63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Manda Libor, DiS.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Manda Libor, DiS.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<sst xmlns="http://schemas.openxmlformats.org/spreadsheetml/2006/main" count="943" uniqueCount="362">
  <si>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</si>
  <si>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</si>
  <si>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</si>
  <si>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</si>
  <si>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</si>
  <si>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</si>
  <si>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</si>
  <si>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</si>
  <si>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</si>
  <si>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</si>
  <si>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</si>
  <si>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</si>
  <si>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</si>
  <si>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</si>
  <si>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</si>
  <si>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</si>
  <si>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</si>
  <si>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</si>
  <si>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</si>
  <si>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</si>
  <si>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</si>
  <si>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</si>
  <si>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</si>
  <si>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</si>
  <si>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</si>
  <si>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</si>
  <si>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</si>
  <si>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</si>
  <si>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</si>
  <si>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</si>
  <si>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</si>
  <si>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</si>
  <si>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</si>
  <si>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</si>
  <si>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</si>
  <si>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</si>
  <si>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</si>
  <si>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</si>
  <si>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</si>
  <si>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</si>
  <si>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</si>
  <si>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</si>
  <si>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</si>
  <si>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002</t>
  </si>
  <si>
    <t>Výměna dveří MěÚ Uherský Brod</t>
  </si>
  <si>
    <t>Stavba</t>
  </si>
  <si>
    <t>001</t>
  </si>
  <si>
    <t>MěÚ Radnice č.p. 100</t>
  </si>
  <si>
    <t>003</t>
  </si>
  <si>
    <t>Výměna dveří MěÚ Uherský Brod - 1 etapa</t>
  </si>
  <si>
    <t>004</t>
  </si>
  <si>
    <t>Vedlejší rozpočtové náklady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</si>
  <si>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</si>
  <si>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</si>
  <si>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</si>
  <si>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</si>
  <si>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</si>
  <si>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</si>
  <si>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</si>
  <si>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</si>
  <si>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</si>
  <si>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</si>
  <si>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</si>
  <si>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</si>
  <si>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</si>
  <si>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</si>
  <si>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</si>
  <si>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</si>
  <si>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766</t>
  </si>
  <si>
    <t>Konstrukce truhlářské</t>
  </si>
  <si>
    <t>767</t>
  </si>
  <si>
    <t>Konstrukce zámečnické</t>
  </si>
  <si>
    <t>776</t>
  </si>
  <si>
    <t>Podlahy povlakové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</si>
  <si>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</si>
  <si>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</si>
  <si>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</si>
  <si>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</si>
  <si>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</si>
  <si>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</si>
  <si>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</si>
  <si>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</si>
  <si>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</si>
  <si>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</si>
  <si>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</si>
  <si>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</si>
  <si>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</si>
  <si>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</si>
  <si>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</si>
  <si>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</si>
  <si>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</si>
  <si>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</si>
  <si>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</si>
  <si>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</si>
  <si>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</si>
  <si>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</si>
  <si>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</si>
  <si>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</si>
  <si>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</si>
  <si>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</si>
  <si>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</si>
  <si>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</si>
  <si>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</si>
  <si>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</si>
  <si>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</si>
  <si>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</si>
  <si>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</si>
  <si>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</si>
  <si>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</si>
  <si>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</si>
  <si>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317121251R00</t>
  </si>
  <si>
    <t>Montáž ŽB překladů do 180 cm dodatečně do rýh</t>
  </si>
  <si>
    <t>kus</t>
  </si>
  <si>
    <t>RTS 21/ II</t>
  </si>
  <si>
    <t>Indiv</t>
  </si>
  <si>
    <t>Práce</t>
  </si>
  <si>
    <t>POL1_</t>
  </si>
  <si>
    <t>59321211R</t>
  </si>
  <si>
    <t>Překlad železobetonový RZP 149/14/14</t>
  </si>
  <si>
    <t>SPCM</t>
  </si>
  <si>
    <t>RTS 20/ II</t>
  </si>
  <si>
    <t>Specifikace</t>
  </si>
  <si>
    <t>POL3_</t>
  </si>
  <si>
    <t>612401391RT2</t>
  </si>
  <si>
    <t>Omítka malých ploch vnitřních stěn do 1 m2 vápennou štukovou omítkou</t>
  </si>
  <si>
    <t>Pro překlad 8/PO : 0,3*1,2*2</t>
  </si>
  <si>
    <t>VV</t>
  </si>
  <si>
    <t>612409991RT2</t>
  </si>
  <si>
    <t>Začištění omítek kolem oken,dveří apod. s použitím suché maltové směsi</t>
  </si>
  <si>
    <t>m</t>
  </si>
  <si>
    <t>631664111R00</t>
  </si>
  <si>
    <t>Oprava beton. podlah cement. hmotou tl. do 10 mm v pásu</t>
  </si>
  <si>
    <t>m2</t>
  </si>
  <si>
    <t>Kalkul</t>
  </si>
  <si>
    <t xml:space="preserve">oprava po vybouraných rárubních : </t>
  </si>
  <si>
    <t>dřevěné zárubně : 0,2*0,9*11</t>
  </si>
  <si>
    <t>ocelové zárubně : 0,2*0,8*3</t>
  </si>
  <si>
    <t>642944121RT4</t>
  </si>
  <si>
    <t>Osazení ocelových zárubní dodatečně do 2,5 m2 zárubeň ve specifikaci</t>
  </si>
  <si>
    <t>642952121R00</t>
  </si>
  <si>
    <t>Dodatečné osaz.dřev.zárubní požární.,pl.do 2,5 m2</t>
  </si>
  <si>
    <t>1.NP : 6</t>
  </si>
  <si>
    <t>2.NP : 4</t>
  </si>
  <si>
    <t>642952122R00</t>
  </si>
  <si>
    <t>Dodatečné osaz.dřev.zárubní protipožární.,pl.do 2,5 m2 pro bezpečnostní dveře</t>
  </si>
  <si>
    <t>Vlastní</t>
  </si>
  <si>
    <t>m.č. 2.20 : 1</t>
  </si>
  <si>
    <t>5533300021R</t>
  </si>
  <si>
    <t>Zárubeň ocelová ZH 95/1970/800, EI, EW 30 pro cihelné zdivo, s pevnými závěsy</t>
  </si>
  <si>
    <t>RTS 21/ I</t>
  </si>
  <si>
    <t>611200NC</t>
  </si>
  <si>
    <t>Předložení vzorku barevnosti</t>
  </si>
  <si>
    <t>komplet</t>
  </si>
  <si>
    <t>Předložení vzorku barevnosti dle NCS</t>
  </si>
  <si>
    <t>POP</t>
  </si>
  <si>
    <t>Vzorek bude proveden na podkladu o velikosti 0,5x0,5m</t>
  </si>
  <si>
    <t>1x NCS S 1002 - Y 50 R</t>
  </si>
  <si>
    <t>1x NCS S 0502 - Y 50 R</t>
  </si>
  <si>
    <t>1x NCS S 1502 - Y 50 R</t>
  </si>
  <si>
    <t>61164022R</t>
  </si>
  <si>
    <t>Dveře vnitřní, profilované plné, 1kř. 80x210 cm, lakované, barevnost NCS</t>
  </si>
  <si>
    <t>Barevné provedení S 1002 – Y 50 R dle vzorníku NCS</t>
  </si>
  <si>
    <t xml:space="preserve">1.NP : </t>
  </si>
  <si>
    <t>m.č. 1.08 (WC) : 1</t>
  </si>
  <si>
    <t xml:space="preserve">2.NP : </t>
  </si>
  <si>
    <t>m.č. 2.12, 2.15 (WC) : 2</t>
  </si>
  <si>
    <t>61164023R</t>
  </si>
  <si>
    <t>Dveře vnitřní,  profilované plné, 1kř. 80x210 cm lakované, barevnost NCS</t>
  </si>
  <si>
    <t>m.č. 1.10 - WC imobilní : 1</t>
  </si>
  <si>
    <t>61165634R</t>
  </si>
  <si>
    <t>Dveře protipožární EI30DP3-C, profilované, bezpeč. tř.3,  80x200 cm lakované, barevnost NCS</t>
  </si>
  <si>
    <t>mč. 2.20  (7/PO) : 1</t>
  </si>
  <si>
    <t>61165642.1</t>
  </si>
  <si>
    <t>Dveře protipožární EI30DP3-C, profilované plné 80x205 cm lakované, barevnost NCS</t>
  </si>
  <si>
    <t>m.č. 2.24 (8/PO) : 1</t>
  </si>
  <si>
    <t>61165642R</t>
  </si>
  <si>
    <t>Dveře protipožární EI30DP3-C, profilované plné 90x200 cm lakované, barevnost NCS</t>
  </si>
  <si>
    <t>m.č. 1.17 (2/PO) : 1</t>
  </si>
  <si>
    <t>61165643.1</t>
  </si>
  <si>
    <t>Dveře protipožární EI30DP3-C, profilované plné 90x210 cm lakované, barevnost NCS</t>
  </si>
  <si>
    <t>m.č. 2.11 (6/PO) : 1</t>
  </si>
  <si>
    <t>611656493R</t>
  </si>
  <si>
    <t>Dveře protipožární EI30DP3-C, hladké plné 80x197 cm lakované, barevnost NCS</t>
  </si>
  <si>
    <t>součástí je:</t>
  </si>
  <si>
    <t>kování, štítky, klika / klika dle specifikace</t>
  </si>
  <si>
    <t>dveře m.č. 3.17 b ovládané elektronicky</t>
  </si>
  <si>
    <t xml:space="preserve">2.NP - běžné kanceláře (9/PO) : </t>
  </si>
  <si>
    <t>m.č. 2.25, 2.26, 2.37 : 3</t>
  </si>
  <si>
    <t>m.č. 2.28, 2.29, 2.30, 2.31, 2.32 : 5</t>
  </si>
  <si>
    <t>61168701.AR</t>
  </si>
  <si>
    <t>Dveře vnitřní dřev.prosklené požární  EI30DP3-C, 80/205 cm dýha buk, prosklení v svislém pásu</t>
  </si>
  <si>
    <t>m.č. 1.14 (4/PO) : 1</t>
  </si>
  <si>
    <t>61168702.AR</t>
  </si>
  <si>
    <t>Dveře vnitřní dřev.prosklené požární  EI30DP3-C, 90/210 cm dýha buk, prosklení v svislém pásu</t>
  </si>
  <si>
    <t>m.č. 1.15 (3/PO) : 1</t>
  </si>
  <si>
    <t>61168703.AR</t>
  </si>
  <si>
    <t>Dveře vnitřní dřev.prosklené požární  EI30DP3-C, 90/205 cm  dýha buk</t>
  </si>
  <si>
    <t>m.č. 1.12 (5/PO) : 1</t>
  </si>
  <si>
    <t>61181321.M1</t>
  </si>
  <si>
    <t>Zárubeň dřevěná rámová protipožární, š. 80cm, lakovaná barevnost NCS</t>
  </si>
  <si>
    <t>m.č. 1.14 - pro 4/PO : 1</t>
  </si>
  <si>
    <t>m.č. 2.24 - pro 8/PO : 1</t>
  </si>
  <si>
    <t>61181321.M2</t>
  </si>
  <si>
    <t>Zárubeň dřevěná rámová protipožární, š. 80cm, lakovaná, pro bezpečnostní dveře barevnost NCS</t>
  </si>
  <si>
    <t>m.č. 2.20 - pro 7/PO : 1</t>
  </si>
  <si>
    <t>61181322.M3</t>
  </si>
  <si>
    <t>Zárubeň dřevěná rámová protipožární, š. 90cm, lakovaná barevnost NCS</t>
  </si>
  <si>
    <t>m.č. 1.17 - pro 2/PO : 1</t>
  </si>
  <si>
    <t>m.č. 1.15 - pro 3/PO : 1</t>
  </si>
  <si>
    <t>m.č. 1.12 - pro 5/PO : 1</t>
  </si>
  <si>
    <t>m.č. 2.11 - pro 6/PO : 1</t>
  </si>
  <si>
    <t>61181512R</t>
  </si>
  <si>
    <t>Zárubeň dřevěná rámová, š. 80 cm lakovaná, barevnost NCS</t>
  </si>
  <si>
    <t>m.č. 1.08 (WC 1NP) : 1</t>
  </si>
  <si>
    <t>m.č. 2.12 a m.č. 2.15  (WC 2NP) : 2</t>
  </si>
  <si>
    <t>61181513R</t>
  </si>
  <si>
    <t>Zárubeň dřevěná rámová, š. 90 cm lakovaná, barevnost NCS</t>
  </si>
  <si>
    <t>mč. 1.10  (WC 1NP) : 1</t>
  </si>
  <si>
    <t>968061125R00</t>
  </si>
  <si>
    <t>Vyvěšení dřevěných dveřních křídel pl. do 2 m2</t>
  </si>
  <si>
    <t>m.č. 1.08+1.10 (WC) : 1+1</t>
  </si>
  <si>
    <t>m.č. 1.12, 1.14, 1.15, 1.17 : 4</t>
  </si>
  <si>
    <t>m.č. 2.11, 2.20, 2.24, 2.25, 2.26, 2.37 : 6</t>
  </si>
  <si>
    <t>m.č. 2.12+2.15 (WC) : 1+1</t>
  </si>
  <si>
    <t>968062455R00</t>
  </si>
  <si>
    <t>Vybourání dřevěných dveřních zárubní pl. do 2 m2</t>
  </si>
  <si>
    <t>m.č. 1.08+1.10 (WC) : 2*(0,9*2,15)</t>
  </si>
  <si>
    <t>m.č. 1.12, 1.14, 1.15, 1.17 : 1*2,15+(0,9*2,15*3)</t>
  </si>
  <si>
    <t>m.č. 2.11, 2.20 : 2*(0,9*2,15)</t>
  </si>
  <si>
    <t>m.č. 2.12+2.15 (WC) : 2*(0,9*2,15)</t>
  </si>
  <si>
    <t>968072455R00</t>
  </si>
  <si>
    <t>Vybourání kovových dveřních zárubní pl. do 2 m2</t>
  </si>
  <si>
    <t>m.č. 2.24 (kancelář TAJ) : 0,9*2</t>
  </si>
  <si>
    <t>výměna poškozených zárubní : (0,9*2)*3</t>
  </si>
  <si>
    <t>974031664R00</t>
  </si>
  <si>
    <t>Vysekání rýh zeď cihelná vtah. nosníků 15 x 15 cm</t>
  </si>
  <si>
    <t>999281108R00</t>
  </si>
  <si>
    <t>Přesun hmot pro opravy a údržbu do výšky 12 m</t>
  </si>
  <si>
    <t>t</t>
  </si>
  <si>
    <t>Přesun hmot</t>
  </si>
  <si>
    <t>POL7_</t>
  </si>
  <si>
    <t>766661112R00</t>
  </si>
  <si>
    <t>Montáž dveří do zárubně,otevíravých 1kř.do 0,8 m WC</t>
  </si>
  <si>
    <t>m.č. 1.08, 1.10 (WC) : 2</t>
  </si>
  <si>
    <t>766661413R00</t>
  </si>
  <si>
    <t>Montáž dveří protipožár.1kříd.do 80 cm  ocel zárubeň požární</t>
  </si>
  <si>
    <t>2.NP : 8</t>
  </si>
  <si>
    <t>766662322R00</t>
  </si>
  <si>
    <t>Montáž dveří protipožár. 1kříd. nad 80 cm do dřevěné požár. zárubně</t>
  </si>
  <si>
    <t>1.NP m.č. 1.12. 1.15, 1.17 : 3</t>
  </si>
  <si>
    <t>2.NP m.č. 2.11 : 1</t>
  </si>
  <si>
    <t>766662811R00</t>
  </si>
  <si>
    <t>Demontáž prahů dveří 1křídlových</t>
  </si>
  <si>
    <t>1. NP : 6</t>
  </si>
  <si>
    <t>2. NP : 13</t>
  </si>
  <si>
    <t>766669922R00</t>
  </si>
  <si>
    <t>Demontáž stávajících vložek cylindrických  a jejich zpětná montáž</t>
  </si>
  <si>
    <t>Demontáž a zpětná montáž do nově dodaných dveří</t>
  </si>
  <si>
    <t>766670021R00</t>
  </si>
  <si>
    <t>Montáž kliky a štítku</t>
  </si>
  <si>
    <t>766695213R00</t>
  </si>
  <si>
    <t>Montáž prahů dveří jednokřídlových š. nad 10 cm</t>
  </si>
  <si>
    <t>766661421R00</t>
  </si>
  <si>
    <t>Montáž dveří protipožár.1kříd. do 80 cm do dřevěné požar. zárubně</t>
  </si>
  <si>
    <t>1.NP : 3</t>
  </si>
  <si>
    <t>766662813</t>
  </si>
  <si>
    <t xml:space="preserve">Demontáž kliky a štítku </t>
  </si>
  <si>
    <t>45</t>
  </si>
  <si>
    <t>766669925R00</t>
  </si>
  <si>
    <t>Demontáž stávajících zámků a montáž nových zámku vložkových</t>
  </si>
  <si>
    <t>54914635R</t>
  </si>
  <si>
    <t>kování klika-klika vč. rozetového kování</t>
  </si>
  <si>
    <t>Specifikace kování viz výpis zámečnických výrobků</t>
  </si>
  <si>
    <t>nové dveře : 18</t>
  </si>
  <si>
    <t>stávající dveře 1.NP+2.NP : 12+14</t>
  </si>
  <si>
    <t>54914670R</t>
  </si>
  <si>
    <t>kování bezpečnostní klika-klika vč. štítku</t>
  </si>
  <si>
    <t>54926002R</t>
  </si>
  <si>
    <t>zámek zadlabací vložkový</t>
  </si>
  <si>
    <t>61187161R</t>
  </si>
  <si>
    <t>Prah dubový délka 80 cm šířka 15 cm tl. 2 cm</t>
  </si>
  <si>
    <t>2.NP : 12</t>
  </si>
  <si>
    <t>61187181R</t>
  </si>
  <si>
    <t>Prah dubový délka 90 cm šířka 15 cm tl. 2 cm</t>
  </si>
  <si>
    <t>1. NP : 3</t>
  </si>
  <si>
    <t>2. NP : 1</t>
  </si>
  <si>
    <t>998766202R00</t>
  </si>
  <si>
    <t>Přesun hmot pro truhlářské konstr., výšky do 12 m</t>
  </si>
  <si>
    <t>767649191R00</t>
  </si>
  <si>
    <t>Montáž doplňků dveří, samozavírače hydraulického</t>
  </si>
  <si>
    <t>Specifikace samozavírače viz. výpis zámečnických výrobků.</t>
  </si>
  <si>
    <t>pro požární dveře : 15</t>
  </si>
  <si>
    <t>54917045R</t>
  </si>
  <si>
    <t>Zavírač dveří hydraulický, požární</t>
  </si>
  <si>
    <t>1. NP : 4</t>
  </si>
  <si>
    <t>2. NP : 11</t>
  </si>
  <si>
    <t>998767202R00</t>
  </si>
  <si>
    <t>Přesun hmot pro zámečnické konstr., výšky do 12 m</t>
  </si>
  <si>
    <t>776411000R00</t>
  </si>
  <si>
    <t>Lepení podlahových soklíků pryžových</t>
  </si>
  <si>
    <t>776511810R00</t>
  </si>
  <si>
    <t>Odstranění PVC a koberců lepených bez podložky</t>
  </si>
  <si>
    <t>Odkaz na mn. položky pořadí 52 : 3,60000</t>
  </si>
  <si>
    <t>776521230RU1</t>
  </si>
  <si>
    <t>Lepení podlah povlakových z dílců PVC včetně čtverců Elektrostatik 608/608/1,7 mm</t>
  </si>
  <si>
    <t>vč. přípravy povrchu, svařování a soklíků</t>
  </si>
  <si>
    <t>po opravě vyboudání zárubní : 1,8*2</t>
  </si>
  <si>
    <t>28342451R</t>
  </si>
  <si>
    <t>Lišta soklová PVC dl. 2,5 m</t>
  </si>
  <si>
    <t>998776102R00</t>
  </si>
  <si>
    <t>Přesun hmot pro podlahy povlakové, výšky do 12 m</t>
  </si>
  <si>
    <t>783101811R00</t>
  </si>
  <si>
    <t>Odstranění nátěrů z ocel.konstrukcí obroušením</t>
  </si>
  <si>
    <t>Odkaz na mn. položky pořadí 56 : 13,44000</t>
  </si>
  <si>
    <t>783122111RT4</t>
  </si>
  <si>
    <t>Nátěr zárubní dveří, syntetický - zákl+2x email NCS mat. lesklý email 2 x</t>
  </si>
  <si>
    <t>Zárubeň ocelová</t>
  </si>
  <si>
    <t>m.č. 1.13, 1.14, 1.15, 1.16, 1.09 : (0,2*(2+2+0,8))*6</t>
  </si>
  <si>
    <t>m.č. 2.14, 2.15, 2.17, 2.18, 2.25, 2.27, 2.32 : (0,2*(2+2+0,8))*8</t>
  </si>
  <si>
    <t>783623900R00</t>
  </si>
  <si>
    <t>Údržba, nátěr synt. truhl. výrobků 1x + 1x email</t>
  </si>
  <si>
    <t>vč. připravy podkladu</t>
  </si>
  <si>
    <t>dveře m.č. 2.07, 2.10, 2.02, 2.03, 2.04, 2.06, 2.24, 2.27 : ((0,9*2,4*2)*16)+(0,9*2*2)*2</t>
  </si>
  <si>
    <t>obložka m.č. 2.07, 2.10, 2.02, 2.03, 2.04, 2.06 : (2,7+1,2+2,7)*12</t>
  </si>
  <si>
    <t>784161401R00</t>
  </si>
  <si>
    <t>Penetrace podkladu nátěrem</t>
  </si>
  <si>
    <t>Nové zárubně : 11*((2+1,2+2)*0,5)</t>
  </si>
  <si>
    <t>784165332R00</t>
  </si>
  <si>
    <t>Malbas bílá, bez penetrace, 2x</t>
  </si>
  <si>
    <t>Odkaz na mn. položky pořadí 58 : 28,60000</t>
  </si>
  <si>
    <t>979011111R00</t>
  </si>
  <si>
    <t>Svislá doprava suti a vybour. hmot za 2.NP a 1.PP</t>
  </si>
  <si>
    <t>Přesun suti</t>
  </si>
  <si>
    <t>POL8_</t>
  </si>
  <si>
    <t>979011211R00</t>
  </si>
  <si>
    <t>Svislá doprava suti a vybour. hmot za 2.NP nošením</t>
  </si>
  <si>
    <t>979084413R00</t>
  </si>
  <si>
    <t>Vodorovná doprava vybouraných hmot do 1 km</t>
  </si>
  <si>
    <t>979084419R00</t>
  </si>
  <si>
    <t>Příplatek za dopravu hmot za každý další 1 km</t>
  </si>
  <si>
    <t>979990001R00</t>
  </si>
  <si>
    <t>Poplatek za skládku stavební suti</t>
  </si>
  <si>
    <t>RTS 20/ I</t>
  </si>
  <si>
    <t>SUM</t>
  </si>
  <si>
    <t>Poznámky uchazeče k zadání</t>
  </si>
  <si>
    <t>POPUZIV</t>
  </si>
  <si>
    <t>samozavírač</t>
  </si>
  <si>
    <t>END</t>
  </si>
  <si>
    <t>005121 R</t>
  </si>
  <si>
    <t>Zařízení staveniště</t>
  </si>
  <si>
    <t>Soubor</t>
  </si>
  <si>
    <t>VRN</t>
  </si>
  <si>
    <t>POL99_8</t>
  </si>
  <si>
    <t>005124010R</t>
  </si>
  <si>
    <t>Koordinační činnost</t>
  </si>
  <si>
    <t>00523  R</t>
  </si>
  <si>
    <t>Zkoušky a revize</t>
  </si>
  <si>
    <t>Doklad o montáži, funkční zkoušce a kontrole provozuschopnosti požárně bezpečnostního zařízení (PBZ) podle vyhlášky č. 246/2001 Sb., o požární prevenci, ve znění vyhlášky č. 221/2014 Sb.“</t>
  </si>
  <si>
    <t>po vybouraných rárubních : 14*(2,1+0,9+2,1)</t>
  </si>
  <si>
    <t>Město Uherský Brod
Masarykovo nám. 100
688 01 Uherský Brod</t>
  </si>
  <si>
    <t>00291463</t>
  </si>
  <si>
    <t>CZ00291463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</si>
</sst>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0" xfId="0" applyNumberFormat="1" applyFont="1" applyAlignment="1">
      <alignment wrapText="1"/>
    </xf>
    <xf numFmtId="49" fontId="8" fillId="0" borderId="0" xfId="0" applyNumberFormat="1" applyFont="1" applyAlignment="1">
      <alignment horizontal="left" vertical="center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app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I19" sqref="I19:J1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6" t="s">
        <v>4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6" t="s">
        <v>24</v>
      </c>
      <c r="C2" s="77"/>
      <c r="D2" s="78" t="s">
        <v>43</v>
      </c>
      <c r="E2" s="232" t="s">
        <v>44</v>
      </c>
      <c r="F2" s="233"/>
      <c r="G2" s="233"/>
      <c r="H2" s="233"/>
      <c r="I2" s="233"/>
      <c r="J2" s="234"/>
      <c r="O2" s="1"/>
    </row>
    <row r="3" spans="1:15" ht="27" hidden="1" customHeight="1" x14ac:dyDescent="0.2">
      <c r="A3" s="2"/>
      <c r="B3" s="79"/>
      <c r="C3" s="77"/>
      <c r="D3" s="80"/>
      <c r="E3" s="235"/>
      <c r="F3" s="236"/>
      <c r="G3" s="236"/>
      <c r="H3" s="236"/>
      <c r="I3" s="236"/>
      <c r="J3" s="237"/>
    </row>
    <row r="4" spans="1:15" ht="23.25" customHeight="1" x14ac:dyDescent="0.2">
      <c r="A4" s="2"/>
      <c r="B4" s="81"/>
      <c r="C4" s="82"/>
      <c r="D4" s="83"/>
      <c r="E4" s="220"/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23</v>
      </c>
      <c r="D5" s="195" t="s">
        <v>359</v>
      </c>
      <c r="E5" s="196"/>
      <c r="F5" s="196"/>
      <c r="G5" s="196"/>
      <c r="H5" s="18" t="s">
        <v>42</v>
      </c>
      <c r="I5" s="191" t="s">
        <v>360</v>
      </c>
      <c r="J5" s="8"/>
    </row>
    <row r="6" spans="1:15" ht="15.75" customHeight="1" x14ac:dyDescent="0.2">
      <c r="A6" s="2"/>
      <c r="B6" s="28"/>
      <c r="C6" s="55"/>
      <c r="D6" s="197"/>
      <c r="E6" s="197"/>
      <c r="F6" s="197"/>
      <c r="G6" s="197"/>
      <c r="H6" s="18" t="s">
        <v>36</v>
      </c>
      <c r="I6" s="191" t="s">
        <v>361</v>
      </c>
      <c r="J6" s="8"/>
    </row>
    <row r="7" spans="1:15" ht="15.75" customHeight="1" x14ac:dyDescent="0.2">
      <c r="A7" s="2"/>
      <c r="B7" s="29"/>
      <c r="C7" s="56"/>
      <c r="D7" s="53"/>
      <c r="E7" s="224"/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9"/>
      <c r="E11" s="239"/>
      <c r="F11" s="239"/>
      <c r="G11" s="239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19"/>
      <c r="E12" s="219"/>
      <c r="F12" s="219"/>
      <c r="G12" s="219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8"/>
      <c r="F15" s="238"/>
      <c r="G15" s="240"/>
      <c r="H15" s="240"/>
      <c r="I15" s="240" t="s">
        <v>31</v>
      </c>
      <c r="J15" s="241"/>
    </row>
    <row r="16" spans="1:15" ht="23.25" customHeight="1" x14ac:dyDescent="0.2">
      <c r="A16" s="138" t="s">
        <v>26</v>
      </c>
      <c r="B16" s="38" t="s">
        <v>26</v>
      </c>
      <c r="C16" s="62"/>
      <c r="D16" s="63"/>
      <c r="E16" s="208"/>
      <c r="F16" s="209"/>
      <c r="G16" s="208"/>
      <c r="H16" s="209"/>
      <c r="I16" s="208">
        <f>SUMIF(F50:F62,A16,I50:I62)+SUMIF(F50:F62,"PSU",I50:I62)</f>
        <v>0</v>
      </c>
      <c r="J16" s="210"/>
    </row>
    <row r="17" spans="1:10" ht="23.25" customHeight="1" x14ac:dyDescent="0.2">
      <c r="A17" s="138" t="s">
        <v>27</v>
      </c>
      <c r="B17" s="38" t="s">
        <v>27</v>
      </c>
      <c r="C17" s="62"/>
      <c r="D17" s="63"/>
      <c r="E17" s="208"/>
      <c r="F17" s="209"/>
      <c r="G17" s="208"/>
      <c r="H17" s="209"/>
      <c r="I17" s="208">
        <f>SUMIF(F50:F62,A17,I50:I62)</f>
        <v>0</v>
      </c>
      <c r="J17" s="210"/>
    </row>
    <row r="18" spans="1:10" ht="23.25" customHeight="1" x14ac:dyDescent="0.2">
      <c r="A18" s="138" t="s">
        <v>28</v>
      </c>
      <c r="B18" s="38" t="s">
        <v>28</v>
      </c>
      <c r="C18" s="62"/>
      <c r="D18" s="63"/>
      <c r="E18" s="208"/>
      <c r="F18" s="209"/>
      <c r="G18" s="208"/>
      <c r="H18" s="209"/>
      <c r="I18" s="208">
        <f>SUMIF(F50:F62,A18,I50:I62)</f>
        <v>0</v>
      </c>
      <c r="J18" s="210"/>
    </row>
    <row r="19" spans="1:10" ht="23.25" customHeight="1" x14ac:dyDescent="0.2">
      <c r="A19" s="138" t="s">
        <v>81</v>
      </c>
      <c r="B19" s="38" t="s">
        <v>29</v>
      </c>
      <c r="C19" s="62"/>
      <c r="D19" s="63"/>
      <c r="E19" s="208"/>
      <c r="F19" s="209"/>
      <c r="G19" s="208"/>
      <c r="H19" s="209"/>
      <c r="I19" s="208">
        <f>SUMIF(F50:F62,A19,I50:I62)</f>
        <v>0</v>
      </c>
      <c r="J19" s="210"/>
    </row>
    <row r="20" spans="1:10" ht="23.25" customHeight="1" x14ac:dyDescent="0.2">
      <c r="A20" s="138" t="s">
        <v>82</v>
      </c>
      <c r="B20" s="38" t="s">
        <v>30</v>
      </c>
      <c r="C20" s="62"/>
      <c r="D20" s="63"/>
      <c r="E20" s="208"/>
      <c r="F20" s="209"/>
      <c r="G20" s="208"/>
      <c r="H20" s="209"/>
      <c r="I20" s="208">
        <f>SUMIF(F50:F62,A20,I50:I62)</f>
        <v>0</v>
      </c>
      <c r="J20" s="210"/>
    </row>
    <row r="21" spans="1:10" ht="23.25" customHeight="1" x14ac:dyDescent="0.2">
      <c r="A21" s="2"/>
      <c r="B21" s="48" t="s">
        <v>31</v>
      </c>
      <c r="C21" s="64"/>
      <c r="D21" s="65"/>
      <c r="E21" s="211"/>
      <c r="F21" s="242"/>
      <c r="G21" s="211"/>
      <c r="H21" s="242"/>
      <c r="I21" s="211">
        <f>SUM(I16:J20)</f>
        <v>0</v>
      </c>
      <c r="J21" s="21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6">
        <f>ZakladDPHSniVypocet</f>
        <v>0</v>
      </c>
      <c r="H23" s="207"/>
      <c r="I23" s="20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4">
        <f>A23</f>
        <v>0</v>
      </c>
      <c r="H24" s="205"/>
      <c r="I24" s="20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6">
        <f>ZakladDPHZaklVypocet</f>
        <v>0</v>
      </c>
      <c r="H25" s="207"/>
      <c r="I25" s="20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9">
        <f>A25</f>
        <v>0</v>
      </c>
      <c r="H26" s="230"/>
      <c r="I26" s="230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1">
        <f>CenaCelkem-(ZakladDPHSni+DPHSni+ZakladDPHZakl+DPHZakl)</f>
        <v>0</v>
      </c>
      <c r="H27" s="231"/>
      <c r="I27" s="231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4">
        <f>ZakladDPHSniVypocet+ZakladDPHZaklVypocet</f>
        <v>0</v>
      </c>
      <c r="H28" s="214"/>
      <c r="I28" s="214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3">
        <f>A27</f>
        <v>0</v>
      </c>
      <c r="H29" s="213"/>
      <c r="I29" s="213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5"/>
      <c r="E34" s="216"/>
      <c r="G34" s="217"/>
      <c r="H34" s="218"/>
      <c r="I34" s="218"/>
      <c r="J34" s="25"/>
    </row>
    <row r="35" spans="1:10" ht="12.75" customHeight="1" x14ac:dyDescent="0.2">
      <c r="A35" s="2"/>
      <c r="B35" s="2"/>
      <c r="D35" s="203" t="s">
        <v>2</v>
      </c>
      <c r="E35" s="20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45</v>
      </c>
      <c r="C39" s="198"/>
      <c r="D39" s="198"/>
      <c r="E39" s="198"/>
      <c r="F39" s="99">
        <f>'001 003 Pol'!AE183+'001 004 Pol'!AE14</f>
        <v>0</v>
      </c>
      <c r="G39" s="100">
        <f>'001 003 Pol'!AF183+'001 004 Pol'!AF14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customHeight="1" x14ac:dyDescent="0.2">
      <c r="A40" s="88">
        <v>2</v>
      </c>
      <c r="B40" s="103" t="s">
        <v>46</v>
      </c>
      <c r="C40" s="199" t="s">
        <v>47</v>
      </c>
      <c r="D40" s="199"/>
      <c r="E40" s="199"/>
      <c r="F40" s="104">
        <f>'001 003 Pol'!AE183+'001 004 Pol'!AE14</f>
        <v>0</v>
      </c>
      <c r="G40" s="105">
        <f>'001 003 Pol'!AF183+'001 004 Pol'!AF14</f>
        <v>0</v>
      </c>
      <c r="H40" s="105">
        <f>(F40*SazbaDPH1/100)+(G40*SazbaDPH2/100)</f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customHeight="1" x14ac:dyDescent="0.2">
      <c r="A41" s="88">
        <v>3</v>
      </c>
      <c r="B41" s="107" t="s">
        <v>48</v>
      </c>
      <c r="C41" s="198" t="s">
        <v>49</v>
      </c>
      <c r="D41" s="198"/>
      <c r="E41" s="198"/>
      <c r="F41" s="108">
        <f>'001 003 Pol'!AE183</f>
        <v>0</v>
      </c>
      <c r="G41" s="101">
        <f>'001 003 Pol'!AF183</f>
        <v>0</v>
      </c>
      <c r="H41" s="101">
        <f>(F41*SazbaDPH1/100)+(G41*SazbaDPH2/100)</f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customHeight="1" x14ac:dyDescent="0.2">
      <c r="A42" s="88">
        <v>3</v>
      </c>
      <c r="B42" s="107" t="s">
        <v>50</v>
      </c>
      <c r="C42" s="198" t="s">
        <v>51</v>
      </c>
      <c r="D42" s="198"/>
      <c r="E42" s="198"/>
      <c r="F42" s="108">
        <f>'001 004 Pol'!AE14</f>
        <v>0</v>
      </c>
      <c r="G42" s="101">
        <f>'001 004 Pol'!AF14</f>
        <v>0</v>
      </c>
      <c r="H42" s="101">
        <f>(F42*SazbaDPH1/100)+(G42*SazbaDPH2/100)</f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customHeight="1" x14ac:dyDescent="0.2">
      <c r="A43" s="88"/>
      <c r="B43" s="200" t="s">
        <v>52</v>
      </c>
      <c r="C43" s="201"/>
      <c r="D43" s="201"/>
      <c r="E43" s="202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7" spans="1:10" ht="15.75" x14ac:dyDescent="0.25">
      <c r="B47" s="120" t="s">
        <v>54</v>
      </c>
    </row>
    <row r="49" spans="1:10" ht="25.5" customHeight="1" x14ac:dyDescent="0.2">
      <c r="A49" s="122"/>
      <c r="B49" s="125" t="s">
        <v>18</v>
      </c>
      <c r="C49" s="125" t="s">
        <v>6</v>
      </c>
      <c r="D49" s="126"/>
      <c r="E49" s="126"/>
      <c r="F49" s="127" t="s">
        <v>55</v>
      </c>
      <c r="G49" s="127"/>
      <c r="H49" s="127"/>
      <c r="I49" s="127" t="s">
        <v>31</v>
      </c>
      <c r="J49" s="127" t="s">
        <v>0</v>
      </c>
    </row>
    <row r="50" spans="1:10" ht="36.75" customHeight="1" x14ac:dyDescent="0.2">
      <c r="A50" s="123"/>
      <c r="B50" s="128" t="s">
        <v>56</v>
      </c>
      <c r="C50" s="193" t="s">
        <v>57</v>
      </c>
      <c r="D50" s="194"/>
      <c r="E50" s="194"/>
      <c r="F50" s="134" t="s">
        <v>26</v>
      </c>
      <c r="G50" s="135"/>
      <c r="H50" s="135"/>
      <c r="I50" s="135">
        <f>'001 003 Pol'!G8</f>
        <v>0</v>
      </c>
      <c r="J50" s="132" t="str">
        <f>IF(I63=0,"",I50/I63*100)</f>
        <v/>
      </c>
    </row>
    <row r="51" spans="1:10" ht="36.75" customHeight="1" x14ac:dyDescent="0.2">
      <c r="A51" s="123"/>
      <c r="B51" s="128" t="s">
        <v>58</v>
      </c>
      <c r="C51" s="193" t="s">
        <v>59</v>
      </c>
      <c r="D51" s="194"/>
      <c r="E51" s="194"/>
      <c r="F51" s="134" t="s">
        <v>26</v>
      </c>
      <c r="G51" s="135"/>
      <c r="H51" s="135"/>
      <c r="I51" s="135">
        <f>'001 003 Pol'!G11</f>
        <v>0</v>
      </c>
      <c r="J51" s="132" t="str">
        <f>IF(I63=0,"",I51/I63*100)</f>
        <v/>
      </c>
    </row>
    <row r="52" spans="1:10" ht="36.75" customHeight="1" x14ac:dyDescent="0.2">
      <c r="A52" s="123"/>
      <c r="B52" s="128" t="s">
        <v>60</v>
      </c>
      <c r="C52" s="193" t="s">
        <v>61</v>
      </c>
      <c r="D52" s="194"/>
      <c r="E52" s="194"/>
      <c r="F52" s="134" t="s">
        <v>26</v>
      </c>
      <c r="G52" s="135"/>
      <c r="H52" s="135"/>
      <c r="I52" s="135">
        <f>'001 003 Pol'!G16</f>
        <v>0</v>
      </c>
      <c r="J52" s="132" t="str">
        <f>IF(I63=0,"",I52/I63*100)</f>
        <v/>
      </c>
    </row>
    <row r="53" spans="1:10" ht="36.75" customHeight="1" x14ac:dyDescent="0.2">
      <c r="A53" s="123"/>
      <c r="B53" s="128" t="s">
        <v>62</v>
      </c>
      <c r="C53" s="193" t="s">
        <v>63</v>
      </c>
      <c r="D53" s="194"/>
      <c r="E53" s="194"/>
      <c r="F53" s="134" t="s">
        <v>26</v>
      </c>
      <c r="G53" s="135"/>
      <c r="H53" s="135"/>
      <c r="I53" s="135">
        <f>'001 003 Pol'!G21</f>
        <v>0</v>
      </c>
      <c r="J53" s="132" t="str">
        <f>IF(I63=0,"",I53/I63*100)</f>
        <v/>
      </c>
    </row>
    <row r="54" spans="1:10" ht="36.75" customHeight="1" x14ac:dyDescent="0.2">
      <c r="A54" s="123"/>
      <c r="B54" s="128" t="s">
        <v>64</v>
      </c>
      <c r="C54" s="193" t="s">
        <v>65</v>
      </c>
      <c r="D54" s="194"/>
      <c r="E54" s="194"/>
      <c r="F54" s="134" t="s">
        <v>26</v>
      </c>
      <c r="G54" s="135"/>
      <c r="H54" s="135"/>
      <c r="I54" s="135">
        <f>'001 003 Pol'!G80</f>
        <v>0</v>
      </c>
      <c r="J54" s="132" t="str">
        <f>IF(I63=0,"",I54/I63*100)</f>
        <v/>
      </c>
    </row>
    <row r="55" spans="1:10" ht="36.75" customHeight="1" x14ac:dyDescent="0.2">
      <c r="A55" s="123"/>
      <c r="B55" s="128" t="s">
        <v>66</v>
      </c>
      <c r="C55" s="193" t="s">
        <v>67</v>
      </c>
      <c r="D55" s="194"/>
      <c r="E55" s="194"/>
      <c r="F55" s="134" t="s">
        <v>26</v>
      </c>
      <c r="G55" s="135"/>
      <c r="H55" s="135"/>
      <c r="I55" s="135">
        <f>'001 003 Pol'!G100</f>
        <v>0</v>
      </c>
      <c r="J55" s="132" t="str">
        <f>IF(I63=0,"",I55/I63*100)</f>
        <v/>
      </c>
    </row>
    <row r="56" spans="1:10" ht="36.75" customHeight="1" x14ac:dyDescent="0.2">
      <c r="A56" s="123"/>
      <c r="B56" s="128" t="s">
        <v>68</v>
      </c>
      <c r="C56" s="193" t="s">
        <v>69</v>
      </c>
      <c r="D56" s="194"/>
      <c r="E56" s="194"/>
      <c r="F56" s="134" t="s">
        <v>27</v>
      </c>
      <c r="G56" s="135"/>
      <c r="H56" s="135"/>
      <c r="I56" s="135">
        <f>'001 003 Pol'!G102</f>
        <v>0</v>
      </c>
      <c r="J56" s="132" t="str">
        <f>IF(I63=0,"",I56/I63*100)</f>
        <v/>
      </c>
    </row>
    <row r="57" spans="1:10" ht="36.75" customHeight="1" x14ac:dyDescent="0.2">
      <c r="A57" s="123"/>
      <c r="B57" s="128" t="s">
        <v>70</v>
      </c>
      <c r="C57" s="193" t="s">
        <v>71</v>
      </c>
      <c r="D57" s="194"/>
      <c r="E57" s="194"/>
      <c r="F57" s="134" t="s">
        <v>27</v>
      </c>
      <c r="G57" s="135"/>
      <c r="H57" s="135"/>
      <c r="I57" s="135">
        <f>'001 003 Pol'!G140</f>
        <v>0</v>
      </c>
      <c r="J57" s="132" t="str">
        <f>IF(I63=0,"",I57/I63*100)</f>
        <v/>
      </c>
    </row>
    <row r="58" spans="1:10" ht="36.75" customHeight="1" x14ac:dyDescent="0.2">
      <c r="A58" s="123"/>
      <c r="B58" s="128" t="s">
        <v>72</v>
      </c>
      <c r="C58" s="193" t="s">
        <v>73</v>
      </c>
      <c r="D58" s="194"/>
      <c r="E58" s="194"/>
      <c r="F58" s="134" t="s">
        <v>27</v>
      </c>
      <c r="G58" s="135"/>
      <c r="H58" s="135"/>
      <c r="I58" s="135">
        <f>'001 003 Pol'!G148</f>
        <v>0</v>
      </c>
      <c r="J58" s="132" t="str">
        <f>IF(I63=0,"",I58/I63*100)</f>
        <v/>
      </c>
    </row>
    <row r="59" spans="1:10" ht="36.75" customHeight="1" x14ac:dyDescent="0.2">
      <c r="A59" s="123"/>
      <c r="B59" s="128" t="s">
        <v>74</v>
      </c>
      <c r="C59" s="193" t="s">
        <v>75</v>
      </c>
      <c r="D59" s="194"/>
      <c r="E59" s="194"/>
      <c r="F59" s="134" t="s">
        <v>27</v>
      </c>
      <c r="G59" s="135"/>
      <c r="H59" s="135"/>
      <c r="I59" s="135">
        <f>'001 003 Pol'!G157</f>
        <v>0</v>
      </c>
      <c r="J59" s="132" t="str">
        <f>IF(I63=0,"",I59/I63*100)</f>
        <v/>
      </c>
    </row>
    <row r="60" spans="1:10" ht="36.75" customHeight="1" x14ac:dyDescent="0.2">
      <c r="A60" s="123"/>
      <c r="B60" s="128" t="s">
        <v>76</v>
      </c>
      <c r="C60" s="193" t="s">
        <v>77</v>
      </c>
      <c r="D60" s="194"/>
      <c r="E60" s="194"/>
      <c r="F60" s="134" t="s">
        <v>27</v>
      </c>
      <c r="G60" s="135"/>
      <c r="H60" s="135"/>
      <c r="I60" s="135">
        <f>'001 003 Pol'!G171</f>
        <v>0</v>
      </c>
      <c r="J60" s="132" t="str">
        <f>IF(I63=0,"",I60/I63*100)</f>
        <v/>
      </c>
    </row>
    <row r="61" spans="1:10" ht="36.75" customHeight="1" x14ac:dyDescent="0.2">
      <c r="A61" s="123"/>
      <c r="B61" s="128" t="s">
        <v>78</v>
      </c>
      <c r="C61" s="193" t="s">
        <v>79</v>
      </c>
      <c r="D61" s="194"/>
      <c r="E61" s="194"/>
      <c r="F61" s="134" t="s">
        <v>80</v>
      </c>
      <c r="G61" s="135"/>
      <c r="H61" s="135"/>
      <c r="I61" s="135">
        <f>'001 003 Pol'!G176</f>
        <v>0</v>
      </c>
      <c r="J61" s="132" t="str">
        <f>IF(I63=0,"",I61/I63*100)</f>
        <v/>
      </c>
    </row>
    <row r="62" spans="1:10" ht="36.75" customHeight="1" x14ac:dyDescent="0.2">
      <c r="A62" s="123"/>
      <c r="B62" s="128" t="s">
        <v>81</v>
      </c>
      <c r="C62" s="193" t="s">
        <v>29</v>
      </c>
      <c r="D62" s="194"/>
      <c r="E62" s="194"/>
      <c r="F62" s="134" t="s">
        <v>81</v>
      </c>
      <c r="G62" s="135"/>
      <c r="H62" s="135"/>
      <c r="I62" s="135">
        <f>'001 004 Pol'!G8</f>
        <v>0</v>
      </c>
      <c r="J62" s="132" t="str">
        <f>IF(I63=0,"",I62/I63*100)</f>
        <v/>
      </c>
    </row>
    <row r="63" spans="1:10" ht="25.5" customHeight="1" x14ac:dyDescent="0.2">
      <c r="A63" s="124"/>
      <c r="B63" s="129" t="s">
        <v>1</v>
      </c>
      <c r="C63" s="130"/>
      <c r="D63" s="131"/>
      <c r="E63" s="131"/>
      <c r="F63" s="136"/>
      <c r="G63" s="137"/>
      <c r="H63" s="137"/>
      <c r="I63" s="137">
        <f>SUM(I50:I62)</f>
        <v>0</v>
      </c>
      <c r="J63" s="133">
        <f>SUM(J50:J62)</f>
        <v>0</v>
      </c>
    </row>
    <row r="64" spans="1:10" x14ac:dyDescent="0.2">
      <c r="F64" s="86"/>
      <c r="G64" s="86"/>
      <c r="H64" s="86"/>
      <c r="I64" s="86"/>
      <c r="J64" s="87"/>
    </row>
    <row r="65" spans="6:10" x14ac:dyDescent="0.2">
      <c r="F65" s="86"/>
      <c r="G65" s="86"/>
      <c r="H65" s="86"/>
      <c r="I65" s="86"/>
      <c r="J65" s="87"/>
    </row>
    <row r="66" spans="6:10" x14ac:dyDescent="0.2">
      <c r="F66" s="86"/>
      <c r="G66" s="86"/>
      <c r="H66" s="86"/>
      <c r="I66" s="86"/>
      <c r="J66" s="87"/>
    </row>
  </sheetData>
  <sheetProtection algorithmName="SHA-512" hashValue="J8ICtoJs8OFD4T3p9b6y3/6+SAFSXfejPZR+Mw7eXfkt7JU3bgJnuDP9qYcFjpk+qu9WzCbMY7zKgI27KuF/oQ==" saltValue="eLJZuu4bXDWGHAB0hzcZW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E7:G7"/>
    <mergeCell ref="G23:I23"/>
    <mergeCell ref="E19:F19"/>
    <mergeCell ref="E20:F20"/>
    <mergeCell ref="I20:J20"/>
    <mergeCell ref="I21:J21"/>
    <mergeCell ref="G19:H19"/>
    <mergeCell ref="G20:H20"/>
    <mergeCell ref="I19:J19"/>
    <mergeCell ref="C41:E41"/>
    <mergeCell ref="C42:E42"/>
    <mergeCell ref="B43:E43"/>
    <mergeCell ref="D35:E35"/>
    <mergeCell ref="G24:I24"/>
    <mergeCell ref="G29:I29"/>
    <mergeCell ref="G25:I25"/>
    <mergeCell ref="G28:I28"/>
    <mergeCell ref="D34:E34"/>
    <mergeCell ref="G34:I34"/>
    <mergeCell ref="C60:E60"/>
    <mergeCell ref="C61:E61"/>
    <mergeCell ref="C62:E62"/>
    <mergeCell ref="D5:G6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8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9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10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75" zoomScaleNormal="175" workbookViewId="0">
      <pane ySplit="7" topLeftCell="A38" activePane="bottomLeft" state="frozen"/>
      <selection pane="bottomLeft" activeCell="C43" sqref="C43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G1" t="s">
        <v>83</v>
      </c>
    </row>
    <row r="2" spans="1:60" ht="24.95" customHeight="1" x14ac:dyDescent="0.2">
      <c r="A2" s="139" t="s">
        <v>8</v>
      </c>
      <c r="B2" s="49" t="s">
        <v>43</v>
      </c>
      <c r="C2" s="252" t="s">
        <v>44</v>
      </c>
      <c r="D2" s="253"/>
      <c r="E2" s="253"/>
      <c r="F2" s="253"/>
      <c r="G2" s="254"/>
      <c r="AG2" t="s">
        <v>84</v>
      </c>
    </row>
    <row r="3" spans="1:60" ht="24.95" customHeight="1" x14ac:dyDescent="0.2">
      <c r="A3" s="139" t="s">
        <v>9</v>
      </c>
      <c r="B3" s="49" t="s">
        <v>46</v>
      </c>
      <c r="C3" s="252" t="s">
        <v>47</v>
      </c>
      <c r="D3" s="253"/>
      <c r="E3" s="253"/>
      <c r="F3" s="253"/>
      <c r="G3" s="254"/>
      <c r="AC3" s="121" t="s">
        <v>84</v>
      </c>
      <c r="AG3" t="s">
        <v>85</v>
      </c>
    </row>
    <row r="4" spans="1:60" ht="24.95" customHeight="1" x14ac:dyDescent="0.2">
      <c r="A4" s="140" t="s">
        <v>10</v>
      </c>
      <c r="B4" s="141" t="s">
        <v>48</v>
      </c>
      <c r="C4" s="255" t="s">
        <v>49</v>
      </c>
      <c r="D4" s="256"/>
      <c r="E4" s="256"/>
      <c r="F4" s="256"/>
      <c r="G4" s="257"/>
      <c r="AG4" t="s">
        <v>86</v>
      </c>
    </row>
    <row r="5" spans="1:60" x14ac:dyDescent="0.2">
      <c r="D5" s="10"/>
    </row>
    <row r="6" spans="1:60" ht="38.25" x14ac:dyDescent="0.2">
      <c r="A6" s="143" t="s">
        <v>87</v>
      </c>
      <c r="B6" s="145" t="s">
        <v>88</v>
      </c>
      <c r="C6" s="145" t="s">
        <v>89</v>
      </c>
      <c r="D6" s="144" t="s">
        <v>90</v>
      </c>
      <c r="E6" s="143" t="s">
        <v>91</v>
      </c>
      <c r="F6" s="142" t="s">
        <v>92</v>
      </c>
      <c r="G6" s="143" t="s">
        <v>31</v>
      </c>
      <c r="H6" s="146" t="s">
        <v>32</v>
      </c>
      <c r="I6" s="146" t="s">
        <v>93</v>
      </c>
      <c r="J6" s="146" t="s">
        <v>33</v>
      </c>
      <c r="K6" s="146" t="s">
        <v>94</v>
      </c>
      <c r="L6" s="146" t="s">
        <v>95</v>
      </c>
      <c r="M6" s="146" t="s">
        <v>96</v>
      </c>
      <c r="N6" s="146" t="s">
        <v>97</v>
      </c>
      <c r="O6" s="146" t="s">
        <v>98</v>
      </c>
      <c r="P6" s="146" t="s">
        <v>99</v>
      </c>
      <c r="Q6" s="146" t="s">
        <v>100</v>
      </c>
      <c r="R6" s="146" t="s">
        <v>101</v>
      </c>
      <c r="S6" s="146" t="s">
        <v>102</v>
      </c>
      <c r="T6" s="146" t="s">
        <v>103</v>
      </c>
      <c r="U6" s="146" t="s">
        <v>104</v>
      </c>
      <c r="V6" s="146" t="s">
        <v>105</v>
      </c>
      <c r="W6" s="146" t="s">
        <v>106</v>
      </c>
      <c r="X6" s="146" t="s">
        <v>107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2" t="s">
        <v>108</v>
      </c>
      <c r="B8" s="163" t="s">
        <v>56</v>
      </c>
      <c r="C8" s="182" t="s">
        <v>57</v>
      </c>
      <c r="D8" s="164"/>
      <c r="E8" s="165"/>
      <c r="F8" s="166"/>
      <c r="G8" s="167">
        <f>SUMIF(AG9:AG10,"&lt;&gt;NOR",G9:G10)</f>
        <v>0</v>
      </c>
      <c r="H8" s="161"/>
      <c r="I8" s="161">
        <f>SUM(I9:I10)</f>
        <v>0</v>
      </c>
      <c r="J8" s="161"/>
      <c r="K8" s="161">
        <f>SUM(K9:K10)</f>
        <v>0</v>
      </c>
      <c r="L8" s="161"/>
      <c r="M8" s="161">
        <f>SUM(M9:M10)</f>
        <v>0</v>
      </c>
      <c r="N8" s="161"/>
      <c r="O8" s="161">
        <f>SUM(O9:O10)</f>
        <v>0.09</v>
      </c>
      <c r="P8" s="161"/>
      <c r="Q8" s="161">
        <f>SUM(Q9:Q10)</f>
        <v>0</v>
      </c>
      <c r="R8" s="161"/>
      <c r="S8" s="161"/>
      <c r="T8" s="161"/>
      <c r="U8" s="161"/>
      <c r="V8" s="161">
        <f>SUM(V9:V10)</f>
        <v>0.72</v>
      </c>
      <c r="W8" s="161"/>
      <c r="X8" s="161"/>
      <c r="AG8" t="s">
        <v>109</v>
      </c>
    </row>
    <row r="9" spans="1:60" outlineLevel="1" x14ac:dyDescent="0.2">
      <c r="A9" s="174">
        <v>1</v>
      </c>
      <c r="B9" s="175" t="s">
        <v>110</v>
      </c>
      <c r="C9" s="183" t="s">
        <v>111</v>
      </c>
      <c r="D9" s="176" t="s">
        <v>112</v>
      </c>
      <c r="E9" s="177">
        <v>1</v>
      </c>
      <c r="F9" s="178"/>
      <c r="G9" s="179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7">
        <v>2.7969999999999998E-2</v>
      </c>
      <c r="O9" s="157">
        <f>ROUND(E9*N9,2)</f>
        <v>0.03</v>
      </c>
      <c r="P9" s="157">
        <v>0</v>
      </c>
      <c r="Q9" s="157">
        <f>ROUND(E9*P9,2)</f>
        <v>0</v>
      </c>
      <c r="R9" s="157"/>
      <c r="S9" s="157" t="s">
        <v>113</v>
      </c>
      <c r="T9" s="157" t="s">
        <v>114</v>
      </c>
      <c r="U9" s="157">
        <v>0.71499999999999997</v>
      </c>
      <c r="V9" s="157">
        <f>ROUND(E9*U9,2)</f>
        <v>0.72</v>
      </c>
      <c r="W9" s="157"/>
      <c r="X9" s="157" t="s">
        <v>115</v>
      </c>
      <c r="Y9" s="147"/>
      <c r="Z9" s="147"/>
      <c r="AA9" s="147"/>
      <c r="AB9" s="147"/>
      <c r="AC9" s="147"/>
      <c r="AD9" s="147"/>
      <c r="AE9" s="147"/>
      <c r="AF9" s="147"/>
      <c r="AG9" s="147" t="s">
        <v>116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74">
        <v>2</v>
      </c>
      <c r="B10" s="175" t="s">
        <v>117</v>
      </c>
      <c r="C10" s="183" t="s">
        <v>118</v>
      </c>
      <c r="D10" s="176" t="s">
        <v>112</v>
      </c>
      <c r="E10" s="177">
        <v>1</v>
      </c>
      <c r="F10" s="178"/>
      <c r="G10" s="179">
        <f>ROUND(E10*F10,2)</f>
        <v>0</v>
      </c>
      <c r="H10" s="158"/>
      <c r="I10" s="157">
        <f>ROUND(E10*H10,2)</f>
        <v>0</v>
      </c>
      <c r="J10" s="158"/>
      <c r="K10" s="157">
        <f>ROUND(E10*J10,2)</f>
        <v>0</v>
      </c>
      <c r="L10" s="157">
        <v>21</v>
      </c>
      <c r="M10" s="157">
        <f>G10*(1+L10/100)</f>
        <v>0</v>
      </c>
      <c r="N10" s="157">
        <v>5.5E-2</v>
      </c>
      <c r="O10" s="157">
        <f>ROUND(E10*N10,2)</f>
        <v>0.06</v>
      </c>
      <c r="P10" s="157">
        <v>0</v>
      </c>
      <c r="Q10" s="157">
        <f>ROUND(E10*P10,2)</f>
        <v>0</v>
      </c>
      <c r="R10" s="157" t="s">
        <v>119</v>
      </c>
      <c r="S10" s="157" t="s">
        <v>113</v>
      </c>
      <c r="T10" s="157" t="s">
        <v>120</v>
      </c>
      <c r="U10" s="157">
        <v>0</v>
      </c>
      <c r="V10" s="157">
        <f>ROUND(E10*U10,2)</f>
        <v>0</v>
      </c>
      <c r="W10" s="157"/>
      <c r="X10" s="157" t="s">
        <v>121</v>
      </c>
      <c r="Y10" s="147"/>
      <c r="Z10" s="147"/>
      <c r="AA10" s="147"/>
      <c r="AB10" s="147"/>
      <c r="AC10" s="147"/>
      <c r="AD10" s="147"/>
      <c r="AE10" s="147"/>
      <c r="AF10" s="147"/>
      <c r="AG10" s="147" t="s">
        <v>122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x14ac:dyDescent="0.2">
      <c r="A11" s="162" t="s">
        <v>108</v>
      </c>
      <c r="B11" s="163" t="s">
        <v>58</v>
      </c>
      <c r="C11" s="182" t="s">
        <v>59</v>
      </c>
      <c r="D11" s="164"/>
      <c r="E11" s="165"/>
      <c r="F11" s="166"/>
      <c r="G11" s="167">
        <f>SUMIF(AG12:AG15,"&lt;&gt;NOR",G12:G15)</f>
        <v>0</v>
      </c>
      <c r="H11" s="161"/>
      <c r="I11" s="161">
        <f>SUM(I12:I15)</f>
        <v>0</v>
      </c>
      <c r="J11" s="161"/>
      <c r="K11" s="161">
        <f>SUM(K12:K15)</f>
        <v>0</v>
      </c>
      <c r="L11" s="161"/>
      <c r="M11" s="161">
        <f>SUM(M12:M15)</f>
        <v>0</v>
      </c>
      <c r="N11" s="161"/>
      <c r="O11" s="161">
        <f>SUM(O12:O15)</f>
        <v>0.2</v>
      </c>
      <c r="P11" s="161"/>
      <c r="Q11" s="161">
        <f>SUM(Q12:Q15)</f>
        <v>0</v>
      </c>
      <c r="R11" s="161"/>
      <c r="S11" s="161"/>
      <c r="T11" s="161"/>
      <c r="U11" s="161"/>
      <c r="V11" s="161">
        <f>SUM(V12:V15)</f>
        <v>13.48</v>
      </c>
      <c r="W11" s="161"/>
      <c r="X11" s="161"/>
      <c r="AG11" t="s">
        <v>109</v>
      </c>
    </row>
    <row r="12" spans="1:60" ht="22.5" outlineLevel="1" x14ac:dyDescent="0.2">
      <c r="A12" s="168">
        <v>3</v>
      </c>
      <c r="B12" s="169" t="s">
        <v>123</v>
      </c>
      <c r="C12" s="184" t="s">
        <v>124</v>
      </c>
      <c r="D12" s="170" t="s">
        <v>112</v>
      </c>
      <c r="E12" s="171">
        <v>0.72</v>
      </c>
      <c r="F12" s="172"/>
      <c r="G12" s="173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21</v>
      </c>
      <c r="M12" s="157">
        <f>G12*(1+L12/100)</f>
        <v>0</v>
      </c>
      <c r="N12" s="157">
        <v>3.5619999999999999E-2</v>
      </c>
      <c r="O12" s="157">
        <f>ROUND(E12*N12,2)</f>
        <v>0.03</v>
      </c>
      <c r="P12" s="157">
        <v>0</v>
      </c>
      <c r="Q12" s="157">
        <f>ROUND(E12*P12,2)</f>
        <v>0</v>
      </c>
      <c r="R12" s="157"/>
      <c r="S12" s="157" t="s">
        <v>113</v>
      </c>
      <c r="T12" s="157" t="s">
        <v>114</v>
      </c>
      <c r="U12" s="157">
        <v>0.88</v>
      </c>
      <c r="V12" s="157">
        <f>ROUND(E12*U12,2)</f>
        <v>0.63</v>
      </c>
      <c r="W12" s="157"/>
      <c r="X12" s="157" t="s">
        <v>115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116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54"/>
      <c r="B13" s="155"/>
      <c r="C13" s="185" t="s">
        <v>125</v>
      </c>
      <c r="D13" s="159"/>
      <c r="E13" s="160">
        <v>0.72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7"/>
      <c r="Z13" s="147"/>
      <c r="AA13" s="147"/>
      <c r="AB13" s="147"/>
      <c r="AC13" s="147"/>
      <c r="AD13" s="147"/>
      <c r="AE13" s="147"/>
      <c r="AF13" s="147"/>
      <c r="AG13" s="147" t="s">
        <v>126</v>
      </c>
      <c r="AH13" s="147">
        <v>0</v>
      </c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2.5" outlineLevel="1" x14ac:dyDescent="0.2">
      <c r="A14" s="168">
        <v>4</v>
      </c>
      <c r="B14" s="169" t="s">
        <v>127</v>
      </c>
      <c r="C14" s="184" t="s">
        <v>128</v>
      </c>
      <c r="D14" s="170" t="s">
        <v>129</v>
      </c>
      <c r="E14" s="171">
        <v>71.400000000000006</v>
      </c>
      <c r="F14" s="172"/>
      <c r="G14" s="173">
        <f>ROUND(E14*F14,2)</f>
        <v>0</v>
      </c>
      <c r="H14" s="158"/>
      <c r="I14" s="157">
        <f>ROUND(E14*H14,2)</f>
        <v>0</v>
      </c>
      <c r="J14" s="158"/>
      <c r="K14" s="157">
        <f>ROUND(E14*J14,2)</f>
        <v>0</v>
      </c>
      <c r="L14" s="157">
        <v>21</v>
      </c>
      <c r="M14" s="157">
        <f>G14*(1+L14/100)</f>
        <v>0</v>
      </c>
      <c r="N14" s="157">
        <v>2.3800000000000002E-3</v>
      </c>
      <c r="O14" s="157">
        <f>ROUND(E14*N14,2)</f>
        <v>0.17</v>
      </c>
      <c r="P14" s="157">
        <v>0</v>
      </c>
      <c r="Q14" s="157">
        <f>ROUND(E14*P14,2)</f>
        <v>0</v>
      </c>
      <c r="R14" s="157"/>
      <c r="S14" s="157" t="s">
        <v>113</v>
      </c>
      <c r="T14" s="157" t="s">
        <v>114</v>
      </c>
      <c r="U14" s="157">
        <v>0.18</v>
      </c>
      <c r="V14" s="157">
        <f>ROUND(E14*U14,2)</f>
        <v>12.85</v>
      </c>
      <c r="W14" s="157"/>
      <c r="X14" s="157" t="s">
        <v>115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116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54"/>
      <c r="B15" s="155"/>
      <c r="C15" s="185" t="s">
        <v>358</v>
      </c>
      <c r="D15" s="159"/>
      <c r="E15" s="160">
        <f>14*(2.1+0.9+2.1)</f>
        <v>71.399999999999991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7"/>
      <c r="Z15" s="147"/>
      <c r="AA15" s="147"/>
      <c r="AB15" s="147"/>
      <c r="AC15" s="147"/>
      <c r="AD15" s="147"/>
      <c r="AE15" s="147"/>
      <c r="AF15" s="147"/>
      <c r="AG15" s="147" t="s">
        <v>126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x14ac:dyDescent="0.2">
      <c r="A16" s="162" t="s">
        <v>108</v>
      </c>
      <c r="B16" s="163" t="s">
        <v>60</v>
      </c>
      <c r="C16" s="182" t="s">
        <v>61</v>
      </c>
      <c r="D16" s="164"/>
      <c r="E16" s="165"/>
      <c r="F16" s="166"/>
      <c r="G16" s="167">
        <f>SUMIF(AG17:AG20,"&lt;&gt;NOR",G17:G20)</f>
        <v>0</v>
      </c>
      <c r="H16" s="161"/>
      <c r="I16" s="161">
        <f>SUM(I17:I20)</f>
        <v>0</v>
      </c>
      <c r="J16" s="161"/>
      <c r="K16" s="161">
        <f>SUM(K17:K20)</f>
        <v>0</v>
      </c>
      <c r="L16" s="161"/>
      <c r="M16" s="161">
        <f>SUM(M17:M20)</f>
        <v>0</v>
      </c>
      <c r="N16" s="161"/>
      <c r="O16" s="161">
        <f>SUM(O17:O20)</f>
        <v>0.04</v>
      </c>
      <c r="P16" s="161"/>
      <c r="Q16" s="161">
        <f>SUM(Q17:Q20)</f>
        <v>0</v>
      </c>
      <c r="R16" s="161"/>
      <c r="S16" s="161"/>
      <c r="T16" s="161"/>
      <c r="U16" s="161"/>
      <c r="V16" s="161">
        <f>SUM(V17:V20)</f>
        <v>0.98</v>
      </c>
      <c r="W16" s="161"/>
      <c r="X16" s="161"/>
      <c r="AG16" t="s">
        <v>109</v>
      </c>
    </row>
    <row r="17" spans="1:60" ht="22.5" outlineLevel="1" x14ac:dyDescent="0.2">
      <c r="A17" s="168">
        <v>5</v>
      </c>
      <c r="B17" s="169" t="s">
        <v>130</v>
      </c>
      <c r="C17" s="184" t="s">
        <v>131</v>
      </c>
      <c r="D17" s="170" t="s">
        <v>132</v>
      </c>
      <c r="E17" s="171">
        <v>2.46</v>
      </c>
      <c r="F17" s="172"/>
      <c r="G17" s="173">
        <f>ROUND(E17*F17,2)</f>
        <v>0</v>
      </c>
      <c r="H17" s="158"/>
      <c r="I17" s="157">
        <f>ROUND(E17*H17,2)</f>
        <v>0</v>
      </c>
      <c r="J17" s="158"/>
      <c r="K17" s="157">
        <f>ROUND(E17*J17,2)</f>
        <v>0</v>
      </c>
      <c r="L17" s="157">
        <v>21</v>
      </c>
      <c r="M17" s="157">
        <f>G17*(1+L17/100)</f>
        <v>0</v>
      </c>
      <c r="N17" s="157">
        <v>1.5959999999999998E-2</v>
      </c>
      <c r="O17" s="157">
        <f>ROUND(E17*N17,2)</f>
        <v>0.04</v>
      </c>
      <c r="P17" s="157">
        <v>0</v>
      </c>
      <c r="Q17" s="157">
        <f>ROUND(E17*P17,2)</f>
        <v>0</v>
      </c>
      <c r="R17" s="157"/>
      <c r="S17" s="157" t="s">
        <v>113</v>
      </c>
      <c r="T17" s="157" t="s">
        <v>133</v>
      </c>
      <c r="U17" s="157">
        <v>0.4</v>
      </c>
      <c r="V17" s="157">
        <f>ROUND(E17*U17,2)</f>
        <v>0.98</v>
      </c>
      <c r="W17" s="157"/>
      <c r="X17" s="157" t="s">
        <v>115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116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54"/>
      <c r="B18" s="155"/>
      <c r="C18" s="185" t="s">
        <v>134</v>
      </c>
      <c r="D18" s="159"/>
      <c r="E18" s="160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7"/>
      <c r="Z18" s="147"/>
      <c r="AA18" s="147"/>
      <c r="AB18" s="147"/>
      <c r="AC18" s="147"/>
      <c r="AD18" s="147"/>
      <c r="AE18" s="147"/>
      <c r="AF18" s="147"/>
      <c r="AG18" s="147" t="s">
        <v>126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54"/>
      <c r="B19" s="155"/>
      <c r="C19" s="185" t="s">
        <v>135</v>
      </c>
      <c r="D19" s="159"/>
      <c r="E19" s="160">
        <v>1.98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7"/>
      <c r="Z19" s="147"/>
      <c r="AA19" s="147"/>
      <c r="AB19" s="147"/>
      <c r="AC19" s="147"/>
      <c r="AD19" s="147"/>
      <c r="AE19" s="147"/>
      <c r="AF19" s="147"/>
      <c r="AG19" s="147" t="s">
        <v>126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185" t="s">
        <v>136</v>
      </c>
      <c r="D20" s="159"/>
      <c r="E20" s="160">
        <v>0.48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126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x14ac:dyDescent="0.2">
      <c r="A21" s="162" t="s">
        <v>108</v>
      </c>
      <c r="B21" s="163" t="s">
        <v>62</v>
      </c>
      <c r="C21" s="182" t="s">
        <v>63</v>
      </c>
      <c r="D21" s="164"/>
      <c r="E21" s="165"/>
      <c r="F21" s="166"/>
      <c r="G21" s="167">
        <f>SUMIF(AG22:AG79,"&lt;&gt;NOR",G22:G79)</f>
        <v>0</v>
      </c>
      <c r="H21" s="161"/>
      <c r="I21" s="161">
        <f>SUM(I22:I79)</f>
        <v>0</v>
      </c>
      <c r="J21" s="161"/>
      <c r="K21" s="161">
        <f>SUM(K22:K79)</f>
        <v>0</v>
      </c>
      <c r="L21" s="161"/>
      <c r="M21" s="161">
        <f>SUM(M22:M79)</f>
        <v>0</v>
      </c>
      <c r="N21" s="161"/>
      <c r="O21" s="161">
        <f>SUM(O22:O79)</f>
        <v>1.6200000000000003</v>
      </c>
      <c r="P21" s="161"/>
      <c r="Q21" s="161">
        <f>SUM(Q22:Q79)</f>
        <v>0</v>
      </c>
      <c r="R21" s="161"/>
      <c r="S21" s="161"/>
      <c r="T21" s="161"/>
      <c r="U21" s="161"/>
      <c r="V21" s="161">
        <f>SUM(V22:V79)</f>
        <v>21.7</v>
      </c>
      <c r="W21" s="161"/>
      <c r="X21" s="161"/>
      <c r="AG21" t="s">
        <v>109</v>
      </c>
    </row>
    <row r="22" spans="1:60" ht="22.5" outlineLevel="1" x14ac:dyDescent="0.2">
      <c r="A22" s="174">
        <v>6</v>
      </c>
      <c r="B22" s="175" t="s">
        <v>137</v>
      </c>
      <c r="C22" s="183" t="s">
        <v>138</v>
      </c>
      <c r="D22" s="176" t="s">
        <v>112</v>
      </c>
      <c r="E22" s="177">
        <v>3</v>
      </c>
      <c r="F22" s="178"/>
      <c r="G22" s="179">
        <f>ROUND(E22*F22,2)</f>
        <v>0</v>
      </c>
      <c r="H22" s="158"/>
      <c r="I22" s="157">
        <f>ROUND(E22*H22,2)</f>
        <v>0</v>
      </c>
      <c r="J22" s="158"/>
      <c r="K22" s="157">
        <f>ROUND(E22*J22,2)</f>
        <v>0</v>
      </c>
      <c r="L22" s="157">
        <v>21</v>
      </c>
      <c r="M22" s="157">
        <f>G22*(1+L22/100)</f>
        <v>0</v>
      </c>
      <c r="N22" s="157">
        <v>6.4710000000000004E-2</v>
      </c>
      <c r="O22" s="157">
        <f>ROUND(E22*N22,2)</f>
        <v>0.19</v>
      </c>
      <c r="P22" s="157">
        <v>0</v>
      </c>
      <c r="Q22" s="157">
        <f>ROUND(E22*P22,2)</f>
        <v>0</v>
      </c>
      <c r="R22" s="157"/>
      <c r="S22" s="157" t="s">
        <v>113</v>
      </c>
      <c r="T22" s="157" t="s">
        <v>133</v>
      </c>
      <c r="U22" s="157">
        <v>2.1</v>
      </c>
      <c r="V22" s="157">
        <f>ROUND(E22*U22,2)</f>
        <v>6.3</v>
      </c>
      <c r="W22" s="157"/>
      <c r="X22" s="157" t="s">
        <v>115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116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68">
        <v>7</v>
      </c>
      <c r="B23" s="169" t="s">
        <v>139</v>
      </c>
      <c r="C23" s="184" t="s">
        <v>140</v>
      </c>
      <c r="D23" s="170" t="s">
        <v>112</v>
      </c>
      <c r="E23" s="171">
        <v>10</v>
      </c>
      <c r="F23" s="172"/>
      <c r="G23" s="173">
        <f>ROUND(E23*F23,2)</f>
        <v>0</v>
      </c>
      <c r="H23" s="158"/>
      <c r="I23" s="157">
        <f>ROUND(E23*H23,2)</f>
        <v>0</v>
      </c>
      <c r="J23" s="158"/>
      <c r="K23" s="157">
        <f>ROUND(E23*J23,2)</f>
        <v>0</v>
      </c>
      <c r="L23" s="157">
        <v>21</v>
      </c>
      <c r="M23" s="157">
        <f>G23*(1+L23/100)</f>
        <v>0</v>
      </c>
      <c r="N23" s="157">
        <v>5.6210000000000003E-2</v>
      </c>
      <c r="O23" s="157">
        <f>ROUND(E23*N23,2)</f>
        <v>0.56000000000000005</v>
      </c>
      <c r="P23" s="157">
        <v>0</v>
      </c>
      <c r="Q23" s="157">
        <f>ROUND(E23*P23,2)</f>
        <v>0</v>
      </c>
      <c r="R23" s="157"/>
      <c r="S23" s="157" t="s">
        <v>113</v>
      </c>
      <c r="T23" s="157" t="s">
        <v>114</v>
      </c>
      <c r="U23" s="157">
        <v>1.4</v>
      </c>
      <c r="V23" s="157">
        <f>ROUND(E23*U23,2)</f>
        <v>14</v>
      </c>
      <c r="W23" s="157"/>
      <c r="X23" s="157" t="s">
        <v>115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116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54"/>
      <c r="B24" s="155"/>
      <c r="C24" s="185" t="s">
        <v>141</v>
      </c>
      <c r="D24" s="159"/>
      <c r="E24" s="160">
        <v>6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7"/>
      <c r="Z24" s="147"/>
      <c r="AA24" s="147"/>
      <c r="AB24" s="147"/>
      <c r="AC24" s="147"/>
      <c r="AD24" s="147"/>
      <c r="AE24" s="147"/>
      <c r="AF24" s="147"/>
      <c r="AG24" s="147" t="s">
        <v>126</v>
      </c>
      <c r="AH24" s="147">
        <v>0</v>
      </c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54"/>
      <c r="B25" s="155"/>
      <c r="C25" s="185" t="s">
        <v>142</v>
      </c>
      <c r="D25" s="159"/>
      <c r="E25" s="160">
        <v>4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7"/>
      <c r="Z25" s="147"/>
      <c r="AA25" s="147"/>
      <c r="AB25" s="147"/>
      <c r="AC25" s="147"/>
      <c r="AD25" s="147"/>
      <c r="AE25" s="147"/>
      <c r="AF25" s="147"/>
      <c r="AG25" s="147" t="s">
        <v>126</v>
      </c>
      <c r="AH25" s="147">
        <v>0</v>
      </c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ht="22.5" outlineLevel="1" x14ac:dyDescent="0.2">
      <c r="A26" s="168">
        <v>8</v>
      </c>
      <c r="B26" s="169" t="s">
        <v>143</v>
      </c>
      <c r="C26" s="184" t="s">
        <v>144</v>
      </c>
      <c r="D26" s="170" t="s">
        <v>112</v>
      </c>
      <c r="E26" s="171">
        <v>1</v>
      </c>
      <c r="F26" s="172"/>
      <c r="G26" s="173">
        <f>ROUND(E26*F26,2)</f>
        <v>0</v>
      </c>
      <c r="H26" s="158"/>
      <c r="I26" s="157">
        <f>ROUND(E26*H26,2)</f>
        <v>0</v>
      </c>
      <c r="J26" s="158"/>
      <c r="K26" s="157">
        <f>ROUND(E26*J26,2)</f>
        <v>0</v>
      </c>
      <c r="L26" s="157">
        <v>21</v>
      </c>
      <c r="M26" s="157">
        <f>G26*(1+L26/100)</f>
        <v>0</v>
      </c>
      <c r="N26" s="157">
        <v>5.6210000000000003E-2</v>
      </c>
      <c r="O26" s="157">
        <f>ROUND(E26*N26,2)</f>
        <v>0.06</v>
      </c>
      <c r="P26" s="157">
        <v>0</v>
      </c>
      <c r="Q26" s="157">
        <f>ROUND(E26*P26,2)</f>
        <v>0</v>
      </c>
      <c r="R26" s="157"/>
      <c r="S26" s="157" t="s">
        <v>145</v>
      </c>
      <c r="T26" s="157" t="s">
        <v>114</v>
      </c>
      <c r="U26" s="157">
        <v>1.4</v>
      </c>
      <c r="V26" s="157">
        <f>ROUND(E26*U26,2)</f>
        <v>1.4</v>
      </c>
      <c r="W26" s="157"/>
      <c r="X26" s="157" t="s">
        <v>115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116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185" t="s">
        <v>146</v>
      </c>
      <c r="D27" s="159"/>
      <c r="E27" s="160">
        <v>1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7"/>
      <c r="Z27" s="147"/>
      <c r="AA27" s="147"/>
      <c r="AB27" s="147"/>
      <c r="AC27" s="147"/>
      <c r="AD27" s="147"/>
      <c r="AE27" s="147"/>
      <c r="AF27" s="147"/>
      <c r="AG27" s="147" t="s">
        <v>126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22.5" outlineLevel="1" x14ac:dyDescent="0.2">
      <c r="A28" s="174">
        <v>9</v>
      </c>
      <c r="B28" s="175" t="s">
        <v>147</v>
      </c>
      <c r="C28" s="183" t="s">
        <v>148</v>
      </c>
      <c r="D28" s="176" t="s">
        <v>112</v>
      </c>
      <c r="E28" s="177">
        <v>3</v>
      </c>
      <c r="F28" s="178"/>
      <c r="G28" s="179">
        <f>ROUND(E28*F28,2)</f>
        <v>0</v>
      </c>
      <c r="H28" s="158"/>
      <c r="I28" s="157">
        <f>ROUND(E28*H28,2)</f>
        <v>0</v>
      </c>
      <c r="J28" s="158"/>
      <c r="K28" s="157">
        <f>ROUND(E28*J28,2)</f>
        <v>0</v>
      </c>
      <c r="L28" s="157">
        <v>21</v>
      </c>
      <c r="M28" s="157">
        <f>G28*(1+L28/100)</f>
        <v>0</v>
      </c>
      <c r="N28" s="157">
        <v>1.09E-2</v>
      </c>
      <c r="O28" s="157">
        <f>ROUND(E28*N28,2)</f>
        <v>0.03</v>
      </c>
      <c r="P28" s="157">
        <v>0</v>
      </c>
      <c r="Q28" s="157">
        <f>ROUND(E28*P28,2)</f>
        <v>0</v>
      </c>
      <c r="R28" s="157" t="s">
        <v>119</v>
      </c>
      <c r="S28" s="157" t="s">
        <v>113</v>
      </c>
      <c r="T28" s="157" t="s">
        <v>149</v>
      </c>
      <c r="U28" s="157">
        <v>0</v>
      </c>
      <c r="V28" s="157">
        <f>ROUND(E28*U28,2)</f>
        <v>0</v>
      </c>
      <c r="W28" s="157"/>
      <c r="X28" s="157" t="s">
        <v>121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122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68">
        <v>10</v>
      </c>
      <c r="B29" s="169" t="s">
        <v>150</v>
      </c>
      <c r="C29" s="184" t="s">
        <v>151</v>
      </c>
      <c r="D29" s="170" t="s">
        <v>152</v>
      </c>
      <c r="E29" s="171">
        <v>1</v>
      </c>
      <c r="F29" s="172"/>
      <c r="G29" s="173">
        <f>ROUND(E29*F29,2)</f>
        <v>0</v>
      </c>
      <c r="H29" s="158"/>
      <c r="I29" s="157">
        <f>ROUND(E29*H29,2)</f>
        <v>0</v>
      </c>
      <c r="J29" s="158"/>
      <c r="K29" s="157">
        <f>ROUND(E29*J29,2)</f>
        <v>0</v>
      </c>
      <c r="L29" s="157">
        <v>21</v>
      </c>
      <c r="M29" s="157">
        <f>G29*(1+L29/100)</f>
        <v>0</v>
      </c>
      <c r="N29" s="157">
        <v>0.01</v>
      </c>
      <c r="O29" s="157">
        <f>ROUND(E29*N29,2)</f>
        <v>0.01</v>
      </c>
      <c r="P29" s="157">
        <v>0</v>
      </c>
      <c r="Q29" s="157">
        <f>ROUND(E29*P29,2)</f>
        <v>0</v>
      </c>
      <c r="R29" s="157"/>
      <c r="S29" s="157" t="s">
        <v>145</v>
      </c>
      <c r="T29" s="157" t="s">
        <v>114</v>
      </c>
      <c r="U29" s="157">
        <v>0</v>
      </c>
      <c r="V29" s="157">
        <f>ROUND(E29*U29,2)</f>
        <v>0</v>
      </c>
      <c r="W29" s="157"/>
      <c r="X29" s="157" t="s">
        <v>121</v>
      </c>
      <c r="Y29" s="147"/>
      <c r="Z29" s="147"/>
      <c r="AA29" s="147"/>
      <c r="AB29" s="147"/>
      <c r="AC29" s="147"/>
      <c r="AD29" s="147"/>
      <c r="AE29" s="147"/>
      <c r="AF29" s="147"/>
      <c r="AG29" s="147" t="s">
        <v>122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54"/>
      <c r="B30" s="155"/>
      <c r="C30" s="247" t="s">
        <v>153</v>
      </c>
      <c r="D30" s="248"/>
      <c r="E30" s="248"/>
      <c r="F30" s="248"/>
      <c r="G30" s="248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7"/>
      <c r="Z30" s="147"/>
      <c r="AA30" s="147"/>
      <c r="AB30" s="147"/>
      <c r="AC30" s="147"/>
      <c r="AD30" s="147"/>
      <c r="AE30" s="147"/>
      <c r="AF30" s="147"/>
      <c r="AG30" s="147" t="s">
        <v>154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249" t="s">
        <v>155</v>
      </c>
      <c r="D31" s="250"/>
      <c r="E31" s="250"/>
      <c r="F31" s="250"/>
      <c r="G31" s="250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7"/>
      <c r="Z31" s="147"/>
      <c r="AA31" s="147"/>
      <c r="AB31" s="147"/>
      <c r="AC31" s="147"/>
      <c r="AD31" s="147"/>
      <c r="AE31" s="147"/>
      <c r="AF31" s="147"/>
      <c r="AG31" s="147" t="s">
        <v>154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54"/>
      <c r="B32" s="155"/>
      <c r="C32" s="249" t="s">
        <v>156</v>
      </c>
      <c r="D32" s="250"/>
      <c r="E32" s="250"/>
      <c r="F32" s="250"/>
      <c r="G32" s="250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7"/>
      <c r="Z32" s="147"/>
      <c r="AA32" s="147"/>
      <c r="AB32" s="147"/>
      <c r="AC32" s="147"/>
      <c r="AD32" s="147"/>
      <c r="AE32" s="147"/>
      <c r="AF32" s="147"/>
      <c r="AG32" s="147" t="s">
        <v>154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54"/>
      <c r="B33" s="155"/>
      <c r="C33" s="249" t="s">
        <v>157</v>
      </c>
      <c r="D33" s="250"/>
      <c r="E33" s="250"/>
      <c r="F33" s="250"/>
      <c r="G33" s="250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7"/>
      <c r="Z33" s="147"/>
      <c r="AA33" s="147"/>
      <c r="AB33" s="147"/>
      <c r="AC33" s="147"/>
      <c r="AD33" s="147"/>
      <c r="AE33" s="147"/>
      <c r="AF33" s="147"/>
      <c r="AG33" s="147" t="s">
        <v>154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54"/>
      <c r="B34" s="155"/>
      <c r="C34" s="249" t="s">
        <v>158</v>
      </c>
      <c r="D34" s="250"/>
      <c r="E34" s="250"/>
      <c r="F34" s="250"/>
      <c r="G34" s="250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7"/>
      <c r="Z34" s="147"/>
      <c r="AA34" s="147"/>
      <c r="AB34" s="147"/>
      <c r="AC34" s="147"/>
      <c r="AD34" s="147"/>
      <c r="AE34" s="147"/>
      <c r="AF34" s="147"/>
      <c r="AG34" s="147" t="s">
        <v>154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2.5" outlineLevel="1" x14ac:dyDescent="0.2">
      <c r="A35" s="168">
        <v>11</v>
      </c>
      <c r="B35" s="169" t="s">
        <v>159</v>
      </c>
      <c r="C35" s="184" t="s">
        <v>160</v>
      </c>
      <c r="D35" s="170" t="s">
        <v>112</v>
      </c>
      <c r="E35" s="171">
        <v>3</v>
      </c>
      <c r="F35" s="172"/>
      <c r="G35" s="173">
        <f>ROUND(E35*F35,2)</f>
        <v>0</v>
      </c>
      <c r="H35" s="158"/>
      <c r="I35" s="157">
        <f>ROUND(E35*H35,2)</f>
        <v>0</v>
      </c>
      <c r="J35" s="158"/>
      <c r="K35" s="157">
        <f>ROUND(E35*J35,2)</f>
        <v>0</v>
      </c>
      <c r="L35" s="157">
        <v>21</v>
      </c>
      <c r="M35" s="157">
        <f>G35*(1+L35/100)</f>
        <v>0</v>
      </c>
      <c r="N35" s="157">
        <v>2.1000000000000001E-2</v>
      </c>
      <c r="O35" s="157">
        <f>ROUND(E35*N35,2)</f>
        <v>0.06</v>
      </c>
      <c r="P35" s="157">
        <v>0</v>
      </c>
      <c r="Q35" s="157">
        <f>ROUND(E35*P35,2)</f>
        <v>0</v>
      </c>
      <c r="R35" s="157" t="s">
        <v>119</v>
      </c>
      <c r="S35" s="157" t="s">
        <v>113</v>
      </c>
      <c r="T35" s="157" t="s">
        <v>114</v>
      </c>
      <c r="U35" s="157">
        <v>0</v>
      </c>
      <c r="V35" s="157">
        <f>ROUND(E35*U35,2)</f>
        <v>0</v>
      </c>
      <c r="W35" s="157"/>
      <c r="X35" s="157" t="s">
        <v>121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122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54"/>
      <c r="B36" s="155"/>
      <c r="C36" s="247" t="s">
        <v>161</v>
      </c>
      <c r="D36" s="248"/>
      <c r="E36" s="248"/>
      <c r="F36" s="248"/>
      <c r="G36" s="248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7"/>
      <c r="Z36" s="147"/>
      <c r="AA36" s="147"/>
      <c r="AB36" s="147"/>
      <c r="AC36" s="147"/>
      <c r="AD36" s="147"/>
      <c r="AE36" s="147"/>
      <c r="AF36" s="147"/>
      <c r="AG36" s="147" t="s">
        <v>154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185" t="s">
        <v>162</v>
      </c>
      <c r="D37" s="159"/>
      <c r="E37" s="160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7"/>
      <c r="Z37" s="147"/>
      <c r="AA37" s="147"/>
      <c r="AB37" s="147"/>
      <c r="AC37" s="147"/>
      <c r="AD37" s="147"/>
      <c r="AE37" s="147"/>
      <c r="AF37" s="147"/>
      <c r="AG37" s="147" t="s">
        <v>126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54"/>
      <c r="B38" s="155"/>
      <c r="C38" s="185" t="s">
        <v>163</v>
      </c>
      <c r="D38" s="159"/>
      <c r="E38" s="160">
        <v>1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7"/>
      <c r="Z38" s="147"/>
      <c r="AA38" s="147"/>
      <c r="AB38" s="147"/>
      <c r="AC38" s="147"/>
      <c r="AD38" s="147"/>
      <c r="AE38" s="147"/>
      <c r="AF38" s="147"/>
      <c r="AG38" s="147" t="s">
        <v>126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54"/>
      <c r="B39" s="155"/>
      <c r="C39" s="185" t="s">
        <v>164</v>
      </c>
      <c r="D39" s="159"/>
      <c r="E39" s="160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7"/>
      <c r="Z39" s="147"/>
      <c r="AA39" s="147"/>
      <c r="AB39" s="147"/>
      <c r="AC39" s="147"/>
      <c r="AD39" s="147"/>
      <c r="AE39" s="147"/>
      <c r="AF39" s="147"/>
      <c r="AG39" s="147" t="s">
        <v>126</v>
      </c>
      <c r="AH39" s="147">
        <v>0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54"/>
      <c r="B40" s="155"/>
      <c r="C40" s="185" t="s">
        <v>165</v>
      </c>
      <c r="D40" s="159"/>
      <c r="E40" s="160">
        <v>2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7"/>
      <c r="Z40" s="147"/>
      <c r="AA40" s="147"/>
      <c r="AB40" s="147"/>
      <c r="AC40" s="147"/>
      <c r="AD40" s="147"/>
      <c r="AE40" s="147"/>
      <c r="AF40" s="147"/>
      <c r="AG40" s="147" t="s">
        <v>126</v>
      </c>
      <c r="AH40" s="147">
        <v>0</v>
      </c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ht="22.5" outlineLevel="1" x14ac:dyDescent="0.2">
      <c r="A41" s="168">
        <v>12</v>
      </c>
      <c r="B41" s="169" t="s">
        <v>166</v>
      </c>
      <c r="C41" s="184" t="s">
        <v>167</v>
      </c>
      <c r="D41" s="170" t="s">
        <v>112</v>
      </c>
      <c r="E41" s="171">
        <v>1</v>
      </c>
      <c r="F41" s="172"/>
      <c r="G41" s="173">
        <f>ROUND(E41*F41,2)</f>
        <v>0</v>
      </c>
      <c r="H41" s="158"/>
      <c r="I41" s="157">
        <f>ROUND(E41*H41,2)</f>
        <v>0</v>
      </c>
      <c r="J41" s="158"/>
      <c r="K41" s="157">
        <f>ROUND(E41*J41,2)</f>
        <v>0</v>
      </c>
      <c r="L41" s="157">
        <v>21</v>
      </c>
      <c r="M41" s="157">
        <f>G41*(1+L41/100)</f>
        <v>0</v>
      </c>
      <c r="N41" s="157">
        <v>2.3E-2</v>
      </c>
      <c r="O41" s="157">
        <f>ROUND(E41*N41,2)</f>
        <v>0.02</v>
      </c>
      <c r="P41" s="157">
        <v>0</v>
      </c>
      <c r="Q41" s="157">
        <f>ROUND(E41*P41,2)</f>
        <v>0</v>
      </c>
      <c r="R41" s="157" t="s">
        <v>119</v>
      </c>
      <c r="S41" s="157" t="s">
        <v>113</v>
      </c>
      <c r="T41" s="157" t="s">
        <v>114</v>
      </c>
      <c r="U41" s="157">
        <v>0</v>
      </c>
      <c r="V41" s="157">
        <f>ROUND(E41*U41,2)</f>
        <v>0</v>
      </c>
      <c r="W41" s="157"/>
      <c r="X41" s="157" t="s">
        <v>121</v>
      </c>
      <c r="Y41" s="147"/>
      <c r="Z41" s="147"/>
      <c r="AA41" s="147"/>
      <c r="AB41" s="147"/>
      <c r="AC41" s="147"/>
      <c r="AD41" s="147"/>
      <c r="AE41" s="147"/>
      <c r="AF41" s="147"/>
      <c r="AG41" s="147" t="s">
        <v>122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54"/>
      <c r="B42" s="155"/>
      <c r="C42" s="185" t="s">
        <v>168</v>
      </c>
      <c r="D42" s="159"/>
      <c r="E42" s="160">
        <v>1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7"/>
      <c r="Z42" s="147"/>
      <c r="AA42" s="147"/>
      <c r="AB42" s="147"/>
      <c r="AC42" s="147"/>
      <c r="AD42" s="147"/>
      <c r="AE42" s="147"/>
      <c r="AF42" s="147"/>
      <c r="AG42" s="147" t="s">
        <v>126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ht="22.5" outlineLevel="1" x14ac:dyDescent="0.2">
      <c r="A43" s="168">
        <v>13</v>
      </c>
      <c r="B43" s="169" t="s">
        <v>169</v>
      </c>
      <c r="C43" s="184" t="s">
        <v>170</v>
      </c>
      <c r="D43" s="170" t="s">
        <v>112</v>
      </c>
      <c r="E43" s="171">
        <v>1</v>
      </c>
      <c r="F43" s="172"/>
      <c r="G43" s="173">
        <f>ROUND(E43*F43,2)</f>
        <v>0</v>
      </c>
      <c r="H43" s="158"/>
      <c r="I43" s="157">
        <f>ROUND(E43*H43,2)</f>
        <v>0</v>
      </c>
      <c r="J43" s="158"/>
      <c r="K43" s="157">
        <f>ROUND(E43*J43,2)</f>
        <v>0</v>
      </c>
      <c r="L43" s="157">
        <v>21</v>
      </c>
      <c r="M43" s="157">
        <f>G43*(1+L43/100)</f>
        <v>0</v>
      </c>
      <c r="N43" s="157">
        <v>0.03</v>
      </c>
      <c r="O43" s="157">
        <f>ROUND(E43*N43,2)</f>
        <v>0.03</v>
      </c>
      <c r="P43" s="157">
        <v>0</v>
      </c>
      <c r="Q43" s="157">
        <f>ROUND(E43*P43,2)</f>
        <v>0</v>
      </c>
      <c r="R43" s="157" t="s">
        <v>119</v>
      </c>
      <c r="S43" s="157" t="s">
        <v>113</v>
      </c>
      <c r="T43" s="157" t="s">
        <v>114</v>
      </c>
      <c r="U43" s="157">
        <v>0</v>
      </c>
      <c r="V43" s="157">
        <f>ROUND(E43*U43,2)</f>
        <v>0</v>
      </c>
      <c r="W43" s="157"/>
      <c r="X43" s="157" t="s">
        <v>121</v>
      </c>
      <c r="Y43" s="147"/>
      <c r="Z43" s="147"/>
      <c r="AA43" s="147"/>
      <c r="AB43" s="147"/>
      <c r="AC43" s="147"/>
      <c r="AD43" s="147"/>
      <c r="AE43" s="147"/>
      <c r="AF43" s="147"/>
      <c r="AG43" s="147" t="s">
        <v>122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54"/>
      <c r="B44" s="155"/>
      <c r="C44" s="185" t="s">
        <v>171</v>
      </c>
      <c r="D44" s="159"/>
      <c r="E44" s="160">
        <v>1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7"/>
      <c r="Z44" s="147"/>
      <c r="AA44" s="147"/>
      <c r="AB44" s="147"/>
      <c r="AC44" s="147"/>
      <c r="AD44" s="147"/>
      <c r="AE44" s="147"/>
      <c r="AF44" s="147"/>
      <c r="AG44" s="147" t="s">
        <v>126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2.5" outlineLevel="1" x14ac:dyDescent="0.2">
      <c r="A45" s="168">
        <v>14</v>
      </c>
      <c r="B45" s="169" t="s">
        <v>172</v>
      </c>
      <c r="C45" s="184" t="s">
        <v>173</v>
      </c>
      <c r="D45" s="170" t="s">
        <v>112</v>
      </c>
      <c r="E45" s="171">
        <v>1</v>
      </c>
      <c r="F45" s="172"/>
      <c r="G45" s="173">
        <f>ROUND(E45*F45,2)</f>
        <v>0</v>
      </c>
      <c r="H45" s="158"/>
      <c r="I45" s="157">
        <f>ROUND(E45*H45,2)</f>
        <v>0</v>
      </c>
      <c r="J45" s="158"/>
      <c r="K45" s="157">
        <f>ROUND(E45*J45,2)</f>
        <v>0</v>
      </c>
      <c r="L45" s="157">
        <v>21</v>
      </c>
      <c r="M45" s="157">
        <f>G45*(1+L45/100)</f>
        <v>0</v>
      </c>
      <c r="N45" s="157">
        <v>2.5000000000000001E-2</v>
      </c>
      <c r="O45" s="157">
        <f>ROUND(E45*N45,2)</f>
        <v>0.03</v>
      </c>
      <c r="P45" s="157">
        <v>0</v>
      </c>
      <c r="Q45" s="157">
        <f>ROUND(E45*P45,2)</f>
        <v>0</v>
      </c>
      <c r="R45" s="157"/>
      <c r="S45" s="157" t="s">
        <v>145</v>
      </c>
      <c r="T45" s="157" t="s">
        <v>114</v>
      </c>
      <c r="U45" s="157">
        <v>0</v>
      </c>
      <c r="V45" s="157">
        <f>ROUND(E45*U45,2)</f>
        <v>0</v>
      </c>
      <c r="W45" s="157"/>
      <c r="X45" s="157" t="s">
        <v>121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122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1" x14ac:dyDescent="0.2">
      <c r="A46" s="154"/>
      <c r="B46" s="155"/>
      <c r="C46" s="185" t="s">
        <v>174</v>
      </c>
      <c r="D46" s="159"/>
      <c r="E46" s="160">
        <v>1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7"/>
      <c r="Z46" s="147"/>
      <c r="AA46" s="147"/>
      <c r="AB46" s="147"/>
      <c r="AC46" s="147"/>
      <c r="AD46" s="147"/>
      <c r="AE46" s="147"/>
      <c r="AF46" s="147"/>
      <c r="AG46" s="147" t="s">
        <v>126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ht="22.5" outlineLevel="1" x14ac:dyDescent="0.2">
      <c r="A47" s="168">
        <v>15</v>
      </c>
      <c r="B47" s="169" t="s">
        <v>175</v>
      </c>
      <c r="C47" s="184" t="s">
        <v>176</v>
      </c>
      <c r="D47" s="170" t="s">
        <v>112</v>
      </c>
      <c r="E47" s="171">
        <v>1</v>
      </c>
      <c r="F47" s="172"/>
      <c r="G47" s="173">
        <f>ROUND(E47*F47,2)</f>
        <v>0</v>
      </c>
      <c r="H47" s="158"/>
      <c r="I47" s="157">
        <f>ROUND(E47*H47,2)</f>
        <v>0</v>
      </c>
      <c r="J47" s="158"/>
      <c r="K47" s="157">
        <f>ROUND(E47*J47,2)</f>
        <v>0</v>
      </c>
      <c r="L47" s="157">
        <v>21</v>
      </c>
      <c r="M47" s="157">
        <f>G47*(1+L47/100)</f>
        <v>0</v>
      </c>
      <c r="N47" s="157">
        <v>2.5000000000000001E-2</v>
      </c>
      <c r="O47" s="157">
        <f>ROUND(E47*N47,2)</f>
        <v>0.03</v>
      </c>
      <c r="P47" s="157">
        <v>0</v>
      </c>
      <c r="Q47" s="157">
        <f>ROUND(E47*P47,2)</f>
        <v>0</v>
      </c>
      <c r="R47" s="157" t="s">
        <v>119</v>
      </c>
      <c r="S47" s="157" t="s">
        <v>113</v>
      </c>
      <c r="T47" s="157" t="s">
        <v>114</v>
      </c>
      <c r="U47" s="157">
        <v>0</v>
      </c>
      <c r="V47" s="157">
        <f>ROUND(E47*U47,2)</f>
        <v>0</v>
      </c>
      <c r="W47" s="157"/>
      <c r="X47" s="157" t="s">
        <v>121</v>
      </c>
      <c r="Y47" s="147"/>
      <c r="Z47" s="147"/>
      <c r="AA47" s="147"/>
      <c r="AB47" s="147"/>
      <c r="AC47" s="147"/>
      <c r="AD47" s="147"/>
      <c r="AE47" s="147"/>
      <c r="AF47" s="147"/>
      <c r="AG47" s="147" t="s">
        <v>122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4"/>
      <c r="B48" s="155"/>
      <c r="C48" s="185" t="s">
        <v>177</v>
      </c>
      <c r="D48" s="159"/>
      <c r="E48" s="160">
        <v>1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7"/>
      <c r="Z48" s="147"/>
      <c r="AA48" s="147"/>
      <c r="AB48" s="147"/>
      <c r="AC48" s="147"/>
      <c r="AD48" s="147"/>
      <c r="AE48" s="147"/>
      <c r="AF48" s="147"/>
      <c r="AG48" s="147" t="s">
        <v>126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ht="22.5" outlineLevel="1" x14ac:dyDescent="0.2">
      <c r="A49" s="168">
        <v>16</v>
      </c>
      <c r="B49" s="169" t="s">
        <v>178</v>
      </c>
      <c r="C49" s="184" t="s">
        <v>179</v>
      </c>
      <c r="D49" s="170" t="s">
        <v>112</v>
      </c>
      <c r="E49" s="171">
        <v>1</v>
      </c>
      <c r="F49" s="172"/>
      <c r="G49" s="173">
        <f>ROUND(E49*F49,2)</f>
        <v>0</v>
      </c>
      <c r="H49" s="158"/>
      <c r="I49" s="157">
        <f>ROUND(E49*H49,2)</f>
        <v>0</v>
      </c>
      <c r="J49" s="158"/>
      <c r="K49" s="157">
        <f>ROUND(E49*J49,2)</f>
        <v>0</v>
      </c>
      <c r="L49" s="157">
        <v>21</v>
      </c>
      <c r="M49" s="157">
        <f>G49*(1+L49/100)</f>
        <v>0</v>
      </c>
      <c r="N49" s="157">
        <v>2.5000000000000001E-2</v>
      </c>
      <c r="O49" s="157">
        <f>ROUND(E49*N49,2)</f>
        <v>0.03</v>
      </c>
      <c r="P49" s="157">
        <v>0</v>
      </c>
      <c r="Q49" s="157">
        <f>ROUND(E49*P49,2)</f>
        <v>0</v>
      </c>
      <c r="R49" s="157"/>
      <c r="S49" s="157" t="s">
        <v>145</v>
      </c>
      <c r="T49" s="157" t="s">
        <v>114</v>
      </c>
      <c r="U49" s="157">
        <v>0</v>
      </c>
      <c r="V49" s="157">
        <f>ROUND(E49*U49,2)</f>
        <v>0</v>
      </c>
      <c r="W49" s="157"/>
      <c r="X49" s="157" t="s">
        <v>121</v>
      </c>
      <c r="Y49" s="147"/>
      <c r="Z49" s="147"/>
      <c r="AA49" s="147"/>
      <c r="AB49" s="147"/>
      <c r="AC49" s="147"/>
      <c r="AD49" s="147"/>
      <c r="AE49" s="147"/>
      <c r="AF49" s="147"/>
      <c r="AG49" s="147" t="s">
        <v>122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54"/>
      <c r="B50" s="155"/>
      <c r="C50" s="185" t="s">
        <v>180</v>
      </c>
      <c r="D50" s="159"/>
      <c r="E50" s="160">
        <v>1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7"/>
      <c r="Z50" s="147"/>
      <c r="AA50" s="147"/>
      <c r="AB50" s="147"/>
      <c r="AC50" s="147"/>
      <c r="AD50" s="147"/>
      <c r="AE50" s="147"/>
      <c r="AF50" s="147"/>
      <c r="AG50" s="147" t="s">
        <v>126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ht="22.5" outlineLevel="1" x14ac:dyDescent="0.2">
      <c r="A51" s="168">
        <v>17</v>
      </c>
      <c r="B51" s="169" t="s">
        <v>181</v>
      </c>
      <c r="C51" s="184" t="s">
        <v>182</v>
      </c>
      <c r="D51" s="170" t="s">
        <v>112</v>
      </c>
      <c r="E51" s="171">
        <v>8</v>
      </c>
      <c r="F51" s="172"/>
      <c r="G51" s="173">
        <f>ROUND(E51*F51,2)</f>
        <v>0</v>
      </c>
      <c r="H51" s="158"/>
      <c r="I51" s="157">
        <f>ROUND(E51*H51,2)</f>
        <v>0</v>
      </c>
      <c r="J51" s="158"/>
      <c r="K51" s="157">
        <f>ROUND(E51*J51,2)</f>
        <v>0</v>
      </c>
      <c r="L51" s="157">
        <v>21</v>
      </c>
      <c r="M51" s="157">
        <f>G51*(1+L51/100)</f>
        <v>0</v>
      </c>
      <c r="N51" s="157">
        <v>2.5000000000000001E-2</v>
      </c>
      <c r="O51" s="157">
        <f>ROUND(E51*N51,2)</f>
        <v>0.2</v>
      </c>
      <c r="P51" s="157">
        <v>0</v>
      </c>
      <c r="Q51" s="157">
        <f>ROUND(E51*P51,2)</f>
        <v>0</v>
      </c>
      <c r="R51" s="157" t="s">
        <v>119</v>
      </c>
      <c r="S51" s="157" t="s">
        <v>113</v>
      </c>
      <c r="T51" s="157" t="s">
        <v>114</v>
      </c>
      <c r="U51" s="157">
        <v>0</v>
      </c>
      <c r="V51" s="157">
        <f>ROUND(E51*U51,2)</f>
        <v>0</v>
      </c>
      <c r="W51" s="157"/>
      <c r="X51" s="157" t="s">
        <v>121</v>
      </c>
      <c r="Y51" s="147"/>
      <c r="Z51" s="147"/>
      <c r="AA51" s="147"/>
      <c r="AB51" s="147"/>
      <c r="AC51" s="147"/>
      <c r="AD51" s="147"/>
      <c r="AE51" s="147"/>
      <c r="AF51" s="147"/>
      <c r="AG51" s="147" t="s">
        <v>122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247" t="s">
        <v>183</v>
      </c>
      <c r="D52" s="248"/>
      <c r="E52" s="248"/>
      <c r="F52" s="248"/>
      <c r="G52" s="248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7"/>
      <c r="Z52" s="147"/>
      <c r="AA52" s="147"/>
      <c r="AB52" s="147"/>
      <c r="AC52" s="147"/>
      <c r="AD52" s="147"/>
      <c r="AE52" s="147"/>
      <c r="AF52" s="147"/>
      <c r="AG52" s="147" t="s">
        <v>154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54"/>
      <c r="B53" s="155"/>
      <c r="C53" s="249" t="s">
        <v>346</v>
      </c>
      <c r="D53" s="250"/>
      <c r="E53" s="250"/>
      <c r="F53" s="250"/>
      <c r="G53" s="250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7"/>
      <c r="Z53" s="147"/>
      <c r="AA53" s="147"/>
      <c r="AB53" s="147"/>
      <c r="AC53" s="147"/>
      <c r="AD53" s="147"/>
      <c r="AE53" s="147"/>
      <c r="AF53" s="147"/>
      <c r="AG53" s="147" t="s">
        <v>154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1" x14ac:dyDescent="0.2">
      <c r="A54" s="154"/>
      <c r="B54" s="155"/>
      <c r="C54" s="249" t="s">
        <v>184</v>
      </c>
      <c r="D54" s="250"/>
      <c r="E54" s="250"/>
      <c r="F54" s="250"/>
      <c r="G54" s="250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7"/>
      <c r="Z54" s="147"/>
      <c r="AA54" s="147"/>
      <c r="AB54" s="147"/>
      <c r="AC54" s="147"/>
      <c r="AD54" s="147"/>
      <c r="AE54" s="147"/>
      <c r="AF54" s="147"/>
      <c r="AG54" s="147" t="s">
        <v>154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249" t="s">
        <v>185</v>
      </c>
      <c r="D55" s="250"/>
      <c r="E55" s="250"/>
      <c r="F55" s="250"/>
      <c r="G55" s="250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7"/>
      <c r="Z55" s="147"/>
      <c r="AA55" s="147"/>
      <c r="AB55" s="147"/>
      <c r="AC55" s="147"/>
      <c r="AD55" s="147"/>
      <c r="AE55" s="147"/>
      <c r="AF55" s="147"/>
      <c r="AG55" s="147" t="s">
        <v>154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54"/>
      <c r="B56" s="155"/>
      <c r="C56" s="185" t="s">
        <v>186</v>
      </c>
      <c r="D56" s="159"/>
      <c r="E56" s="160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7"/>
      <c r="Z56" s="147"/>
      <c r="AA56" s="147"/>
      <c r="AB56" s="147"/>
      <c r="AC56" s="147"/>
      <c r="AD56" s="147"/>
      <c r="AE56" s="147"/>
      <c r="AF56" s="147"/>
      <c r="AG56" s="147" t="s">
        <v>126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185" t="s">
        <v>187</v>
      </c>
      <c r="D57" s="159"/>
      <c r="E57" s="160">
        <v>3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7"/>
      <c r="Z57" s="147"/>
      <c r="AA57" s="147"/>
      <c r="AB57" s="147"/>
      <c r="AC57" s="147"/>
      <c r="AD57" s="147"/>
      <c r="AE57" s="147"/>
      <c r="AF57" s="147"/>
      <c r="AG57" s="147" t="s">
        <v>126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54"/>
      <c r="B58" s="155"/>
      <c r="C58" s="185" t="s">
        <v>188</v>
      </c>
      <c r="D58" s="159"/>
      <c r="E58" s="160">
        <v>5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7"/>
      <c r="Z58" s="147"/>
      <c r="AA58" s="147"/>
      <c r="AB58" s="147"/>
      <c r="AC58" s="147"/>
      <c r="AD58" s="147"/>
      <c r="AE58" s="147"/>
      <c r="AF58" s="147"/>
      <c r="AG58" s="147" t="s">
        <v>126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2.5" outlineLevel="1" x14ac:dyDescent="0.2">
      <c r="A59" s="168">
        <v>18</v>
      </c>
      <c r="B59" s="169" t="s">
        <v>189</v>
      </c>
      <c r="C59" s="184" t="s">
        <v>190</v>
      </c>
      <c r="D59" s="170" t="s">
        <v>112</v>
      </c>
      <c r="E59" s="171">
        <v>1</v>
      </c>
      <c r="F59" s="172"/>
      <c r="G59" s="173">
        <f>ROUND(E59*F59,2)</f>
        <v>0</v>
      </c>
      <c r="H59" s="158"/>
      <c r="I59" s="157">
        <f>ROUND(E59*H59,2)</f>
        <v>0</v>
      </c>
      <c r="J59" s="158"/>
      <c r="K59" s="157">
        <f>ROUND(E59*J59,2)</f>
        <v>0</v>
      </c>
      <c r="L59" s="157">
        <v>21</v>
      </c>
      <c r="M59" s="157">
        <f>G59*(1+L59/100)</f>
        <v>0</v>
      </c>
      <c r="N59" s="157">
        <v>2.5000000000000001E-2</v>
      </c>
      <c r="O59" s="157">
        <f>ROUND(E59*N59,2)</f>
        <v>0.03</v>
      </c>
      <c r="P59" s="157">
        <v>0</v>
      </c>
      <c r="Q59" s="157">
        <f>ROUND(E59*P59,2)</f>
        <v>0</v>
      </c>
      <c r="R59" s="157" t="s">
        <v>119</v>
      </c>
      <c r="S59" s="157" t="s">
        <v>113</v>
      </c>
      <c r="T59" s="157" t="s">
        <v>114</v>
      </c>
      <c r="U59" s="157">
        <v>0</v>
      </c>
      <c r="V59" s="157">
        <f>ROUND(E59*U59,2)</f>
        <v>0</v>
      </c>
      <c r="W59" s="157"/>
      <c r="X59" s="157" t="s">
        <v>121</v>
      </c>
      <c r="Y59" s="147"/>
      <c r="Z59" s="147"/>
      <c r="AA59" s="147"/>
      <c r="AB59" s="147"/>
      <c r="AC59" s="147"/>
      <c r="AD59" s="147"/>
      <c r="AE59" s="147"/>
      <c r="AF59" s="147"/>
      <c r="AG59" s="147" t="s">
        <v>122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1" x14ac:dyDescent="0.2">
      <c r="A60" s="154"/>
      <c r="B60" s="155"/>
      <c r="C60" s="185" t="s">
        <v>191</v>
      </c>
      <c r="D60" s="159"/>
      <c r="E60" s="160">
        <v>1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7"/>
      <c r="Z60" s="147"/>
      <c r="AA60" s="147"/>
      <c r="AB60" s="147"/>
      <c r="AC60" s="147"/>
      <c r="AD60" s="147"/>
      <c r="AE60" s="147"/>
      <c r="AF60" s="147"/>
      <c r="AG60" s="147" t="s">
        <v>126</v>
      </c>
      <c r="AH60" s="147">
        <v>0</v>
      </c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ht="22.5" outlineLevel="1" x14ac:dyDescent="0.2">
      <c r="A61" s="168">
        <v>19</v>
      </c>
      <c r="B61" s="169" t="s">
        <v>192</v>
      </c>
      <c r="C61" s="184" t="s">
        <v>193</v>
      </c>
      <c r="D61" s="170" t="s">
        <v>112</v>
      </c>
      <c r="E61" s="171">
        <v>1</v>
      </c>
      <c r="F61" s="172"/>
      <c r="G61" s="173">
        <f>ROUND(E61*F61,2)</f>
        <v>0</v>
      </c>
      <c r="H61" s="158"/>
      <c r="I61" s="157">
        <f>ROUND(E61*H61,2)</f>
        <v>0</v>
      </c>
      <c r="J61" s="158"/>
      <c r="K61" s="157">
        <f>ROUND(E61*J61,2)</f>
        <v>0</v>
      </c>
      <c r="L61" s="157">
        <v>21</v>
      </c>
      <c r="M61" s="157">
        <f>G61*(1+L61/100)</f>
        <v>0</v>
      </c>
      <c r="N61" s="157">
        <v>2.5000000000000001E-2</v>
      </c>
      <c r="O61" s="157">
        <f>ROUND(E61*N61,2)</f>
        <v>0.03</v>
      </c>
      <c r="P61" s="157">
        <v>0</v>
      </c>
      <c r="Q61" s="157">
        <f>ROUND(E61*P61,2)</f>
        <v>0</v>
      </c>
      <c r="R61" s="157" t="s">
        <v>119</v>
      </c>
      <c r="S61" s="157" t="s">
        <v>113</v>
      </c>
      <c r="T61" s="157" t="s">
        <v>149</v>
      </c>
      <c r="U61" s="157">
        <v>0</v>
      </c>
      <c r="V61" s="157">
        <f>ROUND(E61*U61,2)</f>
        <v>0</v>
      </c>
      <c r="W61" s="157"/>
      <c r="X61" s="157" t="s">
        <v>121</v>
      </c>
      <c r="Y61" s="147"/>
      <c r="Z61" s="147"/>
      <c r="AA61" s="147"/>
      <c r="AB61" s="147"/>
      <c r="AC61" s="147"/>
      <c r="AD61" s="147"/>
      <c r="AE61" s="147"/>
      <c r="AF61" s="147"/>
      <c r="AG61" s="147" t="s">
        <v>122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54"/>
      <c r="B62" s="155"/>
      <c r="C62" s="185" t="s">
        <v>194</v>
      </c>
      <c r="D62" s="159"/>
      <c r="E62" s="160">
        <v>1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7"/>
      <c r="Z62" s="147"/>
      <c r="AA62" s="147"/>
      <c r="AB62" s="147"/>
      <c r="AC62" s="147"/>
      <c r="AD62" s="147"/>
      <c r="AE62" s="147"/>
      <c r="AF62" s="147"/>
      <c r="AG62" s="147" t="s">
        <v>126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ht="22.5" outlineLevel="1" x14ac:dyDescent="0.2">
      <c r="A63" s="168">
        <v>20</v>
      </c>
      <c r="B63" s="169" t="s">
        <v>195</v>
      </c>
      <c r="C63" s="184" t="s">
        <v>196</v>
      </c>
      <c r="D63" s="170" t="s">
        <v>112</v>
      </c>
      <c r="E63" s="171">
        <v>1</v>
      </c>
      <c r="F63" s="172"/>
      <c r="G63" s="173">
        <f>ROUND(E63*F63,2)</f>
        <v>0</v>
      </c>
      <c r="H63" s="158"/>
      <c r="I63" s="157">
        <f>ROUND(E63*H63,2)</f>
        <v>0</v>
      </c>
      <c r="J63" s="158"/>
      <c r="K63" s="157">
        <f>ROUND(E63*J63,2)</f>
        <v>0</v>
      </c>
      <c r="L63" s="157">
        <v>21</v>
      </c>
      <c r="M63" s="157">
        <f>G63*(1+L63/100)</f>
        <v>0</v>
      </c>
      <c r="N63" s="157">
        <v>2.5000000000000001E-2</v>
      </c>
      <c r="O63" s="157">
        <f>ROUND(E63*N63,2)</f>
        <v>0.03</v>
      </c>
      <c r="P63" s="157">
        <v>0</v>
      </c>
      <c r="Q63" s="157">
        <f>ROUND(E63*P63,2)</f>
        <v>0</v>
      </c>
      <c r="R63" s="157" t="s">
        <v>119</v>
      </c>
      <c r="S63" s="157" t="s">
        <v>113</v>
      </c>
      <c r="T63" s="157" t="s">
        <v>149</v>
      </c>
      <c r="U63" s="157">
        <v>0</v>
      </c>
      <c r="V63" s="157">
        <f>ROUND(E63*U63,2)</f>
        <v>0</v>
      </c>
      <c r="W63" s="157"/>
      <c r="X63" s="157" t="s">
        <v>121</v>
      </c>
      <c r="Y63" s="147"/>
      <c r="Z63" s="147"/>
      <c r="AA63" s="147"/>
      <c r="AB63" s="147"/>
      <c r="AC63" s="147"/>
      <c r="AD63" s="147"/>
      <c r="AE63" s="147"/>
      <c r="AF63" s="147"/>
      <c r="AG63" s="147" t="s">
        <v>122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54"/>
      <c r="B64" s="155"/>
      <c r="C64" s="185" t="s">
        <v>197</v>
      </c>
      <c r="D64" s="159"/>
      <c r="E64" s="160">
        <v>1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7"/>
      <c r="Z64" s="147"/>
      <c r="AA64" s="147"/>
      <c r="AB64" s="147"/>
      <c r="AC64" s="147"/>
      <c r="AD64" s="147"/>
      <c r="AE64" s="147"/>
      <c r="AF64" s="147"/>
      <c r="AG64" s="147" t="s">
        <v>126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22.5" outlineLevel="1" x14ac:dyDescent="0.2">
      <c r="A65" s="168">
        <v>21</v>
      </c>
      <c r="B65" s="169" t="s">
        <v>198</v>
      </c>
      <c r="C65" s="184" t="s">
        <v>199</v>
      </c>
      <c r="D65" s="170" t="s">
        <v>112</v>
      </c>
      <c r="E65" s="171">
        <v>2</v>
      </c>
      <c r="F65" s="172"/>
      <c r="G65" s="173">
        <f>ROUND(E65*F65,2)</f>
        <v>0</v>
      </c>
      <c r="H65" s="158"/>
      <c r="I65" s="157">
        <f>ROUND(E65*H65,2)</f>
        <v>0</v>
      </c>
      <c r="J65" s="158"/>
      <c r="K65" s="157">
        <f>ROUND(E65*J65,2)</f>
        <v>0</v>
      </c>
      <c r="L65" s="157">
        <v>21</v>
      </c>
      <c r="M65" s="157">
        <f>G65*(1+L65/100)</f>
        <v>0</v>
      </c>
      <c r="N65" s="157">
        <v>0.03</v>
      </c>
      <c r="O65" s="157">
        <f>ROUND(E65*N65,2)</f>
        <v>0.06</v>
      </c>
      <c r="P65" s="157">
        <v>0</v>
      </c>
      <c r="Q65" s="157">
        <f>ROUND(E65*P65,2)</f>
        <v>0</v>
      </c>
      <c r="R65" s="157"/>
      <c r="S65" s="157" t="s">
        <v>145</v>
      </c>
      <c r="T65" s="157" t="s">
        <v>149</v>
      </c>
      <c r="U65" s="157">
        <v>0</v>
      </c>
      <c r="V65" s="157">
        <f>ROUND(E65*U65,2)</f>
        <v>0</v>
      </c>
      <c r="W65" s="157"/>
      <c r="X65" s="157" t="s">
        <v>121</v>
      </c>
      <c r="Y65" s="147"/>
      <c r="Z65" s="147"/>
      <c r="AA65" s="147"/>
      <c r="AB65" s="147"/>
      <c r="AC65" s="147"/>
      <c r="AD65" s="147"/>
      <c r="AE65" s="147"/>
      <c r="AF65" s="147"/>
      <c r="AG65" s="147" t="s">
        <v>122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54"/>
      <c r="B66" s="155"/>
      <c r="C66" s="185" t="s">
        <v>200</v>
      </c>
      <c r="D66" s="159"/>
      <c r="E66" s="160">
        <v>1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7"/>
      <c r="Z66" s="147"/>
      <c r="AA66" s="147"/>
      <c r="AB66" s="147"/>
      <c r="AC66" s="147"/>
      <c r="AD66" s="147"/>
      <c r="AE66" s="147"/>
      <c r="AF66" s="147"/>
      <c r="AG66" s="147" t="s">
        <v>126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1" x14ac:dyDescent="0.2">
      <c r="A67" s="154"/>
      <c r="B67" s="155"/>
      <c r="C67" s="185" t="s">
        <v>201</v>
      </c>
      <c r="D67" s="159"/>
      <c r="E67" s="160">
        <v>1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7"/>
      <c r="Z67" s="147"/>
      <c r="AA67" s="147"/>
      <c r="AB67" s="147"/>
      <c r="AC67" s="147"/>
      <c r="AD67" s="147"/>
      <c r="AE67" s="147"/>
      <c r="AF67" s="147"/>
      <c r="AG67" s="147" t="s">
        <v>126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ht="22.5" outlineLevel="1" x14ac:dyDescent="0.2">
      <c r="A68" s="168">
        <v>22</v>
      </c>
      <c r="B68" s="169" t="s">
        <v>202</v>
      </c>
      <c r="C68" s="184" t="s">
        <v>203</v>
      </c>
      <c r="D68" s="170" t="s">
        <v>112</v>
      </c>
      <c r="E68" s="171">
        <v>1</v>
      </c>
      <c r="F68" s="172"/>
      <c r="G68" s="173">
        <f>ROUND(E68*F68,2)</f>
        <v>0</v>
      </c>
      <c r="H68" s="158"/>
      <c r="I68" s="157">
        <f>ROUND(E68*H68,2)</f>
        <v>0</v>
      </c>
      <c r="J68" s="158"/>
      <c r="K68" s="157">
        <f>ROUND(E68*J68,2)</f>
        <v>0</v>
      </c>
      <c r="L68" s="157">
        <v>21</v>
      </c>
      <c r="M68" s="157">
        <f>G68*(1+L68/100)</f>
        <v>0</v>
      </c>
      <c r="N68" s="157">
        <v>0.03</v>
      </c>
      <c r="O68" s="157">
        <f>ROUND(E68*N68,2)</f>
        <v>0.03</v>
      </c>
      <c r="P68" s="157">
        <v>0</v>
      </c>
      <c r="Q68" s="157">
        <f>ROUND(E68*P68,2)</f>
        <v>0</v>
      </c>
      <c r="R68" s="157"/>
      <c r="S68" s="157" t="s">
        <v>145</v>
      </c>
      <c r="T68" s="157" t="s">
        <v>149</v>
      </c>
      <c r="U68" s="157">
        <v>0</v>
      </c>
      <c r="V68" s="157">
        <f>ROUND(E68*U68,2)</f>
        <v>0</v>
      </c>
      <c r="W68" s="157"/>
      <c r="X68" s="157" t="s">
        <v>121</v>
      </c>
      <c r="Y68" s="147"/>
      <c r="Z68" s="147"/>
      <c r="AA68" s="147"/>
      <c r="AB68" s="147"/>
      <c r="AC68" s="147"/>
      <c r="AD68" s="147"/>
      <c r="AE68" s="147"/>
      <c r="AF68" s="147"/>
      <c r="AG68" s="147" t="s">
        <v>122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54"/>
      <c r="B69" s="155"/>
      <c r="C69" s="185" t="s">
        <v>204</v>
      </c>
      <c r="D69" s="159"/>
      <c r="E69" s="160">
        <v>1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7"/>
      <c r="Z69" s="147"/>
      <c r="AA69" s="147"/>
      <c r="AB69" s="147"/>
      <c r="AC69" s="147"/>
      <c r="AD69" s="147"/>
      <c r="AE69" s="147"/>
      <c r="AF69" s="147"/>
      <c r="AG69" s="147" t="s">
        <v>126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ht="22.5" outlineLevel="1" x14ac:dyDescent="0.2">
      <c r="A70" s="168">
        <v>23</v>
      </c>
      <c r="B70" s="169" t="s">
        <v>205</v>
      </c>
      <c r="C70" s="184" t="s">
        <v>206</v>
      </c>
      <c r="D70" s="170" t="s">
        <v>112</v>
      </c>
      <c r="E70" s="171">
        <v>4</v>
      </c>
      <c r="F70" s="172"/>
      <c r="G70" s="173">
        <f>ROUND(E70*F70,2)</f>
        <v>0</v>
      </c>
      <c r="H70" s="158"/>
      <c r="I70" s="157">
        <f>ROUND(E70*H70,2)</f>
        <v>0</v>
      </c>
      <c r="J70" s="158"/>
      <c r="K70" s="157">
        <f>ROUND(E70*J70,2)</f>
        <v>0</v>
      </c>
      <c r="L70" s="157">
        <v>21</v>
      </c>
      <c r="M70" s="157">
        <f>G70*(1+L70/100)</f>
        <v>0</v>
      </c>
      <c r="N70" s="157">
        <v>0.03</v>
      </c>
      <c r="O70" s="157">
        <f>ROUND(E70*N70,2)</f>
        <v>0.12</v>
      </c>
      <c r="P70" s="157">
        <v>0</v>
      </c>
      <c r="Q70" s="157">
        <f>ROUND(E70*P70,2)</f>
        <v>0</v>
      </c>
      <c r="R70" s="157"/>
      <c r="S70" s="157" t="s">
        <v>145</v>
      </c>
      <c r="T70" s="157" t="s">
        <v>114</v>
      </c>
      <c r="U70" s="157">
        <v>0</v>
      </c>
      <c r="V70" s="157">
        <f>ROUND(E70*U70,2)</f>
        <v>0</v>
      </c>
      <c r="W70" s="157"/>
      <c r="X70" s="157" t="s">
        <v>121</v>
      </c>
      <c r="Y70" s="147"/>
      <c r="Z70" s="147"/>
      <c r="AA70" s="147"/>
      <c r="AB70" s="147"/>
      <c r="AC70" s="147"/>
      <c r="AD70" s="147"/>
      <c r="AE70" s="147"/>
      <c r="AF70" s="147"/>
      <c r="AG70" s="147" t="s">
        <v>122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54"/>
      <c r="B71" s="155"/>
      <c r="C71" s="185" t="s">
        <v>207</v>
      </c>
      <c r="D71" s="159"/>
      <c r="E71" s="160">
        <v>1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7"/>
      <c r="Z71" s="147"/>
      <c r="AA71" s="147"/>
      <c r="AB71" s="147"/>
      <c r="AC71" s="147"/>
      <c r="AD71" s="147"/>
      <c r="AE71" s="147"/>
      <c r="AF71" s="147"/>
      <c r="AG71" s="147" t="s">
        <v>126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54"/>
      <c r="B72" s="155"/>
      <c r="C72" s="185" t="s">
        <v>208</v>
      </c>
      <c r="D72" s="159"/>
      <c r="E72" s="160">
        <v>1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7"/>
      <c r="Z72" s="147"/>
      <c r="AA72" s="147"/>
      <c r="AB72" s="147"/>
      <c r="AC72" s="147"/>
      <c r="AD72" s="147"/>
      <c r="AE72" s="147"/>
      <c r="AF72" s="147"/>
      <c r="AG72" s="147" t="s">
        <v>126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54"/>
      <c r="B73" s="155"/>
      <c r="C73" s="185" t="s">
        <v>209</v>
      </c>
      <c r="D73" s="159"/>
      <c r="E73" s="160">
        <v>1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7"/>
      <c r="Z73" s="147"/>
      <c r="AA73" s="147"/>
      <c r="AB73" s="147"/>
      <c r="AC73" s="147"/>
      <c r="AD73" s="147"/>
      <c r="AE73" s="147"/>
      <c r="AF73" s="147"/>
      <c r="AG73" s="147" t="s">
        <v>126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54"/>
      <c r="B74" s="155"/>
      <c r="C74" s="185" t="s">
        <v>210</v>
      </c>
      <c r="D74" s="159"/>
      <c r="E74" s="160">
        <v>1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7"/>
      <c r="Z74" s="147"/>
      <c r="AA74" s="147"/>
      <c r="AB74" s="147"/>
      <c r="AC74" s="147"/>
      <c r="AD74" s="147"/>
      <c r="AE74" s="147"/>
      <c r="AF74" s="147"/>
      <c r="AG74" s="147" t="s">
        <v>126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ht="22.5" outlineLevel="1" x14ac:dyDescent="0.2">
      <c r="A75" s="168">
        <v>24</v>
      </c>
      <c r="B75" s="169" t="s">
        <v>211</v>
      </c>
      <c r="C75" s="184" t="s">
        <v>212</v>
      </c>
      <c r="D75" s="170" t="s">
        <v>112</v>
      </c>
      <c r="E75" s="171">
        <v>3</v>
      </c>
      <c r="F75" s="172"/>
      <c r="G75" s="173">
        <f>ROUND(E75*F75,2)</f>
        <v>0</v>
      </c>
      <c r="H75" s="158"/>
      <c r="I75" s="157">
        <f>ROUND(E75*H75,2)</f>
        <v>0</v>
      </c>
      <c r="J75" s="158"/>
      <c r="K75" s="157">
        <f>ROUND(E75*J75,2)</f>
        <v>0</v>
      </c>
      <c r="L75" s="157">
        <v>21</v>
      </c>
      <c r="M75" s="157">
        <f>G75*(1+L75/100)</f>
        <v>0</v>
      </c>
      <c r="N75" s="157">
        <v>1.6E-2</v>
      </c>
      <c r="O75" s="157">
        <f>ROUND(E75*N75,2)</f>
        <v>0.05</v>
      </c>
      <c r="P75" s="157">
        <v>0</v>
      </c>
      <c r="Q75" s="157">
        <f>ROUND(E75*P75,2)</f>
        <v>0</v>
      </c>
      <c r="R75" s="157" t="s">
        <v>119</v>
      </c>
      <c r="S75" s="157" t="s">
        <v>113</v>
      </c>
      <c r="T75" s="157" t="s">
        <v>114</v>
      </c>
      <c r="U75" s="157">
        <v>0</v>
      </c>
      <c r="V75" s="157">
        <f>ROUND(E75*U75,2)</f>
        <v>0</v>
      </c>
      <c r="W75" s="157"/>
      <c r="X75" s="157" t="s">
        <v>121</v>
      </c>
      <c r="Y75" s="147"/>
      <c r="Z75" s="147"/>
      <c r="AA75" s="147"/>
      <c r="AB75" s="147"/>
      <c r="AC75" s="147"/>
      <c r="AD75" s="147"/>
      <c r="AE75" s="147"/>
      <c r="AF75" s="147"/>
      <c r="AG75" s="147" t="s">
        <v>122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54"/>
      <c r="B76" s="155"/>
      <c r="C76" s="185" t="s">
        <v>213</v>
      </c>
      <c r="D76" s="159"/>
      <c r="E76" s="160">
        <v>1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7"/>
      <c r="Z76" s="147"/>
      <c r="AA76" s="147"/>
      <c r="AB76" s="147"/>
      <c r="AC76" s="147"/>
      <c r="AD76" s="147"/>
      <c r="AE76" s="147"/>
      <c r="AF76" s="147"/>
      <c r="AG76" s="147" t="s">
        <v>126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54"/>
      <c r="B77" s="155"/>
      <c r="C77" s="185" t="s">
        <v>214</v>
      </c>
      <c r="D77" s="159"/>
      <c r="E77" s="160">
        <v>2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7"/>
      <c r="Z77" s="147"/>
      <c r="AA77" s="147"/>
      <c r="AB77" s="147"/>
      <c r="AC77" s="147"/>
      <c r="AD77" s="147"/>
      <c r="AE77" s="147"/>
      <c r="AF77" s="147"/>
      <c r="AG77" s="147" t="s">
        <v>126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ht="22.5" outlineLevel="1" x14ac:dyDescent="0.2">
      <c r="A78" s="168">
        <v>25</v>
      </c>
      <c r="B78" s="169" t="s">
        <v>215</v>
      </c>
      <c r="C78" s="184" t="s">
        <v>216</v>
      </c>
      <c r="D78" s="170" t="s">
        <v>112</v>
      </c>
      <c r="E78" s="171">
        <v>1</v>
      </c>
      <c r="F78" s="172"/>
      <c r="G78" s="173">
        <f>ROUND(E78*F78,2)</f>
        <v>0</v>
      </c>
      <c r="H78" s="158"/>
      <c r="I78" s="157">
        <f>ROUND(E78*H78,2)</f>
        <v>0</v>
      </c>
      <c r="J78" s="158"/>
      <c r="K78" s="157">
        <f>ROUND(E78*J78,2)</f>
        <v>0</v>
      </c>
      <c r="L78" s="157">
        <v>21</v>
      </c>
      <c r="M78" s="157">
        <f>G78*(1+L78/100)</f>
        <v>0</v>
      </c>
      <c r="N78" s="157">
        <v>1.6E-2</v>
      </c>
      <c r="O78" s="157">
        <f>ROUND(E78*N78,2)</f>
        <v>0.02</v>
      </c>
      <c r="P78" s="157">
        <v>0</v>
      </c>
      <c r="Q78" s="157">
        <f>ROUND(E78*P78,2)</f>
        <v>0</v>
      </c>
      <c r="R78" s="157" t="s">
        <v>119</v>
      </c>
      <c r="S78" s="157" t="s">
        <v>113</v>
      </c>
      <c r="T78" s="157" t="s">
        <v>149</v>
      </c>
      <c r="U78" s="157">
        <v>0</v>
      </c>
      <c r="V78" s="157">
        <f>ROUND(E78*U78,2)</f>
        <v>0</v>
      </c>
      <c r="W78" s="157"/>
      <c r="X78" s="157" t="s">
        <v>121</v>
      </c>
      <c r="Y78" s="147"/>
      <c r="Z78" s="147"/>
      <c r="AA78" s="147"/>
      <c r="AB78" s="147"/>
      <c r="AC78" s="147"/>
      <c r="AD78" s="147"/>
      <c r="AE78" s="147"/>
      <c r="AF78" s="147"/>
      <c r="AG78" s="147" t="s">
        <v>122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54"/>
      <c r="B79" s="155"/>
      <c r="C79" s="185" t="s">
        <v>217</v>
      </c>
      <c r="D79" s="159"/>
      <c r="E79" s="160">
        <v>1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7"/>
      <c r="Z79" s="147"/>
      <c r="AA79" s="147"/>
      <c r="AB79" s="147"/>
      <c r="AC79" s="147"/>
      <c r="AD79" s="147"/>
      <c r="AE79" s="147"/>
      <c r="AF79" s="147"/>
      <c r="AG79" s="147" t="s">
        <v>126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x14ac:dyDescent="0.2">
      <c r="A80" s="162" t="s">
        <v>108</v>
      </c>
      <c r="B80" s="163" t="s">
        <v>64</v>
      </c>
      <c r="C80" s="182" t="s">
        <v>65</v>
      </c>
      <c r="D80" s="164"/>
      <c r="E80" s="165"/>
      <c r="F80" s="166"/>
      <c r="G80" s="167">
        <f>SUMIF(AG81:AG99,"&lt;&gt;NOR",G81:G99)</f>
        <v>0</v>
      </c>
      <c r="H80" s="161"/>
      <c r="I80" s="161">
        <f>SUM(I81:I99)</f>
        <v>0</v>
      </c>
      <c r="J80" s="161"/>
      <c r="K80" s="161">
        <f>SUM(K81:K99)</f>
        <v>0</v>
      </c>
      <c r="L80" s="161"/>
      <c r="M80" s="161">
        <f>SUM(M81:M99)</f>
        <v>0</v>
      </c>
      <c r="N80" s="161"/>
      <c r="O80" s="161">
        <f>SUM(O81:O99)</f>
        <v>0.03</v>
      </c>
      <c r="P80" s="161"/>
      <c r="Q80" s="161">
        <f>SUM(Q81:Q99)</f>
        <v>2.33</v>
      </c>
      <c r="R80" s="161"/>
      <c r="S80" s="161"/>
      <c r="T80" s="161"/>
      <c r="U80" s="161"/>
      <c r="V80" s="161">
        <f>SUM(V81:V99)</f>
        <v>19.75</v>
      </c>
      <c r="W80" s="161"/>
      <c r="X80" s="161"/>
      <c r="AG80" t="s">
        <v>109</v>
      </c>
    </row>
    <row r="81" spans="1:60" outlineLevel="1" x14ac:dyDescent="0.2">
      <c r="A81" s="168">
        <v>26</v>
      </c>
      <c r="B81" s="169" t="s">
        <v>218</v>
      </c>
      <c r="C81" s="184" t="s">
        <v>219</v>
      </c>
      <c r="D81" s="170" t="s">
        <v>112</v>
      </c>
      <c r="E81" s="171">
        <v>19</v>
      </c>
      <c r="F81" s="172"/>
      <c r="G81" s="173">
        <f>ROUND(E81*F81,2)</f>
        <v>0</v>
      </c>
      <c r="H81" s="158"/>
      <c r="I81" s="157">
        <f>ROUND(E81*H81,2)</f>
        <v>0</v>
      </c>
      <c r="J81" s="158"/>
      <c r="K81" s="157">
        <f>ROUND(E81*J81,2)</f>
        <v>0</v>
      </c>
      <c r="L81" s="157">
        <v>21</v>
      </c>
      <c r="M81" s="157">
        <f>G81*(1+L81/100)</f>
        <v>0</v>
      </c>
      <c r="N81" s="157">
        <v>0</v>
      </c>
      <c r="O81" s="157">
        <f>ROUND(E81*N81,2)</f>
        <v>0</v>
      </c>
      <c r="P81" s="157">
        <v>0</v>
      </c>
      <c r="Q81" s="157">
        <f>ROUND(E81*P81,2)</f>
        <v>0</v>
      </c>
      <c r="R81" s="157"/>
      <c r="S81" s="157" t="s">
        <v>113</v>
      </c>
      <c r="T81" s="157" t="s">
        <v>114</v>
      </c>
      <c r="U81" s="157">
        <v>0.05</v>
      </c>
      <c r="V81" s="157">
        <f>ROUND(E81*U81,2)</f>
        <v>0.95</v>
      </c>
      <c r="W81" s="157"/>
      <c r="X81" s="157" t="s">
        <v>115</v>
      </c>
      <c r="Y81" s="147"/>
      <c r="Z81" s="147"/>
      <c r="AA81" s="147"/>
      <c r="AB81" s="147"/>
      <c r="AC81" s="147"/>
      <c r="AD81" s="147"/>
      <c r="AE81" s="147"/>
      <c r="AF81" s="147"/>
      <c r="AG81" s="147" t="s">
        <v>116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54"/>
      <c r="B82" s="155"/>
      <c r="C82" s="185" t="s">
        <v>162</v>
      </c>
      <c r="D82" s="159"/>
      <c r="E82" s="160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7"/>
      <c r="Z82" s="147"/>
      <c r="AA82" s="147"/>
      <c r="AB82" s="147"/>
      <c r="AC82" s="147"/>
      <c r="AD82" s="147"/>
      <c r="AE82" s="147"/>
      <c r="AF82" s="147"/>
      <c r="AG82" s="147" t="s">
        <v>126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54"/>
      <c r="B83" s="155"/>
      <c r="C83" s="185" t="s">
        <v>220</v>
      </c>
      <c r="D83" s="159"/>
      <c r="E83" s="160">
        <v>2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7"/>
      <c r="Z83" s="147"/>
      <c r="AA83" s="147"/>
      <c r="AB83" s="147"/>
      <c r="AC83" s="147"/>
      <c r="AD83" s="147"/>
      <c r="AE83" s="147"/>
      <c r="AF83" s="147"/>
      <c r="AG83" s="147" t="s">
        <v>126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54"/>
      <c r="B84" s="155"/>
      <c r="C84" s="185" t="s">
        <v>221</v>
      </c>
      <c r="D84" s="159"/>
      <c r="E84" s="160">
        <v>4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7"/>
      <c r="Z84" s="147"/>
      <c r="AA84" s="147"/>
      <c r="AB84" s="147"/>
      <c r="AC84" s="147"/>
      <c r="AD84" s="147"/>
      <c r="AE84" s="147"/>
      <c r="AF84" s="147"/>
      <c r="AG84" s="147" t="s">
        <v>126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54"/>
      <c r="B85" s="155"/>
      <c r="C85" s="185" t="s">
        <v>164</v>
      </c>
      <c r="D85" s="159"/>
      <c r="E85" s="160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7"/>
      <c r="Z85" s="147"/>
      <c r="AA85" s="147"/>
      <c r="AB85" s="147"/>
      <c r="AC85" s="147"/>
      <c r="AD85" s="147"/>
      <c r="AE85" s="147"/>
      <c r="AF85" s="147"/>
      <c r="AG85" s="147" t="s">
        <v>126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54"/>
      <c r="B86" s="155"/>
      <c r="C86" s="185" t="s">
        <v>222</v>
      </c>
      <c r="D86" s="159"/>
      <c r="E86" s="160">
        <v>6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7"/>
      <c r="Z86" s="147"/>
      <c r="AA86" s="147"/>
      <c r="AB86" s="147"/>
      <c r="AC86" s="147"/>
      <c r="AD86" s="147"/>
      <c r="AE86" s="147"/>
      <c r="AF86" s="147"/>
      <c r="AG86" s="147" t="s">
        <v>126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54"/>
      <c r="B87" s="155"/>
      <c r="C87" s="185" t="s">
        <v>223</v>
      </c>
      <c r="D87" s="159"/>
      <c r="E87" s="160">
        <v>2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7"/>
      <c r="Z87" s="147"/>
      <c r="AA87" s="147"/>
      <c r="AB87" s="147"/>
      <c r="AC87" s="147"/>
      <c r="AD87" s="147"/>
      <c r="AE87" s="147"/>
      <c r="AF87" s="147"/>
      <c r="AG87" s="147" t="s">
        <v>126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54"/>
      <c r="B88" s="155"/>
      <c r="C88" s="185" t="s">
        <v>188</v>
      </c>
      <c r="D88" s="159"/>
      <c r="E88" s="160">
        <v>5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7"/>
      <c r="Z88" s="147"/>
      <c r="AA88" s="147"/>
      <c r="AB88" s="147"/>
      <c r="AC88" s="147"/>
      <c r="AD88" s="147"/>
      <c r="AE88" s="147"/>
      <c r="AF88" s="147"/>
      <c r="AG88" s="147" t="s">
        <v>126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68">
        <v>27</v>
      </c>
      <c r="B89" s="169" t="s">
        <v>224</v>
      </c>
      <c r="C89" s="184" t="s">
        <v>225</v>
      </c>
      <c r="D89" s="170" t="s">
        <v>132</v>
      </c>
      <c r="E89" s="171">
        <v>19.565000000000001</v>
      </c>
      <c r="F89" s="172"/>
      <c r="G89" s="173">
        <f>ROUND(E89*F89,2)</f>
        <v>0</v>
      </c>
      <c r="H89" s="158"/>
      <c r="I89" s="157">
        <f>ROUND(E89*H89,2)</f>
        <v>0</v>
      </c>
      <c r="J89" s="158"/>
      <c r="K89" s="157">
        <f>ROUND(E89*J89,2)</f>
        <v>0</v>
      </c>
      <c r="L89" s="157">
        <v>21</v>
      </c>
      <c r="M89" s="157">
        <f>G89*(1+L89/100)</f>
        <v>0</v>
      </c>
      <c r="N89" s="157">
        <v>1.17E-3</v>
      </c>
      <c r="O89" s="157">
        <f>ROUND(E89*N89,2)</f>
        <v>0.02</v>
      </c>
      <c r="P89" s="157">
        <v>8.7999999999999995E-2</v>
      </c>
      <c r="Q89" s="157">
        <f>ROUND(E89*P89,2)</f>
        <v>1.72</v>
      </c>
      <c r="R89" s="157"/>
      <c r="S89" s="157" t="s">
        <v>113</v>
      </c>
      <c r="T89" s="157" t="s">
        <v>114</v>
      </c>
      <c r="U89" s="157">
        <v>0.56000000000000005</v>
      </c>
      <c r="V89" s="157">
        <f>ROUND(E89*U89,2)</f>
        <v>10.96</v>
      </c>
      <c r="W89" s="157"/>
      <c r="X89" s="157" t="s">
        <v>115</v>
      </c>
      <c r="Y89" s="147"/>
      <c r="Z89" s="147"/>
      <c r="AA89" s="147"/>
      <c r="AB89" s="147"/>
      <c r="AC89" s="147"/>
      <c r="AD89" s="147"/>
      <c r="AE89" s="147"/>
      <c r="AF89" s="147"/>
      <c r="AG89" s="147" t="s">
        <v>116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54"/>
      <c r="B90" s="155"/>
      <c r="C90" s="185" t="s">
        <v>162</v>
      </c>
      <c r="D90" s="159"/>
      <c r="E90" s="160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7"/>
      <c r="Z90" s="147"/>
      <c r="AA90" s="147"/>
      <c r="AB90" s="147"/>
      <c r="AC90" s="147"/>
      <c r="AD90" s="147"/>
      <c r="AE90" s="147"/>
      <c r="AF90" s="147"/>
      <c r="AG90" s="147" t="s">
        <v>126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54"/>
      <c r="B91" s="155"/>
      <c r="C91" s="185" t="s">
        <v>226</v>
      </c>
      <c r="D91" s="159"/>
      <c r="E91" s="160">
        <v>3.87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7"/>
      <c r="Z91" s="147"/>
      <c r="AA91" s="147"/>
      <c r="AB91" s="147"/>
      <c r="AC91" s="147"/>
      <c r="AD91" s="147"/>
      <c r="AE91" s="147"/>
      <c r="AF91" s="147"/>
      <c r="AG91" s="147" t="s">
        <v>126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54"/>
      <c r="B92" s="155"/>
      <c r="C92" s="185" t="s">
        <v>227</v>
      </c>
      <c r="D92" s="159"/>
      <c r="E92" s="160">
        <v>7.9550000000000001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7"/>
      <c r="Z92" s="147"/>
      <c r="AA92" s="147"/>
      <c r="AB92" s="147"/>
      <c r="AC92" s="147"/>
      <c r="AD92" s="147"/>
      <c r="AE92" s="147"/>
      <c r="AF92" s="147"/>
      <c r="AG92" s="147" t="s">
        <v>126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54"/>
      <c r="B93" s="155"/>
      <c r="C93" s="185" t="s">
        <v>164</v>
      </c>
      <c r="D93" s="159"/>
      <c r="E93" s="160"/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7"/>
      <c r="Z93" s="147"/>
      <c r="AA93" s="147"/>
      <c r="AB93" s="147"/>
      <c r="AC93" s="147"/>
      <c r="AD93" s="147"/>
      <c r="AE93" s="147"/>
      <c r="AF93" s="147"/>
      <c r="AG93" s="147" t="s">
        <v>126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54"/>
      <c r="B94" s="155"/>
      <c r="C94" s="185" t="s">
        <v>228</v>
      </c>
      <c r="D94" s="159"/>
      <c r="E94" s="160">
        <v>3.87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7"/>
      <c r="Z94" s="147"/>
      <c r="AA94" s="147"/>
      <c r="AB94" s="147"/>
      <c r="AC94" s="147"/>
      <c r="AD94" s="147"/>
      <c r="AE94" s="147"/>
      <c r="AF94" s="147"/>
      <c r="AG94" s="147" t="s">
        <v>126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54"/>
      <c r="B95" s="155"/>
      <c r="C95" s="185" t="s">
        <v>229</v>
      </c>
      <c r="D95" s="159"/>
      <c r="E95" s="160">
        <v>3.87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7"/>
      <c r="Z95" s="147"/>
      <c r="AA95" s="147"/>
      <c r="AB95" s="147"/>
      <c r="AC95" s="147"/>
      <c r="AD95" s="147"/>
      <c r="AE95" s="147"/>
      <c r="AF95" s="147"/>
      <c r="AG95" s="147" t="s">
        <v>126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68">
        <v>28</v>
      </c>
      <c r="B96" s="169" t="s">
        <v>230</v>
      </c>
      <c r="C96" s="184" t="s">
        <v>231</v>
      </c>
      <c r="D96" s="170" t="s">
        <v>132</v>
      </c>
      <c r="E96" s="171">
        <v>7.2</v>
      </c>
      <c r="F96" s="172"/>
      <c r="G96" s="173">
        <f>ROUND(E96*F96,2)</f>
        <v>0</v>
      </c>
      <c r="H96" s="158"/>
      <c r="I96" s="157">
        <f>ROUND(E96*H96,2)</f>
        <v>0</v>
      </c>
      <c r="J96" s="158"/>
      <c r="K96" s="157">
        <f>ROUND(E96*J96,2)</f>
        <v>0</v>
      </c>
      <c r="L96" s="157">
        <v>21</v>
      </c>
      <c r="M96" s="157">
        <f>G96*(1+L96/100)</f>
        <v>0</v>
      </c>
      <c r="N96" s="157">
        <v>1.17E-3</v>
      </c>
      <c r="O96" s="157">
        <f>ROUND(E96*N96,2)</f>
        <v>0.01</v>
      </c>
      <c r="P96" s="157">
        <v>7.5999999999999998E-2</v>
      </c>
      <c r="Q96" s="157">
        <f>ROUND(E96*P96,2)</f>
        <v>0.55000000000000004</v>
      </c>
      <c r="R96" s="157"/>
      <c r="S96" s="157" t="s">
        <v>113</v>
      </c>
      <c r="T96" s="157" t="s">
        <v>114</v>
      </c>
      <c r="U96" s="157">
        <v>0.94</v>
      </c>
      <c r="V96" s="157">
        <f>ROUND(E96*U96,2)</f>
        <v>6.77</v>
      </c>
      <c r="W96" s="157"/>
      <c r="X96" s="157" t="s">
        <v>115</v>
      </c>
      <c r="Y96" s="147"/>
      <c r="Z96" s="147"/>
      <c r="AA96" s="147"/>
      <c r="AB96" s="147"/>
      <c r="AC96" s="147"/>
      <c r="AD96" s="147"/>
      <c r="AE96" s="147"/>
      <c r="AF96" s="147"/>
      <c r="AG96" s="147" t="s">
        <v>116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54"/>
      <c r="B97" s="155"/>
      <c r="C97" s="185" t="s">
        <v>232</v>
      </c>
      <c r="D97" s="159"/>
      <c r="E97" s="160">
        <v>1.8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7"/>
      <c r="Z97" s="147"/>
      <c r="AA97" s="147"/>
      <c r="AB97" s="147"/>
      <c r="AC97" s="147"/>
      <c r="AD97" s="147"/>
      <c r="AE97" s="147"/>
      <c r="AF97" s="147"/>
      <c r="AG97" s="147" t="s">
        <v>126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54"/>
      <c r="B98" s="155"/>
      <c r="C98" s="185" t="s">
        <v>233</v>
      </c>
      <c r="D98" s="159"/>
      <c r="E98" s="160">
        <v>5.4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7"/>
      <c r="Z98" s="147"/>
      <c r="AA98" s="147"/>
      <c r="AB98" s="147"/>
      <c r="AC98" s="147"/>
      <c r="AD98" s="147"/>
      <c r="AE98" s="147"/>
      <c r="AF98" s="147"/>
      <c r="AG98" s="147" t="s">
        <v>126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1" x14ac:dyDescent="0.2">
      <c r="A99" s="174">
        <v>29</v>
      </c>
      <c r="B99" s="175" t="s">
        <v>234</v>
      </c>
      <c r="C99" s="183" t="s">
        <v>235</v>
      </c>
      <c r="D99" s="176" t="s">
        <v>129</v>
      </c>
      <c r="E99" s="177">
        <v>1.5</v>
      </c>
      <c r="F99" s="178"/>
      <c r="G99" s="179">
        <f>ROUND(E99*F99,2)</f>
        <v>0</v>
      </c>
      <c r="H99" s="158"/>
      <c r="I99" s="157">
        <f>ROUND(E99*H99,2)</f>
        <v>0</v>
      </c>
      <c r="J99" s="158"/>
      <c r="K99" s="157">
        <f>ROUND(E99*J99,2)</f>
        <v>0</v>
      </c>
      <c r="L99" s="157">
        <v>21</v>
      </c>
      <c r="M99" s="157">
        <f>G99*(1+L99/100)</f>
        <v>0</v>
      </c>
      <c r="N99" s="157">
        <v>0</v>
      </c>
      <c r="O99" s="157">
        <f>ROUND(E99*N99,2)</f>
        <v>0</v>
      </c>
      <c r="P99" s="157">
        <v>4.2000000000000003E-2</v>
      </c>
      <c r="Q99" s="157">
        <f>ROUND(E99*P99,2)</f>
        <v>0.06</v>
      </c>
      <c r="R99" s="157"/>
      <c r="S99" s="157" t="s">
        <v>113</v>
      </c>
      <c r="T99" s="157" t="s">
        <v>133</v>
      </c>
      <c r="U99" s="157">
        <v>0.71499999999999997</v>
      </c>
      <c r="V99" s="157">
        <f>ROUND(E99*U99,2)</f>
        <v>1.07</v>
      </c>
      <c r="W99" s="157"/>
      <c r="X99" s="157" t="s">
        <v>115</v>
      </c>
      <c r="Y99" s="147"/>
      <c r="Z99" s="147"/>
      <c r="AA99" s="147"/>
      <c r="AB99" s="147"/>
      <c r="AC99" s="147"/>
      <c r="AD99" s="147"/>
      <c r="AE99" s="147"/>
      <c r="AF99" s="147"/>
      <c r="AG99" s="147" t="s">
        <v>116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x14ac:dyDescent="0.2">
      <c r="A100" s="162" t="s">
        <v>108</v>
      </c>
      <c r="B100" s="163" t="s">
        <v>66</v>
      </c>
      <c r="C100" s="182" t="s">
        <v>67</v>
      </c>
      <c r="D100" s="164"/>
      <c r="E100" s="165"/>
      <c r="F100" s="166"/>
      <c r="G100" s="167">
        <f>SUMIF(AG101:AG101,"&lt;&gt;NOR",G101:G101)</f>
        <v>0</v>
      </c>
      <c r="H100" s="161"/>
      <c r="I100" s="161">
        <f>SUM(I101:I101)</f>
        <v>0</v>
      </c>
      <c r="J100" s="161"/>
      <c r="K100" s="161">
        <f>SUM(K101:K101)</f>
        <v>0</v>
      </c>
      <c r="L100" s="161"/>
      <c r="M100" s="161">
        <f>SUM(M101:M101)</f>
        <v>0</v>
      </c>
      <c r="N100" s="161"/>
      <c r="O100" s="161">
        <f>SUM(O101:O101)</f>
        <v>0</v>
      </c>
      <c r="P100" s="161"/>
      <c r="Q100" s="161">
        <f>SUM(Q101:Q101)</f>
        <v>0</v>
      </c>
      <c r="R100" s="161"/>
      <c r="S100" s="161"/>
      <c r="T100" s="161"/>
      <c r="U100" s="161"/>
      <c r="V100" s="161">
        <f>SUM(V101:V101)</f>
        <v>3.65</v>
      </c>
      <c r="W100" s="161"/>
      <c r="X100" s="161"/>
      <c r="AG100" t="s">
        <v>109</v>
      </c>
    </row>
    <row r="101" spans="1:60" outlineLevel="1" x14ac:dyDescent="0.2">
      <c r="A101" s="174">
        <v>30</v>
      </c>
      <c r="B101" s="175" t="s">
        <v>236</v>
      </c>
      <c r="C101" s="183" t="s">
        <v>237</v>
      </c>
      <c r="D101" s="176" t="s">
        <v>238</v>
      </c>
      <c r="E101" s="177">
        <v>1.9321299999999999</v>
      </c>
      <c r="F101" s="178"/>
      <c r="G101" s="179">
        <f>ROUND(E101*F101,2)</f>
        <v>0</v>
      </c>
      <c r="H101" s="158"/>
      <c r="I101" s="157">
        <f>ROUND(E101*H101,2)</f>
        <v>0</v>
      </c>
      <c r="J101" s="158"/>
      <c r="K101" s="157">
        <f>ROUND(E101*J101,2)</f>
        <v>0</v>
      </c>
      <c r="L101" s="157">
        <v>21</v>
      </c>
      <c r="M101" s="157">
        <f>G101*(1+L101/100)</f>
        <v>0</v>
      </c>
      <c r="N101" s="157">
        <v>0</v>
      </c>
      <c r="O101" s="157">
        <f>ROUND(E101*N101,2)</f>
        <v>0</v>
      </c>
      <c r="P101" s="157">
        <v>0</v>
      </c>
      <c r="Q101" s="157">
        <f>ROUND(E101*P101,2)</f>
        <v>0</v>
      </c>
      <c r="R101" s="157"/>
      <c r="S101" s="157" t="s">
        <v>113</v>
      </c>
      <c r="T101" s="157" t="s">
        <v>114</v>
      </c>
      <c r="U101" s="157">
        <v>1.89</v>
      </c>
      <c r="V101" s="157">
        <f>ROUND(E101*U101,2)</f>
        <v>3.65</v>
      </c>
      <c r="W101" s="157"/>
      <c r="X101" s="157" t="s">
        <v>239</v>
      </c>
      <c r="Y101" s="147"/>
      <c r="Z101" s="147"/>
      <c r="AA101" s="147"/>
      <c r="AB101" s="147"/>
      <c r="AC101" s="147"/>
      <c r="AD101" s="147"/>
      <c r="AE101" s="147"/>
      <c r="AF101" s="147"/>
      <c r="AG101" s="147" t="s">
        <v>240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x14ac:dyDescent="0.2">
      <c r="A102" s="162" t="s">
        <v>108</v>
      </c>
      <c r="B102" s="163" t="s">
        <v>68</v>
      </c>
      <c r="C102" s="182" t="s">
        <v>69</v>
      </c>
      <c r="D102" s="164"/>
      <c r="E102" s="165"/>
      <c r="F102" s="166"/>
      <c r="G102" s="167">
        <f>SUMIF(AG103:AG139,"&lt;&gt;NOR",G103:G139)</f>
        <v>0</v>
      </c>
      <c r="H102" s="161"/>
      <c r="I102" s="161">
        <f>SUM(I103:I139)</f>
        <v>0</v>
      </c>
      <c r="J102" s="161"/>
      <c r="K102" s="161">
        <f>SUM(K103:K139)</f>
        <v>0</v>
      </c>
      <c r="L102" s="161"/>
      <c r="M102" s="161">
        <f>SUM(M103:M139)</f>
        <v>0</v>
      </c>
      <c r="N102" s="161"/>
      <c r="O102" s="161">
        <f>SUM(O103:O139)</f>
        <v>0.08</v>
      </c>
      <c r="P102" s="161"/>
      <c r="Q102" s="161">
        <f>SUM(Q103:Q139)</f>
        <v>0.13</v>
      </c>
      <c r="R102" s="161"/>
      <c r="S102" s="161"/>
      <c r="T102" s="161"/>
      <c r="U102" s="161"/>
      <c r="V102" s="161">
        <f>SUM(V103:V139)</f>
        <v>90.350000000000009</v>
      </c>
      <c r="W102" s="161"/>
      <c r="X102" s="161"/>
      <c r="AG102" t="s">
        <v>109</v>
      </c>
    </row>
    <row r="103" spans="1:60" ht="22.5" outlineLevel="1" x14ac:dyDescent="0.2">
      <c r="A103" s="168">
        <v>31</v>
      </c>
      <c r="B103" s="169" t="s">
        <v>241</v>
      </c>
      <c r="C103" s="184" t="s">
        <v>242</v>
      </c>
      <c r="D103" s="170" t="s">
        <v>112</v>
      </c>
      <c r="E103" s="171">
        <v>4</v>
      </c>
      <c r="F103" s="172"/>
      <c r="G103" s="173">
        <f>ROUND(E103*F103,2)</f>
        <v>0</v>
      </c>
      <c r="H103" s="158"/>
      <c r="I103" s="157">
        <f>ROUND(E103*H103,2)</f>
        <v>0</v>
      </c>
      <c r="J103" s="158"/>
      <c r="K103" s="157">
        <f>ROUND(E103*J103,2)</f>
        <v>0</v>
      </c>
      <c r="L103" s="157">
        <v>21</v>
      </c>
      <c r="M103" s="157">
        <f>G103*(1+L103/100)</f>
        <v>0</v>
      </c>
      <c r="N103" s="157">
        <v>0</v>
      </c>
      <c r="O103" s="157">
        <f>ROUND(E103*N103,2)</f>
        <v>0</v>
      </c>
      <c r="P103" s="157">
        <v>0</v>
      </c>
      <c r="Q103" s="157">
        <f>ROUND(E103*P103,2)</f>
        <v>0</v>
      </c>
      <c r="R103" s="157"/>
      <c r="S103" s="157" t="s">
        <v>113</v>
      </c>
      <c r="T103" s="157" t="s">
        <v>114</v>
      </c>
      <c r="U103" s="157">
        <v>1.45</v>
      </c>
      <c r="V103" s="157">
        <f>ROUND(E103*U103,2)</f>
        <v>5.8</v>
      </c>
      <c r="W103" s="157"/>
      <c r="X103" s="157" t="s">
        <v>115</v>
      </c>
      <c r="Y103" s="147"/>
      <c r="Z103" s="147"/>
      <c r="AA103" s="147"/>
      <c r="AB103" s="147"/>
      <c r="AC103" s="147"/>
      <c r="AD103" s="147"/>
      <c r="AE103" s="147"/>
      <c r="AF103" s="147"/>
      <c r="AG103" s="147" t="s">
        <v>116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54"/>
      <c r="B104" s="155"/>
      <c r="C104" s="185" t="s">
        <v>243</v>
      </c>
      <c r="D104" s="159"/>
      <c r="E104" s="160">
        <v>2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7"/>
      <c r="Z104" s="147"/>
      <c r="AA104" s="147"/>
      <c r="AB104" s="147"/>
      <c r="AC104" s="147"/>
      <c r="AD104" s="147"/>
      <c r="AE104" s="147"/>
      <c r="AF104" s="147"/>
      <c r="AG104" s="147" t="s">
        <v>126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54"/>
      <c r="B105" s="155"/>
      <c r="C105" s="185" t="s">
        <v>165</v>
      </c>
      <c r="D105" s="159"/>
      <c r="E105" s="160">
        <v>2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126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ht="22.5" outlineLevel="1" x14ac:dyDescent="0.2">
      <c r="A106" s="168">
        <v>32</v>
      </c>
      <c r="B106" s="169" t="s">
        <v>244</v>
      </c>
      <c r="C106" s="184" t="s">
        <v>245</v>
      </c>
      <c r="D106" s="170" t="s">
        <v>112</v>
      </c>
      <c r="E106" s="171">
        <v>8</v>
      </c>
      <c r="F106" s="172"/>
      <c r="G106" s="173">
        <f>ROUND(E106*F106,2)</f>
        <v>0</v>
      </c>
      <c r="H106" s="158"/>
      <c r="I106" s="157">
        <f>ROUND(E106*H106,2)</f>
        <v>0</v>
      </c>
      <c r="J106" s="158"/>
      <c r="K106" s="157">
        <f>ROUND(E106*J106,2)</f>
        <v>0</v>
      </c>
      <c r="L106" s="157">
        <v>21</v>
      </c>
      <c r="M106" s="157">
        <f>G106*(1+L106/100)</f>
        <v>0</v>
      </c>
      <c r="N106" s="157">
        <v>0</v>
      </c>
      <c r="O106" s="157">
        <f>ROUND(E106*N106,2)</f>
        <v>0</v>
      </c>
      <c r="P106" s="157">
        <v>0</v>
      </c>
      <c r="Q106" s="157">
        <f>ROUND(E106*P106,2)</f>
        <v>0</v>
      </c>
      <c r="R106" s="157"/>
      <c r="S106" s="157" t="s">
        <v>113</v>
      </c>
      <c r="T106" s="157" t="s">
        <v>114</v>
      </c>
      <c r="U106" s="157">
        <v>1.56</v>
      </c>
      <c r="V106" s="157">
        <f>ROUND(E106*U106,2)</f>
        <v>12.48</v>
      </c>
      <c r="W106" s="157"/>
      <c r="X106" s="157" t="s">
        <v>115</v>
      </c>
      <c r="Y106" s="147"/>
      <c r="Z106" s="147"/>
      <c r="AA106" s="147"/>
      <c r="AB106" s="147"/>
      <c r="AC106" s="147"/>
      <c r="AD106" s="147"/>
      <c r="AE106" s="147"/>
      <c r="AF106" s="147"/>
      <c r="AG106" s="147" t="s">
        <v>116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54"/>
      <c r="B107" s="155"/>
      <c r="C107" s="185" t="s">
        <v>246</v>
      </c>
      <c r="D107" s="159"/>
      <c r="E107" s="160">
        <v>8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7"/>
      <c r="Z107" s="147"/>
      <c r="AA107" s="147"/>
      <c r="AB107" s="147"/>
      <c r="AC107" s="147"/>
      <c r="AD107" s="147"/>
      <c r="AE107" s="147"/>
      <c r="AF107" s="147"/>
      <c r="AG107" s="147" t="s">
        <v>126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ht="22.5" outlineLevel="1" x14ac:dyDescent="0.2">
      <c r="A108" s="168">
        <v>33</v>
      </c>
      <c r="B108" s="169" t="s">
        <v>247</v>
      </c>
      <c r="C108" s="184" t="s">
        <v>248</v>
      </c>
      <c r="D108" s="170" t="s">
        <v>112</v>
      </c>
      <c r="E108" s="171">
        <v>4</v>
      </c>
      <c r="F108" s="172"/>
      <c r="G108" s="173">
        <f>ROUND(E108*F108,2)</f>
        <v>0</v>
      </c>
      <c r="H108" s="158"/>
      <c r="I108" s="157">
        <f>ROUND(E108*H108,2)</f>
        <v>0</v>
      </c>
      <c r="J108" s="158"/>
      <c r="K108" s="157">
        <f>ROUND(E108*J108,2)</f>
        <v>0</v>
      </c>
      <c r="L108" s="157">
        <v>21</v>
      </c>
      <c r="M108" s="157">
        <f>G108*(1+L108/100)</f>
        <v>0</v>
      </c>
      <c r="N108" s="157">
        <v>0</v>
      </c>
      <c r="O108" s="157">
        <f>ROUND(E108*N108,2)</f>
        <v>0</v>
      </c>
      <c r="P108" s="157">
        <v>0</v>
      </c>
      <c r="Q108" s="157">
        <f>ROUND(E108*P108,2)</f>
        <v>0</v>
      </c>
      <c r="R108" s="157"/>
      <c r="S108" s="157" t="s">
        <v>113</v>
      </c>
      <c r="T108" s="157" t="s">
        <v>114</v>
      </c>
      <c r="U108" s="157">
        <v>1.19</v>
      </c>
      <c r="V108" s="157">
        <f>ROUND(E108*U108,2)</f>
        <v>4.76</v>
      </c>
      <c r="W108" s="157"/>
      <c r="X108" s="157" t="s">
        <v>115</v>
      </c>
      <c r="Y108" s="147"/>
      <c r="Z108" s="147"/>
      <c r="AA108" s="147"/>
      <c r="AB108" s="147"/>
      <c r="AC108" s="147"/>
      <c r="AD108" s="147"/>
      <c r="AE108" s="147"/>
      <c r="AF108" s="147"/>
      <c r="AG108" s="147" t="s">
        <v>116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54"/>
      <c r="B109" s="155"/>
      <c r="C109" s="185" t="s">
        <v>249</v>
      </c>
      <c r="D109" s="159"/>
      <c r="E109" s="160">
        <v>3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7"/>
      <c r="Z109" s="147"/>
      <c r="AA109" s="147"/>
      <c r="AB109" s="147"/>
      <c r="AC109" s="147"/>
      <c r="AD109" s="147"/>
      <c r="AE109" s="147"/>
      <c r="AF109" s="147"/>
      <c r="AG109" s="147" t="s">
        <v>126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54"/>
      <c r="B110" s="155"/>
      <c r="C110" s="185" t="s">
        <v>250</v>
      </c>
      <c r="D110" s="159"/>
      <c r="E110" s="160">
        <v>1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7"/>
      <c r="Z110" s="147"/>
      <c r="AA110" s="147"/>
      <c r="AB110" s="147"/>
      <c r="AC110" s="147"/>
      <c r="AD110" s="147"/>
      <c r="AE110" s="147"/>
      <c r="AF110" s="147"/>
      <c r="AG110" s="147" t="s">
        <v>126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68">
        <v>34</v>
      </c>
      <c r="B111" s="169" t="s">
        <v>251</v>
      </c>
      <c r="C111" s="184" t="s">
        <v>252</v>
      </c>
      <c r="D111" s="170" t="s">
        <v>112</v>
      </c>
      <c r="E111" s="171">
        <v>19</v>
      </c>
      <c r="F111" s="172"/>
      <c r="G111" s="173">
        <f>ROUND(E111*F111,2)</f>
        <v>0</v>
      </c>
      <c r="H111" s="158"/>
      <c r="I111" s="157">
        <f>ROUND(E111*H111,2)</f>
        <v>0</v>
      </c>
      <c r="J111" s="158"/>
      <c r="K111" s="157">
        <f>ROUND(E111*J111,2)</f>
        <v>0</v>
      </c>
      <c r="L111" s="157">
        <v>21</v>
      </c>
      <c r="M111" s="157">
        <f>G111*(1+L111/100)</f>
        <v>0</v>
      </c>
      <c r="N111" s="157">
        <v>0</v>
      </c>
      <c r="O111" s="157">
        <f>ROUND(E111*N111,2)</f>
        <v>0</v>
      </c>
      <c r="P111" s="157">
        <v>1.8E-3</v>
      </c>
      <c r="Q111" s="157">
        <f>ROUND(E111*P111,2)</f>
        <v>0.03</v>
      </c>
      <c r="R111" s="157"/>
      <c r="S111" s="157" t="s">
        <v>113</v>
      </c>
      <c r="T111" s="157" t="s">
        <v>114</v>
      </c>
      <c r="U111" s="157">
        <v>0.11</v>
      </c>
      <c r="V111" s="157">
        <f>ROUND(E111*U111,2)</f>
        <v>2.09</v>
      </c>
      <c r="W111" s="157"/>
      <c r="X111" s="157" t="s">
        <v>115</v>
      </c>
      <c r="Y111" s="147"/>
      <c r="Z111" s="147"/>
      <c r="AA111" s="147"/>
      <c r="AB111" s="147"/>
      <c r="AC111" s="147"/>
      <c r="AD111" s="147"/>
      <c r="AE111" s="147"/>
      <c r="AF111" s="147"/>
      <c r="AG111" s="147" t="s">
        <v>116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54"/>
      <c r="B112" s="155"/>
      <c r="C112" s="185" t="s">
        <v>253</v>
      </c>
      <c r="D112" s="159"/>
      <c r="E112" s="160">
        <v>6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7"/>
      <c r="Z112" s="147"/>
      <c r="AA112" s="147"/>
      <c r="AB112" s="147"/>
      <c r="AC112" s="147"/>
      <c r="AD112" s="147"/>
      <c r="AE112" s="147"/>
      <c r="AF112" s="147"/>
      <c r="AG112" s="147" t="s">
        <v>126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54"/>
      <c r="B113" s="155"/>
      <c r="C113" s="185" t="s">
        <v>254</v>
      </c>
      <c r="D113" s="159"/>
      <c r="E113" s="160">
        <v>13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7"/>
      <c r="Z113" s="147"/>
      <c r="AA113" s="147"/>
      <c r="AB113" s="147"/>
      <c r="AC113" s="147"/>
      <c r="AD113" s="147"/>
      <c r="AE113" s="147"/>
      <c r="AF113" s="147"/>
      <c r="AG113" s="147" t="s">
        <v>126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ht="22.5" outlineLevel="1" x14ac:dyDescent="0.2">
      <c r="A114" s="168">
        <v>35</v>
      </c>
      <c r="B114" s="169" t="s">
        <v>255</v>
      </c>
      <c r="C114" s="184" t="s">
        <v>256</v>
      </c>
      <c r="D114" s="170" t="s">
        <v>112</v>
      </c>
      <c r="E114" s="171">
        <v>45</v>
      </c>
      <c r="F114" s="172"/>
      <c r="G114" s="173">
        <f>ROUND(E114*F114,2)</f>
        <v>0</v>
      </c>
      <c r="H114" s="158"/>
      <c r="I114" s="157">
        <f>ROUND(E114*H114,2)</f>
        <v>0</v>
      </c>
      <c r="J114" s="158"/>
      <c r="K114" s="157">
        <f>ROUND(E114*J114,2)</f>
        <v>0</v>
      </c>
      <c r="L114" s="157">
        <v>21</v>
      </c>
      <c r="M114" s="157">
        <f>G114*(1+L114/100)</f>
        <v>0</v>
      </c>
      <c r="N114" s="157">
        <v>0</v>
      </c>
      <c r="O114" s="157">
        <f>ROUND(E114*N114,2)</f>
        <v>0</v>
      </c>
      <c r="P114" s="157">
        <v>0</v>
      </c>
      <c r="Q114" s="157">
        <f>ROUND(E114*P114,2)</f>
        <v>0</v>
      </c>
      <c r="R114" s="157"/>
      <c r="S114" s="157" t="s">
        <v>113</v>
      </c>
      <c r="T114" s="157" t="s">
        <v>114</v>
      </c>
      <c r="U114" s="157">
        <v>0.08</v>
      </c>
      <c r="V114" s="157">
        <f>ROUND(E114*U114,2)</f>
        <v>3.6</v>
      </c>
      <c r="W114" s="157"/>
      <c r="X114" s="157" t="s">
        <v>115</v>
      </c>
      <c r="Y114" s="147"/>
      <c r="Z114" s="147"/>
      <c r="AA114" s="147"/>
      <c r="AB114" s="147"/>
      <c r="AC114" s="147"/>
      <c r="AD114" s="147"/>
      <c r="AE114" s="147"/>
      <c r="AF114" s="147"/>
      <c r="AG114" s="147" t="s">
        <v>116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54"/>
      <c r="B115" s="155"/>
      <c r="C115" s="247" t="s">
        <v>257</v>
      </c>
      <c r="D115" s="248"/>
      <c r="E115" s="248"/>
      <c r="F115" s="248"/>
      <c r="G115" s="248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7"/>
      <c r="Z115" s="147"/>
      <c r="AA115" s="147"/>
      <c r="AB115" s="147"/>
      <c r="AC115" s="147"/>
      <c r="AD115" s="147"/>
      <c r="AE115" s="147"/>
      <c r="AF115" s="147"/>
      <c r="AG115" s="147" t="s">
        <v>154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74">
        <v>36</v>
      </c>
      <c r="B116" s="175" t="s">
        <v>258</v>
      </c>
      <c r="C116" s="183" t="s">
        <v>259</v>
      </c>
      <c r="D116" s="176" t="s">
        <v>112</v>
      </c>
      <c r="E116" s="177">
        <v>45</v>
      </c>
      <c r="F116" s="178"/>
      <c r="G116" s="179">
        <f>ROUND(E116*F116,2)</f>
        <v>0</v>
      </c>
      <c r="H116" s="158"/>
      <c r="I116" s="157">
        <f>ROUND(E116*H116,2)</f>
        <v>0</v>
      </c>
      <c r="J116" s="158"/>
      <c r="K116" s="157">
        <f>ROUND(E116*J116,2)</f>
        <v>0</v>
      </c>
      <c r="L116" s="157">
        <v>21</v>
      </c>
      <c r="M116" s="157">
        <f>G116*(1+L116/100)</f>
        <v>0</v>
      </c>
      <c r="N116" s="157">
        <v>0</v>
      </c>
      <c r="O116" s="157">
        <f>ROUND(E116*N116,2)</f>
        <v>0</v>
      </c>
      <c r="P116" s="157">
        <v>0</v>
      </c>
      <c r="Q116" s="157">
        <f>ROUND(E116*P116,2)</f>
        <v>0</v>
      </c>
      <c r="R116" s="157"/>
      <c r="S116" s="157" t="s">
        <v>113</v>
      </c>
      <c r="T116" s="157" t="s">
        <v>114</v>
      </c>
      <c r="U116" s="157">
        <v>0.78</v>
      </c>
      <c r="V116" s="157">
        <f>ROUND(E116*U116,2)</f>
        <v>35.1</v>
      </c>
      <c r="W116" s="157"/>
      <c r="X116" s="157" t="s">
        <v>115</v>
      </c>
      <c r="Y116" s="147"/>
      <c r="Z116" s="147"/>
      <c r="AA116" s="147"/>
      <c r="AB116" s="147"/>
      <c r="AC116" s="147"/>
      <c r="AD116" s="147"/>
      <c r="AE116" s="147"/>
      <c r="AF116" s="147"/>
      <c r="AG116" s="147" t="s">
        <v>116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1" x14ac:dyDescent="0.2">
      <c r="A117" s="174">
        <v>37</v>
      </c>
      <c r="B117" s="175" t="s">
        <v>260</v>
      </c>
      <c r="C117" s="183" t="s">
        <v>261</v>
      </c>
      <c r="D117" s="176" t="s">
        <v>112</v>
      </c>
      <c r="E117" s="177">
        <v>19</v>
      </c>
      <c r="F117" s="178"/>
      <c r="G117" s="179">
        <f>ROUND(E117*F117,2)</f>
        <v>0</v>
      </c>
      <c r="H117" s="158"/>
      <c r="I117" s="157">
        <f>ROUND(E117*H117,2)</f>
        <v>0</v>
      </c>
      <c r="J117" s="158"/>
      <c r="K117" s="157">
        <f>ROUND(E117*J117,2)</f>
        <v>0</v>
      </c>
      <c r="L117" s="157">
        <v>21</v>
      </c>
      <c r="M117" s="157">
        <f>G117*(1+L117/100)</f>
        <v>0</v>
      </c>
      <c r="N117" s="157">
        <v>1.0000000000000001E-5</v>
      </c>
      <c r="O117" s="157">
        <f>ROUND(E117*N117,2)</f>
        <v>0</v>
      </c>
      <c r="P117" s="157">
        <v>0</v>
      </c>
      <c r="Q117" s="157">
        <f>ROUND(E117*P117,2)</f>
        <v>0</v>
      </c>
      <c r="R117" s="157"/>
      <c r="S117" s="157" t="s">
        <v>113</v>
      </c>
      <c r="T117" s="157" t="s">
        <v>114</v>
      </c>
      <c r="U117" s="157">
        <v>0.28000000000000003</v>
      </c>
      <c r="V117" s="157">
        <f>ROUND(E117*U117,2)</f>
        <v>5.32</v>
      </c>
      <c r="W117" s="157"/>
      <c r="X117" s="157" t="s">
        <v>115</v>
      </c>
      <c r="Y117" s="147"/>
      <c r="Z117" s="147"/>
      <c r="AA117" s="147"/>
      <c r="AB117" s="147"/>
      <c r="AC117" s="147"/>
      <c r="AD117" s="147"/>
      <c r="AE117" s="147"/>
      <c r="AF117" s="147"/>
      <c r="AG117" s="147" t="s">
        <v>116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ht="22.5" outlineLevel="1" x14ac:dyDescent="0.2">
      <c r="A118" s="168">
        <v>38</v>
      </c>
      <c r="B118" s="169" t="s">
        <v>262</v>
      </c>
      <c r="C118" s="184" t="s">
        <v>263</v>
      </c>
      <c r="D118" s="170" t="s">
        <v>112</v>
      </c>
      <c r="E118" s="171">
        <v>7</v>
      </c>
      <c r="F118" s="172"/>
      <c r="G118" s="173">
        <f>ROUND(E118*F118,2)</f>
        <v>0</v>
      </c>
      <c r="H118" s="158"/>
      <c r="I118" s="157">
        <f>ROUND(E118*H118,2)</f>
        <v>0</v>
      </c>
      <c r="J118" s="158"/>
      <c r="K118" s="157">
        <f>ROUND(E118*J118,2)</f>
        <v>0</v>
      </c>
      <c r="L118" s="157">
        <v>21</v>
      </c>
      <c r="M118" s="157">
        <f>G118*(1+L118/100)</f>
        <v>0</v>
      </c>
      <c r="N118" s="157">
        <v>0</v>
      </c>
      <c r="O118" s="157">
        <f>ROUND(E118*N118,2)</f>
        <v>0</v>
      </c>
      <c r="P118" s="157">
        <v>0</v>
      </c>
      <c r="Q118" s="157">
        <f>ROUND(E118*P118,2)</f>
        <v>0</v>
      </c>
      <c r="R118" s="157"/>
      <c r="S118" s="157" t="s">
        <v>145</v>
      </c>
      <c r="T118" s="157" t="s">
        <v>114</v>
      </c>
      <c r="U118" s="157">
        <v>1.63</v>
      </c>
      <c r="V118" s="157">
        <f>ROUND(E118*U118,2)</f>
        <v>11.41</v>
      </c>
      <c r="W118" s="157"/>
      <c r="X118" s="157" t="s">
        <v>115</v>
      </c>
      <c r="Y118" s="147"/>
      <c r="Z118" s="147"/>
      <c r="AA118" s="147"/>
      <c r="AB118" s="147"/>
      <c r="AC118" s="147"/>
      <c r="AD118" s="147"/>
      <c r="AE118" s="147"/>
      <c r="AF118" s="147"/>
      <c r="AG118" s="147" t="s">
        <v>116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54"/>
      <c r="B119" s="155"/>
      <c r="C119" s="185" t="s">
        <v>264</v>
      </c>
      <c r="D119" s="159"/>
      <c r="E119" s="160">
        <v>3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7"/>
      <c r="Z119" s="147"/>
      <c r="AA119" s="147"/>
      <c r="AB119" s="147"/>
      <c r="AC119" s="147"/>
      <c r="AD119" s="147"/>
      <c r="AE119" s="147"/>
      <c r="AF119" s="147"/>
      <c r="AG119" s="147" t="s">
        <v>126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54"/>
      <c r="B120" s="155"/>
      <c r="C120" s="185" t="s">
        <v>142</v>
      </c>
      <c r="D120" s="159"/>
      <c r="E120" s="160">
        <v>4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7"/>
      <c r="Z120" s="147"/>
      <c r="AA120" s="147"/>
      <c r="AB120" s="147"/>
      <c r="AC120" s="147"/>
      <c r="AD120" s="147"/>
      <c r="AE120" s="147"/>
      <c r="AF120" s="147"/>
      <c r="AG120" s="147" t="s">
        <v>126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68">
        <v>39</v>
      </c>
      <c r="B121" s="169" t="s">
        <v>265</v>
      </c>
      <c r="C121" s="184" t="s">
        <v>266</v>
      </c>
      <c r="D121" s="170" t="s">
        <v>112</v>
      </c>
      <c r="E121" s="171">
        <v>45</v>
      </c>
      <c r="F121" s="172"/>
      <c r="G121" s="173">
        <f>ROUND(E121*F121,2)</f>
        <v>0</v>
      </c>
      <c r="H121" s="158"/>
      <c r="I121" s="157">
        <f>ROUND(E121*H121,2)</f>
        <v>0</v>
      </c>
      <c r="J121" s="158"/>
      <c r="K121" s="157">
        <f>ROUND(E121*J121,2)</f>
        <v>0</v>
      </c>
      <c r="L121" s="157">
        <v>21</v>
      </c>
      <c r="M121" s="157">
        <f>G121*(1+L121/100)</f>
        <v>0</v>
      </c>
      <c r="N121" s="157">
        <v>0</v>
      </c>
      <c r="O121" s="157">
        <f>ROUND(E121*N121,2)</f>
        <v>0</v>
      </c>
      <c r="P121" s="157">
        <v>2.2300000000000002E-3</v>
      </c>
      <c r="Q121" s="157">
        <f>ROUND(E121*P121,2)</f>
        <v>0.1</v>
      </c>
      <c r="R121" s="157"/>
      <c r="S121" s="157" t="s">
        <v>145</v>
      </c>
      <c r="T121" s="157" t="s">
        <v>114</v>
      </c>
      <c r="U121" s="157">
        <v>0.15</v>
      </c>
      <c r="V121" s="157">
        <f>ROUND(E121*U121,2)</f>
        <v>6.75</v>
      </c>
      <c r="W121" s="157"/>
      <c r="X121" s="157" t="s">
        <v>115</v>
      </c>
      <c r="Y121" s="147"/>
      <c r="Z121" s="147"/>
      <c r="AA121" s="147"/>
      <c r="AB121" s="147"/>
      <c r="AC121" s="147"/>
      <c r="AD121" s="147"/>
      <c r="AE121" s="147"/>
      <c r="AF121" s="147"/>
      <c r="AG121" s="147" t="s">
        <v>116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54"/>
      <c r="B122" s="155"/>
      <c r="C122" s="185" t="s">
        <v>267</v>
      </c>
      <c r="D122" s="159"/>
      <c r="E122" s="160">
        <v>45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7"/>
      <c r="Z122" s="147"/>
      <c r="AA122" s="147"/>
      <c r="AB122" s="147"/>
      <c r="AC122" s="147"/>
      <c r="AD122" s="147"/>
      <c r="AE122" s="147"/>
      <c r="AF122" s="147"/>
      <c r="AG122" s="147" t="s">
        <v>126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ht="22.5" outlineLevel="1" x14ac:dyDescent="0.2">
      <c r="A123" s="168">
        <v>40</v>
      </c>
      <c r="B123" s="169" t="s">
        <v>268</v>
      </c>
      <c r="C123" s="184" t="s">
        <v>269</v>
      </c>
      <c r="D123" s="170" t="s">
        <v>112</v>
      </c>
      <c r="E123" s="171">
        <v>19</v>
      </c>
      <c r="F123" s="172"/>
      <c r="G123" s="173">
        <f>ROUND(E123*F123,2)</f>
        <v>0</v>
      </c>
      <c r="H123" s="158"/>
      <c r="I123" s="157">
        <f>ROUND(E123*H123,2)</f>
        <v>0</v>
      </c>
      <c r="J123" s="158"/>
      <c r="K123" s="157">
        <f>ROUND(E123*J123,2)</f>
        <v>0</v>
      </c>
      <c r="L123" s="157">
        <v>21</v>
      </c>
      <c r="M123" s="157">
        <f>G123*(1+L123/100)</f>
        <v>0</v>
      </c>
      <c r="N123" s="157">
        <v>0</v>
      </c>
      <c r="O123" s="157">
        <f>ROUND(E123*N123,2)</f>
        <v>0</v>
      </c>
      <c r="P123" s="157">
        <v>0</v>
      </c>
      <c r="Q123" s="157">
        <f>ROUND(E123*P123,2)</f>
        <v>0</v>
      </c>
      <c r="R123" s="157"/>
      <c r="S123" s="157" t="s">
        <v>145</v>
      </c>
      <c r="T123" s="157" t="s">
        <v>114</v>
      </c>
      <c r="U123" s="157">
        <v>0.16</v>
      </c>
      <c r="V123" s="157">
        <f>ROUND(E123*U123,2)</f>
        <v>3.04</v>
      </c>
      <c r="W123" s="157"/>
      <c r="X123" s="157" t="s">
        <v>115</v>
      </c>
      <c r="Y123" s="147"/>
      <c r="Z123" s="147"/>
      <c r="AA123" s="147"/>
      <c r="AB123" s="147"/>
      <c r="AC123" s="147"/>
      <c r="AD123" s="147"/>
      <c r="AE123" s="147"/>
      <c r="AF123" s="147"/>
      <c r="AG123" s="147" t="s">
        <v>116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54"/>
      <c r="B124" s="155"/>
      <c r="C124" s="247" t="s">
        <v>257</v>
      </c>
      <c r="D124" s="248"/>
      <c r="E124" s="248"/>
      <c r="F124" s="248"/>
      <c r="G124" s="248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7"/>
      <c r="Z124" s="147"/>
      <c r="AA124" s="147"/>
      <c r="AB124" s="147"/>
      <c r="AC124" s="147"/>
      <c r="AD124" s="147"/>
      <c r="AE124" s="147"/>
      <c r="AF124" s="147"/>
      <c r="AG124" s="147" t="s">
        <v>154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68">
        <v>41</v>
      </c>
      <c r="B125" s="169" t="s">
        <v>270</v>
      </c>
      <c r="C125" s="184" t="s">
        <v>271</v>
      </c>
      <c r="D125" s="170" t="s">
        <v>112</v>
      </c>
      <c r="E125" s="171">
        <v>44</v>
      </c>
      <c r="F125" s="172"/>
      <c r="G125" s="173">
        <f>ROUND(E125*F125,2)</f>
        <v>0</v>
      </c>
      <c r="H125" s="158"/>
      <c r="I125" s="157">
        <f>ROUND(E125*H125,2)</f>
        <v>0</v>
      </c>
      <c r="J125" s="158"/>
      <c r="K125" s="157">
        <f>ROUND(E125*J125,2)</f>
        <v>0</v>
      </c>
      <c r="L125" s="157">
        <v>21</v>
      </c>
      <c r="M125" s="157">
        <f>G125*(1+L125/100)</f>
        <v>0</v>
      </c>
      <c r="N125" s="157">
        <v>8.0000000000000004E-4</v>
      </c>
      <c r="O125" s="157">
        <f>ROUND(E125*N125,2)</f>
        <v>0.04</v>
      </c>
      <c r="P125" s="157">
        <v>0</v>
      </c>
      <c r="Q125" s="157">
        <f>ROUND(E125*P125,2)</f>
        <v>0</v>
      </c>
      <c r="R125" s="157" t="s">
        <v>119</v>
      </c>
      <c r="S125" s="157" t="s">
        <v>113</v>
      </c>
      <c r="T125" s="157" t="s">
        <v>114</v>
      </c>
      <c r="U125" s="157">
        <v>0</v>
      </c>
      <c r="V125" s="157">
        <f>ROUND(E125*U125,2)</f>
        <v>0</v>
      </c>
      <c r="W125" s="157"/>
      <c r="X125" s="157" t="s">
        <v>121</v>
      </c>
      <c r="Y125" s="147"/>
      <c r="Z125" s="147"/>
      <c r="AA125" s="147"/>
      <c r="AB125" s="147"/>
      <c r="AC125" s="147"/>
      <c r="AD125" s="147"/>
      <c r="AE125" s="147"/>
      <c r="AF125" s="147"/>
      <c r="AG125" s="147" t="s">
        <v>122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54"/>
      <c r="B126" s="155"/>
      <c r="C126" s="247" t="s">
        <v>272</v>
      </c>
      <c r="D126" s="248"/>
      <c r="E126" s="248"/>
      <c r="F126" s="248"/>
      <c r="G126" s="248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7"/>
      <c r="Z126" s="147"/>
      <c r="AA126" s="147"/>
      <c r="AB126" s="147"/>
      <c r="AC126" s="147"/>
      <c r="AD126" s="147"/>
      <c r="AE126" s="147"/>
      <c r="AF126" s="147"/>
      <c r="AG126" s="147" t="s">
        <v>154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54"/>
      <c r="B127" s="155"/>
      <c r="C127" s="185" t="s">
        <v>273</v>
      </c>
      <c r="D127" s="159"/>
      <c r="E127" s="160">
        <v>18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7"/>
      <c r="Z127" s="147"/>
      <c r="AA127" s="147"/>
      <c r="AB127" s="147"/>
      <c r="AC127" s="147"/>
      <c r="AD127" s="147"/>
      <c r="AE127" s="147"/>
      <c r="AF127" s="147"/>
      <c r="AG127" s="147" t="s">
        <v>126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54"/>
      <c r="B128" s="155"/>
      <c r="C128" s="185" t="s">
        <v>274</v>
      </c>
      <c r="D128" s="159"/>
      <c r="E128" s="160">
        <v>26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7"/>
      <c r="Z128" s="147"/>
      <c r="AA128" s="147"/>
      <c r="AB128" s="147"/>
      <c r="AC128" s="147"/>
      <c r="AD128" s="147"/>
      <c r="AE128" s="147"/>
      <c r="AF128" s="147"/>
      <c r="AG128" s="147" t="s">
        <v>126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68">
        <v>42</v>
      </c>
      <c r="B129" s="169" t="s">
        <v>275</v>
      </c>
      <c r="C129" s="184" t="s">
        <v>276</v>
      </c>
      <c r="D129" s="170" t="s">
        <v>112</v>
      </c>
      <c r="E129" s="171">
        <v>1</v>
      </c>
      <c r="F129" s="172"/>
      <c r="G129" s="173">
        <f>ROUND(E129*F129,2)</f>
        <v>0</v>
      </c>
      <c r="H129" s="158"/>
      <c r="I129" s="157">
        <f>ROUND(E129*H129,2)</f>
        <v>0</v>
      </c>
      <c r="J129" s="158"/>
      <c r="K129" s="157">
        <f>ROUND(E129*J129,2)</f>
        <v>0</v>
      </c>
      <c r="L129" s="157">
        <v>21</v>
      </c>
      <c r="M129" s="157">
        <f>G129*(1+L129/100)</f>
        <v>0</v>
      </c>
      <c r="N129" s="157">
        <v>1.67E-3</v>
      </c>
      <c r="O129" s="157">
        <f>ROUND(E129*N129,2)</f>
        <v>0</v>
      </c>
      <c r="P129" s="157">
        <v>0</v>
      </c>
      <c r="Q129" s="157">
        <f>ROUND(E129*P129,2)</f>
        <v>0</v>
      </c>
      <c r="R129" s="157" t="s">
        <v>119</v>
      </c>
      <c r="S129" s="157" t="s">
        <v>113</v>
      </c>
      <c r="T129" s="157" t="s">
        <v>120</v>
      </c>
      <c r="U129" s="157">
        <v>0</v>
      </c>
      <c r="V129" s="157">
        <f>ROUND(E129*U129,2)</f>
        <v>0</v>
      </c>
      <c r="W129" s="157"/>
      <c r="X129" s="157" t="s">
        <v>121</v>
      </c>
      <c r="Y129" s="147"/>
      <c r="Z129" s="147"/>
      <c r="AA129" s="147"/>
      <c r="AB129" s="147"/>
      <c r="AC129" s="147"/>
      <c r="AD129" s="147"/>
      <c r="AE129" s="147"/>
      <c r="AF129" s="147"/>
      <c r="AG129" s="147" t="s">
        <v>122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54"/>
      <c r="B130" s="155"/>
      <c r="C130" s="247" t="s">
        <v>272</v>
      </c>
      <c r="D130" s="248"/>
      <c r="E130" s="248"/>
      <c r="F130" s="248"/>
      <c r="G130" s="248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7"/>
      <c r="Z130" s="147"/>
      <c r="AA130" s="147"/>
      <c r="AB130" s="147"/>
      <c r="AC130" s="147"/>
      <c r="AD130" s="147"/>
      <c r="AE130" s="147"/>
      <c r="AF130" s="147"/>
      <c r="AG130" s="147" t="s">
        <v>154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54"/>
      <c r="B131" s="155"/>
      <c r="C131" s="185" t="s">
        <v>146</v>
      </c>
      <c r="D131" s="159"/>
      <c r="E131" s="160">
        <v>1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7"/>
      <c r="Z131" s="147"/>
      <c r="AA131" s="147"/>
      <c r="AB131" s="147"/>
      <c r="AC131" s="147"/>
      <c r="AD131" s="147"/>
      <c r="AE131" s="147"/>
      <c r="AF131" s="147"/>
      <c r="AG131" s="147" t="s">
        <v>126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74">
        <v>43</v>
      </c>
      <c r="B132" s="175" t="s">
        <v>277</v>
      </c>
      <c r="C132" s="183" t="s">
        <v>278</v>
      </c>
      <c r="D132" s="176" t="s">
        <v>112</v>
      </c>
      <c r="E132" s="177">
        <v>19</v>
      </c>
      <c r="F132" s="178"/>
      <c r="G132" s="179">
        <f>ROUND(E132*F132,2)</f>
        <v>0</v>
      </c>
      <c r="H132" s="158"/>
      <c r="I132" s="157">
        <f>ROUND(E132*H132,2)</f>
        <v>0</v>
      </c>
      <c r="J132" s="158"/>
      <c r="K132" s="157">
        <f>ROUND(E132*J132,2)</f>
        <v>0</v>
      </c>
      <c r="L132" s="157">
        <v>21</v>
      </c>
      <c r="M132" s="157">
        <f>G132*(1+L132/100)</f>
        <v>0</v>
      </c>
      <c r="N132" s="157">
        <v>4.4000000000000002E-4</v>
      </c>
      <c r="O132" s="157">
        <f>ROUND(E132*N132,2)</f>
        <v>0.01</v>
      </c>
      <c r="P132" s="157">
        <v>0</v>
      </c>
      <c r="Q132" s="157">
        <f>ROUND(E132*P132,2)</f>
        <v>0</v>
      </c>
      <c r="R132" s="157" t="s">
        <v>119</v>
      </c>
      <c r="S132" s="157" t="s">
        <v>113</v>
      </c>
      <c r="T132" s="157" t="s">
        <v>149</v>
      </c>
      <c r="U132" s="157">
        <v>0</v>
      </c>
      <c r="V132" s="157">
        <f>ROUND(E132*U132,2)</f>
        <v>0</v>
      </c>
      <c r="W132" s="157"/>
      <c r="X132" s="157" t="s">
        <v>121</v>
      </c>
      <c r="Y132" s="147"/>
      <c r="Z132" s="147"/>
      <c r="AA132" s="147"/>
      <c r="AB132" s="147"/>
      <c r="AC132" s="147"/>
      <c r="AD132" s="147"/>
      <c r="AE132" s="147"/>
      <c r="AF132" s="147"/>
      <c r="AG132" s="147" t="s">
        <v>122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68">
        <v>44</v>
      </c>
      <c r="B133" s="169" t="s">
        <v>279</v>
      </c>
      <c r="C133" s="184" t="s">
        <v>280</v>
      </c>
      <c r="D133" s="170" t="s">
        <v>112</v>
      </c>
      <c r="E133" s="171">
        <v>15</v>
      </c>
      <c r="F133" s="172"/>
      <c r="G133" s="173">
        <f>ROUND(E133*F133,2)</f>
        <v>0</v>
      </c>
      <c r="H133" s="158"/>
      <c r="I133" s="157">
        <f>ROUND(E133*H133,2)</f>
        <v>0</v>
      </c>
      <c r="J133" s="158"/>
      <c r="K133" s="157">
        <f>ROUND(E133*J133,2)</f>
        <v>0</v>
      </c>
      <c r="L133" s="157">
        <v>21</v>
      </c>
      <c r="M133" s="157">
        <f>G133*(1+L133/100)</f>
        <v>0</v>
      </c>
      <c r="N133" s="157">
        <v>1.6100000000000001E-3</v>
      </c>
      <c r="O133" s="157">
        <f>ROUND(E133*N133,2)</f>
        <v>0.02</v>
      </c>
      <c r="P133" s="157">
        <v>0</v>
      </c>
      <c r="Q133" s="157">
        <f>ROUND(E133*P133,2)</f>
        <v>0</v>
      </c>
      <c r="R133" s="157" t="s">
        <v>119</v>
      </c>
      <c r="S133" s="157" t="s">
        <v>113</v>
      </c>
      <c r="T133" s="157" t="s">
        <v>120</v>
      </c>
      <c r="U133" s="157">
        <v>0</v>
      </c>
      <c r="V133" s="157">
        <f>ROUND(E133*U133,2)</f>
        <v>0</v>
      </c>
      <c r="W133" s="157"/>
      <c r="X133" s="157" t="s">
        <v>121</v>
      </c>
      <c r="Y133" s="147"/>
      <c r="Z133" s="147"/>
      <c r="AA133" s="147"/>
      <c r="AB133" s="147"/>
      <c r="AC133" s="147"/>
      <c r="AD133" s="147"/>
      <c r="AE133" s="147"/>
      <c r="AF133" s="147"/>
      <c r="AG133" s="147" t="s">
        <v>122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54"/>
      <c r="B134" s="155"/>
      <c r="C134" s="185" t="s">
        <v>264</v>
      </c>
      <c r="D134" s="159"/>
      <c r="E134" s="160">
        <v>3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7"/>
      <c r="Z134" s="147"/>
      <c r="AA134" s="147"/>
      <c r="AB134" s="147"/>
      <c r="AC134" s="147"/>
      <c r="AD134" s="147"/>
      <c r="AE134" s="147"/>
      <c r="AF134" s="147"/>
      <c r="AG134" s="147" t="s">
        <v>126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54"/>
      <c r="B135" s="155"/>
      <c r="C135" s="185" t="s">
        <v>281</v>
      </c>
      <c r="D135" s="159"/>
      <c r="E135" s="160">
        <v>12</v>
      </c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126</v>
      </c>
      <c r="AH135" s="147">
        <v>0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68">
        <v>45</v>
      </c>
      <c r="B136" s="169" t="s">
        <v>282</v>
      </c>
      <c r="C136" s="184" t="s">
        <v>283</v>
      </c>
      <c r="D136" s="170" t="s">
        <v>112</v>
      </c>
      <c r="E136" s="171">
        <v>4</v>
      </c>
      <c r="F136" s="172"/>
      <c r="G136" s="173">
        <f>ROUND(E136*F136,2)</f>
        <v>0</v>
      </c>
      <c r="H136" s="158"/>
      <c r="I136" s="157">
        <f>ROUND(E136*H136,2)</f>
        <v>0</v>
      </c>
      <c r="J136" s="158"/>
      <c r="K136" s="157">
        <f>ROUND(E136*J136,2)</f>
        <v>0</v>
      </c>
      <c r="L136" s="157">
        <v>21</v>
      </c>
      <c r="M136" s="157">
        <f>G136*(1+L136/100)</f>
        <v>0</v>
      </c>
      <c r="N136" s="157">
        <v>1.81E-3</v>
      </c>
      <c r="O136" s="157">
        <f>ROUND(E136*N136,2)</f>
        <v>0.01</v>
      </c>
      <c r="P136" s="157">
        <v>0</v>
      </c>
      <c r="Q136" s="157">
        <f>ROUND(E136*P136,2)</f>
        <v>0</v>
      </c>
      <c r="R136" s="157" t="s">
        <v>119</v>
      </c>
      <c r="S136" s="157" t="s">
        <v>113</v>
      </c>
      <c r="T136" s="157" t="s">
        <v>120</v>
      </c>
      <c r="U136" s="157">
        <v>0</v>
      </c>
      <c r="V136" s="157">
        <f>ROUND(E136*U136,2)</f>
        <v>0</v>
      </c>
      <c r="W136" s="157"/>
      <c r="X136" s="157" t="s">
        <v>121</v>
      </c>
      <c r="Y136" s="147"/>
      <c r="Z136" s="147"/>
      <c r="AA136" s="147"/>
      <c r="AB136" s="147"/>
      <c r="AC136" s="147"/>
      <c r="AD136" s="147"/>
      <c r="AE136" s="147"/>
      <c r="AF136" s="147"/>
      <c r="AG136" s="147" t="s">
        <v>122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54"/>
      <c r="B137" s="155"/>
      <c r="C137" s="185" t="s">
        <v>284</v>
      </c>
      <c r="D137" s="159"/>
      <c r="E137" s="160">
        <v>3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7"/>
      <c r="Z137" s="147"/>
      <c r="AA137" s="147"/>
      <c r="AB137" s="147"/>
      <c r="AC137" s="147"/>
      <c r="AD137" s="147"/>
      <c r="AE137" s="147"/>
      <c r="AF137" s="147"/>
      <c r="AG137" s="147" t="s">
        <v>126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54"/>
      <c r="B138" s="155"/>
      <c r="C138" s="185" t="s">
        <v>285</v>
      </c>
      <c r="D138" s="159"/>
      <c r="E138" s="160">
        <v>1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7"/>
      <c r="Z138" s="147"/>
      <c r="AA138" s="147"/>
      <c r="AB138" s="147"/>
      <c r="AC138" s="147"/>
      <c r="AD138" s="147"/>
      <c r="AE138" s="147"/>
      <c r="AF138" s="147"/>
      <c r="AG138" s="147" t="s">
        <v>126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54">
        <v>46</v>
      </c>
      <c r="B139" s="155" t="s">
        <v>286</v>
      </c>
      <c r="C139" s="186" t="s">
        <v>287</v>
      </c>
      <c r="D139" s="156" t="s">
        <v>0</v>
      </c>
      <c r="E139" s="180"/>
      <c r="F139" s="158"/>
      <c r="G139" s="157">
        <f>ROUND(E139*F139,2)</f>
        <v>0</v>
      </c>
      <c r="H139" s="158"/>
      <c r="I139" s="157">
        <f>ROUND(E139*H139,2)</f>
        <v>0</v>
      </c>
      <c r="J139" s="158"/>
      <c r="K139" s="157">
        <f>ROUND(E139*J139,2)</f>
        <v>0</v>
      </c>
      <c r="L139" s="157">
        <v>21</v>
      </c>
      <c r="M139" s="157">
        <f>G139*(1+L139/100)</f>
        <v>0</v>
      </c>
      <c r="N139" s="157">
        <v>0</v>
      </c>
      <c r="O139" s="157">
        <f>ROUND(E139*N139,2)</f>
        <v>0</v>
      </c>
      <c r="P139" s="157">
        <v>0</v>
      </c>
      <c r="Q139" s="157">
        <f>ROUND(E139*P139,2)</f>
        <v>0</v>
      </c>
      <c r="R139" s="157"/>
      <c r="S139" s="157" t="s">
        <v>113</v>
      </c>
      <c r="T139" s="157" t="s">
        <v>114</v>
      </c>
      <c r="U139" s="157">
        <v>0</v>
      </c>
      <c r="V139" s="157">
        <f>ROUND(E139*U139,2)</f>
        <v>0</v>
      </c>
      <c r="W139" s="157"/>
      <c r="X139" s="157" t="s">
        <v>239</v>
      </c>
      <c r="Y139" s="147"/>
      <c r="Z139" s="147"/>
      <c r="AA139" s="147"/>
      <c r="AB139" s="147"/>
      <c r="AC139" s="147"/>
      <c r="AD139" s="147"/>
      <c r="AE139" s="147"/>
      <c r="AF139" s="147"/>
      <c r="AG139" s="147" t="s">
        <v>240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x14ac:dyDescent="0.2">
      <c r="A140" s="162" t="s">
        <v>108</v>
      </c>
      <c r="B140" s="163" t="s">
        <v>70</v>
      </c>
      <c r="C140" s="182" t="s">
        <v>71</v>
      </c>
      <c r="D140" s="164"/>
      <c r="E140" s="165"/>
      <c r="F140" s="166"/>
      <c r="G140" s="167">
        <f>SUMIF(AG141:AG147,"&lt;&gt;NOR",G141:G147)</f>
        <v>0</v>
      </c>
      <c r="H140" s="161"/>
      <c r="I140" s="161">
        <f>SUM(I141:I147)</f>
        <v>0</v>
      </c>
      <c r="J140" s="161"/>
      <c r="K140" s="161">
        <f>SUM(K141:K147)</f>
        <v>0</v>
      </c>
      <c r="L140" s="161"/>
      <c r="M140" s="161">
        <f>SUM(M141:M147)</f>
        <v>0</v>
      </c>
      <c r="N140" s="161"/>
      <c r="O140" s="161">
        <f>SUM(O141:O147)</f>
        <v>0.04</v>
      </c>
      <c r="P140" s="161"/>
      <c r="Q140" s="161">
        <f>SUM(Q141:Q147)</f>
        <v>0</v>
      </c>
      <c r="R140" s="161"/>
      <c r="S140" s="161"/>
      <c r="T140" s="161"/>
      <c r="U140" s="161"/>
      <c r="V140" s="161">
        <f>SUM(V141:V147)</f>
        <v>6.75</v>
      </c>
      <c r="W140" s="161"/>
      <c r="X140" s="161"/>
      <c r="AG140" t="s">
        <v>109</v>
      </c>
    </row>
    <row r="141" spans="1:60" outlineLevel="1" x14ac:dyDescent="0.2">
      <c r="A141" s="168">
        <v>47</v>
      </c>
      <c r="B141" s="169" t="s">
        <v>288</v>
      </c>
      <c r="C141" s="184" t="s">
        <v>289</v>
      </c>
      <c r="D141" s="170" t="s">
        <v>112</v>
      </c>
      <c r="E141" s="171">
        <v>15</v>
      </c>
      <c r="F141" s="172"/>
      <c r="G141" s="173">
        <f>ROUND(E141*F141,2)</f>
        <v>0</v>
      </c>
      <c r="H141" s="158"/>
      <c r="I141" s="157">
        <f>ROUND(E141*H141,2)</f>
        <v>0</v>
      </c>
      <c r="J141" s="158"/>
      <c r="K141" s="157">
        <f>ROUND(E141*J141,2)</f>
        <v>0</v>
      </c>
      <c r="L141" s="157">
        <v>21</v>
      </c>
      <c r="M141" s="157">
        <f>G141*(1+L141/100)</f>
        <v>0</v>
      </c>
      <c r="N141" s="157">
        <v>1.0000000000000001E-5</v>
      </c>
      <c r="O141" s="157">
        <f>ROUND(E141*N141,2)</f>
        <v>0</v>
      </c>
      <c r="P141" s="157">
        <v>0</v>
      </c>
      <c r="Q141" s="157">
        <f>ROUND(E141*P141,2)</f>
        <v>0</v>
      </c>
      <c r="R141" s="157"/>
      <c r="S141" s="157" t="s">
        <v>113</v>
      </c>
      <c r="T141" s="157" t="s">
        <v>114</v>
      </c>
      <c r="U141" s="157">
        <v>0.45</v>
      </c>
      <c r="V141" s="157">
        <f>ROUND(E141*U141,2)</f>
        <v>6.75</v>
      </c>
      <c r="W141" s="157"/>
      <c r="X141" s="157" t="s">
        <v>115</v>
      </c>
      <c r="Y141" s="147"/>
      <c r="Z141" s="147"/>
      <c r="AA141" s="147"/>
      <c r="AB141" s="147"/>
      <c r="AC141" s="147"/>
      <c r="AD141" s="147"/>
      <c r="AE141" s="147"/>
      <c r="AF141" s="147"/>
      <c r="AG141" s="147" t="s">
        <v>116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54"/>
      <c r="B142" s="155"/>
      <c r="C142" s="247" t="s">
        <v>290</v>
      </c>
      <c r="D142" s="248"/>
      <c r="E142" s="248"/>
      <c r="F142" s="248"/>
      <c r="G142" s="248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7"/>
      <c r="Z142" s="147"/>
      <c r="AA142" s="147"/>
      <c r="AB142" s="147"/>
      <c r="AC142" s="147"/>
      <c r="AD142" s="147"/>
      <c r="AE142" s="147"/>
      <c r="AF142" s="147"/>
      <c r="AG142" s="147" t="s">
        <v>154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54"/>
      <c r="B143" s="155"/>
      <c r="C143" s="185" t="s">
        <v>291</v>
      </c>
      <c r="D143" s="159"/>
      <c r="E143" s="160">
        <v>15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7"/>
      <c r="Z143" s="147"/>
      <c r="AA143" s="147"/>
      <c r="AB143" s="147"/>
      <c r="AC143" s="147"/>
      <c r="AD143" s="147"/>
      <c r="AE143" s="147"/>
      <c r="AF143" s="147"/>
      <c r="AG143" s="147" t="s">
        <v>126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68">
        <v>48</v>
      </c>
      <c r="B144" s="169" t="s">
        <v>292</v>
      </c>
      <c r="C144" s="184" t="s">
        <v>293</v>
      </c>
      <c r="D144" s="170" t="s">
        <v>112</v>
      </c>
      <c r="E144" s="171">
        <v>15</v>
      </c>
      <c r="F144" s="172"/>
      <c r="G144" s="173">
        <f>ROUND(E144*F144,2)</f>
        <v>0</v>
      </c>
      <c r="H144" s="158"/>
      <c r="I144" s="157">
        <f>ROUND(E144*H144,2)</f>
        <v>0</v>
      </c>
      <c r="J144" s="158"/>
      <c r="K144" s="157">
        <f>ROUND(E144*J144,2)</f>
        <v>0</v>
      </c>
      <c r="L144" s="157">
        <v>21</v>
      </c>
      <c r="M144" s="157">
        <f>G144*(1+L144/100)</f>
        <v>0</v>
      </c>
      <c r="N144" s="157">
        <v>2.7499999999999998E-3</v>
      </c>
      <c r="O144" s="157">
        <f>ROUND(E144*N144,2)</f>
        <v>0.04</v>
      </c>
      <c r="P144" s="157">
        <v>0</v>
      </c>
      <c r="Q144" s="157">
        <f>ROUND(E144*P144,2)</f>
        <v>0</v>
      </c>
      <c r="R144" s="157" t="s">
        <v>119</v>
      </c>
      <c r="S144" s="157" t="s">
        <v>113</v>
      </c>
      <c r="T144" s="157" t="s">
        <v>114</v>
      </c>
      <c r="U144" s="157">
        <v>0</v>
      </c>
      <c r="V144" s="157">
        <f>ROUND(E144*U144,2)</f>
        <v>0</v>
      </c>
      <c r="W144" s="157"/>
      <c r="X144" s="157" t="s">
        <v>121</v>
      </c>
      <c r="Y144" s="147"/>
      <c r="Z144" s="147"/>
      <c r="AA144" s="147"/>
      <c r="AB144" s="147"/>
      <c r="AC144" s="147"/>
      <c r="AD144" s="147"/>
      <c r="AE144" s="147"/>
      <c r="AF144" s="147"/>
      <c r="AG144" s="147" t="s">
        <v>122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54"/>
      <c r="B145" s="155"/>
      <c r="C145" s="185" t="s">
        <v>294</v>
      </c>
      <c r="D145" s="159"/>
      <c r="E145" s="160">
        <v>4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7"/>
      <c r="Z145" s="147"/>
      <c r="AA145" s="147"/>
      <c r="AB145" s="147"/>
      <c r="AC145" s="147"/>
      <c r="AD145" s="147"/>
      <c r="AE145" s="147"/>
      <c r="AF145" s="147"/>
      <c r="AG145" s="147" t="s">
        <v>126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54"/>
      <c r="B146" s="155"/>
      <c r="C146" s="185" t="s">
        <v>295</v>
      </c>
      <c r="D146" s="159"/>
      <c r="E146" s="160">
        <v>11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7"/>
      <c r="Z146" s="147"/>
      <c r="AA146" s="147"/>
      <c r="AB146" s="147"/>
      <c r="AC146" s="147"/>
      <c r="AD146" s="147"/>
      <c r="AE146" s="147"/>
      <c r="AF146" s="147"/>
      <c r="AG146" s="147" t="s">
        <v>126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54">
        <v>49</v>
      </c>
      <c r="B147" s="155" t="s">
        <v>296</v>
      </c>
      <c r="C147" s="186" t="s">
        <v>297</v>
      </c>
      <c r="D147" s="156" t="s">
        <v>0</v>
      </c>
      <c r="E147" s="180"/>
      <c r="F147" s="158"/>
      <c r="G147" s="157">
        <f>ROUND(E147*F147,2)</f>
        <v>0</v>
      </c>
      <c r="H147" s="158"/>
      <c r="I147" s="157">
        <f>ROUND(E147*H147,2)</f>
        <v>0</v>
      </c>
      <c r="J147" s="158"/>
      <c r="K147" s="157">
        <f>ROUND(E147*J147,2)</f>
        <v>0</v>
      </c>
      <c r="L147" s="157">
        <v>21</v>
      </c>
      <c r="M147" s="157">
        <f>G147*(1+L147/100)</f>
        <v>0</v>
      </c>
      <c r="N147" s="157">
        <v>0</v>
      </c>
      <c r="O147" s="157">
        <f>ROUND(E147*N147,2)</f>
        <v>0</v>
      </c>
      <c r="P147" s="157">
        <v>0</v>
      </c>
      <c r="Q147" s="157">
        <f>ROUND(E147*P147,2)</f>
        <v>0</v>
      </c>
      <c r="R147" s="157"/>
      <c r="S147" s="157" t="s">
        <v>113</v>
      </c>
      <c r="T147" s="157" t="s">
        <v>114</v>
      </c>
      <c r="U147" s="157">
        <v>0</v>
      </c>
      <c r="V147" s="157">
        <f>ROUND(E147*U147,2)</f>
        <v>0</v>
      </c>
      <c r="W147" s="157"/>
      <c r="X147" s="157" t="s">
        <v>239</v>
      </c>
      <c r="Y147" s="147"/>
      <c r="Z147" s="147"/>
      <c r="AA147" s="147"/>
      <c r="AB147" s="147"/>
      <c r="AC147" s="147"/>
      <c r="AD147" s="147"/>
      <c r="AE147" s="147"/>
      <c r="AF147" s="147"/>
      <c r="AG147" s="147" t="s">
        <v>240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x14ac:dyDescent="0.2">
      <c r="A148" s="162" t="s">
        <v>108</v>
      </c>
      <c r="B148" s="163" t="s">
        <v>72</v>
      </c>
      <c r="C148" s="182" t="s">
        <v>73</v>
      </c>
      <c r="D148" s="164"/>
      <c r="E148" s="165"/>
      <c r="F148" s="166"/>
      <c r="G148" s="167">
        <f>SUMIF(AG149:AG156,"&lt;&gt;NOR",G149:G156)</f>
        <v>0</v>
      </c>
      <c r="H148" s="161"/>
      <c r="I148" s="161">
        <f>SUM(I149:I156)</f>
        <v>0</v>
      </c>
      <c r="J148" s="161"/>
      <c r="K148" s="161">
        <f>SUM(K149:K156)</f>
        <v>0</v>
      </c>
      <c r="L148" s="161"/>
      <c r="M148" s="161">
        <f>SUM(M149:M156)</f>
        <v>0</v>
      </c>
      <c r="N148" s="161"/>
      <c r="O148" s="161">
        <f>SUM(O149:O156)</f>
        <v>0.01</v>
      </c>
      <c r="P148" s="161"/>
      <c r="Q148" s="161">
        <f>SUM(Q149:Q156)</f>
        <v>0</v>
      </c>
      <c r="R148" s="161"/>
      <c r="S148" s="161"/>
      <c r="T148" s="161"/>
      <c r="U148" s="161"/>
      <c r="V148" s="161">
        <f>SUM(V149:V156)</f>
        <v>3.13</v>
      </c>
      <c r="W148" s="161"/>
      <c r="X148" s="161"/>
      <c r="AG148" t="s">
        <v>109</v>
      </c>
    </row>
    <row r="149" spans="1:60" outlineLevel="1" x14ac:dyDescent="0.2">
      <c r="A149" s="174">
        <v>50</v>
      </c>
      <c r="B149" s="175" t="s">
        <v>298</v>
      </c>
      <c r="C149" s="183" t="s">
        <v>299</v>
      </c>
      <c r="D149" s="176" t="s">
        <v>129</v>
      </c>
      <c r="E149" s="177">
        <v>4</v>
      </c>
      <c r="F149" s="178"/>
      <c r="G149" s="179">
        <f>ROUND(E149*F149,2)</f>
        <v>0</v>
      </c>
      <c r="H149" s="158"/>
      <c r="I149" s="157">
        <f>ROUND(E149*H149,2)</f>
        <v>0</v>
      </c>
      <c r="J149" s="158"/>
      <c r="K149" s="157">
        <f>ROUND(E149*J149,2)</f>
        <v>0</v>
      </c>
      <c r="L149" s="157">
        <v>21</v>
      </c>
      <c r="M149" s="157">
        <f>G149*(1+L149/100)</f>
        <v>0</v>
      </c>
      <c r="N149" s="157">
        <v>2.0000000000000002E-5</v>
      </c>
      <c r="O149" s="157">
        <f>ROUND(E149*N149,2)</f>
        <v>0</v>
      </c>
      <c r="P149" s="157">
        <v>0</v>
      </c>
      <c r="Q149" s="157">
        <f>ROUND(E149*P149,2)</f>
        <v>0</v>
      </c>
      <c r="R149" s="157"/>
      <c r="S149" s="157" t="s">
        <v>113</v>
      </c>
      <c r="T149" s="157" t="s">
        <v>114</v>
      </c>
      <c r="U149" s="157">
        <v>7.2599999999999998E-2</v>
      </c>
      <c r="V149" s="157">
        <f>ROUND(E149*U149,2)</f>
        <v>0.28999999999999998</v>
      </c>
      <c r="W149" s="157"/>
      <c r="X149" s="157" t="s">
        <v>115</v>
      </c>
      <c r="Y149" s="147"/>
      <c r="Z149" s="147"/>
      <c r="AA149" s="147"/>
      <c r="AB149" s="147"/>
      <c r="AC149" s="147"/>
      <c r="AD149" s="147"/>
      <c r="AE149" s="147"/>
      <c r="AF149" s="147"/>
      <c r="AG149" s="147" t="s">
        <v>116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68">
        <v>51</v>
      </c>
      <c r="B150" s="169" t="s">
        <v>300</v>
      </c>
      <c r="C150" s="184" t="s">
        <v>301</v>
      </c>
      <c r="D150" s="170" t="s">
        <v>132</v>
      </c>
      <c r="E150" s="171">
        <v>3.6</v>
      </c>
      <c r="F150" s="172"/>
      <c r="G150" s="173">
        <f>ROUND(E150*F150,2)</f>
        <v>0</v>
      </c>
      <c r="H150" s="158"/>
      <c r="I150" s="157">
        <f>ROUND(E150*H150,2)</f>
        <v>0</v>
      </c>
      <c r="J150" s="158"/>
      <c r="K150" s="157">
        <f>ROUND(E150*J150,2)</f>
        <v>0</v>
      </c>
      <c r="L150" s="157">
        <v>21</v>
      </c>
      <c r="M150" s="157">
        <f>G150*(1+L150/100)</f>
        <v>0</v>
      </c>
      <c r="N150" s="157">
        <v>0</v>
      </c>
      <c r="O150" s="157">
        <f>ROUND(E150*N150,2)</f>
        <v>0</v>
      </c>
      <c r="P150" s="157">
        <v>1E-3</v>
      </c>
      <c r="Q150" s="157">
        <f>ROUND(E150*P150,2)</f>
        <v>0</v>
      </c>
      <c r="R150" s="157"/>
      <c r="S150" s="157" t="s">
        <v>113</v>
      </c>
      <c r="T150" s="157" t="s">
        <v>114</v>
      </c>
      <c r="U150" s="157">
        <v>0.105</v>
      </c>
      <c r="V150" s="157">
        <f>ROUND(E150*U150,2)</f>
        <v>0.38</v>
      </c>
      <c r="W150" s="157"/>
      <c r="X150" s="157" t="s">
        <v>115</v>
      </c>
      <c r="Y150" s="147"/>
      <c r="Z150" s="147"/>
      <c r="AA150" s="147"/>
      <c r="AB150" s="147"/>
      <c r="AC150" s="147"/>
      <c r="AD150" s="147"/>
      <c r="AE150" s="147"/>
      <c r="AF150" s="147"/>
      <c r="AG150" s="147" t="s">
        <v>116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54"/>
      <c r="B151" s="155"/>
      <c r="C151" s="185" t="s">
        <v>302</v>
      </c>
      <c r="D151" s="159"/>
      <c r="E151" s="160">
        <v>3.6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7"/>
      <c r="Z151" s="147"/>
      <c r="AA151" s="147"/>
      <c r="AB151" s="147"/>
      <c r="AC151" s="147"/>
      <c r="AD151" s="147"/>
      <c r="AE151" s="147"/>
      <c r="AF151" s="147"/>
      <c r="AG151" s="147" t="s">
        <v>126</v>
      </c>
      <c r="AH151" s="147">
        <v>5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ht="22.5" outlineLevel="1" x14ac:dyDescent="0.2">
      <c r="A152" s="168">
        <v>52</v>
      </c>
      <c r="B152" s="169" t="s">
        <v>303</v>
      </c>
      <c r="C152" s="184" t="s">
        <v>304</v>
      </c>
      <c r="D152" s="170" t="s">
        <v>132</v>
      </c>
      <c r="E152" s="171">
        <v>3.6</v>
      </c>
      <c r="F152" s="172"/>
      <c r="G152" s="173">
        <f>ROUND(E152*F152,2)</f>
        <v>0</v>
      </c>
      <c r="H152" s="158"/>
      <c r="I152" s="157">
        <f>ROUND(E152*H152,2)</f>
        <v>0</v>
      </c>
      <c r="J152" s="158"/>
      <c r="K152" s="157">
        <f>ROUND(E152*J152,2)</f>
        <v>0</v>
      </c>
      <c r="L152" s="157">
        <v>21</v>
      </c>
      <c r="M152" s="157">
        <f>G152*(1+L152/100)</f>
        <v>0</v>
      </c>
      <c r="N152" s="157">
        <v>2.8800000000000002E-3</v>
      </c>
      <c r="O152" s="157">
        <f>ROUND(E152*N152,2)</f>
        <v>0.01</v>
      </c>
      <c r="P152" s="157">
        <v>0</v>
      </c>
      <c r="Q152" s="157">
        <f>ROUND(E152*P152,2)</f>
        <v>0</v>
      </c>
      <c r="R152" s="157"/>
      <c r="S152" s="157" t="s">
        <v>113</v>
      </c>
      <c r="T152" s="157" t="s">
        <v>114</v>
      </c>
      <c r="U152" s="157">
        <v>0.68</v>
      </c>
      <c r="V152" s="157">
        <f>ROUND(E152*U152,2)</f>
        <v>2.4500000000000002</v>
      </c>
      <c r="W152" s="157"/>
      <c r="X152" s="157" t="s">
        <v>115</v>
      </c>
      <c r="Y152" s="147"/>
      <c r="Z152" s="147"/>
      <c r="AA152" s="147"/>
      <c r="AB152" s="147"/>
      <c r="AC152" s="147"/>
      <c r="AD152" s="147"/>
      <c r="AE152" s="147"/>
      <c r="AF152" s="147"/>
      <c r="AG152" s="147" t="s">
        <v>116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54"/>
      <c r="B153" s="155"/>
      <c r="C153" s="247" t="s">
        <v>305</v>
      </c>
      <c r="D153" s="248"/>
      <c r="E153" s="248"/>
      <c r="F153" s="248"/>
      <c r="G153" s="248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7"/>
      <c r="Z153" s="147"/>
      <c r="AA153" s="147"/>
      <c r="AB153" s="147"/>
      <c r="AC153" s="147"/>
      <c r="AD153" s="147"/>
      <c r="AE153" s="147"/>
      <c r="AF153" s="147"/>
      <c r="AG153" s="147" t="s">
        <v>154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54"/>
      <c r="B154" s="155"/>
      <c r="C154" s="185" t="s">
        <v>306</v>
      </c>
      <c r="D154" s="159"/>
      <c r="E154" s="160">
        <v>3.6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7"/>
      <c r="Z154" s="147"/>
      <c r="AA154" s="147"/>
      <c r="AB154" s="147"/>
      <c r="AC154" s="147"/>
      <c r="AD154" s="147"/>
      <c r="AE154" s="147"/>
      <c r="AF154" s="147"/>
      <c r="AG154" s="147" t="s">
        <v>126</v>
      </c>
      <c r="AH154" s="147">
        <v>0</v>
      </c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74">
        <v>53</v>
      </c>
      <c r="B155" s="175" t="s">
        <v>307</v>
      </c>
      <c r="C155" s="183" t="s">
        <v>308</v>
      </c>
      <c r="D155" s="176" t="s">
        <v>129</v>
      </c>
      <c r="E155" s="177">
        <v>4.2</v>
      </c>
      <c r="F155" s="178"/>
      <c r="G155" s="179">
        <f>ROUND(E155*F155,2)</f>
        <v>0</v>
      </c>
      <c r="H155" s="158"/>
      <c r="I155" s="157">
        <f>ROUND(E155*H155,2)</f>
        <v>0</v>
      </c>
      <c r="J155" s="158"/>
      <c r="K155" s="157">
        <f>ROUND(E155*J155,2)</f>
        <v>0</v>
      </c>
      <c r="L155" s="157">
        <v>21</v>
      </c>
      <c r="M155" s="157">
        <f>G155*(1+L155/100)</f>
        <v>0</v>
      </c>
      <c r="N155" s="157">
        <v>5.0000000000000001E-4</v>
      </c>
      <c r="O155" s="157">
        <f>ROUND(E155*N155,2)</f>
        <v>0</v>
      </c>
      <c r="P155" s="157">
        <v>0</v>
      </c>
      <c r="Q155" s="157">
        <f>ROUND(E155*P155,2)</f>
        <v>0</v>
      </c>
      <c r="R155" s="157" t="s">
        <v>119</v>
      </c>
      <c r="S155" s="157" t="s">
        <v>113</v>
      </c>
      <c r="T155" s="157" t="s">
        <v>120</v>
      </c>
      <c r="U155" s="157">
        <v>0</v>
      </c>
      <c r="V155" s="157">
        <f>ROUND(E155*U155,2)</f>
        <v>0</v>
      </c>
      <c r="W155" s="157"/>
      <c r="X155" s="157" t="s">
        <v>121</v>
      </c>
      <c r="Y155" s="147"/>
      <c r="Z155" s="147"/>
      <c r="AA155" s="147"/>
      <c r="AB155" s="147"/>
      <c r="AC155" s="147"/>
      <c r="AD155" s="147"/>
      <c r="AE155" s="147"/>
      <c r="AF155" s="147"/>
      <c r="AG155" s="147" t="s">
        <v>122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74">
        <v>54</v>
      </c>
      <c r="B156" s="175" t="s">
        <v>309</v>
      </c>
      <c r="C156" s="183" t="s">
        <v>310</v>
      </c>
      <c r="D156" s="176" t="s">
        <v>238</v>
      </c>
      <c r="E156" s="177">
        <v>1.255E-2</v>
      </c>
      <c r="F156" s="178"/>
      <c r="G156" s="179">
        <f>ROUND(E156*F156,2)</f>
        <v>0</v>
      </c>
      <c r="H156" s="158"/>
      <c r="I156" s="157">
        <f>ROUND(E156*H156,2)</f>
        <v>0</v>
      </c>
      <c r="J156" s="158"/>
      <c r="K156" s="157">
        <f>ROUND(E156*J156,2)</f>
        <v>0</v>
      </c>
      <c r="L156" s="157">
        <v>21</v>
      </c>
      <c r="M156" s="157">
        <f>G156*(1+L156/100)</f>
        <v>0</v>
      </c>
      <c r="N156" s="157">
        <v>0</v>
      </c>
      <c r="O156" s="157">
        <f>ROUND(E156*N156,2)</f>
        <v>0</v>
      </c>
      <c r="P156" s="157">
        <v>0</v>
      </c>
      <c r="Q156" s="157">
        <f>ROUND(E156*P156,2)</f>
        <v>0</v>
      </c>
      <c r="R156" s="157"/>
      <c r="S156" s="157" t="s">
        <v>113</v>
      </c>
      <c r="T156" s="157" t="s">
        <v>133</v>
      </c>
      <c r="U156" s="157">
        <v>1.1020000000000001</v>
      </c>
      <c r="V156" s="157">
        <f>ROUND(E156*U156,2)</f>
        <v>0.01</v>
      </c>
      <c r="W156" s="157"/>
      <c r="X156" s="157" t="s">
        <v>239</v>
      </c>
      <c r="Y156" s="147"/>
      <c r="Z156" s="147"/>
      <c r="AA156" s="147"/>
      <c r="AB156" s="147"/>
      <c r="AC156" s="147"/>
      <c r="AD156" s="147"/>
      <c r="AE156" s="147"/>
      <c r="AF156" s="147"/>
      <c r="AG156" s="147" t="s">
        <v>240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x14ac:dyDescent="0.2">
      <c r="A157" s="162" t="s">
        <v>108</v>
      </c>
      <c r="B157" s="163" t="s">
        <v>74</v>
      </c>
      <c r="C157" s="182" t="s">
        <v>75</v>
      </c>
      <c r="D157" s="164"/>
      <c r="E157" s="165"/>
      <c r="F157" s="166"/>
      <c r="G157" s="167">
        <f>SUMIF(AG158:AG170,"&lt;&gt;NOR",G158:G170)</f>
        <v>0</v>
      </c>
      <c r="H157" s="161"/>
      <c r="I157" s="161">
        <f>SUM(I158:I170)</f>
        <v>0</v>
      </c>
      <c r="J157" s="161"/>
      <c r="K157" s="161">
        <f>SUM(K158:K170)</f>
        <v>0</v>
      </c>
      <c r="L157" s="161"/>
      <c r="M157" s="161">
        <f>SUM(M158:M170)</f>
        <v>0</v>
      </c>
      <c r="N157" s="161"/>
      <c r="O157" s="161">
        <f>SUM(O158:O170)</f>
        <v>0.05</v>
      </c>
      <c r="P157" s="161"/>
      <c r="Q157" s="161">
        <f>SUM(Q158:Q170)</f>
        <v>0</v>
      </c>
      <c r="R157" s="161"/>
      <c r="S157" s="161"/>
      <c r="T157" s="161"/>
      <c r="U157" s="161"/>
      <c r="V157" s="161">
        <f>SUM(V158:V170)</f>
        <v>68.930000000000007</v>
      </c>
      <c r="W157" s="161"/>
      <c r="X157" s="161"/>
      <c r="AG157" t="s">
        <v>109</v>
      </c>
    </row>
    <row r="158" spans="1:60" outlineLevel="1" x14ac:dyDescent="0.2">
      <c r="A158" s="168">
        <v>55</v>
      </c>
      <c r="B158" s="169" t="s">
        <v>311</v>
      </c>
      <c r="C158" s="184" t="s">
        <v>312</v>
      </c>
      <c r="D158" s="170" t="s">
        <v>132</v>
      </c>
      <c r="E158" s="171">
        <v>13.44</v>
      </c>
      <c r="F158" s="172"/>
      <c r="G158" s="173">
        <f>ROUND(E158*F158,2)</f>
        <v>0</v>
      </c>
      <c r="H158" s="158"/>
      <c r="I158" s="157">
        <f>ROUND(E158*H158,2)</f>
        <v>0</v>
      </c>
      <c r="J158" s="158"/>
      <c r="K158" s="157">
        <f>ROUND(E158*J158,2)</f>
        <v>0</v>
      </c>
      <c r="L158" s="157">
        <v>21</v>
      </c>
      <c r="M158" s="157">
        <f>G158*(1+L158/100)</f>
        <v>0</v>
      </c>
      <c r="N158" s="157">
        <v>1.0000000000000001E-5</v>
      </c>
      <c r="O158" s="157">
        <f>ROUND(E158*N158,2)</f>
        <v>0</v>
      </c>
      <c r="P158" s="157">
        <v>0</v>
      </c>
      <c r="Q158" s="157">
        <f>ROUND(E158*P158,2)</f>
        <v>0</v>
      </c>
      <c r="R158" s="157"/>
      <c r="S158" s="157" t="s">
        <v>113</v>
      </c>
      <c r="T158" s="157" t="s">
        <v>114</v>
      </c>
      <c r="U158" s="157">
        <v>0.04</v>
      </c>
      <c r="V158" s="157">
        <f>ROUND(E158*U158,2)</f>
        <v>0.54</v>
      </c>
      <c r="W158" s="157"/>
      <c r="X158" s="157" t="s">
        <v>115</v>
      </c>
      <c r="Y158" s="147"/>
      <c r="Z158" s="147"/>
      <c r="AA158" s="147"/>
      <c r="AB158" s="147"/>
      <c r="AC158" s="147"/>
      <c r="AD158" s="147"/>
      <c r="AE158" s="147"/>
      <c r="AF158" s="147"/>
      <c r="AG158" s="147" t="s">
        <v>116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54"/>
      <c r="B159" s="155"/>
      <c r="C159" s="185" t="s">
        <v>313</v>
      </c>
      <c r="D159" s="159"/>
      <c r="E159" s="160">
        <v>13.44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7"/>
      <c r="Z159" s="147"/>
      <c r="AA159" s="147"/>
      <c r="AB159" s="147"/>
      <c r="AC159" s="147"/>
      <c r="AD159" s="147"/>
      <c r="AE159" s="147"/>
      <c r="AF159" s="147"/>
      <c r="AG159" s="147" t="s">
        <v>126</v>
      </c>
      <c r="AH159" s="147">
        <v>5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ht="22.5" outlineLevel="1" x14ac:dyDescent="0.2">
      <c r="A160" s="168">
        <v>56</v>
      </c>
      <c r="B160" s="169" t="s">
        <v>314</v>
      </c>
      <c r="C160" s="184" t="s">
        <v>315</v>
      </c>
      <c r="D160" s="170" t="s">
        <v>132</v>
      </c>
      <c r="E160" s="171">
        <v>13.44</v>
      </c>
      <c r="F160" s="172"/>
      <c r="G160" s="173">
        <f>ROUND(E160*F160,2)</f>
        <v>0</v>
      </c>
      <c r="H160" s="158"/>
      <c r="I160" s="157">
        <f>ROUND(E160*H160,2)</f>
        <v>0</v>
      </c>
      <c r="J160" s="158"/>
      <c r="K160" s="157">
        <f>ROUND(E160*J160,2)</f>
        <v>0</v>
      </c>
      <c r="L160" s="157">
        <v>21</v>
      </c>
      <c r="M160" s="157">
        <f>G160*(1+L160/100)</f>
        <v>0</v>
      </c>
      <c r="N160" s="157">
        <v>2.0000000000000001E-4</v>
      </c>
      <c r="O160" s="157">
        <f>ROUND(E160*N160,2)</f>
        <v>0</v>
      </c>
      <c r="P160" s="157">
        <v>0</v>
      </c>
      <c r="Q160" s="157">
        <f>ROUND(E160*P160,2)</f>
        <v>0</v>
      </c>
      <c r="R160" s="157"/>
      <c r="S160" s="157" t="s">
        <v>113</v>
      </c>
      <c r="T160" s="157" t="s">
        <v>114</v>
      </c>
      <c r="U160" s="157">
        <v>0.09</v>
      </c>
      <c r="V160" s="157">
        <f>ROUND(E160*U160,2)</f>
        <v>1.21</v>
      </c>
      <c r="W160" s="157"/>
      <c r="X160" s="157" t="s">
        <v>115</v>
      </c>
      <c r="Y160" s="147"/>
      <c r="Z160" s="147"/>
      <c r="AA160" s="147"/>
      <c r="AB160" s="147"/>
      <c r="AC160" s="147"/>
      <c r="AD160" s="147"/>
      <c r="AE160" s="147"/>
      <c r="AF160" s="147"/>
      <c r="AG160" s="147" t="s">
        <v>116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54"/>
      <c r="B161" s="155"/>
      <c r="C161" s="247" t="s">
        <v>316</v>
      </c>
      <c r="D161" s="248"/>
      <c r="E161" s="248"/>
      <c r="F161" s="248"/>
      <c r="G161" s="248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7"/>
      <c r="Z161" s="147"/>
      <c r="AA161" s="147"/>
      <c r="AB161" s="147"/>
      <c r="AC161" s="147"/>
      <c r="AD161" s="147"/>
      <c r="AE161" s="147"/>
      <c r="AF161" s="147"/>
      <c r="AG161" s="147" t="s">
        <v>154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54"/>
      <c r="B162" s="155"/>
      <c r="C162" s="185" t="s">
        <v>162</v>
      </c>
      <c r="D162" s="159"/>
      <c r="E162" s="160"/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7"/>
      <c r="Z162" s="147"/>
      <c r="AA162" s="147"/>
      <c r="AB162" s="147"/>
      <c r="AC162" s="147"/>
      <c r="AD162" s="147"/>
      <c r="AE162" s="147"/>
      <c r="AF162" s="147"/>
      <c r="AG162" s="147" t="s">
        <v>126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54"/>
      <c r="B163" s="155"/>
      <c r="C163" s="185" t="s">
        <v>317</v>
      </c>
      <c r="D163" s="159"/>
      <c r="E163" s="160">
        <v>5.76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7"/>
      <c r="Z163" s="147"/>
      <c r="AA163" s="147"/>
      <c r="AB163" s="147"/>
      <c r="AC163" s="147"/>
      <c r="AD163" s="147"/>
      <c r="AE163" s="147"/>
      <c r="AF163" s="147"/>
      <c r="AG163" s="147" t="s">
        <v>126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54"/>
      <c r="B164" s="155"/>
      <c r="C164" s="185" t="s">
        <v>164</v>
      </c>
      <c r="D164" s="159"/>
      <c r="E164" s="160"/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7"/>
      <c r="Z164" s="147"/>
      <c r="AA164" s="147"/>
      <c r="AB164" s="147"/>
      <c r="AC164" s="147"/>
      <c r="AD164" s="147"/>
      <c r="AE164" s="147"/>
      <c r="AF164" s="147"/>
      <c r="AG164" s="147" t="s">
        <v>126</v>
      </c>
      <c r="AH164" s="147">
        <v>0</v>
      </c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ht="22.5" outlineLevel="1" x14ac:dyDescent="0.2">
      <c r="A165" s="154"/>
      <c r="B165" s="155"/>
      <c r="C165" s="185" t="s">
        <v>318</v>
      </c>
      <c r="D165" s="159"/>
      <c r="E165" s="160">
        <v>7.68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7"/>
      <c r="Z165" s="147"/>
      <c r="AA165" s="147"/>
      <c r="AB165" s="147"/>
      <c r="AC165" s="147"/>
      <c r="AD165" s="147"/>
      <c r="AE165" s="147"/>
      <c r="AF165" s="147"/>
      <c r="AG165" s="147" t="s">
        <v>126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1" x14ac:dyDescent="0.2">
      <c r="A166" s="168">
        <v>57</v>
      </c>
      <c r="B166" s="169" t="s">
        <v>319</v>
      </c>
      <c r="C166" s="184" t="s">
        <v>320</v>
      </c>
      <c r="D166" s="170" t="s">
        <v>132</v>
      </c>
      <c r="E166" s="171">
        <v>155.52000000000001</v>
      </c>
      <c r="F166" s="172"/>
      <c r="G166" s="173">
        <f>ROUND(E166*F166,2)</f>
        <v>0</v>
      </c>
      <c r="H166" s="158"/>
      <c r="I166" s="157">
        <f>ROUND(E166*H166,2)</f>
        <v>0</v>
      </c>
      <c r="J166" s="158"/>
      <c r="K166" s="157">
        <f>ROUND(E166*J166,2)</f>
        <v>0</v>
      </c>
      <c r="L166" s="157">
        <v>21</v>
      </c>
      <c r="M166" s="157">
        <f>G166*(1+L166/100)</f>
        <v>0</v>
      </c>
      <c r="N166" s="157">
        <v>2.9999999999999997E-4</v>
      </c>
      <c r="O166" s="157">
        <f>ROUND(E166*N166,2)</f>
        <v>0.05</v>
      </c>
      <c r="P166" s="157">
        <v>0</v>
      </c>
      <c r="Q166" s="157">
        <f>ROUND(E166*P166,2)</f>
        <v>0</v>
      </c>
      <c r="R166" s="157"/>
      <c r="S166" s="157" t="s">
        <v>113</v>
      </c>
      <c r="T166" s="157" t="s">
        <v>133</v>
      </c>
      <c r="U166" s="157">
        <v>0.432</v>
      </c>
      <c r="V166" s="157">
        <f>ROUND(E166*U166,2)</f>
        <v>67.180000000000007</v>
      </c>
      <c r="W166" s="157"/>
      <c r="X166" s="157" t="s">
        <v>115</v>
      </c>
      <c r="Y166" s="147"/>
      <c r="Z166" s="147"/>
      <c r="AA166" s="147"/>
      <c r="AB166" s="147"/>
      <c r="AC166" s="147"/>
      <c r="AD166" s="147"/>
      <c r="AE166" s="147"/>
      <c r="AF166" s="147"/>
      <c r="AG166" s="147" t="s">
        <v>116</v>
      </c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54"/>
      <c r="B167" s="155"/>
      <c r="C167" s="247" t="s">
        <v>321</v>
      </c>
      <c r="D167" s="248"/>
      <c r="E167" s="248"/>
      <c r="F167" s="248"/>
      <c r="G167" s="248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7"/>
      <c r="Z167" s="147"/>
      <c r="AA167" s="147"/>
      <c r="AB167" s="147"/>
      <c r="AC167" s="147"/>
      <c r="AD167" s="147"/>
      <c r="AE167" s="147"/>
      <c r="AF167" s="147"/>
      <c r="AG167" s="147" t="s">
        <v>154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 x14ac:dyDescent="0.2">
      <c r="A168" s="154"/>
      <c r="B168" s="155"/>
      <c r="C168" s="185" t="s">
        <v>164</v>
      </c>
      <c r="D168" s="159"/>
      <c r="E168" s="160"/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7"/>
      <c r="Z168" s="147"/>
      <c r="AA168" s="147"/>
      <c r="AB168" s="147"/>
      <c r="AC168" s="147"/>
      <c r="AD168" s="147"/>
      <c r="AE168" s="147"/>
      <c r="AF168" s="147"/>
      <c r="AG168" s="147" t="s">
        <v>126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ht="22.5" outlineLevel="1" x14ac:dyDescent="0.2">
      <c r="A169" s="154"/>
      <c r="B169" s="155"/>
      <c r="C169" s="185" t="s">
        <v>322</v>
      </c>
      <c r="D169" s="159"/>
      <c r="E169" s="160">
        <v>76.319999999999993</v>
      </c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7"/>
      <c r="Z169" s="147"/>
      <c r="AA169" s="147"/>
      <c r="AB169" s="147"/>
      <c r="AC169" s="147"/>
      <c r="AD169" s="147"/>
      <c r="AE169" s="147"/>
      <c r="AF169" s="147"/>
      <c r="AG169" s="147" t="s">
        <v>126</v>
      </c>
      <c r="AH169" s="147">
        <v>0</v>
      </c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ht="22.5" outlineLevel="1" x14ac:dyDescent="0.2">
      <c r="A170" s="154"/>
      <c r="B170" s="155"/>
      <c r="C170" s="185" t="s">
        <v>323</v>
      </c>
      <c r="D170" s="159"/>
      <c r="E170" s="160">
        <v>79.2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7"/>
      <c r="Z170" s="147"/>
      <c r="AA170" s="147"/>
      <c r="AB170" s="147"/>
      <c r="AC170" s="147"/>
      <c r="AD170" s="147"/>
      <c r="AE170" s="147"/>
      <c r="AF170" s="147"/>
      <c r="AG170" s="147" t="s">
        <v>126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x14ac:dyDescent="0.2">
      <c r="A171" s="162" t="s">
        <v>108</v>
      </c>
      <c r="B171" s="163" t="s">
        <v>76</v>
      </c>
      <c r="C171" s="182" t="s">
        <v>77</v>
      </c>
      <c r="D171" s="164"/>
      <c r="E171" s="165"/>
      <c r="F171" s="166"/>
      <c r="G171" s="167">
        <f>SUMIF(AG172:AG175,"&lt;&gt;NOR",G172:G175)</f>
        <v>0</v>
      </c>
      <c r="H171" s="161"/>
      <c r="I171" s="161">
        <f>SUM(I172:I175)</f>
        <v>0</v>
      </c>
      <c r="J171" s="161"/>
      <c r="K171" s="161">
        <f>SUM(K172:K175)</f>
        <v>0</v>
      </c>
      <c r="L171" s="161"/>
      <c r="M171" s="161">
        <f>SUM(M172:M175)</f>
        <v>0</v>
      </c>
      <c r="N171" s="161"/>
      <c r="O171" s="161">
        <f>SUM(O172:O175)</f>
        <v>0.01</v>
      </c>
      <c r="P171" s="161"/>
      <c r="Q171" s="161">
        <f>SUM(Q172:Q175)</f>
        <v>0</v>
      </c>
      <c r="R171" s="161"/>
      <c r="S171" s="161"/>
      <c r="T171" s="161"/>
      <c r="U171" s="161"/>
      <c r="V171" s="161">
        <f>SUM(V172:V175)</f>
        <v>3.77</v>
      </c>
      <c r="W171" s="161"/>
      <c r="X171" s="161"/>
      <c r="AG171" t="s">
        <v>109</v>
      </c>
    </row>
    <row r="172" spans="1:60" outlineLevel="1" x14ac:dyDescent="0.2">
      <c r="A172" s="168">
        <v>58</v>
      </c>
      <c r="B172" s="169" t="s">
        <v>324</v>
      </c>
      <c r="C172" s="184" t="s">
        <v>325</v>
      </c>
      <c r="D172" s="170" t="s">
        <v>132</v>
      </c>
      <c r="E172" s="171">
        <v>28.6</v>
      </c>
      <c r="F172" s="172"/>
      <c r="G172" s="173">
        <f>ROUND(E172*F172,2)</f>
        <v>0</v>
      </c>
      <c r="H172" s="158"/>
      <c r="I172" s="157">
        <f>ROUND(E172*H172,2)</f>
        <v>0</v>
      </c>
      <c r="J172" s="158"/>
      <c r="K172" s="157">
        <f>ROUND(E172*J172,2)</f>
        <v>0</v>
      </c>
      <c r="L172" s="157">
        <v>21</v>
      </c>
      <c r="M172" s="157">
        <f>G172*(1+L172/100)</f>
        <v>0</v>
      </c>
      <c r="N172" s="157">
        <v>1.7000000000000001E-4</v>
      </c>
      <c r="O172" s="157">
        <f>ROUND(E172*N172,2)</f>
        <v>0</v>
      </c>
      <c r="P172" s="157">
        <v>0</v>
      </c>
      <c r="Q172" s="157">
        <f>ROUND(E172*P172,2)</f>
        <v>0</v>
      </c>
      <c r="R172" s="157"/>
      <c r="S172" s="157" t="s">
        <v>113</v>
      </c>
      <c r="T172" s="157" t="s">
        <v>114</v>
      </c>
      <c r="U172" s="157">
        <v>0.03</v>
      </c>
      <c r="V172" s="157">
        <f>ROUND(E172*U172,2)</f>
        <v>0.86</v>
      </c>
      <c r="W172" s="157"/>
      <c r="X172" s="157" t="s">
        <v>115</v>
      </c>
      <c r="Y172" s="147"/>
      <c r="Z172" s="147"/>
      <c r="AA172" s="147"/>
      <c r="AB172" s="147"/>
      <c r="AC172" s="147"/>
      <c r="AD172" s="147"/>
      <c r="AE172" s="147"/>
      <c r="AF172" s="147"/>
      <c r="AG172" s="147" t="s">
        <v>116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54"/>
      <c r="B173" s="155"/>
      <c r="C173" s="185" t="s">
        <v>326</v>
      </c>
      <c r="D173" s="159"/>
      <c r="E173" s="160">
        <v>28.6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7"/>
      <c r="Z173" s="147"/>
      <c r="AA173" s="147"/>
      <c r="AB173" s="147"/>
      <c r="AC173" s="147"/>
      <c r="AD173" s="147"/>
      <c r="AE173" s="147"/>
      <c r="AF173" s="147"/>
      <c r="AG173" s="147" t="s">
        <v>126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1" x14ac:dyDescent="0.2">
      <c r="A174" s="168">
        <v>59</v>
      </c>
      <c r="B174" s="169" t="s">
        <v>327</v>
      </c>
      <c r="C174" s="184" t="s">
        <v>328</v>
      </c>
      <c r="D174" s="170" t="s">
        <v>132</v>
      </c>
      <c r="E174" s="171">
        <v>28.6</v>
      </c>
      <c r="F174" s="172"/>
      <c r="G174" s="173">
        <f>ROUND(E174*F174,2)</f>
        <v>0</v>
      </c>
      <c r="H174" s="158"/>
      <c r="I174" s="157">
        <f>ROUND(E174*H174,2)</f>
        <v>0</v>
      </c>
      <c r="J174" s="158"/>
      <c r="K174" s="157">
        <f>ROUND(E174*J174,2)</f>
        <v>0</v>
      </c>
      <c r="L174" s="157">
        <v>21</v>
      </c>
      <c r="M174" s="157">
        <f>G174*(1+L174/100)</f>
        <v>0</v>
      </c>
      <c r="N174" s="157">
        <v>2.9E-4</v>
      </c>
      <c r="O174" s="157">
        <f>ROUND(E174*N174,2)</f>
        <v>0.01</v>
      </c>
      <c r="P174" s="157">
        <v>0</v>
      </c>
      <c r="Q174" s="157">
        <f>ROUND(E174*P174,2)</f>
        <v>0</v>
      </c>
      <c r="R174" s="157"/>
      <c r="S174" s="157" t="s">
        <v>113</v>
      </c>
      <c r="T174" s="157" t="s">
        <v>114</v>
      </c>
      <c r="U174" s="157">
        <v>0.10191</v>
      </c>
      <c r="V174" s="157">
        <f>ROUND(E174*U174,2)</f>
        <v>2.91</v>
      </c>
      <c r="W174" s="157"/>
      <c r="X174" s="157" t="s">
        <v>115</v>
      </c>
      <c r="Y174" s="147"/>
      <c r="Z174" s="147"/>
      <c r="AA174" s="147"/>
      <c r="AB174" s="147"/>
      <c r="AC174" s="147"/>
      <c r="AD174" s="147"/>
      <c r="AE174" s="147"/>
      <c r="AF174" s="147"/>
      <c r="AG174" s="147" t="s">
        <v>116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outlineLevel="1" x14ac:dyDescent="0.2">
      <c r="A175" s="154"/>
      <c r="B175" s="155"/>
      <c r="C175" s="185" t="s">
        <v>329</v>
      </c>
      <c r="D175" s="159"/>
      <c r="E175" s="160">
        <v>28.6</v>
      </c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7"/>
      <c r="Z175" s="147"/>
      <c r="AA175" s="147"/>
      <c r="AB175" s="147"/>
      <c r="AC175" s="147"/>
      <c r="AD175" s="147"/>
      <c r="AE175" s="147"/>
      <c r="AF175" s="147"/>
      <c r="AG175" s="147" t="s">
        <v>126</v>
      </c>
      <c r="AH175" s="147">
        <v>5</v>
      </c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x14ac:dyDescent="0.2">
      <c r="A176" s="162" t="s">
        <v>108</v>
      </c>
      <c r="B176" s="163" t="s">
        <v>78</v>
      </c>
      <c r="C176" s="182" t="s">
        <v>79</v>
      </c>
      <c r="D176" s="164"/>
      <c r="E176" s="165"/>
      <c r="F176" s="166"/>
      <c r="G176" s="167">
        <f>SUMIF(AG177:AG181,"&lt;&gt;NOR",G177:G181)</f>
        <v>0</v>
      </c>
      <c r="H176" s="161"/>
      <c r="I176" s="161">
        <f>SUM(I177:I181)</f>
        <v>0</v>
      </c>
      <c r="J176" s="161"/>
      <c r="K176" s="161">
        <f>SUM(K177:K181)</f>
        <v>0</v>
      </c>
      <c r="L176" s="161"/>
      <c r="M176" s="161">
        <f>SUM(M177:M181)</f>
        <v>0</v>
      </c>
      <c r="N176" s="161"/>
      <c r="O176" s="161">
        <f>SUM(O177:O181)</f>
        <v>0</v>
      </c>
      <c r="P176" s="161"/>
      <c r="Q176" s="161">
        <f>SUM(Q177:Q181)</f>
        <v>0</v>
      </c>
      <c r="R176" s="161"/>
      <c r="S176" s="161"/>
      <c r="T176" s="161"/>
      <c r="U176" s="161"/>
      <c r="V176" s="161">
        <f>SUM(V177:V181)</f>
        <v>7.7399999999999993</v>
      </c>
      <c r="W176" s="161"/>
      <c r="X176" s="161"/>
      <c r="AG176" t="s">
        <v>109</v>
      </c>
    </row>
    <row r="177" spans="1:60" outlineLevel="1" x14ac:dyDescent="0.2">
      <c r="A177" s="174">
        <v>60</v>
      </c>
      <c r="B177" s="175" t="s">
        <v>330</v>
      </c>
      <c r="C177" s="183" t="s">
        <v>331</v>
      </c>
      <c r="D177" s="176" t="s">
        <v>238</v>
      </c>
      <c r="E177" s="177">
        <v>2.4700700000000002</v>
      </c>
      <c r="F177" s="178"/>
      <c r="G177" s="179">
        <f>ROUND(E177*F177,2)</f>
        <v>0</v>
      </c>
      <c r="H177" s="158"/>
      <c r="I177" s="157">
        <f>ROUND(E177*H177,2)</f>
        <v>0</v>
      </c>
      <c r="J177" s="158"/>
      <c r="K177" s="157">
        <f>ROUND(E177*J177,2)</f>
        <v>0</v>
      </c>
      <c r="L177" s="157">
        <v>21</v>
      </c>
      <c r="M177" s="157">
        <f>G177*(1+L177/100)</f>
        <v>0</v>
      </c>
      <c r="N177" s="157">
        <v>0</v>
      </c>
      <c r="O177" s="157">
        <f>ROUND(E177*N177,2)</f>
        <v>0</v>
      </c>
      <c r="P177" s="157">
        <v>0</v>
      </c>
      <c r="Q177" s="157">
        <f>ROUND(E177*P177,2)</f>
        <v>0</v>
      </c>
      <c r="R177" s="157"/>
      <c r="S177" s="157" t="s">
        <v>113</v>
      </c>
      <c r="T177" s="157" t="s">
        <v>114</v>
      </c>
      <c r="U177" s="157">
        <v>0.93300000000000005</v>
      </c>
      <c r="V177" s="157">
        <f>ROUND(E177*U177,2)</f>
        <v>2.2999999999999998</v>
      </c>
      <c r="W177" s="157"/>
      <c r="X177" s="157" t="s">
        <v>332</v>
      </c>
      <c r="Y177" s="147"/>
      <c r="Z177" s="147"/>
      <c r="AA177" s="147"/>
      <c r="AB177" s="147"/>
      <c r="AC177" s="147"/>
      <c r="AD177" s="147"/>
      <c r="AE177" s="147"/>
      <c r="AF177" s="147"/>
      <c r="AG177" s="147" t="s">
        <v>333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1" x14ac:dyDescent="0.2">
      <c r="A178" s="174">
        <v>61</v>
      </c>
      <c r="B178" s="175" t="s">
        <v>334</v>
      </c>
      <c r="C178" s="183" t="s">
        <v>335</v>
      </c>
      <c r="D178" s="176" t="s">
        <v>238</v>
      </c>
      <c r="E178" s="177">
        <v>2.4700700000000002</v>
      </c>
      <c r="F178" s="178"/>
      <c r="G178" s="179">
        <f>ROUND(E178*F178,2)</f>
        <v>0</v>
      </c>
      <c r="H178" s="158"/>
      <c r="I178" s="157">
        <f>ROUND(E178*H178,2)</f>
        <v>0</v>
      </c>
      <c r="J178" s="158"/>
      <c r="K178" s="157">
        <f>ROUND(E178*J178,2)</f>
        <v>0</v>
      </c>
      <c r="L178" s="157">
        <v>21</v>
      </c>
      <c r="M178" s="157">
        <f>G178*(1+L178/100)</f>
        <v>0</v>
      </c>
      <c r="N178" s="157">
        <v>0</v>
      </c>
      <c r="O178" s="157">
        <f>ROUND(E178*N178,2)</f>
        <v>0</v>
      </c>
      <c r="P178" s="157">
        <v>0</v>
      </c>
      <c r="Q178" s="157">
        <f>ROUND(E178*P178,2)</f>
        <v>0</v>
      </c>
      <c r="R178" s="157"/>
      <c r="S178" s="157" t="s">
        <v>113</v>
      </c>
      <c r="T178" s="157" t="s">
        <v>114</v>
      </c>
      <c r="U178" s="157">
        <v>2.0089999999999999</v>
      </c>
      <c r="V178" s="157">
        <f>ROUND(E178*U178,2)</f>
        <v>4.96</v>
      </c>
      <c r="W178" s="157"/>
      <c r="X178" s="157" t="s">
        <v>332</v>
      </c>
      <c r="Y178" s="147"/>
      <c r="Z178" s="147"/>
      <c r="AA178" s="147"/>
      <c r="AB178" s="147"/>
      <c r="AC178" s="147"/>
      <c r="AD178" s="147"/>
      <c r="AE178" s="147"/>
      <c r="AF178" s="147"/>
      <c r="AG178" s="147" t="s">
        <v>333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">
      <c r="A179" s="174">
        <v>62</v>
      </c>
      <c r="B179" s="175" t="s">
        <v>336</v>
      </c>
      <c r="C179" s="183" t="s">
        <v>337</v>
      </c>
      <c r="D179" s="176" t="s">
        <v>238</v>
      </c>
      <c r="E179" s="177">
        <v>2.4700700000000002</v>
      </c>
      <c r="F179" s="178"/>
      <c r="G179" s="179">
        <f>ROUND(E179*F179,2)</f>
        <v>0</v>
      </c>
      <c r="H179" s="158"/>
      <c r="I179" s="157">
        <f>ROUND(E179*H179,2)</f>
        <v>0</v>
      </c>
      <c r="J179" s="158"/>
      <c r="K179" s="157">
        <f>ROUND(E179*J179,2)</f>
        <v>0</v>
      </c>
      <c r="L179" s="157">
        <v>21</v>
      </c>
      <c r="M179" s="157">
        <f>G179*(1+L179/100)</f>
        <v>0</v>
      </c>
      <c r="N179" s="157">
        <v>0</v>
      </c>
      <c r="O179" s="157">
        <f>ROUND(E179*N179,2)</f>
        <v>0</v>
      </c>
      <c r="P179" s="157">
        <v>0</v>
      </c>
      <c r="Q179" s="157">
        <f>ROUND(E179*P179,2)</f>
        <v>0</v>
      </c>
      <c r="R179" s="157"/>
      <c r="S179" s="157" t="s">
        <v>113</v>
      </c>
      <c r="T179" s="157" t="s">
        <v>114</v>
      </c>
      <c r="U179" s="157">
        <v>0.155</v>
      </c>
      <c r="V179" s="157">
        <f>ROUND(E179*U179,2)</f>
        <v>0.38</v>
      </c>
      <c r="W179" s="157"/>
      <c r="X179" s="157" t="s">
        <v>332</v>
      </c>
      <c r="Y179" s="147"/>
      <c r="Z179" s="147"/>
      <c r="AA179" s="147"/>
      <c r="AB179" s="147"/>
      <c r="AC179" s="147"/>
      <c r="AD179" s="147"/>
      <c r="AE179" s="147"/>
      <c r="AF179" s="147"/>
      <c r="AG179" s="147" t="s">
        <v>333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">
      <c r="A180" s="174">
        <v>63</v>
      </c>
      <c r="B180" s="175" t="s">
        <v>338</v>
      </c>
      <c r="C180" s="183" t="s">
        <v>339</v>
      </c>
      <c r="D180" s="176" t="s">
        <v>238</v>
      </c>
      <c r="E180" s="177">
        <v>12.350350000000001</v>
      </c>
      <c r="F180" s="178"/>
      <c r="G180" s="179">
        <f>ROUND(E180*F180,2)</f>
        <v>0</v>
      </c>
      <c r="H180" s="158"/>
      <c r="I180" s="157">
        <f>ROUND(E180*H180,2)</f>
        <v>0</v>
      </c>
      <c r="J180" s="158"/>
      <c r="K180" s="157">
        <f>ROUND(E180*J180,2)</f>
        <v>0</v>
      </c>
      <c r="L180" s="157">
        <v>21</v>
      </c>
      <c r="M180" s="157">
        <f>G180*(1+L180/100)</f>
        <v>0</v>
      </c>
      <c r="N180" s="157">
        <v>0</v>
      </c>
      <c r="O180" s="157">
        <f>ROUND(E180*N180,2)</f>
        <v>0</v>
      </c>
      <c r="P180" s="157">
        <v>0</v>
      </c>
      <c r="Q180" s="157">
        <f>ROUND(E180*P180,2)</f>
        <v>0</v>
      </c>
      <c r="R180" s="157"/>
      <c r="S180" s="157" t="s">
        <v>113</v>
      </c>
      <c r="T180" s="157" t="s">
        <v>114</v>
      </c>
      <c r="U180" s="157">
        <v>8.0000000000000002E-3</v>
      </c>
      <c r="V180" s="157">
        <f>ROUND(E180*U180,2)</f>
        <v>0.1</v>
      </c>
      <c r="W180" s="157"/>
      <c r="X180" s="157" t="s">
        <v>332</v>
      </c>
      <c r="Y180" s="147"/>
      <c r="Z180" s="147"/>
      <c r="AA180" s="147"/>
      <c r="AB180" s="147"/>
      <c r="AC180" s="147"/>
      <c r="AD180" s="147"/>
      <c r="AE180" s="147"/>
      <c r="AF180" s="147"/>
      <c r="AG180" s="147" t="s">
        <v>333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68">
        <v>64</v>
      </c>
      <c r="B181" s="169" t="s">
        <v>340</v>
      </c>
      <c r="C181" s="184" t="s">
        <v>341</v>
      </c>
      <c r="D181" s="170" t="s">
        <v>238</v>
      </c>
      <c r="E181" s="171">
        <v>2.4700700000000002</v>
      </c>
      <c r="F181" s="172"/>
      <c r="G181" s="173">
        <f>ROUND(E181*F181,2)</f>
        <v>0</v>
      </c>
      <c r="H181" s="158"/>
      <c r="I181" s="157">
        <f>ROUND(E181*H181,2)</f>
        <v>0</v>
      </c>
      <c r="J181" s="158"/>
      <c r="K181" s="157">
        <f>ROUND(E181*J181,2)</f>
        <v>0</v>
      </c>
      <c r="L181" s="157">
        <v>21</v>
      </c>
      <c r="M181" s="157">
        <f>G181*(1+L181/100)</f>
        <v>0</v>
      </c>
      <c r="N181" s="157">
        <v>0</v>
      </c>
      <c r="O181" s="157">
        <f>ROUND(E181*N181,2)</f>
        <v>0</v>
      </c>
      <c r="P181" s="157">
        <v>0</v>
      </c>
      <c r="Q181" s="157">
        <f>ROUND(E181*P181,2)</f>
        <v>0</v>
      </c>
      <c r="R181" s="157"/>
      <c r="S181" s="157" t="s">
        <v>342</v>
      </c>
      <c r="T181" s="157" t="s">
        <v>114</v>
      </c>
      <c r="U181" s="157">
        <v>0</v>
      </c>
      <c r="V181" s="157">
        <f>ROUND(E181*U181,2)</f>
        <v>0</v>
      </c>
      <c r="W181" s="157"/>
      <c r="X181" s="157" t="s">
        <v>332</v>
      </c>
      <c r="Y181" s="147"/>
      <c r="Z181" s="147"/>
      <c r="AA181" s="147"/>
      <c r="AB181" s="147"/>
      <c r="AC181" s="147"/>
      <c r="AD181" s="147"/>
      <c r="AE181" s="147"/>
      <c r="AF181" s="147"/>
      <c r="AG181" s="147" t="s">
        <v>333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x14ac:dyDescent="0.2">
      <c r="A182" s="3"/>
      <c r="B182" s="4"/>
      <c r="C182" s="187"/>
      <c r="D182" s="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AE182">
        <v>15</v>
      </c>
      <c r="AF182">
        <v>21</v>
      </c>
      <c r="AG182" t="s">
        <v>95</v>
      </c>
    </row>
    <row r="183" spans="1:60" x14ac:dyDescent="0.2">
      <c r="A183" s="150"/>
      <c r="B183" s="151" t="s">
        <v>31</v>
      </c>
      <c r="C183" s="188"/>
      <c r="D183" s="152"/>
      <c r="E183" s="153"/>
      <c r="F183" s="153"/>
      <c r="G183" s="181">
        <f>G8+G11+G16+G21+G80+G100+G102+G140+G148+G157+G171+G176</f>
        <v>0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AE183">
        <f>SUMIF(L7:L181,AE182,G7:G181)</f>
        <v>0</v>
      </c>
      <c r="AF183">
        <f>SUMIF(L7:L181,AF182,G7:G181)</f>
        <v>0</v>
      </c>
      <c r="AG183" t="s">
        <v>343</v>
      </c>
    </row>
    <row r="184" spans="1:60" x14ac:dyDescent="0.2">
      <c r="A184" s="3"/>
      <c r="B184" s="4"/>
      <c r="C184" s="187"/>
      <c r="D184" s="6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60" x14ac:dyDescent="0.2">
      <c r="A185" s="3"/>
      <c r="B185" s="4"/>
      <c r="C185" s="187"/>
      <c r="D185" s="6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60" x14ac:dyDescent="0.2">
      <c r="A186" s="258" t="s">
        <v>344</v>
      </c>
      <c r="B186" s="258"/>
      <c r="C186" s="259"/>
      <c r="D186" s="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60" x14ac:dyDescent="0.2">
      <c r="A187" s="260"/>
      <c r="B187" s="261"/>
      <c r="C187" s="262"/>
      <c r="D187" s="261"/>
      <c r="E187" s="261"/>
      <c r="F187" s="261"/>
      <c r="G187" s="26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AG187" t="s">
        <v>345</v>
      </c>
    </row>
    <row r="188" spans="1:60" x14ac:dyDescent="0.2">
      <c r="A188" s="264"/>
      <c r="B188" s="265"/>
      <c r="C188" s="266"/>
      <c r="D188" s="265"/>
      <c r="E188" s="265"/>
      <c r="F188" s="265"/>
      <c r="G188" s="267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60" x14ac:dyDescent="0.2">
      <c r="A189" s="264"/>
      <c r="B189" s="265"/>
      <c r="C189" s="266"/>
      <c r="D189" s="265"/>
      <c r="E189" s="265"/>
      <c r="F189" s="265"/>
      <c r="G189" s="267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60" x14ac:dyDescent="0.2">
      <c r="A190" s="264"/>
      <c r="B190" s="265"/>
      <c r="C190" s="266"/>
      <c r="D190" s="265"/>
      <c r="E190" s="265"/>
      <c r="F190" s="265"/>
      <c r="G190" s="267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60" x14ac:dyDescent="0.2">
      <c r="A191" s="268"/>
      <c r="B191" s="269"/>
      <c r="C191" s="270"/>
      <c r="D191" s="269"/>
      <c r="E191" s="269"/>
      <c r="F191" s="269"/>
      <c r="G191" s="271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60" x14ac:dyDescent="0.2">
      <c r="A192" s="3"/>
      <c r="B192" s="4"/>
      <c r="C192" s="187"/>
      <c r="D192" s="6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3:33" x14ac:dyDescent="0.2">
      <c r="C193" s="189"/>
      <c r="D193" s="10"/>
      <c r="AG193" t="s">
        <v>347</v>
      </c>
    </row>
    <row r="194" spans="3:33" x14ac:dyDescent="0.2">
      <c r="D194" s="10"/>
    </row>
    <row r="195" spans="3:33" x14ac:dyDescent="0.2">
      <c r="D195" s="10"/>
    </row>
    <row r="196" spans="3:33" x14ac:dyDescent="0.2">
      <c r="D196" s="10"/>
    </row>
    <row r="197" spans="3:33" x14ac:dyDescent="0.2">
      <c r="D197" s="10"/>
    </row>
    <row r="198" spans="3:33" x14ac:dyDescent="0.2">
      <c r="D198" s="10"/>
    </row>
    <row r="199" spans="3:33" x14ac:dyDescent="0.2">
      <c r="D199" s="10"/>
    </row>
    <row r="200" spans="3:33" x14ac:dyDescent="0.2">
      <c r="D200" s="10"/>
    </row>
    <row r="201" spans="3:33" x14ac:dyDescent="0.2">
      <c r="D201" s="10"/>
    </row>
    <row r="202" spans="3:33" x14ac:dyDescent="0.2">
      <c r="D202" s="10"/>
    </row>
    <row r="203" spans="3:33" x14ac:dyDescent="0.2">
      <c r="D203" s="10"/>
    </row>
    <row r="204" spans="3:33" x14ac:dyDescent="0.2">
      <c r="D204" s="10"/>
    </row>
    <row r="205" spans="3:33" x14ac:dyDescent="0.2">
      <c r="D205" s="10"/>
    </row>
    <row r="206" spans="3:33" x14ac:dyDescent="0.2">
      <c r="D206" s="10"/>
    </row>
    <row r="207" spans="3:33" x14ac:dyDescent="0.2">
      <c r="D207" s="10"/>
    </row>
    <row r="208" spans="3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T9b562RTFS9pF2VYhgSGFYIVc2MPpUzV4+59q9B97FtNfLbvD/xpy/eFVtwYwEN8S91iMUBz6d7PpovR/dOMnw==" saltValue="IB4tFXlbiCaPM0Wegmv4Wg==" spinCount="100000" sheet="1" objects="1" scenarios="1"/>
  <mergeCells count="24">
    <mergeCell ref="A186:C186"/>
    <mergeCell ref="A187:G191"/>
    <mergeCell ref="C30:G30"/>
    <mergeCell ref="C31:G31"/>
    <mergeCell ref="C32:G32"/>
    <mergeCell ref="C33:G33"/>
    <mergeCell ref="C55:G55"/>
    <mergeCell ref="A1:G1"/>
    <mergeCell ref="C2:G2"/>
    <mergeCell ref="C3:G3"/>
    <mergeCell ref="C4:G4"/>
    <mergeCell ref="C34:G34"/>
    <mergeCell ref="C36:G36"/>
    <mergeCell ref="C52:G52"/>
    <mergeCell ref="C53:G53"/>
    <mergeCell ref="C54:G54"/>
    <mergeCell ref="C161:G161"/>
    <mergeCell ref="C167:G167"/>
    <mergeCell ref="C115:G115"/>
    <mergeCell ref="C124:G124"/>
    <mergeCell ref="C126:G126"/>
    <mergeCell ref="C130:G130"/>
    <mergeCell ref="C142:G142"/>
    <mergeCell ref="C153:G15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G1" t="s">
        <v>83</v>
      </c>
    </row>
    <row r="2" spans="1:60" ht="24.95" customHeight="1" x14ac:dyDescent="0.2">
      <c r="A2" s="139" t="s">
        <v>8</v>
      </c>
      <c r="B2" s="49" t="s">
        <v>43</v>
      </c>
      <c r="C2" s="252" t="s">
        <v>44</v>
      </c>
      <c r="D2" s="253"/>
      <c r="E2" s="253"/>
      <c r="F2" s="253"/>
      <c r="G2" s="254"/>
      <c r="AG2" t="s">
        <v>84</v>
      </c>
    </row>
    <row r="3" spans="1:60" ht="24.95" customHeight="1" x14ac:dyDescent="0.2">
      <c r="A3" s="139" t="s">
        <v>9</v>
      </c>
      <c r="B3" s="49" t="s">
        <v>46</v>
      </c>
      <c r="C3" s="252" t="s">
        <v>47</v>
      </c>
      <c r="D3" s="253"/>
      <c r="E3" s="253"/>
      <c r="F3" s="253"/>
      <c r="G3" s="254"/>
      <c r="AC3" s="121" t="s">
        <v>84</v>
      </c>
      <c r="AG3" t="s">
        <v>85</v>
      </c>
    </row>
    <row r="4" spans="1:60" ht="24.95" customHeight="1" x14ac:dyDescent="0.2">
      <c r="A4" s="140" t="s">
        <v>10</v>
      </c>
      <c r="B4" s="141" t="s">
        <v>50</v>
      </c>
      <c r="C4" s="255" t="s">
        <v>51</v>
      </c>
      <c r="D4" s="256"/>
      <c r="E4" s="256"/>
      <c r="F4" s="256"/>
      <c r="G4" s="257"/>
      <c r="AG4" t="s">
        <v>86</v>
      </c>
    </row>
    <row r="5" spans="1:60" x14ac:dyDescent="0.2">
      <c r="D5" s="10"/>
    </row>
    <row r="6" spans="1:60" ht="38.25" x14ac:dyDescent="0.2">
      <c r="A6" s="143" t="s">
        <v>87</v>
      </c>
      <c r="B6" s="145" t="s">
        <v>88</v>
      </c>
      <c r="C6" s="145" t="s">
        <v>89</v>
      </c>
      <c r="D6" s="144" t="s">
        <v>90</v>
      </c>
      <c r="E6" s="143" t="s">
        <v>91</v>
      </c>
      <c r="F6" s="142" t="s">
        <v>92</v>
      </c>
      <c r="G6" s="143" t="s">
        <v>31</v>
      </c>
      <c r="H6" s="146" t="s">
        <v>32</v>
      </c>
      <c r="I6" s="146" t="s">
        <v>93</v>
      </c>
      <c r="J6" s="146" t="s">
        <v>33</v>
      </c>
      <c r="K6" s="146" t="s">
        <v>94</v>
      </c>
      <c r="L6" s="146" t="s">
        <v>95</v>
      </c>
      <c r="M6" s="146" t="s">
        <v>96</v>
      </c>
      <c r="N6" s="146" t="s">
        <v>97</v>
      </c>
      <c r="O6" s="146" t="s">
        <v>98</v>
      </c>
      <c r="P6" s="146" t="s">
        <v>99</v>
      </c>
      <c r="Q6" s="146" t="s">
        <v>100</v>
      </c>
      <c r="R6" s="146" t="s">
        <v>101</v>
      </c>
      <c r="S6" s="146" t="s">
        <v>102</v>
      </c>
      <c r="T6" s="146" t="s">
        <v>103</v>
      </c>
      <c r="U6" s="146" t="s">
        <v>104</v>
      </c>
      <c r="V6" s="146" t="s">
        <v>105</v>
      </c>
      <c r="W6" s="146" t="s">
        <v>106</v>
      </c>
      <c r="X6" s="146" t="s">
        <v>107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2" t="s">
        <v>108</v>
      </c>
      <c r="B8" s="163" t="s">
        <v>81</v>
      </c>
      <c r="C8" s="182" t="s">
        <v>29</v>
      </c>
      <c r="D8" s="164"/>
      <c r="E8" s="165"/>
      <c r="F8" s="166"/>
      <c r="G8" s="167">
        <f>SUMIF(AG9:AG12,"&lt;&gt;NOR",G9:G12)</f>
        <v>0</v>
      </c>
      <c r="H8" s="161"/>
      <c r="I8" s="161">
        <f>SUM(I9:I12)</f>
        <v>0</v>
      </c>
      <c r="J8" s="161"/>
      <c r="K8" s="161">
        <f>SUM(K9:K12)</f>
        <v>0</v>
      </c>
      <c r="L8" s="161"/>
      <c r="M8" s="161">
        <f>SUM(M9:M12)</f>
        <v>0</v>
      </c>
      <c r="N8" s="161"/>
      <c r="O8" s="161">
        <f>SUM(O9:O12)</f>
        <v>0</v>
      </c>
      <c r="P8" s="161"/>
      <c r="Q8" s="161">
        <f>SUM(Q9:Q12)</f>
        <v>0</v>
      </c>
      <c r="R8" s="161"/>
      <c r="S8" s="161"/>
      <c r="T8" s="161"/>
      <c r="U8" s="161"/>
      <c r="V8" s="161">
        <f>SUM(V9:V12)</f>
        <v>0</v>
      </c>
      <c r="W8" s="161"/>
      <c r="X8" s="161"/>
      <c r="AG8" t="s">
        <v>109</v>
      </c>
    </row>
    <row r="9" spans="1:60" outlineLevel="1" x14ac:dyDescent="0.2">
      <c r="A9" s="174">
        <v>1</v>
      </c>
      <c r="B9" s="175" t="s">
        <v>348</v>
      </c>
      <c r="C9" s="183" t="s">
        <v>349</v>
      </c>
      <c r="D9" s="176" t="s">
        <v>350</v>
      </c>
      <c r="E9" s="177">
        <v>1</v>
      </c>
      <c r="F9" s="178"/>
      <c r="G9" s="179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7">
        <v>0</v>
      </c>
      <c r="O9" s="157">
        <f>ROUND(E9*N9,2)</f>
        <v>0</v>
      </c>
      <c r="P9" s="157">
        <v>0</v>
      </c>
      <c r="Q9" s="157">
        <f>ROUND(E9*P9,2)</f>
        <v>0</v>
      </c>
      <c r="R9" s="157"/>
      <c r="S9" s="157" t="s">
        <v>113</v>
      </c>
      <c r="T9" s="157" t="s">
        <v>114</v>
      </c>
      <c r="U9" s="157">
        <v>0</v>
      </c>
      <c r="V9" s="157">
        <f>ROUND(E9*U9,2)</f>
        <v>0</v>
      </c>
      <c r="W9" s="157"/>
      <c r="X9" s="157" t="s">
        <v>351</v>
      </c>
      <c r="Y9" s="147"/>
      <c r="Z9" s="147"/>
      <c r="AA9" s="147"/>
      <c r="AB9" s="147"/>
      <c r="AC9" s="147"/>
      <c r="AD9" s="147"/>
      <c r="AE9" s="147"/>
      <c r="AF9" s="147"/>
      <c r="AG9" s="147" t="s">
        <v>352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74">
        <v>2</v>
      </c>
      <c r="B10" s="175" t="s">
        <v>353</v>
      </c>
      <c r="C10" s="183" t="s">
        <v>354</v>
      </c>
      <c r="D10" s="176" t="s">
        <v>350</v>
      </c>
      <c r="E10" s="177">
        <v>1</v>
      </c>
      <c r="F10" s="178"/>
      <c r="G10" s="179">
        <f>ROUND(E10*F10,2)</f>
        <v>0</v>
      </c>
      <c r="H10" s="158"/>
      <c r="I10" s="157">
        <f>ROUND(E10*H10,2)</f>
        <v>0</v>
      </c>
      <c r="J10" s="158"/>
      <c r="K10" s="157">
        <f>ROUND(E10*J10,2)</f>
        <v>0</v>
      </c>
      <c r="L10" s="157">
        <v>21</v>
      </c>
      <c r="M10" s="157">
        <f>G10*(1+L10/100)</f>
        <v>0</v>
      </c>
      <c r="N10" s="157">
        <v>0</v>
      </c>
      <c r="O10" s="157">
        <f>ROUND(E10*N10,2)</f>
        <v>0</v>
      </c>
      <c r="P10" s="157">
        <v>0</v>
      </c>
      <c r="Q10" s="157">
        <f>ROUND(E10*P10,2)</f>
        <v>0</v>
      </c>
      <c r="R10" s="157"/>
      <c r="S10" s="157" t="s">
        <v>113</v>
      </c>
      <c r="T10" s="157" t="s">
        <v>114</v>
      </c>
      <c r="U10" s="157">
        <v>0</v>
      </c>
      <c r="V10" s="157">
        <f>ROUND(E10*U10,2)</f>
        <v>0</v>
      </c>
      <c r="W10" s="157"/>
      <c r="X10" s="157" t="s">
        <v>351</v>
      </c>
      <c r="Y10" s="147"/>
      <c r="Z10" s="147"/>
      <c r="AA10" s="147"/>
      <c r="AB10" s="147"/>
      <c r="AC10" s="147"/>
      <c r="AD10" s="147"/>
      <c r="AE10" s="147"/>
      <c r="AF10" s="147"/>
      <c r="AG10" s="147" t="s">
        <v>352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8">
        <v>3</v>
      </c>
      <c r="B11" s="169" t="s">
        <v>355</v>
      </c>
      <c r="C11" s="184" t="s">
        <v>356</v>
      </c>
      <c r="D11" s="170" t="s">
        <v>350</v>
      </c>
      <c r="E11" s="171">
        <v>1</v>
      </c>
      <c r="F11" s="172"/>
      <c r="G11" s="173">
        <f>ROUND(E11*F11,2)</f>
        <v>0</v>
      </c>
      <c r="H11" s="158"/>
      <c r="I11" s="157">
        <f>ROUND(E11*H11,2)</f>
        <v>0</v>
      </c>
      <c r="J11" s="158"/>
      <c r="K11" s="157">
        <f>ROUND(E11*J11,2)</f>
        <v>0</v>
      </c>
      <c r="L11" s="157">
        <v>21</v>
      </c>
      <c r="M11" s="157">
        <f>G11*(1+L11/100)</f>
        <v>0</v>
      </c>
      <c r="N11" s="157">
        <v>0</v>
      </c>
      <c r="O11" s="157">
        <f>ROUND(E11*N11,2)</f>
        <v>0</v>
      </c>
      <c r="P11" s="157">
        <v>0</v>
      </c>
      <c r="Q11" s="157">
        <f>ROUND(E11*P11,2)</f>
        <v>0</v>
      </c>
      <c r="R11" s="157"/>
      <c r="S11" s="157" t="s">
        <v>113</v>
      </c>
      <c r="T11" s="157" t="s">
        <v>114</v>
      </c>
      <c r="U11" s="157">
        <v>0</v>
      </c>
      <c r="V11" s="157">
        <f>ROUND(E11*U11,2)</f>
        <v>0</v>
      </c>
      <c r="W11" s="157"/>
      <c r="X11" s="157" t="s">
        <v>351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352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22.5" outlineLevel="1" x14ac:dyDescent="0.2">
      <c r="A12" s="154"/>
      <c r="B12" s="155"/>
      <c r="C12" s="247" t="s">
        <v>357</v>
      </c>
      <c r="D12" s="248"/>
      <c r="E12" s="248"/>
      <c r="F12" s="248"/>
      <c r="G12" s="248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7"/>
      <c r="Z12" s="147"/>
      <c r="AA12" s="147"/>
      <c r="AB12" s="147"/>
      <c r="AC12" s="147"/>
      <c r="AD12" s="147"/>
      <c r="AE12" s="147"/>
      <c r="AF12" s="147"/>
      <c r="AG12" s="147" t="s">
        <v>154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90" t="str">
        <f>C12</f>
        <v>Doklad o montáži, funkční zkoušce a kontrole provozuschopnosti požárně bezpečnostního zařízení (PBZ) podle vyhlášky č. 246/2001 Sb., o požární prevenci, ve znění vyhlášky č. 221/2014 Sb.“</v>
      </c>
      <c r="BB12" s="147"/>
      <c r="BC12" s="147"/>
      <c r="BD12" s="147"/>
      <c r="BE12" s="147"/>
      <c r="BF12" s="147"/>
      <c r="BG12" s="147"/>
      <c r="BH12" s="147"/>
    </row>
    <row r="13" spans="1:60" x14ac:dyDescent="0.2">
      <c r="A13" s="3"/>
      <c r="B13" s="4"/>
      <c r="C13" s="187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AE13">
        <v>15</v>
      </c>
      <c r="AF13">
        <v>21</v>
      </c>
      <c r="AG13" t="s">
        <v>95</v>
      </c>
    </row>
    <row r="14" spans="1:60" x14ac:dyDescent="0.2">
      <c r="A14" s="150"/>
      <c r="B14" s="151" t="s">
        <v>31</v>
      </c>
      <c r="C14" s="188"/>
      <c r="D14" s="152"/>
      <c r="E14" s="153"/>
      <c r="F14" s="153"/>
      <c r="G14" s="181">
        <f>G8</f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f>SUMIF(L7:L12,AE13,G7:G12)</f>
        <v>0</v>
      </c>
      <c r="AF14">
        <f>SUMIF(L7:L12,AF13,G7:G12)</f>
        <v>0</v>
      </c>
      <c r="AG14" t="s">
        <v>343</v>
      </c>
    </row>
    <row r="15" spans="1:60" x14ac:dyDescent="0.2">
      <c r="A15" s="3"/>
      <c r="B15" s="4"/>
      <c r="C15" s="187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60" x14ac:dyDescent="0.2">
      <c r="A16" s="3"/>
      <c r="B16" s="4"/>
      <c r="C16" s="187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33" x14ac:dyDescent="0.2">
      <c r="A17" s="258" t="s">
        <v>344</v>
      </c>
      <c r="B17" s="258"/>
      <c r="C17" s="259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33" x14ac:dyDescent="0.2">
      <c r="A18" s="260"/>
      <c r="B18" s="261"/>
      <c r="C18" s="262"/>
      <c r="D18" s="261"/>
      <c r="E18" s="261"/>
      <c r="F18" s="261"/>
      <c r="G18" s="26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AG18" t="s">
        <v>345</v>
      </c>
    </row>
    <row r="19" spans="1:33" x14ac:dyDescent="0.2">
      <c r="A19" s="264"/>
      <c r="B19" s="265"/>
      <c r="C19" s="266"/>
      <c r="D19" s="265"/>
      <c r="E19" s="265"/>
      <c r="F19" s="265"/>
      <c r="G19" s="267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64"/>
      <c r="B20" s="265"/>
      <c r="C20" s="266"/>
      <c r="D20" s="265"/>
      <c r="E20" s="265"/>
      <c r="F20" s="265"/>
      <c r="G20" s="267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264"/>
      <c r="B21" s="265"/>
      <c r="C21" s="266"/>
      <c r="D21" s="265"/>
      <c r="E21" s="265"/>
      <c r="F21" s="265"/>
      <c r="G21" s="267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33" x14ac:dyDescent="0.2">
      <c r="A22" s="268"/>
      <c r="B22" s="269"/>
      <c r="C22" s="270"/>
      <c r="D22" s="269"/>
      <c r="E22" s="269"/>
      <c r="F22" s="269"/>
      <c r="G22" s="271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33" x14ac:dyDescent="0.2">
      <c r="A23" s="3"/>
      <c r="B23" s="4"/>
      <c r="C23" s="187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33" x14ac:dyDescent="0.2">
      <c r="C24" s="189"/>
      <c r="D24" s="10"/>
      <c r="AG24" t="s">
        <v>347</v>
      </c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+zf10nqRhwnHfX8x0okzhtgooL3AEwYVJW9AA+ELG6FA/7XFMrb8i18aiAR9YfBlJbWKGpQ/iYOmA0bXjaE3gQ==" saltValue="ISJU90e1Sh++nBmCwu8UJw==" spinCount="100000" sheet="1" objects="1" scenarios="1"/>
  <mergeCells count="7">
    <mergeCell ref="A18:G22"/>
    <mergeCell ref="C12:G12"/>
    <mergeCell ref="A1:G1"/>
    <mergeCell ref="C2:G2"/>
    <mergeCell ref="C3:G3"/>
    <mergeCell ref="C4:G4"/>
    <mergeCell ref="A17:C1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001 003 Pol</vt:lpstr>
      <vt:lpstr>001 004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'001 003 Pol'!Názvy_tisku</vt:lpstr>
      <vt:lpstr>'001 004 Pol'!Názvy_tisku</vt:lpstr>
      <vt:lpstr>oadresa</vt:lpstr>
      <vt:lpstr>Stavba!Objednatel</vt:lpstr>
      <vt:lpstr>Stavba!Objekt</vt:lpstr>
      <vt:lpstr>'001 003 Pol'!Oblast_tisku</vt:lpstr>
      <vt:lpstr>'001 004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Manda Libor, DiS.</dc:creator>
  <cp:lastModifiedBy>Manda Libor, DiS.</cp:lastModifiedBy>
  <cp:lastPrinted>2019-03-19T12:27:02Z</cp:lastPrinted>
  <dcterms:created xsi:type="dcterms:W3CDTF">2009-04-08T07:15:50Z</dcterms:created>
  <dcterms:modified xsi:type="dcterms:W3CDTF">2021-11-23T06:40:00Z</dcterms:modified>
</cp:coreProperties>
</file>