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021\2021 TSUB\19. Údržba zeleně extravilán\"/>
    </mc:Choice>
  </mc:AlternateContent>
  <bookViews>
    <workbookView xWindow="0" yWindow="0" windowWidth="28800" windowHeight="12435" tabRatio="1000" firstSheet="4"/>
  </bookViews>
  <sheets>
    <sheet name="CELKEM" sheetId="24" r:id="rId1"/>
    <sheet name="ÚSES_souhrn_Chrástka" sheetId="37" r:id="rId2"/>
    <sheet name="ÚSES_práce_materiál_Chrástka" sheetId="11" r:id="rId3"/>
    <sheet name="ÚSES_SOUHRN_Hořen" sheetId="23" r:id="rId4"/>
    <sheet name="ÚSES_PRÁCE_MATERIÁL_Hořen" sheetId="21" r:id="rId5"/>
    <sheet name="ÚSES_SOUHRN_Králov" sheetId="22" r:id="rId6"/>
    <sheet name="ÚSES_PRÁCE_MATERIÁL_Králov" sheetId="20" r:id="rId7"/>
    <sheet name="Liniová výsadba Králov_souhrn" sheetId="30" r:id="rId8"/>
    <sheet name="Liniová výsadba Králov_práce" sheetId="27" r:id="rId9"/>
    <sheet name="Jiřičky_ souhrn" sheetId="29" r:id="rId10"/>
    <sheet name="Jiřičky_práce" sheetId="31" r:id="rId11"/>
    <sheet name="KZ_Zákřov" sheetId="32" r:id="rId12"/>
    <sheet name="záhon ul. Brodská" sheetId="35" r:id="rId13"/>
    <sheet name="záhon ul. 28. října" sheetId="38" r:id="rId14"/>
  </sheets>
  <externalReferences>
    <externalReference r:id="rId15"/>
  </externalReferences>
  <definedNames>
    <definedName name="cisloobjektu">'[1]Krycí list'!$A$5</definedName>
    <definedName name="cislostavby">'[1]Krycí list'!$A$7</definedName>
    <definedName name="Dodavka">[1]Rekapitulace!$G$14</definedName>
    <definedName name="HSV">[1]Rekapitulace!$E$14</definedName>
    <definedName name="HZS">[1]Rekapitulace!$I$14</definedName>
    <definedName name="Mont">[1]Rekapitulace!$H$14</definedName>
    <definedName name="nazevobjektu">'[1]Krycí list'!$C$5</definedName>
    <definedName name="nazevstavby">'[1]Krycí list'!$C$7</definedName>
    <definedName name="_xlnm.Print_Area" localSheetId="0">CELKEM!$A$1:$C$29</definedName>
    <definedName name="_xlnm.Print_Area" localSheetId="2">ÚSES_práce_materiál_Chrástka!$A$1:$E$32</definedName>
    <definedName name="PocetMJ">#REF!</definedName>
    <definedName name="Projektant">#REF!</definedName>
    <definedName name="PSV">[1]Rekapitulace!$F$14</definedName>
    <definedName name="SazbaDPH1">#REF!</definedName>
    <definedName name="SazbaDPH2">#REF!</definedName>
    <definedName name="VRN">[1]Rekapitulace!$H$27</definedName>
  </definedNames>
  <calcPr calcId="152511" iterateCount="1"/>
</workbook>
</file>

<file path=xl/calcChain.xml><?xml version="1.0" encoding="utf-8"?>
<calcChain xmlns="http://schemas.openxmlformats.org/spreadsheetml/2006/main">
  <c r="B28" i="24" l="1"/>
  <c r="B28" i="27" l="1"/>
  <c r="B16" i="32"/>
  <c r="F5" i="38" l="1"/>
  <c r="F6" i="38"/>
  <c r="F7" i="38"/>
  <c r="F8" i="38"/>
  <c r="F9" i="38"/>
  <c r="F10" i="38"/>
  <c r="F11" i="38"/>
  <c r="G5" i="38"/>
  <c r="G6" i="38"/>
  <c r="G7" i="38"/>
  <c r="G8" i="38"/>
  <c r="G9" i="38"/>
  <c r="G10" i="38"/>
  <c r="G11" i="38"/>
  <c r="F4" i="38" l="1"/>
  <c r="F11" i="35"/>
  <c r="G11" i="35" s="1"/>
  <c r="F10" i="35"/>
  <c r="G10" i="35" s="1"/>
  <c r="F9" i="35"/>
  <c r="G9" i="35" s="1"/>
  <c r="F8" i="35"/>
  <c r="G8" i="35" s="1"/>
  <c r="F7" i="35"/>
  <c r="G7" i="35" s="1"/>
  <c r="F6" i="35"/>
  <c r="G6" i="35" s="1"/>
  <c r="F5" i="35"/>
  <c r="G5" i="35" s="1"/>
  <c r="F4" i="35"/>
  <c r="F12" i="35" l="1"/>
  <c r="D16" i="35" s="1"/>
  <c r="D17" i="35" s="1"/>
  <c r="G4" i="35"/>
  <c r="G12" i="35" s="1"/>
  <c r="F12" i="38"/>
  <c r="G4" i="38"/>
  <c r="F9" i="32"/>
  <c r="F26" i="32"/>
  <c r="F27" i="32"/>
  <c r="H27" i="32" s="1"/>
  <c r="F11" i="32"/>
  <c r="H11" i="32" s="1"/>
  <c r="F10" i="32"/>
  <c r="H10" i="32" s="1"/>
  <c r="H26" i="32" l="1"/>
  <c r="G26" i="32"/>
  <c r="D33" i="32" s="1"/>
  <c r="H9" i="32"/>
  <c r="G9" i="32"/>
  <c r="D31" i="32" s="1"/>
  <c r="B14" i="24"/>
  <c r="D18" i="35"/>
  <c r="D19" i="35" s="1"/>
  <c r="G12" i="38"/>
  <c r="D16" i="38"/>
  <c r="D17" i="38" s="1"/>
  <c r="C7" i="30"/>
  <c r="D7" i="30" s="1"/>
  <c r="E7" i="30" s="1"/>
  <c r="E29" i="20"/>
  <c r="C9" i="22" s="1"/>
  <c r="E8" i="20"/>
  <c r="C4" i="22" s="1"/>
  <c r="E23" i="21"/>
  <c r="C8" i="23" s="1"/>
  <c r="E15" i="21"/>
  <c r="C7" i="23" s="1"/>
  <c r="E8" i="21"/>
  <c r="C4" i="23" s="1"/>
  <c r="E29" i="21"/>
  <c r="C9" i="23" s="1"/>
  <c r="E30" i="11"/>
  <c r="C9" i="37" s="1"/>
  <c r="D9" i="37" s="1"/>
  <c r="E9" i="37" s="1"/>
  <c r="E24" i="11"/>
  <c r="C8" i="37" s="1"/>
  <c r="D8" i="37" s="1"/>
  <c r="E8" i="37" s="1"/>
  <c r="E16" i="11"/>
  <c r="C7" i="37" s="1"/>
  <c r="D7" i="37" s="1"/>
  <c r="E9" i="11"/>
  <c r="C4" i="37" s="1"/>
  <c r="B26" i="24" l="1"/>
  <c r="C26" i="24" s="1"/>
  <c r="C14" i="24"/>
  <c r="B15" i="24"/>
  <c r="D18" i="38"/>
  <c r="D19" i="38" s="1"/>
  <c r="E7" i="37"/>
  <c r="D13" i="37"/>
  <c r="D4" i="37"/>
  <c r="B27" i="24" l="1"/>
  <c r="C15" i="24"/>
  <c r="E4" i="37"/>
  <c r="D12" i="37"/>
  <c r="I26" i="32"/>
  <c r="F19" i="32"/>
  <c r="H19" i="32" s="1"/>
  <c r="F18" i="32"/>
  <c r="G18" i="32" l="1"/>
  <c r="D32" i="32" s="1"/>
  <c r="H18" i="32"/>
  <c r="C27" i="24"/>
  <c r="D14" i="37"/>
  <c r="I9" i="32"/>
  <c r="I18" i="32"/>
  <c r="E12" i="31"/>
  <c r="C5" i="29" s="1"/>
  <c r="C6" i="30"/>
  <c r="D6" i="30" s="1"/>
  <c r="E6" i="30" s="1"/>
  <c r="E12" i="27"/>
  <c r="C5" i="30" s="1"/>
  <c r="D5" i="30" s="1"/>
  <c r="D10" i="30" l="1"/>
  <c r="E5" i="30"/>
  <c r="B8" i="24"/>
  <c r="D15" i="37"/>
  <c r="D16" i="37" s="1"/>
  <c r="D34" i="32"/>
  <c r="D5" i="29"/>
  <c r="E5" i="29" l="1"/>
  <c r="D8" i="29"/>
  <c r="B12" i="24" s="1"/>
  <c r="B13" i="24"/>
  <c r="C8" i="24"/>
  <c r="B20" i="24"/>
  <c r="C20" i="24" s="1"/>
  <c r="D35" i="32"/>
  <c r="D36" i="32" s="1"/>
  <c r="D9" i="29"/>
  <c r="D11" i="30"/>
  <c r="E23" i="20"/>
  <c r="C8" i="22" s="1"/>
  <c r="E15" i="20"/>
  <c r="C7" i="22" s="1"/>
  <c r="B11" i="24" l="1"/>
  <c r="B24" i="24"/>
  <c r="C12" i="24"/>
  <c r="B25" i="24"/>
  <c r="C13" i="24"/>
  <c r="C24" i="24"/>
  <c r="D10" i="29"/>
  <c r="D11" i="29" s="1"/>
  <c r="D12" i="30"/>
  <c r="D13" i="30" s="1"/>
  <c r="B23" i="24" l="1"/>
  <c r="C23" i="24" s="1"/>
  <c r="C11" i="24"/>
  <c r="C25" i="24"/>
  <c r="D9" i="23"/>
  <c r="E9" i="23" s="1"/>
  <c r="D8" i="23"/>
  <c r="E8" i="23" s="1"/>
  <c r="D7" i="23"/>
  <c r="E7" i="23" s="1"/>
  <c r="D4" i="23"/>
  <c r="D12" i="23" l="1"/>
  <c r="E4" i="23"/>
  <c r="D13" i="23"/>
  <c r="D14" i="23"/>
  <c r="D4" i="22"/>
  <c r="D12" i="22" l="1"/>
  <c r="E4" i="22"/>
  <c r="B9" i="24"/>
  <c r="D15" i="23"/>
  <c r="D16" i="23" s="1"/>
  <c r="D9" i="22"/>
  <c r="E9" i="22" s="1"/>
  <c r="D8" i="22"/>
  <c r="E8" i="22" s="1"/>
  <c r="B21" i="24" l="1"/>
  <c r="C21" i="24" s="1"/>
  <c r="C9" i="24"/>
  <c r="D7" i="22"/>
  <c r="E7" i="22" l="1"/>
  <c r="D13" i="22"/>
  <c r="D14" i="22"/>
  <c r="B10" i="24" s="1"/>
  <c r="B22" i="24" l="1"/>
  <c r="C10" i="24"/>
  <c r="C16" i="24" s="1"/>
  <c r="B16" i="24"/>
  <c r="D15" i="22"/>
  <c r="D16" i="22" s="1"/>
  <c r="C22" i="24" l="1"/>
  <c r="C28" i="24" s="1"/>
</calcChain>
</file>

<file path=xl/sharedStrings.xml><?xml version="1.0" encoding="utf-8"?>
<sst xmlns="http://schemas.openxmlformats.org/spreadsheetml/2006/main" count="409" uniqueCount="125">
  <si>
    <t>CELKEM bez DPH :</t>
  </si>
  <si>
    <t>CELKEM SADOVNICKÉ ÚPRAVY :</t>
  </si>
  <si>
    <t>-</t>
  </si>
  <si>
    <t>č. práce</t>
  </si>
  <si>
    <t>poř.č.</t>
  </si>
  <si>
    <t>práce</t>
  </si>
  <si>
    <t>DPH (21%) :</t>
  </si>
  <si>
    <t>kontrola, doplnění nebo odstranění kotvících a ochranných prvků, vč.materiálu</t>
  </si>
  <si>
    <t>doplnění mulče, vč.ceny mulče</t>
  </si>
  <si>
    <t>ochrana proti chorobám, vč. ceny materiálu</t>
  </si>
  <si>
    <t>POLOŽKOVÝ ROZPOČET :</t>
  </si>
  <si>
    <t>práce + materiál / 1 bm oplocenky</t>
  </si>
  <si>
    <t>cena / 1 bm oplocenky</t>
  </si>
  <si>
    <t>jednotlivé stromy (ks)</t>
  </si>
  <si>
    <t>skupiny keřů (m2)</t>
  </si>
  <si>
    <t>údržba trávníku (ha)</t>
  </si>
  <si>
    <t>Společná oplocenka</t>
  </si>
  <si>
    <t>Celkem bm</t>
  </si>
  <si>
    <t>Konstrukce oplocenky (Kč)</t>
  </si>
  <si>
    <t>Stromy (ks)</t>
  </si>
  <si>
    <t>Keře (m2)</t>
  </si>
  <si>
    <t>Trávník (ha)</t>
  </si>
  <si>
    <t>práce + materiál / rok</t>
  </si>
  <si>
    <t>cena / jednotka</t>
  </si>
  <si>
    <t>Konstrukce oplocenky (1 bm/Kč)</t>
  </si>
  <si>
    <t>Celkem jednotka</t>
  </si>
  <si>
    <t xml:space="preserve">zálivka vč. dopravy vody - 6x ročně, 0,02m3/1zálivka </t>
  </si>
  <si>
    <t>zálivka vč. dopravy vody - 6x ročně, 0,02/m2/1zálivka</t>
  </si>
  <si>
    <t>UB LBK8 Králov</t>
  </si>
  <si>
    <t>opravy oplocenky v 4 a 5. roce po výsadbě</t>
  </si>
  <si>
    <t>ÚDRŽBA OPLOCENKY</t>
  </si>
  <si>
    <t>seč trávníku se sběrem, 2x ročně uvnitř oplocenky a v průjezdech mezi oplocenkama</t>
  </si>
  <si>
    <t>vyžnutí obvodu oplocenky mulčováním, vně oplocenky v šířce 1 m, 2 x ročně</t>
  </si>
  <si>
    <t>chemická likvidace nežádoucích rostlinných druhů hnízdově nebo smáčením, vč. herbicidu</t>
  </si>
  <si>
    <t>NÁSLEDNÁ PÉČE VEGETAČNÍCH PRVKŮ</t>
  </si>
  <si>
    <t>údržba oplocenky</t>
  </si>
  <si>
    <t>údržba konstrukce oplocenky</t>
  </si>
  <si>
    <t>CELKEM NÁSLEDNÁ PÉČE :</t>
  </si>
  <si>
    <t>Údržba oplocenky (1 bm/Kč)</t>
  </si>
  <si>
    <t>Údržba oplocenky celkem / rok(Kč)</t>
  </si>
  <si>
    <t>Následná péče</t>
  </si>
  <si>
    <t>Následná péče/jednotka/rok (Kč)</t>
  </si>
  <si>
    <t>Následná péče celkem / rok (Kč)</t>
  </si>
  <si>
    <t xml:space="preserve">Následná péče </t>
  </si>
  <si>
    <t>PŘEHLED OPATŘENÍ - Liniová výsadba Králov</t>
  </si>
  <si>
    <t>Trávník sečení(ha)</t>
  </si>
  <si>
    <t>Trávník odstranění nežádoucích druhů(ha)</t>
  </si>
  <si>
    <t xml:space="preserve">Následná péče - listnaté dřeviny - lokalita Jiřičky </t>
  </si>
  <si>
    <t>vyžínání výsadbové mísy, odplevelování</t>
  </si>
  <si>
    <t>UB LBK3, Chrástka</t>
  </si>
  <si>
    <t>název objektu, lokalita</t>
  </si>
  <si>
    <t>UJ LBK8, Hořenůškové díly</t>
  </si>
  <si>
    <t>Stromy, Jiřičky</t>
  </si>
  <si>
    <t>Plochy krajinné zeleně, Zákřov</t>
  </si>
  <si>
    <t xml:space="preserve">Následná péče - liniová výsadba ovocných dřevin Králov </t>
  </si>
  <si>
    <t xml:space="preserve">Následná péče - sečení nestandardních trávníků, Zákřov </t>
  </si>
  <si>
    <t>seč trávníku se sběrem ve velmi členitém svažitém terénu, 2x ročně s ponecháním travní hmoty na hromadách na určených místech lokality</t>
  </si>
  <si>
    <t>počet m.j</t>
  </si>
  <si>
    <t>cena / m.j.</t>
  </si>
  <si>
    <t>Starý ovocný sad</t>
  </si>
  <si>
    <t>Břehy podél cyklostezky</t>
  </si>
  <si>
    <t>seč trávníku beze sběru na svahu přes 1:5 do 1:2,    2x ročně s ponecháním travní hmoty na hromadách na určených místech lokality</t>
  </si>
  <si>
    <t>Protierozní opatření PEO1</t>
  </si>
  <si>
    <t>údržba bylinného porostu (ha)</t>
  </si>
  <si>
    <t>cena celkem / rok</t>
  </si>
  <si>
    <t xml:space="preserve">zálivka vč. dopravy vody - 10x ročně, 0,06 m3/1zálivka </t>
  </si>
  <si>
    <t xml:space="preserve">zálivka vč. dopravy vody - 6x ročně, 0,06m3/1zálivka </t>
  </si>
  <si>
    <t>vyžínání porostu, odplevelování - 2 x ročně</t>
  </si>
  <si>
    <t>vyžínání porostu, odplevelování 2 x ročně</t>
  </si>
  <si>
    <t>seč trávníku se sběrem, 2x ročně uvnitř oplocenky a v průjezdech mezi oplocenkami</t>
  </si>
  <si>
    <t>vyžínání porostu, odplevelování - 2x ročně</t>
  </si>
  <si>
    <t>vyžínání porostu, odplevelování 2x ročně</t>
  </si>
  <si>
    <t xml:space="preserve">seč beze sběru rovina nebo svahu do 1:5, 2x ročně </t>
  </si>
  <si>
    <t>obžínání porostu a vytyčovycích kůlů, odplevelování</t>
  </si>
  <si>
    <t xml:space="preserve">seč trávníku se sběrem 2x ročně </t>
  </si>
  <si>
    <t>chemická likvidace nežádoucích rostlinných druhů hnízdově nebo smáčením, vč. herbicidu - 2x ročně</t>
  </si>
  <si>
    <t>výchovný řez, odstranění obrostů kmene</t>
  </si>
  <si>
    <t>výchovný řez,odstranění obrostů kmene</t>
  </si>
  <si>
    <t>UDRŽOVACÍ PÉČE :</t>
  </si>
  <si>
    <t>jednotka</t>
  </si>
  <si>
    <t>poč.měr.j.</t>
  </si>
  <si>
    <t>cena/m.j.</t>
  </si>
  <si>
    <t>celkem</t>
  </si>
  <si>
    <t>skupinová zálivka (12 x opakovat, 0,01m3/m2), vč. dovozu a ceny vody</t>
  </si>
  <si>
    <t>m2</t>
  </si>
  <si>
    <t>vypletí,vysbírání odpadků, naložení a  odvoz do 20 km ( 3 x opakovat) vč. likvidace rostlinné hmoty</t>
  </si>
  <si>
    <t>hnojení do zálivky vč.ceny  hnojiva (1 x opakovat)</t>
  </si>
  <si>
    <t>chemické odplevelení hnízdově vč. ceny herbicidu (2 x opakovat)</t>
  </si>
  <si>
    <t>odstranění odkvetlých a odumřelých částí rostlin (2 x opakovat) vč. likvidace rostlinné hmoty</t>
  </si>
  <si>
    <t>odstranění obrostů kmínků ibišků</t>
  </si>
  <si>
    <t>ks</t>
  </si>
  <si>
    <t>oprava kotvení ibišků</t>
  </si>
  <si>
    <t>výchovný řez koruny ibišků</t>
  </si>
  <si>
    <t>CELKEM :</t>
  </si>
  <si>
    <t>odstranění odkvetlých a odumřelých částí rostlin (2 x opakovat)</t>
  </si>
  <si>
    <t>odstranění obrostů kmínků dřínů</t>
  </si>
  <si>
    <t>oprava kotvení dřínů</t>
  </si>
  <si>
    <t>výchovný řez koruny dřínů</t>
  </si>
  <si>
    <t>CELKEM ZA 2 ROKY</t>
  </si>
  <si>
    <t>CELKEM ZA 1 ROK</t>
  </si>
  <si>
    <t>cena bez DPH / 1 rok</t>
  </si>
  <si>
    <t>cena s DPH / 1 rok</t>
  </si>
  <si>
    <t>CELKOVÉ ROČNÍ NÁKLADY :</t>
  </si>
  <si>
    <t>cena bez DPH / 2 roky</t>
  </si>
  <si>
    <t>cena s DPH / 2 roky</t>
  </si>
  <si>
    <t>PŘEHLED OPATŘENÍ - LBK3 Chrástka</t>
  </si>
  <si>
    <t>Následná péče ÚSES LBK3 Chrástka</t>
  </si>
  <si>
    <t>PŘEHLED OPATŘENÍ - LBK8 Hořenůškové díly</t>
  </si>
  <si>
    <t>Následná péče ÚSES LBK8 Hořenůškové díly</t>
  </si>
  <si>
    <t>PŘEHLED OPATŘENÍ - LBK8 Králov</t>
  </si>
  <si>
    <t>Následná péče ÚSES LBK8 Králov</t>
  </si>
  <si>
    <t>Následná péče celkem / 2 roky (Kč)</t>
  </si>
  <si>
    <t>Údržba oplocenky celkem / 2 roky (Kč)</t>
  </si>
  <si>
    <t>PŘEHLED OPATŘENÍ - Listnaté dřeviny - lokalita Jiřičky</t>
  </si>
  <si>
    <t>Stromy, Králov</t>
  </si>
  <si>
    <r>
      <t>odstranění nevhodných dřevin bez odstranění pařezu, výšky do 1 m, plochy přes 100 m</t>
    </r>
    <r>
      <rPr>
        <vertAlign val="superscript"/>
        <sz val="10"/>
        <rFont val="Arial"/>
        <family val="2"/>
        <charset val="238"/>
      </rPr>
      <t xml:space="preserve">2 </t>
    </r>
    <r>
      <rPr>
        <sz val="10"/>
        <rFont val="Arial"/>
        <family val="2"/>
        <charset val="238"/>
      </rPr>
      <t>na svahu přes 1:5 do 1:2</t>
    </r>
  </si>
  <si>
    <r>
      <t>odstranění nevhodných dřevin bez odstranění pařezu, výšky do 1 m, plochy přes 100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na svahu přes 1:5 do 1:2</t>
    </r>
  </si>
  <si>
    <t>cena celkem / 2 roky</t>
  </si>
  <si>
    <t>záhon ul. Brodská</t>
  </si>
  <si>
    <t>záhon ul. 28. října</t>
  </si>
  <si>
    <t>ZÁHON UL. BRODSKÁ</t>
  </si>
  <si>
    <t>ZÁHON UL. 28.ŘÍJNA</t>
  </si>
  <si>
    <t>NÁSLEDNÁ PÉČE PRVKŮ ÚSES A KRAJINNÉ ZELENĚ</t>
  </si>
  <si>
    <t>doplnění mulče, vč. ceny mulče</t>
  </si>
  <si>
    <t>Příloha č. 1 b - Položkový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</si>
</sst>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#,##0.00&quot; Kč&quot;"/>
    <numFmt numFmtId="165" formatCode="#,##0.00\ &quot;Kč&quot;"/>
    <numFmt numFmtId="166" formatCode="#,##0.00\ _K_č"/>
    <numFmt numFmtId="167" formatCode="#,##0\ &quot;Kč&quot;"/>
    <numFmt numFmtId="168" formatCode="0.0000"/>
  </numFmts>
  <fonts count="19" x14ac:knownFonts="1"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6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u/>
      <sz val="14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i/>
      <sz val="10"/>
      <color rgb="FF00000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vertAlign val="superscript"/>
      <sz val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B8F6AA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9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8"/>
      </top>
      <bottom/>
      <diagonal/>
    </border>
    <border>
      <left/>
      <right style="medium">
        <color auto="1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auto="1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auto="1"/>
      </right>
      <top style="thin">
        <color indexed="8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44" fontId="2" fillId="0" borderId="0" applyFont="0" applyFill="0" applyBorder="0" applyAlignment="0" applyProtection="0"/>
  </cellStyleXfs>
  <cellXfs count="298">
    <xf numFmtId="0" fontId="0" fillId="0" borderId="0" xfId="0"/>
    <xf numFmtId="0" fontId="0" fillId="0" borderId="52" xfId="0" applyBorder="1"/>
    <xf numFmtId="0" fontId="3" fillId="0" borderId="0" xfId="0" applyFont="1" applyFill="1" applyAlignment="1">
      <alignment vertical="center"/>
    </xf>
    <xf numFmtId="0" fontId="1" fillId="0" borderId="0" xfId="0" applyFont="1"/>
    <xf numFmtId="165" fontId="1" fillId="0" borderId="0" xfId="0" applyNumberFormat="1" applyFont="1"/>
    <xf numFmtId="0" fontId="5" fillId="0" borderId="0" xfId="0" applyFont="1"/>
    <xf numFmtId="0" fontId="5" fillId="5" borderId="0" xfId="0" applyFont="1" applyFill="1"/>
    <xf numFmtId="0" fontId="0" fillId="5" borderId="0" xfId="0" applyFill="1"/>
    <xf numFmtId="0" fontId="6" fillId="0" borderId="52" xfId="0" applyFont="1" applyFill="1" applyBorder="1" applyAlignment="1">
      <alignment horizontal="center" vertical="center"/>
    </xf>
    <xf numFmtId="0" fontId="6" fillId="0" borderId="52" xfId="0" applyFont="1" applyBorder="1" applyAlignment="1">
      <alignment horizontal="center" vertical="center" wrapText="1"/>
    </xf>
    <xf numFmtId="44" fontId="6" fillId="0" borderId="52" xfId="3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0" fontId="1" fillId="0" borderId="52" xfId="0" applyFont="1" applyBorder="1"/>
    <xf numFmtId="0" fontId="1" fillId="0" borderId="52" xfId="0" applyFont="1" applyFill="1" applyBorder="1" applyAlignment="1">
      <alignment horizontal="center" vertical="center"/>
    </xf>
    <xf numFmtId="0" fontId="1" fillId="0" borderId="52" xfId="0" applyFont="1" applyBorder="1" applyAlignment="1">
      <alignment horizontal="left" vertical="center" wrapText="1"/>
    </xf>
    <xf numFmtId="44" fontId="1" fillId="0" borderId="52" xfId="3" applyFont="1" applyBorder="1" applyAlignment="1">
      <alignment horizontal="center" vertical="center" wrapText="1"/>
    </xf>
    <xf numFmtId="0" fontId="1" fillId="0" borderId="52" xfId="0" applyFont="1" applyBorder="1" applyAlignment="1">
      <alignment horizontal="center" vertical="center"/>
    </xf>
    <xf numFmtId="165" fontId="1" fillId="0" borderId="52" xfId="0" applyNumberFormat="1" applyFont="1" applyBorder="1" applyAlignment="1">
      <alignment vertical="center"/>
    </xf>
    <xf numFmtId="0" fontId="1" fillId="0" borderId="52" xfId="0" applyFont="1" applyFill="1" applyBorder="1" applyAlignment="1">
      <alignment horizontal="center"/>
    </xf>
    <xf numFmtId="0" fontId="1" fillId="0" borderId="52" xfId="0" applyFont="1" applyBorder="1" applyAlignment="1">
      <alignment horizontal="left" wrapText="1"/>
    </xf>
    <xf numFmtId="0" fontId="1" fillId="0" borderId="52" xfId="0" applyFont="1" applyBorder="1" applyAlignment="1">
      <alignment horizontal="center" vertical="center" wrapText="1"/>
    </xf>
    <xf numFmtId="0" fontId="1" fillId="0" borderId="52" xfId="0" applyFont="1" applyFill="1" applyBorder="1" applyAlignment="1">
      <alignment wrapText="1"/>
    </xf>
    <xf numFmtId="0" fontId="6" fillId="0" borderId="52" xfId="0" applyFont="1" applyFill="1" applyBorder="1" applyAlignment="1">
      <alignment horizontal="center"/>
    </xf>
    <xf numFmtId="0" fontId="6" fillId="0" borderId="52" xfId="0" applyFont="1" applyFill="1" applyBorder="1" applyAlignment="1">
      <alignment wrapText="1"/>
    </xf>
    <xf numFmtId="0" fontId="6" fillId="0" borderId="52" xfId="0" applyFont="1" applyBorder="1"/>
    <xf numFmtId="8" fontId="6" fillId="0" borderId="52" xfId="0" applyNumberFormat="1" applyFont="1" applyBorder="1"/>
    <xf numFmtId="0" fontId="0" fillId="0" borderId="52" xfId="0" applyBorder="1" applyAlignment="1">
      <alignment horizontal="center" vertical="center"/>
    </xf>
    <xf numFmtId="165" fontId="0" fillId="0" borderId="52" xfId="0" applyNumberFormat="1" applyBorder="1"/>
    <xf numFmtId="0" fontId="0" fillId="0" borderId="51" xfId="0" applyFill="1" applyBorder="1"/>
    <xf numFmtId="0" fontId="4" fillId="6" borderId="4" xfId="0" applyFont="1" applyFill="1" applyBorder="1"/>
    <xf numFmtId="167" fontId="5" fillId="6" borderId="5" xfId="0" applyNumberFormat="1" applyFont="1" applyFill="1" applyBorder="1"/>
    <xf numFmtId="167" fontId="5" fillId="6" borderId="8" xfId="0" applyNumberFormat="1" applyFont="1" applyFill="1" applyBorder="1"/>
    <xf numFmtId="0" fontId="4" fillId="0" borderId="14" xfId="0" applyFont="1" applyBorder="1"/>
    <xf numFmtId="167" fontId="4" fillId="0" borderId="7" xfId="0" applyNumberFormat="1" applyFont="1" applyFill="1" applyBorder="1"/>
    <xf numFmtId="165" fontId="6" fillId="0" borderId="0" xfId="0" applyNumberFormat="1" applyFont="1"/>
    <xf numFmtId="0" fontId="6" fillId="0" borderId="0" xfId="0" applyFont="1"/>
    <xf numFmtId="0" fontId="6" fillId="6" borderId="4" xfId="0" applyFont="1" applyFill="1" applyBorder="1" applyAlignment="1">
      <alignment horizontal="left"/>
    </xf>
    <xf numFmtId="0" fontId="6" fillId="6" borderId="5" xfId="0" applyFont="1" applyFill="1" applyBorder="1" applyAlignment="1">
      <alignment horizontal="center"/>
    </xf>
    <xf numFmtId="0" fontId="6" fillId="6" borderId="8" xfId="0" applyFont="1" applyFill="1" applyBorder="1" applyAlignment="1">
      <alignment horizont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1" fontId="7" fillId="0" borderId="0" xfId="0" applyNumberFormat="1" applyFont="1" applyAlignment="1">
      <alignment horizontal="justify" vertical="center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3" fontId="11" fillId="0" borderId="1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3" fontId="1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" fontId="11" fillId="0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3" fontId="1" fillId="0" borderId="0" xfId="0" applyNumberFormat="1" applyFont="1" applyAlignment="1">
      <alignment vertical="center"/>
    </xf>
    <xf numFmtId="0" fontId="12" fillId="2" borderId="4" xfId="0" applyFont="1" applyFill="1" applyBorder="1" applyAlignment="1">
      <alignment vertical="center"/>
    </xf>
    <xf numFmtId="0" fontId="1" fillId="2" borderId="5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1" fillId="2" borderId="30" xfId="0" applyFont="1" applyFill="1" applyBorder="1" applyAlignment="1">
      <alignment vertical="center"/>
    </xf>
    <xf numFmtId="0" fontId="1" fillId="2" borderId="28" xfId="0" applyFont="1" applyFill="1" applyBorder="1" applyAlignment="1">
      <alignment vertical="center"/>
    </xf>
    <xf numFmtId="0" fontId="1" fillId="2" borderId="35" xfId="0" applyFont="1" applyFill="1" applyBorder="1" applyAlignment="1">
      <alignment vertical="center"/>
    </xf>
    <xf numFmtId="164" fontId="1" fillId="2" borderId="31" xfId="0" applyNumberFormat="1" applyFont="1" applyFill="1" applyBorder="1" applyAlignment="1">
      <alignment horizontal="center" vertical="center"/>
    </xf>
    <xf numFmtId="0" fontId="1" fillId="2" borderId="62" xfId="0" applyFont="1" applyFill="1" applyBorder="1" applyAlignment="1">
      <alignment vertical="center"/>
    </xf>
    <xf numFmtId="0" fontId="1" fillId="2" borderId="58" xfId="0" applyFont="1" applyFill="1" applyBorder="1" applyAlignment="1">
      <alignment vertical="center"/>
    </xf>
    <xf numFmtId="0" fontId="1" fillId="2" borderId="59" xfId="0" applyFont="1" applyFill="1" applyBorder="1" applyAlignment="1">
      <alignment vertical="center"/>
    </xf>
    <xf numFmtId="164" fontId="1" fillId="2" borderId="60" xfId="0" applyNumberFormat="1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vertical="center"/>
    </xf>
    <xf numFmtId="0" fontId="14" fillId="3" borderId="5" xfId="0" applyFont="1" applyFill="1" applyBorder="1" applyAlignment="1">
      <alignment vertical="center"/>
    </xf>
    <xf numFmtId="164" fontId="13" fillId="3" borderId="45" xfId="0" applyNumberFormat="1" applyFont="1" applyFill="1" applyBorder="1" applyAlignment="1">
      <alignment horizontal="center" vertical="center"/>
    </xf>
    <xf numFmtId="0" fontId="14" fillId="3" borderId="33" xfId="0" applyFont="1" applyFill="1" applyBorder="1" applyAlignment="1">
      <alignment vertical="center"/>
    </xf>
    <xf numFmtId="0" fontId="14" fillId="3" borderId="34" xfId="0" applyFont="1" applyFill="1" applyBorder="1" applyAlignment="1">
      <alignment vertical="center"/>
    </xf>
    <xf numFmtId="164" fontId="14" fillId="3" borderId="61" xfId="0" applyNumberFormat="1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vertical="center"/>
    </xf>
    <xf numFmtId="0" fontId="14" fillId="3" borderId="3" xfId="0" applyFont="1" applyFill="1" applyBorder="1" applyAlignment="1">
      <alignment vertical="center"/>
    </xf>
    <xf numFmtId="164" fontId="13" fillId="3" borderId="12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49" fontId="1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4" fillId="4" borderId="0" xfId="0" applyFont="1" applyFill="1" applyAlignment="1">
      <alignment vertical="center"/>
    </xf>
    <xf numFmtId="0" fontId="1" fillId="4" borderId="0" xfId="0" applyFont="1" applyFill="1" applyAlignment="1">
      <alignment vertical="center"/>
    </xf>
    <xf numFmtId="0" fontId="1" fillId="4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5" fillId="0" borderId="16" xfId="0" applyFont="1" applyFill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" fillId="0" borderId="47" xfId="0" applyFont="1" applyBorder="1" applyAlignment="1">
      <alignment vertical="center"/>
    </xf>
    <xf numFmtId="0" fontId="15" fillId="0" borderId="45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/>
    </xf>
    <xf numFmtId="0" fontId="15" fillId="0" borderId="41" xfId="0" applyFont="1" applyFill="1" applyBorder="1" applyAlignment="1">
      <alignment horizontal="center" vertical="center"/>
    </xf>
    <xf numFmtId="0" fontId="15" fillId="0" borderId="44" xfId="0" applyFont="1" applyFill="1" applyBorder="1" applyAlignment="1">
      <alignment vertical="center" wrapText="1"/>
    </xf>
    <xf numFmtId="165" fontId="15" fillId="0" borderId="44" xfId="0" applyNumberFormat="1" applyFont="1" applyFill="1" applyBorder="1" applyAlignment="1">
      <alignment vertical="center" wrapText="1"/>
    </xf>
    <xf numFmtId="0" fontId="16" fillId="0" borderId="6" xfId="0" applyFont="1" applyFill="1" applyBorder="1" applyAlignment="1">
      <alignment horizontal="center" vertical="center"/>
    </xf>
    <xf numFmtId="49" fontId="15" fillId="0" borderId="7" xfId="1" applyNumberFormat="1" applyFont="1" applyFill="1" applyBorder="1" applyAlignment="1">
      <alignment horizontal="center" vertical="center"/>
    </xf>
    <xf numFmtId="0" fontId="1" fillId="0" borderId="15" xfId="1" applyFont="1" applyFill="1" applyBorder="1" applyAlignment="1">
      <alignment vertical="center" wrapText="1"/>
    </xf>
    <xf numFmtId="0" fontId="16" fillId="0" borderId="20" xfId="0" applyFont="1" applyFill="1" applyBorder="1" applyAlignment="1">
      <alignment horizontal="center" vertical="center"/>
    </xf>
    <xf numFmtId="49" fontId="15" fillId="0" borderId="13" xfId="1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0" fontId="16" fillId="0" borderId="0" xfId="0" applyFont="1" applyFill="1" applyBorder="1" applyAlignment="1">
      <alignment horizontal="center" vertical="center"/>
    </xf>
    <xf numFmtId="49" fontId="15" fillId="0" borderId="0" xfId="1" applyNumberFormat="1" applyFont="1" applyFill="1" applyBorder="1" applyAlignment="1">
      <alignment horizontal="center" vertical="center"/>
    </xf>
    <xf numFmtId="165" fontId="1" fillId="0" borderId="0" xfId="0" applyNumberFormat="1" applyFont="1" applyBorder="1" applyAlignment="1">
      <alignment vertical="center"/>
    </xf>
    <xf numFmtId="165" fontId="12" fillId="0" borderId="26" xfId="0" applyNumberFormat="1" applyFont="1" applyFill="1" applyBorder="1" applyAlignment="1">
      <alignment vertical="center" wrapText="1"/>
    </xf>
    <xf numFmtId="0" fontId="5" fillId="0" borderId="46" xfId="0" applyFont="1" applyFill="1" applyBorder="1" applyAlignment="1">
      <alignment vertical="center"/>
    </xf>
    <xf numFmtId="0" fontId="1" fillId="0" borderId="42" xfId="0" applyFont="1" applyFill="1" applyBorder="1" applyAlignment="1">
      <alignment vertical="center"/>
    </xf>
    <xf numFmtId="0" fontId="1" fillId="0" borderId="47" xfId="0" applyFont="1" applyFill="1" applyBorder="1" applyAlignment="1">
      <alignment vertical="center"/>
    </xf>
    <xf numFmtId="0" fontId="15" fillId="0" borderId="2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/>
    </xf>
    <xf numFmtId="0" fontId="1" fillId="0" borderId="41" xfId="0" applyFont="1" applyFill="1" applyBorder="1" applyAlignment="1">
      <alignment vertical="center"/>
    </xf>
    <xf numFmtId="0" fontId="6" fillId="0" borderId="41" xfId="0" applyFont="1" applyFill="1" applyBorder="1" applyAlignment="1">
      <alignment vertical="center"/>
    </xf>
    <xf numFmtId="0" fontId="6" fillId="0" borderId="44" xfId="0" applyFont="1" applyFill="1" applyBorder="1" applyAlignment="1">
      <alignment vertical="center"/>
    </xf>
    <xf numFmtId="0" fontId="15" fillId="0" borderId="41" xfId="1" applyFont="1" applyFill="1" applyBorder="1" applyAlignment="1">
      <alignment horizontal="center" vertical="center"/>
    </xf>
    <xf numFmtId="0" fontId="1" fillId="0" borderId="41" xfId="1" applyFont="1" applyFill="1" applyBorder="1" applyAlignment="1">
      <alignment vertical="center" wrapText="1"/>
    </xf>
    <xf numFmtId="49" fontId="15" fillId="0" borderId="41" xfId="1" applyNumberFormat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vertical="center" wrapText="1"/>
    </xf>
    <xf numFmtId="0" fontId="6" fillId="0" borderId="18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165" fontId="12" fillId="0" borderId="26" xfId="0" applyNumberFormat="1" applyFont="1" applyFill="1" applyBorder="1" applyAlignment="1">
      <alignment horizontal="center" vertical="center" wrapText="1"/>
    </xf>
    <xf numFmtId="0" fontId="6" fillId="0" borderId="38" xfId="0" applyFont="1" applyFill="1" applyBorder="1" applyAlignment="1">
      <alignment vertical="center"/>
    </xf>
    <xf numFmtId="0" fontId="1" fillId="0" borderId="38" xfId="0" applyFont="1" applyFill="1" applyBorder="1" applyAlignment="1">
      <alignment vertical="center"/>
    </xf>
    <xf numFmtId="0" fontId="6" fillId="0" borderId="39" xfId="0" applyFont="1" applyFill="1" applyBorder="1" applyAlignment="1">
      <alignment vertical="center"/>
    </xf>
    <xf numFmtId="0" fontId="6" fillId="0" borderId="47" xfId="0" applyFont="1" applyFill="1" applyBorder="1" applyAlignment="1">
      <alignment vertical="center"/>
    </xf>
    <xf numFmtId="0" fontId="16" fillId="0" borderId="30" xfId="0" applyFont="1" applyFill="1" applyBorder="1" applyAlignment="1">
      <alignment horizontal="center" vertical="center"/>
    </xf>
    <xf numFmtId="0" fontId="1" fillId="0" borderId="44" xfId="1" applyFont="1" applyFill="1" applyBorder="1" applyAlignment="1">
      <alignment vertical="center" wrapText="1"/>
    </xf>
    <xf numFmtId="0" fontId="16" fillId="0" borderId="40" xfId="0" applyFont="1" applyFill="1" applyBorder="1" applyAlignment="1">
      <alignment horizontal="center" vertical="center"/>
    </xf>
    <xf numFmtId="0" fontId="1" fillId="0" borderId="39" xfId="0" applyFont="1" applyFill="1" applyBorder="1" applyAlignment="1">
      <alignment vertical="center"/>
    </xf>
    <xf numFmtId="0" fontId="15" fillId="0" borderId="14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15" xfId="0" applyFont="1" applyFill="1" applyBorder="1" applyAlignment="1">
      <alignment vertical="center" wrapText="1"/>
    </xf>
    <xf numFmtId="0" fontId="15" fillId="0" borderId="55" xfId="0" applyFont="1" applyFill="1" applyBorder="1" applyAlignment="1">
      <alignment vertical="center" wrapText="1"/>
    </xf>
    <xf numFmtId="0" fontId="16" fillId="0" borderId="53" xfId="0" applyFont="1" applyFill="1" applyBorder="1" applyAlignment="1">
      <alignment horizontal="center" vertical="center"/>
    </xf>
    <xf numFmtId="49" fontId="15" fillId="0" borderId="54" xfId="1" applyNumberFormat="1" applyFont="1" applyFill="1" applyBorder="1" applyAlignment="1">
      <alignment horizontal="center" vertical="center"/>
    </xf>
    <xf numFmtId="0" fontId="1" fillId="0" borderId="56" xfId="1" applyFont="1" applyFill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15" fillId="0" borderId="0" xfId="0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/>
    </xf>
    <xf numFmtId="3" fontId="1" fillId="0" borderId="0" xfId="0" applyNumberFormat="1" applyFont="1" applyFill="1" applyAlignment="1">
      <alignment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11" xfId="0" applyFont="1" applyFill="1" applyBorder="1" applyAlignment="1">
      <alignment vertical="center" wrapText="1"/>
    </xf>
    <xf numFmtId="0" fontId="1" fillId="0" borderId="17" xfId="0" applyFont="1" applyFill="1" applyBorder="1" applyAlignment="1">
      <alignment vertical="center"/>
    </xf>
    <xf numFmtId="0" fontId="6" fillId="0" borderId="29" xfId="0" applyFont="1" applyFill="1" applyBorder="1" applyAlignment="1">
      <alignment vertical="center"/>
    </xf>
    <xf numFmtId="0" fontId="1" fillId="0" borderId="21" xfId="0" applyFont="1" applyFill="1" applyBorder="1" applyAlignment="1">
      <alignment vertical="center"/>
    </xf>
    <xf numFmtId="0" fontId="6" fillId="0" borderId="21" xfId="0" applyFont="1" applyFill="1" applyBorder="1" applyAlignment="1">
      <alignment vertical="center"/>
    </xf>
    <xf numFmtId="0" fontId="1" fillId="0" borderId="11" xfId="1" applyFont="1" applyFill="1" applyBorder="1" applyAlignment="1">
      <alignment vertical="center" wrapText="1"/>
    </xf>
    <xf numFmtId="49" fontId="15" fillId="0" borderId="1" xfId="1" applyNumberFormat="1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vertical="center"/>
    </xf>
    <xf numFmtId="0" fontId="15" fillId="0" borderId="6" xfId="1" applyFont="1" applyFill="1" applyBorder="1" applyAlignment="1">
      <alignment horizontal="center" vertical="center"/>
    </xf>
    <xf numFmtId="49" fontId="15" fillId="0" borderId="6" xfId="1" applyNumberFormat="1" applyFont="1" applyFill="1" applyBorder="1" applyAlignment="1">
      <alignment horizontal="center" vertical="center"/>
    </xf>
    <xf numFmtId="49" fontId="15" fillId="0" borderId="20" xfId="1" applyNumberFormat="1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3" fontId="17" fillId="0" borderId="0" xfId="0" applyNumberFormat="1" applyFont="1" applyFill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/>
    </xf>
    <xf numFmtId="164" fontId="1" fillId="2" borderId="32" xfId="0" applyNumberFormat="1" applyFont="1" applyFill="1" applyBorder="1" applyAlignment="1">
      <alignment horizontal="center" vertical="center"/>
    </xf>
    <xf numFmtId="0" fontId="13" fillId="3" borderId="33" xfId="0" applyFont="1" applyFill="1" applyBorder="1" applyAlignment="1">
      <alignment vertical="center"/>
    </xf>
    <xf numFmtId="164" fontId="13" fillId="3" borderId="9" xfId="0" applyNumberFormat="1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vertical="center"/>
    </xf>
    <xf numFmtId="164" fontId="14" fillId="3" borderId="10" xfId="0" applyNumberFormat="1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vertical="center"/>
    </xf>
    <xf numFmtId="0" fontId="6" fillId="0" borderId="17" xfId="0" applyFont="1" applyFill="1" applyBorder="1" applyAlignment="1">
      <alignment vertical="center"/>
    </xf>
    <xf numFmtId="0" fontId="15" fillId="0" borderId="43" xfId="1" applyFont="1" applyFill="1" applyBorder="1" applyAlignment="1">
      <alignment horizontal="center" vertical="center"/>
    </xf>
    <xf numFmtId="165" fontId="1" fillId="0" borderId="51" xfId="0" applyNumberFormat="1" applyFont="1" applyBorder="1" applyAlignment="1">
      <alignment vertical="center"/>
    </xf>
    <xf numFmtId="0" fontId="1" fillId="0" borderId="19" xfId="1" applyFont="1" applyFill="1" applyBorder="1" applyAlignment="1">
      <alignment vertical="center" wrapText="1"/>
    </xf>
    <xf numFmtId="0" fontId="10" fillId="0" borderId="41" xfId="0" applyFont="1" applyBorder="1" applyAlignment="1">
      <alignment horizontal="center" vertical="center" wrapText="1"/>
    </xf>
    <xf numFmtId="0" fontId="11" fillId="0" borderId="41" xfId="0" applyFont="1" applyFill="1" applyBorder="1" applyAlignment="1">
      <alignment horizontal="center" vertical="center"/>
    </xf>
    <xf numFmtId="165" fontId="11" fillId="0" borderId="41" xfId="0" applyNumberFormat="1" applyFont="1" applyFill="1" applyBorder="1" applyAlignment="1">
      <alignment horizontal="center" vertical="center"/>
    </xf>
    <xf numFmtId="4" fontId="11" fillId="0" borderId="41" xfId="0" applyNumberFormat="1" applyFont="1" applyFill="1" applyBorder="1" applyAlignment="1">
      <alignment horizontal="center" vertical="center"/>
    </xf>
    <xf numFmtId="166" fontId="11" fillId="0" borderId="7" xfId="0" applyNumberFormat="1" applyFont="1" applyFill="1" applyBorder="1" applyAlignment="1">
      <alignment horizontal="center" vertical="center"/>
    </xf>
    <xf numFmtId="4" fontId="12" fillId="0" borderId="23" xfId="0" applyNumberFormat="1" applyFont="1" applyFill="1" applyBorder="1" applyAlignment="1">
      <alignment vertical="center" wrapText="1"/>
    </xf>
    <xf numFmtId="0" fontId="1" fillId="0" borderId="24" xfId="0" applyFont="1" applyBorder="1"/>
    <xf numFmtId="165" fontId="11" fillId="0" borderId="24" xfId="0" applyNumberFormat="1" applyFont="1" applyBorder="1" applyAlignment="1">
      <alignment vertical="center" wrapText="1"/>
    </xf>
    <xf numFmtId="165" fontId="12" fillId="0" borderId="24" xfId="0" applyNumberFormat="1" applyFont="1" applyBorder="1" applyAlignment="1">
      <alignment vertical="center" wrapText="1"/>
    </xf>
    <xf numFmtId="165" fontId="11" fillId="0" borderId="25" xfId="0" applyNumberFormat="1" applyFont="1" applyBorder="1" applyAlignment="1">
      <alignment vertical="center" wrapText="1"/>
    </xf>
    <xf numFmtId="165" fontId="12" fillId="0" borderId="0" xfId="0" applyNumberFormat="1" applyFont="1" applyFill="1" applyBorder="1" applyAlignment="1">
      <alignment horizontal="right" vertical="center" wrapText="1"/>
    </xf>
    <xf numFmtId="0" fontId="6" fillId="0" borderId="48" xfId="0" applyFont="1" applyFill="1" applyBorder="1" applyAlignment="1">
      <alignment vertical="center"/>
    </xf>
    <xf numFmtId="165" fontId="12" fillId="0" borderId="0" xfId="0" applyNumberFormat="1" applyFont="1" applyFill="1" applyBorder="1" applyAlignment="1">
      <alignment vertical="center" wrapText="1"/>
    </xf>
    <xf numFmtId="0" fontId="15" fillId="0" borderId="49" xfId="0" applyFont="1" applyFill="1" applyBorder="1" applyAlignment="1">
      <alignment vertical="center" wrapText="1"/>
    </xf>
    <xf numFmtId="165" fontId="6" fillId="0" borderId="0" xfId="0" applyNumberFormat="1" applyFont="1" applyBorder="1" applyAlignment="1">
      <alignment vertical="center"/>
    </xf>
    <xf numFmtId="0" fontId="16" fillId="0" borderId="36" xfId="0" applyFont="1" applyFill="1" applyBorder="1" applyAlignment="1">
      <alignment horizontal="center" vertical="center"/>
    </xf>
    <xf numFmtId="49" fontId="15" fillId="0" borderId="37" xfId="1" applyNumberFormat="1" applyFont="1" applyFill="1" applyBorder="1" applyAlignment="1">
      <alignment horizontal="center" vertical="center"/>
    </xf>
    <xf numFmtId="0" fontId="15" fillId="0" borderId="27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15" fillId="0" borderId="42" xfId="0" applyFont="1" applyFill="1" applyBorder="1" applyAlignment="1">
      <alignment horizontal="center" vertical="center" wrapText="1"/>
    </xf>
    <xf numFmtId="0" fontId="1" fillId="0" borderId="47" xfId="0" applyFont="1" applyBorder="1"/>
    <xf numFmtId="0" fontId="1" fillId="0" borderId="57" xfId="0" applyFont="1" applyBorder="1"/>
    <xf numFmtId="0" fontId="4" fillId="0" borderId="0" xfId="0" applyFont="1"/>
    <xf numFmtId="164" fontId="1" fillId="2" borderId="66" xfId="0" applyNumberFormat="1" applyFont="1" applyFill="1" applyBorder="1" applyAlignment="1">
      <alignment horizontal="center" vertical="center"/>
    </xf>
    <xf numFmtId="0" fontId="6" fillId="0" borderId="67" xfId="0" applyFont="1" applyFill="1" applyBorder="1" applyAlignment="1">
      <alignment vertical="center"/>
    </xf>
    <xf numFmtId="0" fontId="1" fillId="0" borderId="68" xfId="0" applyFont="1" applyFill="1" applyBorder="1" applyAlignment="1">
      <alignment vertical="center"/>
    </xf>
    <xf numFmtId="0" fontId="6" fillId="0" borderId="68" xfId="0" applyFont="1" applyFill="1" applyBorder="1" applyAlignment="1">
      <alignment vertical="center"/>
    </xf>
    <xf numFmtId="165" fontId="12" fillId="0" borderId="68" xfId="0" applyNumberFormat="1" applyFont="1" applyFill="1" applyBorder="1" applyAlignment="1">
      <alignment vertical="center" wrapText="1"/>
    </xf>
    <xf numFmtId="0" fontId="1" fillId="0" borderId="69" xfId="0" applyFont="1" applyBorder="1"/>
    <xf numFmtId="0" fontId="1" fillId="0" borderId="70" xfId="0" applyFont="1" applyBorder="1"/>
    <xf numFmtId="0" fontId="16" fillId="0" borderId="71" xfId="0" applyFont="1" applyFill="1" applyBorder="1" applyAlignment="1">
      <alignment horizontal="center" vertical="center"/>
    </xf>
    <xf numFmtId="49" fontId="15" fillId="0" borderId="72" xfId="1" applyNumberFormat="1" applyFont="1" applyFill="1" applyBorder="1" applyAlignment="1">
      <alignment horizontal="center" vertical="center"/>
    </xf>
    <xf numFmtId="0" fontId="1" fillId="0" borderId="72" xfId="1" applyFont="1" applyFill="1" applyBorder="1" applyAlignment="1">
      <alignment vertical="center" wrapText="1"/>
    </xf>
    <xf numFmtId="165" fontId="1" fillId="0" borderId="72" xfId="0" applyNumberFormat="1" applyFont="1" applyBorder="1" applyAlignment="1">
      <alignment vertical="center"/>
    </xf>
    <xf numFmtId="0" fontId="16" fillId="0" borderId="74" xfId="0" applyFont="1" applyBorder="1" applyAlignment="1">
      <alignment horizontal="center" vertical="center"/>
    </xf>
    <xf numFmtId="49" fontId="15" fillId="0" borderId="75" xfId="1" applyNumberFormat="1" applyFont="1" applyFill="1" applyBorder="1" applyAlignment="1">
      <alignment horizontal="center" vertical="center"/>
    </xf>
    <xf numFmtId="0" fontId="1" fillId="0" borderId="75" xfId="1" applyFont="1" applyFill="1" applyBorder="1" applyAlignment="1">
      <alignment vertical="center" wrapText="1"/>
    </xf>
    <xf numFmtId="0" fontId="1" fillId="0" borderId="75" xfId="0" applyFont="1" applyBorder="1"/>
    <xf numFmtId="165" fontId="1" fillId="0" borderId="75" xfId="0" applyNumberFormat="1" applyFont="1" applyBorder="1" applyAlignment="1">
      <alignment horizontal="right"/>
    </xf>
    <xf numFmtId="165" fontId="6" fillId="0" borderId="76" xfId="0" applyNumberFormat="1" applyFont="1" applyBorder="1"/>
    <xf numFmtId="165" fontId="6" fillId="0" borderId="73" xfId="0" applyNumberFormat="1" applyFont="1" applyBorder="1" applyAlignment="1">
      <alignment vertical="center"/>
    </xf>
    <xf numFmtId="0" fontId="1" fillId="0" borderId="75" xfId="0" applyFont="1" applyBorder="1" applyAlignment="1">
      <alignment wrapText="1"/>
    </xf>
    <xf numFmtId="0" fontId="1" fillId="0" borderId="75" xfId="0" applyFont="1" applyBorder="1" applyAlignment="1">
      <alignment vertical="center"/>
    </xf>
    <xf numFmtId="165" fontId="1" fillId="0" borderId="75" xfId="0" applyNumberFormat="1" applyFont="1" applyBorder="1" applyAlignment="1">
      <alignment vertical="center"/>
    </xf>
    <xf numFmtId="165" fontId="6" fillId="0" borderId="76" xfId="0" applyNumberFormat="1" applyFont="1" applyBorder="1" applyAlignment="1">
      <alignment vertical="center"/>
    </xf>
    <xf numFmtId="0" fontId="15" fillId="0" borderId="77" xfId="0" applyFont="1" applyFill="1" applyBorder="1" applyAlignment="1">
      <alignment horizontal="center" vertical="center"/>
    </xf>
    <xf numFmtId="0" fontId="15" fillId="0" borderId="78" xfId="0" applyFont="1" applyFill="1" applyBorder="1" applyAlignment="1">
      <alignment horizontal="center" vertical="center"/>
    </xf>
    <xf numFmtId="0" fontId="15" fillId="0" borderId="78" xfId="0" applyFont="1" applyFill="1" applyBorder="1" applyAlignment="1">
      <alignment vertical="center" wrapText="1"/>
    </xf>
    <xf numFmtId="0" fontId="16" fillId="0" borderId="78" xfId="0" applyFont="1" applyBorder="1" applyAlignment="1">
      <alignment vertical="center"/>
    </xf>
    <xf numFmtId="0" fontId="16" fillId="0" borderId="23" xfId="0" applyFont="1" applyBorder="1" applyAlignment="1">
      <alignment vertical="center"/>
    </xf>
    <xf numFmtId="0" fontId="16" fillId="0" borderId="79" xfId="0" applyFont="1" applyBorder="1" applyAlignment="1">
      <alignment vertical="center"/>
    </xf>
    <xf numFmtId="0" fontId="16" fillId="0" borderId="46" xfId="0" applyFont="1" applyFill="1" applyBorder="1" applyAlignment="1">
      <alignment horizontal="center" vertical="center"/>
    </xf>
    <xf numFmtId="49" fontId="15" fillId="0" borderId="42" xfId="1" applyNumberFormat="1" applyFont="1" applyFill="1" applyBorder="1" applyAlignment="1">
      <alignment horizontal="center" vertical="center"/>
    </xf>
    <xf numFmtId="0" fontId="1" fillId="0" borderId="42" xfId="1" applyFont="1" applyFill="1" applyBorder="1" applyAlignment="1">
      <alignment vertical="center" wrapText="1"/>
    </xf>
    <xf numFmtId="165" fontId="1" fillId="0" borderId="42" xfId="0" applyNumberFormat="1" applyFont="1" applyBorder="1" applyAlignment="1">
      <alignment vertical="center"/>
    </xf>
    <xf numFmtId="165" fontId="6" fillId="0" borderId="47" xfId="0" applyNumberFormat="1" applyFont="1" applyBorder="1" applyAlignment="1">
      <alignment vertical="center"/>
    </xf>
    <xf numFmtId="0" fontId="16" fillId="0" borderId="14" xfId="0" applyFont="1" applyFill="1" applyBorder="1" applyAlignment="1">
      <alignment horizontal="center" vertical="center"/>
    </xf>
    <xf numFmtId="0" fontId="1" fillId="0" borderId="7" xfId="1" applyFont="1" applyFill="1" applyBorder="1" applyAlignment="1">
      <alignment vertical="center" wrapText="1"/>
    </xf>
    <xf numFmtId="168" fontId="1" fillId="0" borderId="7" xfId="1" applyNumberFormat="1" applyFont="1" applyFill="1" applyBorder="1" applyAlignment="1">
      <alignment vertical="center" wrapText="1"/>
    </xf>
    <xf numFmtId="165" fontId="1" fillId="0" borderId="7" xfId="0" applyNumberFormat="1" applyFont="1" applyBorder="1" applyAlignment="1">
      <alignment vertical="center"/>
    </xf>
    <xf numFmtId="165" fontId="6" fillId="0" borderId="15" xfId="0" applyNumberFormat="1" applyFont="1" applyBorder="1"/>
    <xf numFmtId="0" fontId="15" fillId="0" borderId="80" xfId="0" applyFont="1" applyFill="1" applyBorder="1" applyAlignment="1">
      <alignment horizontal="center" vertical="center"/>
    </xf>
    <xf numFmtId="0" fontId="15" fillId="0" borderId="81" xfId="0" applyFont="1" applyFill="1" applyBorder="1" applyAlignment="1">
      <alignment horizontal="center" vertical="center"/>
    </xf>
    <xf numFmtId="0" fontId="15" fillId="0" borderId="81" xfId="0" applyFont="1" applyFill="1" applyBorder="1" applyAlignment="1">
      <alignment vertical="center" wrapText="1"/>
    </xf>
    <xf numFmtId="0" fontId="16" fillId="0" borderId="81" xfId="0" applyFont="1" applyBorder="1" applyAlignment="1">
      <alignment vertical="center"/>
    </xf>
    <xf numFmtId="0" fontId="16" fillId="0" borderId="45" xfId="0" applyFont="1" applyBorder="1" applyAlignment="1">
      <alignment vertical="center"/>
    </xf>
    <xf numFmtId="0" fontId="16" fillId="0" borderId="82" xfId="0" applyFont="1" applyBorder="1" applyAlignment="1">
      <alignment vertical="center"/>
    </xf>
    <xf numFmtId="165" fontId="6" fillId="0" borderId="15" xfId="0" applyNumberFormat="1" applyFont="1" applyBorder="1" applyAlignment="1">
      <alignment vertical="center"/>
    </xf>
    <xf numFmtId="0" fontId="1" fillId="0" borderId="42" xfId="0" applyFont="1" applyBorder="1"/>
    <xf numFmtId="0" fontId="1" fillId="0" borderId="48" xfId="0" applyFont="1" applyBorder="1"/>
    <xf numFmtId="0" fontId="6" fillId="0" borderId="74" xfId="0" applyFont="1" applyFill="1" applyBorder="1" applyAlignment="1">
      <alignment vertical="center"/>
    </xf>
    <xf numFmtId="0" fontId="1" fillId="0" borderId="75" xfId="0" applyFont="1" applyFill="1" applyBorder="1" applyAlignment="1">
      <alignment vertical="center"/>
    </xf>
    <xf numFmtId="0" fontId="6" fillId="0" borderId="75" xfId="0" applyFont="1" applyFill="1" applyBorder="1" applyAlignment="1">
      <alignment vertical="center"/>
    </xf>
    <xf numFmtId="165" fontId="12" fillId="0" borderId="75" xfId="0" applyNumberFormat="1" applyFont="1" applyFill="1" applyBorder="1" applyAlignment="1">
      <alignment vertical="center" wrapText="1"/>
    </xf>
    <xf numFmtId="0" fontId="1" fillId="0" borderId="83" xfId="0" applyFont="1" applyBorder="1"/>
    <xf numFmtId="167" fontId="4" fillId="0" borderId="84" xfId="0" applyNumberFormat="1" applyFont="1" applyFill="1" applyBorder="1"/>
    <xf numFmtId="0" fontId="4" fillId="0" borderId="71" xfId="0" applyFont="1" applyBorder="1"/>
    <xf numFmtId="167" fontId="4" fillId="0" borderId="72" xfId="0" applyNumberFormat="1" applyFont="1" applyBorder="1"/>
    <xf numFmtId="167" fontId="4" fillId="0" borderId="84" xfId="0" applyNumberFormat="1" applyFont="1" applyBorder="1"/>
    <xf numFmtId="0" fontId="4" fillId="0" borderId="67" xfId="0" applyFont="1" applyBorder="1"/>
    <xf numFmtId="167" fontId="4" fillId="0" borderId="72" xfId="0" applyNumberFormat="1" applyFont="1" applyFill="1" applyBorder="1"/>
    <xf numFmtId="167" fontId="4" fillId="0" borderId="68" xfId="0" applyNumberFormat="1" applyFont="1" applyBorder="1"/>
    <xf numFmtId="0" fontId="1" fillId="2" borderId="85" xfId="0" applyFont="1" applyFill="1" applyBorder="1" applyAlignment="1">
      <alignment vertical="center"/>
    </xf>
    <xf numFmtId="0" fontId="1" fillId="2" borderId="86" xfId="0" applyFont="1" applyFill="1" applyBorder="1" applyAlignment="1">
      <alignment vertical="center"/>
    </xf>
    <xf numFmtId="0" fontId="1" fillId="2" borderId="87" xfId="0" applyFont="1" applyFill="1" applyBorder="1" applyAlignment="1">
      <alignment vertical="center"/>
    </xf>
    <xf numFmtId="164" fontId="1" fillId="2" borderId="88" xfId="0" applyNumberFormat="1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left"/>
    </xf>
    <xf numFmtId="0" fontId="6" fillId="7" borderId="5" xfId="0" applyFont="1" applyFill="1" applyBorder="1" applyAlignment="1">
      <alignment horizontal="center"/>
    </xf>
    <xf numFmtId="0" fontId="6" fillId="7" borderId="8" xfId="0" applyFont="1" applyFill="1" applyBorder="1" applyAlignment="1">
      <alignment horizontal="center"/>
    </xf>
    <xf numFmtId="0" fontId="5" fillId="7" borderId="4" xfId="0" applyFont="1" applyFill="1" applyBorder="1"/>
    <xf numFmtId="167" fontId="5" fillId="7" borderId="5" xfId="0" applyNumberFormat="1" applyFont="1" applyFill="1" applyBorder="1"/>
    <xf numFmtId="167" fontId="5" fillId="7" borderId="8" xfId="0" applyNumberFormat="1" applyFont="1" applyFill="1" applyBorder="1"/>
    <xf numFmtId="49" fontId="1" fillId="0" borderId="0" xfId="0" applyNumberFormat="1" applyFont="1"/>
    <xf numFmtId="49" fontId="1" fillId="0" borderId="0" xfId="0" applyNumberFormat="1" applyFont="1" applyFill="1" applyBorder="1" applyAlignment="1">
      <alignment vertical="center"/>
    </xf>
    <xf numFmtId="0" fontId="0" fillId="8" borderId="52" xfId="0" applyFill="1" applyBorder="1"/>
    <xf numFmtId="0" fontId="1" fillId="8" borderId="52" xfId="0" applyFont="1" applyFill="1" applyBorder="1" applyAlignment="1">
      <alignment vertical="center"/>
    </xf>
    <xf numFmtId="165" fontId="1" fillId="8" borderId="42" xfId="1" applyNumberFormat="1" applyFont="1" applyFill="1" applyBorder="1" applyAlignment="1">
      <alignment vertical="center" wrapText="1"/>
    </xf>
    <xf numFmtId="165" fontId="1" fillId="8" borderId="72" xfId="1" applyNumberFormat="1" applyFont="1" applyFill="1" applyBorder="1" applyAlignment="1">
      <alignment vertical="center" wrapText="1"/>
    </xf>
    <xf numFmtId="165" fontId="1" fillId="8" borderId="75" xfId="0" applyNumberFormat="1" applyFont="1" applyFill="1" applyBorder="1" applyAlignment="1">
      <alignment vertical="center"/>
    </xf>
    <xf numFmtId="165" fontId="1" fillId="8" borderId="7" xfId="1" applyNumberFormat="1" applyFont="1" applyFill="1" applyBorder="1" applyAlignment="1">
      <alignment vertical="center" wrapText="1"/>
    </xf>
    <xf numFmtId="165" fontId="1" fillId="8" borderId="75" xfId="0" applyNumberFormat="1" applyFont="1" applyFill="1" applyBorder="1"/>
    <xf numFmtId="165" fontId="1" fillId="8" borderId="55" xfId="0" applyNumberFormat="1" applyFont="1" applyFill="1" applyBorder="1" applyAlignment="1">
      <alignment vertical="center"/>
    </xf>
    <xf numFmtId="165" fontId="1" fillId="8" borderId="56" xfId="0" applyNumberFormat="1" applyFont="1" applyFill="1" applyBorder="1" applyAlignment="1">
      <alignment vertical="center"/>
    </xf>
    <xf numFmtId="165" fontId="1" fillId="8" borderId="44" xfId="0" applyNumberFormat="1" applyFont="1" applyFill="1" applyBorder="1" applyAlignment="1">
      <alignment vertical="center"/>
    </xf>
    <xf numFmtId="165" fontId="1" fillId="8" borderId="19" xfId="0" applyNumberFormat="1" applyFont="1" applyFill="1" applyBorder="1" applyAlignment="1">
      <alignment vertical="center"/>
    </xf>
    <xf numFmtId="165" fontId="1" fillId="8" borderId="49" xfId="1" applyNumberFormat="1" applyFont="1" applyFill="1" applyBorder="1" applyAlignment="1">
      <alignment vertical="center" wrapText="1"/>
    </xf>
    <xf numFmtId="165" fontId="1" fillId="8" borderId="50" xfId="1" applyNumberFormat="1" applyFont="1" applyFill="1" applyBorder="1" applyAlignment="1">
      <alignment vertical="center" wrapText="1"/>
    </xf>
    <xf numFmtId="165" fontId="1" fillId="8" borderId="44" xfId="1" applyNumberFormat="1" applyFont="1" applyFill="1" applyBorder="1" applyAlignment="1">
      <alignment vertical="center" wrapText="1"/>
    </xf>
    <xf numFmtId="165" fontId="1" fillId="8" borderId="19" xfId="1" applyNumberFormat="1" applyFont="1" applyFill="1" applyBorder="1" applyAlignment="1">
      <alignment vertical="center" wrapText="1"/>
    </xf>
    <xf numFmtId="0" fontId="15" fillId="0" borderId="89" xfId="1" applyFont="1" applyFill="1" applyBorder="1" applyAlignment="1">
      <alignment horizontal="center" vertical="center"/>
    </xf>
    <xf numFmtId="0" fontId="1" fillId="0" borderId="90" xfId="1" applyFont="1" applyFill="1" applyBorder="1" applyAlignment="1">
      <alignment vertical="center" wrapText="1"/>
    </xf>
    <xf numFmtId="49" fontId="15" fillId="0" borderId="89" xfId="1" applyNumberFormat="1" applyFont="1" applyFill="1" applyBorder="1" applyAlignment="1">
      <alignment horizontal="center" vertical="center"/>
    </xf>
    <xf numFmtId="165" fontId="1" fillId="8" borderId="90" xfId="1" applyNumberFormat="1" applyFont="1" applyFill="1" applyBorder="1" applyAlignment="1">
      <alignment vertical="center" wrapText="1"/>
    </xf>
    <xf numFmtId="165" fontId="1" fillId="8" borderId="56" xfId="1" applyNumberFormat="1" applyFont="1" applyFill="1" applyBorder="1" applyAlignment="1">
      <alignment vertical="center" wrapText="1"/>
    </xf>
    <xf numFmtId="165" fontId="12" fillId="0" borderId="23" xfId="0" applyNumberFormat="1" applyFont="1" applyFill="1" applyBorder="1" applyAlignment="1">
      <alignment horizontal="center" vertical="center" wrapText="1"/>
    </xf>
    <xf numFmtId="165" fontId="12" fillId="0" borderId="24" xfId="0" applyNumberFormat="1" applyFont="1" applyFill="1" applyBorder="1" applyAlignment="1">
      <alignment horizontal="center" vertical="center" wrapText="1"/>
    </xf>
    <xf numFmtId="165" fontId="12" fillId="0" borderId="25" xfId="0" applyNumberFormat="1" applyFont="1" applyFill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2" borderId="63" xfId="0" applyFont="1" applyFill="1" applyBorder="1" applyAlignment="1">
      <alignment horizontal="left" vertical="center"/>
    </xf>
    <xf numFmtId="0" fontId="1" fillId="2" borderId="64" xfId="0" applyFont="1" applyFill="1" applyBorder="1" applyAlignment="1">
      <alignment horizontal="left" vertical="center"/>
    </xf>
    <xf numFmtId="0" fontId="1" fillId="2" borderId="65" xfId="0" applyFont="1" applyFill="1" applyBorder="1" applyAlignment="1">
      <alignment horizontal="left" vertical="center"/>
    </xf>
    <xf numFmtId="165" fontId="11" fillId="0" borderId="23" xfId="0" applyNumberFormat="1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165" fontId="11" fillId="0" borderId="24" xfId="0" applyNumberFormat="1" applyFont="1" applyBorder="1" applyAlignment="1">
      <alignment horizontal="center" vertical="center"/>
    </xf>
  </cellXfs>
  <cellStyles count="4">
    <cellStyle name="Excel Built-in Normal" xfId="1"/>
    <cellStyle name="Měna" xfId="3" builtinId="4"/>
    <cellStyle name="Normální" xfId="0" builtinId="0"/>
    <cellStyle name="normální 2" xfId="2"/>
  </cellStyles>
  <dxfs count="0"/>
  <tableStyles count="0" defaultTableStyle="TableStyleMedium9" defaultPivotStyle="PivotStyleLight16"/>
  <colors>
    <mruColors>
      <color rgb="FFDAEE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1400175</xdr:colOff>
      <xdr:row>2</xdr:row>
      <xdr:rowOff>38100</xdr:rowOff>
    </xdr:to>
    <xdr:pic>
      <xdr:nvPicPr>
        <xdr:cNvPr id="2" name="obrázek 1" descr="TSUB_obrys_podel mini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00175" cy="3619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uv-files02.domain.mu\Z&#225;loha%20pr&#225;ce%202000-2010\Z&#225;loha%20pr&#225;ce%202000-2010\Z&#225;loha%20pr&#225;ce%202000-2010\Z&#225;loha%20pr&#225;ce%202000-2010\Z&#225;loha%20pr&#225;ce%202000-2010\nov&#253;%20C\Pr&#225;ce\2007\UB\&#352;aripova\N&#225;vrhy\N&#225;vrhy%20hot\SO02\SO_02%20tech%20prvky_pol.rozpo&#269;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E28"/>
  <sheetViews>
    <sheetView tabSelected="1" view="pageBreakPreview" zoomScaleNormal="100" zoomScaleSheetLayoutView="100" workbookViewId="0">
      <selection activeCell="C1" sqref="C1"/>
    </sheetView>
  </sheetViews>
  <sheetFormatPr defaultRowHeight="12.75" x14ac:dyDescent="0.2"/>
  <cols>
    <col min="1" max="1" width="62.85546875" style="3" customWidth="1"/>
    <col min="2" max="3" width="32.5703125" style="3" customWidth="1"/>
    <col min="4" max="5" width="39.42578125" style="3" customWidth="1"/>
    <col min="6" max="16384" width="9.140625" style="3"/>
  </cols>
  <sheetData>
    <row r="1" spans="1:3" x14ac:dyDescent="0.2">
      <c r="C1" s="3" t="s">
        <v>124</v>
      </c>
    </row>
    <row r="5" spans="1:3" ht="20.25" x14ac:dyDescent="0.2">
      <c r="A5" s="2" t="s">
        <v>122</v>
      </c>
    </row>
    <row r="6" spans="1:3" ht="24" customHeight="1" thickBot="1" x14ac:dyDescent="0.25"/>
    <row r="7" spans="1:3" ht="24" customHeight="1" thickBot="1" x14ac:dyDescent="0.25">
      <c r="A7" s="36" t="s">
        <v>50</v>
      </c>
      <c r="B7" s="37" t="s">
        <v>100</v>
      </c>
      <c r="C7" s="38" t="s">
        <v>101</v>
      </c>
    </row>
    <row r="8" spans="1:3" ht="18" x14ac:dyDescent="0.25">
      <c r="A8" s="246" t="s">
        <v>49</v>
      </c>
      <c r="B8" s="250">
        <f>ÚSES_souhrn_Chrástka!D14</f>
        <v>0</v>
      </c>
      <c r="C8" s="245">
        <f>B8*1.21</f>
        <v>0</v>
      </c>
    </row>
    <row r="9" spans="1:3" ht="18" x14ac:dyDescent="0.25">
      <c r="A9" s="246" t="s">
        <v>51</v>
      </c>
      <c r="B9" s="247">
        <f>ÚSES_SOUHRN_Hořen!D14</f>
        <v>0</v>
      </c>
      <c r="C9" s="248">
        <f>B9*1.21</f>
        <v>0</v>
      </c>
    </row>
    <row r="10" spans="1:3" ht="18" x14ac:dyDescent="0.25">
      <c r="A10" s="246" t="s">
        <v>28</v>
      </c>
      <c r="B10" s="247">
        <f>ÚSES_SOUHRN_Králov!D14</f>
        <v>0</v>
      </c>
      <c r="C10" s="248">
        <f t="shared" ref="C10:C15" si="0">B10*1.21</f>
        <v>0</v>
      </c>
    </row>
    <row r="11" spans="1:3" ht="18" x14ac:dyDescent="0.25">
      <c r="A11" s="246" t="s">
        <v>114</v>
      </c>
      <c r="B11" s="247">
        <f>'Liniová výsadba Králov_souhrn'!D11</f>
        <v>0</v>
      </c>
      <c r="C11" s="248">
        <f t="shared" si="0"/>
        <v>0</v>
      </c>
    </row>
    <row r="12" spans="1:3" ht="18" x14ac:dyDescent="0.25">
      <c r="A12" s="246" t="s">
        <v>52</v>
      </c>
      <c r="B12" s="247">
        <f>'Jiřičky_ souhrn'!D8</f>
        <v>0</v>
      </c>
      <c r="C12" s="248">
        <f t="shared" si="0"/>
        <v>0</v>
      </c>
    </row>
    <row r="13" spans="1:3" ht="18" x14ac:dyDescent="0.25">
      <c r="A13" s="246" t="s">
        <v>53</v>
      </c>
      <c r="B13" s="247">
        <f>KZ_Zákřov!D34</f>
        <v>0</v>
      </c>
      <c r="C13" s="248">
        <f t="shared" si="0"/>
        <v>0</v>
      </c>
    </row>
    <row r="14" spans="1:3" ht="18" x14ac:dyDescent="0.25">
      <c r="A14" s="246" t="s">
        <v>118</v>
      </c>
      <c r="B14" s="247">
        <f>'záhon ul. Brodská'!D17</f>
        <v>0</v>
      </c>
      <c r="C14" s="248">
        <f t="shared" si="0"/>
        <v>0</v>
      </c>
    </row>
    <row r="15" spans="1:3" ht="18.75" thickBot="1" x14ac:dyDescent="0.3">
      <c r="A15" s="249" t="s">
        <v>119</v>
      </c>
      <c r="B15" s="251">
        <f>'záhon ul. 28. října'!D17</f>
        <v>0</v>
      </c>
      <c r="C15" s="248">
        <f t="shared" si="0"/>
        <v>0</v>
      </c>
    </row>
    <row r="16" spans="1:3" ht="18.75" thickBot="1" x14ac:dyDescent="0.3">
      <c r="A16" s="29" t="s">
        <v>99</v>
      </c>
      <c r="B16" s="30">
        <f>SUM(B8:B15)</f>
        <v>0</v>
      </c>
      <c r="C16" s="31">
        <f>SUM(C8:C15)</f>
        <v>0</v>
      </c>
    </row>
    <row r="18" spans="1:5" ht="13.5" thickBot="1" x14ac:dyDescent="0.25"/>
    <row r="19" spans="1:5" s="35" customFormat="1" ht="25.5" customHeight="1" thickBot="1" x14ac:dyDescent="0.25">
      <c r="A19" s="256" t="s">
        <v>50</v>
      </c>
      <c r="B19" s="257" t="s">
        <v>103</v>
      </c>
      <c r="C19" s="258" t="s">
        <v>104</v>
      </c>
      <c r="D19" s="34"/>
    </row>
    <row r="20" spans="1:5" ht="18" x14ac:dyDescent="0.25">
      <c r="A20" s="32" t="s">
        <v>49</v>
      </c>
      <c r="B20" s="33">
        <f t="shared" ref="B20:B27" si="1">B8*2</f>
        <v>0</v>
      </c>
      <c r="C20" s="245">
        <f>B20*1.21</f>
        <v>0</v>
      </c>
      <c r="D20" s="4"/>
    </row>
    <row r="21" spans="1:5" ht="18" x14ac:dyDescent="0.25">
      <c r="A21" s="246" t="s">
        <v>51</v>
      </c>
      <c r="B21" s="247">
        <f t="shared" si="1"/>
        <v>0</v>
      </c>
      <c r="C21" s="248">
        <f>B21*1.21</f>
        <v>0</v>
      </c>
      <c r="D21" s="4"/>
    </row>
    <row r="22" spans="1:5" ht="18" x14ac:dyDescent="0.25">
      <c r="A22" s="246" t="s">
        <v>28</v>
      </c>
      <c r="B22" s="247">
        <f t="shared" si="1"/>
        <v>0</v>
      </c>
      <c r="C22" s="248">
        <f t="shared" ref="C22:C27" si="2">B22*1.21</f>
        <v>0</v>
      </c>
      <c r="D22" s="4"/>
    </row>
    <row r="23" spans="1:5" ht="18" x14ac:dyDescent="0.25">
      <c r="A23" s="246" t="s">
        <v>114</v>
      </c>
      <c r="B23" s="247">
        <f t="shared" si="1"/>
        <v>0</v>
      </c>
      <c r="C23" s="248">
        <f t="shared" si="2"/>
        <v>0</v>
      </c>
      <c r="D23" s="4"/>
    </row>
    <row r="24" spans="1:5" ht="18" x14ac:dyDescent="0.25">
      <c r="A24" s="246" t="s">
        <v>52</v>
      </c>
      <c r="B24" s="247">
        <f t="shared" si="1"/>
        <v>0</v>
      </c>
      <c r="C24" s="248">
        <f t="shared" si="2"/>
        <v>0</v>
      </c>
      <c r="D24" s="4"/>
    </row>
    <row r="25" spans="1:5" ht="18" x14ac:dyDescent="0.25">
      <c r="A25" s="246" t="s">
        <v>53</v>
      </c>
      <c r="B25" s="247">
        <f t="shared" si="1"/>
        <v>0</v>
      </c>
      <c r="C25" s="248">
        <f t="shared" si="2"/>
        <v>0</v>
      </c>
      <c r="D25" s="4"/>
      <c r="E25" s="4"/>
    </row>
    <row r="26" spans="1:5" ht="18" x14ac:dyDescent="0.25">
      <c r="A26" s="246" t="s">
        <v>118</v>
      </c>
      <c r="B26" s="247">
        <f t="shared" si="1"/>
        <v>0</v>
      </c>
      <c r="C26" s="248">
        <f t="shared" si="2"/>
        <v>0</v>
      </c>
    </row>
    <row r="27" spans="1:5" ht="18.75" thickBot="1" x14ac:dyDescent="0.3">
      <c r="A27" s="249" t="s">
        <v>119</v>
      </c>
      <c r="B27" s="247">
        <f t="shared" si="1"/>
        <v>0</v>
      </c>
      <c r="C27" s="248">
        <f t="shared" si="2"/>
        <v>0</v>
      </c>
    </row>
    <row r="28" spans="1:5" ht="18.75" thickBot="1" x14ac:dyDescent="0.3">
      <c r="A28" s="259" t="s">
        <v>98</v>
      </c>
      <c r="B28" s="260">
        <f>SUM(B20:B27)</f>
        <v>0</v>
      </c>
      <c r="C28" s="261">
        <f>SUM(C20:C27)</f>
        <v>0</v>
      </c>
      <c r="D28" s="4"/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scale="97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  <pageSetUpPr fitToPage="1"/>
  </sheetPr>
  <dimension ref="A1:E11"/>
  <sheetViews>
    <sheetView tabSelected="1" workbookViewId="0">
      <selection activeCell="C1" sqref="C1"/>
    </sheetView>
  </sheetViews>
  <sheetFormatPr defaultRowHeight="12.75" x14ac:dyDescent="0.2"/>
  <cols>
    <col min="1" max="1" width="36.140625" style="3" customWidth="1"/>
    <col min="2" max="2" width="18.5703125" style="3" customWidth="1"/>
    <col min="3" max="3" width="41.42578125" style="3" customWidth="1"/>
    <col min="4" max="4" width="37.28515625" style="3" customWidth="1"/>
    <col min="5" max="5" width="39" style="3" customWidth="1"/>
    <col min="6" max="16384" width="9.140625" style="3"/>
  </cols>
  <sheetData>
    <row r="1" spans="1:5" ht="20.25" x14ac:dyDescent="0.2">
      <c r="A1" s="39" t="s">
        <v>113</v>
      </c>
      <c r="B1" s="40"/>
      <c r="C1" s="41"/>
      <c r="D1" s="41"/>
      <c r="E1" s="40"/>
    </row>
    <row r="2" spans="1:5" ht="18" x14ac:dyDescent="0.2">
      <c r="A2" s="42"/>
      <c r="B2" s="43"/>
      <c r="C2" s="42"/>
      <c r="D2" s="42"/>
      <c r="E2" s="42"/>
    </row>
    <row r="3" spans="1:5" ht="15" x14ac:dyDescent="0.2">
      <c r="A3" s="50"/>
      <c r="B3" s="51"/>
      <c r="C3" s="51"/>
      <c r="D3" s="52"/>
      <c r="E3" s="40"/>
    </row>
    <row r="4" spans="1:5" x14ac:dyDescent="0.2">
      <c r="A4" s="54" t="s">
        <v>40</v>
      </c>
      <c r="B4" s="45" t="s">
        <v>25</v>
      </c>
      <c r="C4" s="45" t="s">
        <v>41</v>
      </c>
      <c r="D4" s="45" t="s">
        <v>42</v>
      </c>
      <c r="E4" s="45" t="s">
        <v>111</v>
      </c>
    </row>
    <row r="5" spans="1:5" ht="15" x14ac:dyDescent="0.2">
      <c r="A5" s="56" t="s">
        <v>19</v>
      </c>
      <c r="B5" s="57">
        <v>65</v>
      </c>
      <c r="C5" s="159">
        <f>Jiřičky_práce!E12</f>
        <v>0</v>
      </c>
      <c r="D5" s="49">
        <f>B5*C5</f>
        <v>0</v>
      </c>
      <c r="E5" s="49">
        <f>D5*2</f>
        <v>0</v>
      </c>
    </row>
    <row r="6" spans="1:5" ht="15.75" thickBot="1" x14ac:dyDescent="0.25">
      <c r="A6" s="40"/>
      <c r="B6" s="40"/>
      <c r="C6" s="174"/>
      <c r="D6" s="59"/>
      <c r="E6" s="40"/>
    </row>
    <row r="7" spans="1:5" ht="16.5" thickBot="1" x14ac:dyDescent="0.25">
      <c r="A7" s="60" t="s">
        <v>102</v>
      </c>
      <c r="B7" s="61"/>
      <c r="C7" s="61"/>
      <c r="D7" s="62"/>
      <c r="E7" s="40"/>
    </row>
    <row r="8" spans="1:5" ht="13.5" thickBot="1" x14ac:dyDescent="0.25">
      <c r="A8" s="63" t="s">
        <v>43</v>
      </c>
      <c r="B8" s="64"/>
      <c r="C8" s="65"/>
      <c r="D8" s="160">
        <f>D5</f>
        <v>0</v>
      </c>
      <c r="E8" s="40"/>
    </row>
    <row r="9" spans="1:5" ht="17.25" thickBot="1" x14ac:dyDescent="0.25">
      <c r="A9" s="161" t="s">
        <v>0</v>
      </c>
      <c r="B9" s="75"/>
      <c r="C9" s="75"/>
      <c r="D9" s="162">
        <f>SUM(D8:D8)</f>
        <v>0</v>
      </c>
      <c r="E9" s="40"/>
    </row>
    <row r="10" spans="1:5" ht="17.25" thickBot="1" x14ac:dyDescent="0.25">
      <c r="A10" s="163" t="s">
        <v>6</v>
      </c>
      <c r="B10" s="78"/>
      <c r="C10" s="78"/>
      <c r="D10" s="164">
        <f>D9/100*21</f>
        <v>0</v>
      </c>
      <c r="E10" s="40"/>
    </row>
    <row r="11" spans="1:5" ht="17.25" thickBot="1" x14ac:dyDescent="0.25">
      <c r="A11" s="77" t="s">
        <v>37</v>
      </c>
      <c r="B11" s="78"/>
      <c r="C11" s="78"/>
      <c r="D11" s="79">
        <f>SUM(D9:D10)</f>
        <v>0</v>
      </c>
      <c r="E11" s="40"/>
    </row>
  </sheetData>
  <pageMargins left="0.70866141732283472" right="0.70866141732283472" top="0.78740157480314965" bottom="0.78740157480314965" header="0.31496062992125984" footer="0.31496062992125984"/>
  <pageSetup paperSize="9" scale="7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  <pageSetUpPr fitToPage="1"/>
  </sheetPr>
  <dimension ref="A1:E37"/>
  <sheetViews>
    <sheetView tabSelected="1" workbookViewId="0">
      <selection activeCell="C1" sqref="C1"/>
    </sheetView>
  </sheetViews>
  <sheetFormatPr defaultRowHeight="12.75" x14ac:dyDescent="0.2"/>
  <cols>
    <col min="1" max="2" width="9.140625" style="3"/>
    <col min="3" max="3" width="62.85546875" style="3" customWidth="1"/>
    <col min="4" max="4" width="23.28515625" style="3" customWidth="1"/>
    <col min="5" max="5" width="20.28515625" style="3" customWidth="1"/>
    <col min="6" max="16384" width="9.140625" style="3"/>
  </cols>
  <sheetData>
    <row r="1" spans="1:5" ht="20.25" x14ac:dyDescent="0.2">
      <c r="A1" s="39" t="s">
        <v>10</v>
      </c>
      <c r="B1" s="41"/>
      <c r="C1" s="41"/>
      <c r="D1" s="40"/>
    </row>
    <row r="2" spans="1:5" ht="18" x14ac:dyDescent="0.2">
      <c r="A2" s="81"/>
      <c r="B2" s="41"/>
      <c r="C2" s="41"/>
      <c r="D2" s="40"/>
    </row>
    <row r="3" spans="1:5" ht="18" x14ac:dyDescent="0.2">
      <c r="A3" s="84" t="s">
        <v>47</v>
      </c>
      <c r="B3" s="85"/>
      <c r="C3" s="85"/>
      <c r="D3" s="86"/>
    </row>
    <row r="5" spans="1:5" x14ac:dyDescent="0.2">
      <c r="A5" s="41"/>
      <c r="B5" s="41"/>
      <c r="C5" s="41"/>
      <c r="D5" s="40"/>
    </row>
    <row r="6" spans="1:5" ht="18" x14ac:dyDescent="0.2">
      <c r="A6" s="87" t="s">
        <v>34</v>
      </c>
      <c r="B6" s="88"/>
      <c r="C6" s="88"/>
      <c r="D6" s="88"/>
      <c r="E6" s="89"/>
    </row>
    <row r="7" spans="1:5" ht="13.5" thickBot="1" x14ac:dyDescent="0.25">
      <c r="A7" s="41"/>
      <c r="B7" s="80"/>
      <c r="C7" s="80"/>
      <c r="D7" s="80"/>
      <c r="E7" s="53"/>
    </row>
    <row r="8" spans="1:5" ht="18.75" thickBot="1" x14ac:dyDescent="0.25">
      <c r="A8" s="90" t="s">
        <v>22</v>
      </c>
      <c r="B8" s="145"/>
      <c r="C8" s="145"/>
      <c r="D8" s="145"/>
      <c r="E8" s="187" t="s">
        <v>23</v>
      </c>
    </row>
    <row r="9" spans="1:5" ht="13.9" customHeight="1" x14ac:dyDescent="0.2">
      <c r="A9" s="165" t="s">
        <v>13</v>
      </c>
      <c r="B9" s="145"/>
      <c r="C9" s="166"/>
      <c r="D9" s="127"/>
      <c r="E9" s="175"/>
    </row>
    <row r="10" spans="1:5" ht="13.9" customHeight="1" x14ac:dyDescent="0.2">
      <c r="A10" s="98">
        <v>1</v>
      </c>
      <c r="B10" s="167" t="s">
        <v>2</v>
      </c>
      <c r="C10" s="129" t="s">
        <v>65</v>
      </c>
      <c r="D10" s="271"/>
      <c r="E10" s="176"/>
    </row>
    <row r="11" spans="1:5" ht="13.9" customHeight="1" x14ac:dyDescent="0.2">
      <c r="A11" s="98">
        <v>2</v>
      </c>
      <c r="B11" s="118" t="s">
        <v>2</v>
      </c>
      <c r="C11" s="100" t="s">
        <v>77</v>
      </c>
      <c r="D11" s="271"/>
      <c r="E11" s="177"/>
    </row>
    <row r="12" spans="1:5" ht="27" customHeight="1" x14ac:dyDescent="0.2">
      <c r="A12" s="98">
        <v>3</v>
      </c>
      <c r="B12" s="118" t="s">
        <v>2</v>
      </c>
      <c r="C12" s="100" t="s">
        <v>7</v>
      </c>
      <c r="D12" s="271"/>
      <c r="E12" s="178">
        <f>D10+D11+D12+D13+D14+D15</f>
        <v>0</v>
      </c>
    </row>
    <row r="13" spans="1:5" ht="13.9" customHeight="1" x14ac:dyDescent="0.2">
      <c r="A13" s="98">
        <v>4</v>
      </c>
      <c r="B13" s="118" t="s">
        <v>2</v>
      </c>
      <c r="C13" s="100" t="s">
        <v>48</v>
      </c>
      <c r="D13" s="271"/>
      <c r="E13" s="177"/>
    </row>
    <row r="14" spans="1:5" ht="13.9" customHeight="1" x14ac:dyDescent="0.2">
      <c r="A14" s="98">
        <v>5</v>
      </c>
      <c r="B14" s="118" t="s">
        <v>2</v>
      </c>
      <c r="C14" s="100" t="s">
        <v>9</v>
      </c>
      <c r="D14" s="271"/>
      <c r="E14" s="177"/>
    </row>
    <row r="15" spans="1:5" ht="13.9" customHeight="1" thickBot="1" x14ac:dyDescent="0.25">
      <c r="A15" s="101">
        <v>6</v>
      </c>
      <c r="B15" s="102" t="s">
        <v>2</v>
      </c>
      <c r="C15" s="119" t="s">
        <v>8</v>
      </c>
      <c r="D15" s="272"/>
      <c r="E15" s="179"/>
    </row>
    <row r="16" spans="1:5" ht="13.9" customHeight="1" x14ac:dyDescent="0.2"/>
    <row r="17" ht="13.9" customHeight="1" x14ac:dyDescent="0.2"/>
    <row r="18" ht="13.9" customHeight="1" x14ac:dyDescent="0.2"/>
    <row r="19" ht="13.9" customHeight="1" x14ac:dyDescent="0.2"/>
    <row r="20" ht="13.9" customHeight="1" x14ac:dyDescent="0.2"/>
    <row r="21" ht="13.9" customHeight="1" x14ac:dyDescent="0.2"/>
    <row r="22" ht="13.9" customHeight="1" x14ac:dyDescent="0.2"/>
    <row r="23" ht="13.9" customHeight="1" x14ac:dyDescent="0.2"/>
    <row r="24" ht="13.9" customHeight="1" x14ac:dyDescent="0.2"/>
    <row r="25" ht="13.9" customHeight="1" x14ac:dyDescent="0.2"/>
    <row r="26" ht="13.9" customHeight="1" x14ac:dyDescent="0.2"/>
    <row r="27" ht="13.9" customHeight="1" x14ac:dyDescent="0.2"/>
    <row r="28" ht="13.9" customHeight="1" x14ac:dyDescent="0.2"/>
    <row r="29" ht="13.9" customHeight="1" x14ac:dyDescent="0.2"/>
    <row r="30" ht="13.9" customHeight="1" x14ac:dyDescent="0.2"/>
    <row r="31" ht="13.9" customHeight="1" x14ac:dyDescent="0.2"/>
    <row r="32" ht="13.9" customHeight="1" x14ac:dyDescent="0.2"/>
    <row r="33" ht="13.9" customHeight="1" x14ac:dyDescent="0.2"/>
    <row r="34" ht="13.9" customHeight="1" x14ac:dyDescent="0.2"/>
    <row r="35" ht="13.9" customHeight="1" x14ac:dyDescent="0.2"/>
    <row r="36" ht="13.9" customHeight="1" x14ac:dyDescent="0.2"/>
    <row r="37" ht="13.9" customHeight="1" x14ac:dyDescent="0.2"/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I36"/>
  <sheetViews>
    <sheetView tabSelected="1" topLeftCell="A16" workbookViewId="0">
      <selection activeCell="C1" sqref="C1"/>
    </sheetView>
  </sheetViews>
  <sheetFormatPr defaultRowHeight="12.75" x14ac:dyDescent="0.2"/>
  <cols>
    <col min="1" max="2" width="9.140625" style="3"/>
    <col min="3" max="3" width="59.42578125" style="3" customWidth="1"/>
    <col min="4" max="4" width="24.7109375" style="3" customWidth="1"/>
    <col min="5" max="5" width="17.5703125" style="3" customWidth="1"/>
    <col min="6" max="7" width="17.140625" style="3" customWidth="1"/>
    <col min="8" max="8" width="20" style="3" customWidth="1"/>
    <col min="9" max="9" width="32.28515625" style="3" customWidth="1"/>
    <col min="10" max="16384" width="9.140625" style="3"/>
  </cols>
  <sheetData>
    <row r="1" spans="1:9" ht="20.25" x14ac:dyDescent="0.2">
      <c r="A1" s="39" t="s">
        <v>10</v>
      </c>
      <c r="B1" s="41"/>
      <c r="C1" s="41"/>
      <c r="D1" s="41"/>
      <c r="E1" s="40"/>
    </row>
    <row r="2" spans="1:9" ht="18" x14ac:dyDescent="0.2">
      <c r="A2" s="81"/>
      <c r="B2" s="41"/>
      <c r="C2" s="41"/>
      <c r="D2" s="41"/>
      <c r="E2" s="40"/>
    </row>
    <row r="3" spans="1:9" ht="18" x14ac:dyDescent="0.2">
      <c r="A3" s="84" t="s">
        <v>55</v>
      </c>
      <c r="B3" s="85"/>
      <c r="C3" s="85"/>
      <c r="D3" s="85"/>
      <c r="E3" s="86"/>
    </row>
    <row r="5" spans="1:9" ht="18.75" thickBot="1" x14ac:dyDescent="0.25">
      <c r="A5" s="81" t="s">
        <v>59</v>
      </c>
      <c r="B5" s="188"/>
      <c r="C5" s="80"/>
      <c r="D5" s="80"/>
      <c r="E5" s="80"/>
      <c r="F5" s="53"/>
      <c r="G5" s="53"/>
    </row>
    <row r="6" spans="1:9" ht="18" x14ac:dyDescent="0.2">
      <c r="A6" s="108" t="s">
        <v>22</v>
      </c>
      <c r="B6" s="109"/>
      <c r="C6" s="109"/>
      <c r="D6" s="109"/>
      <c r="E6" s="109"/>
      <c r="F6" s="189"/>
      <c r="G6" s="189"/>
      <c r="H6" s="238"/>
      <c r="I6" s="239"/>
    </row>
    <row r="7" spans="1:9" ht="16.5" thickBot="1" x14ac:dyDescent="0.25">
      <c r="A7" s="240" t="s">
        <v>15</v>
      </c>
      <c r="B7" s="241"/>
      <c r="C7" s="242"/>
      <c r="D7" s="242"/>
      <c r="E7" s="242"/>
      <c r="F7" s="243"/>
      <c r="G7" s="243"/>
      <c r="H7" s="207"/>
      <c r="I7" s="244"/>
    </row>
    <row r="8" spans="1:9" ht="13.5" thickBot="1" x14ac:dyDescent="0.25">
      <c r="A8" s="215" t="s">
        <v>4</v>
      </c>
      <c r="B8" s="216" t="s">
        <v>3</v>
      </c>
      <c r="C8" s="217" t="s">
        <v>5</v>
      </c>
      <c r="D8" s="217" t="s">
        <v>57</v>
      </c>
      <c r="E8" s="217" t="s">
        <v>58</v>
      </c>
      <c r="F8" s="218" t="s">
        <v>64</v>
      </c>
      <c r="G8" s="219" t="s">
        <v>64</v>
      </c>
      <c r="H8" s="220" t="s">
        <v>117</v>
      </c>
      <c r="I8" s="219" t="s">
        <v>117</v>
      </c>
    </row>
    <row r="9" spans="1:9" ht="43.9" customHeight="1" x14ac:dyDescent="0.2">
      <c r="A9" s="221">
        <v>1</v>
      </c>
      <c r="B9" s="222" t="s">
        <v>2</v>
      </c>
      <c r="C9" s="223" t="s">
        <v>56</v>
      </c>
      <c r="D9" s="223">
        <v>1.8859999999999999</v>
      </c>
      <c r="E9" s="266"/>
      <c r="F9" s="224">
        <f>D9*E9*2</f>
        <v>0</v>
      </c>
      <c r="G9" s="294">
        <f>F9+F10+F11</f>
        <v>0</v>
      </c>
      <c r="H9" s="225">
        <f>F9*2</f>
        <v>0</v>
      </c>
      <c r="I9" s="294">
        <f>H9+H10+H11</f>
        <v>0</v>
      </c>
    </row>
    <row r="10" spans="1:9" ht="34.9" customHeight="1" x14ac:dyDescent="0.2">
      <c r="A10" s="200">
        <v>2</v>
      </c>
      <c r="B10" s="201" t="s">
        <v>2</v>
      </c>
      <c r="C10" s="202" t="s">
        <v>33</v>
      </c>
      <c r="D10" s="202">
        <v>0.08</v>
      </c>
      <c r="E10" s="267"/>
      <c r="F10" s="203">
        <f t="shared" ref="F10:F11" si="0">D10*E10</f>
        <v>0</v>
      </c>
      <c r="G10" s="295"/>
      <c r="H10" s="210">
        <f>F10*2</f>
        <v>0</v>
      </c>
      <c r="I10" s="295"/>
    </row>
    <row r="11" spans="1:9" ht="27.75" thickBot="1" x14ac:dyDescent="0.25">
      <c r="A11" s="204">
        <v>3</v>
      </c>
      <c r="B11" s="205" t="s">
        <v>2</v>
      </c>
      <c r="C11" s="211" t="s">
        <v>115</v>
      </c>
      <c r="D11" s="212">
        <v>0.06</v>
      </c>
      <c r="E11" s="268"/>
      <c r="F11" s="213">
        <f t="shared" si="0"/>
        <v>0</v>
      </c>
      <c r="G11" s="296"/>
      <c r="H11" s="214">
        <f>F11*2</f>
        <v>0</v>
      </c>
      <c r="I11" s="296"/>
    </row>
    <row r="14" spans="1:9" ht="18.75" thickBot="1" x14ac:dyDescent="0.25">
      <c r="A14" s="81" t="s">
        <v>60</v>
      </c>
      <c r="B14" s="188"/>
      <c r="C14" s="80"/>
      <c r="D14" s="80"/>
      <c r="E14" s="80"/>
      <c r="F14" s="53"/>
      <c r="G14" s="53"/>
    </row>
    <row r="15" spans="1:9" ht="18" x14ac:dyDescent="0.2">
      <c r="A15" s="108" t="s">
        <v>22</v>
      </c>
      <c r="B15" s="109"/>
      <c r="C15" s="109"/>
      <c r="D15" s="109"/>
      <c r="E15" s="109"/>
      <c r="F15" s="189"/>
      <c r="G15" s="191"/>
      <c r="H15" s="190"/>
      <c r="I15" s="191"/>
    </row>
    <row r="16" spans="1:9" ht="16.5" thickBot="1" x14ac:dyDescent="0.25">
      <c r="A16" s="194" t="s">
        <v>15</v>
      </c>
      <c r="B16" s="195">
        <f>SUM(B8:B15)</f>
        <v>0</v>
      </c>
      <c r="C16" s="196"/>
      <c r="D16" s="196"/>
      <c r="E16" s="196"/>
      <c r="F16" s="197"/>
      <c r="G16" s="198"/>
      <c r="H16" s="199"/>
      <c r="I16" s="198"/>
    </row>
    <row r="17" spans="1:9" ht="13.5" thickBot="1" x14ac:dyDescent="0.25">
      <c r="A17" s="231" t="s">
        <v>4</v>
      </c>
      <c r="B17" s="232" t="s">
        <v>3</v>
      </c>
      <c r="C17" s="233" t="s">
        <v>5</v>
      </c>
      <c r="D17" s="233" t="s">
        <v>57</v>
      </c>
      <c r="E17" s="233" t="s">
        <v>58</v>
      </c>
      <c r="F17" s="234" t="s">
        <v>64</v>
      </c>
      <c r="G17" s="235" t="s">
        <v>64</v>
      </c>
      <c r="H17" s="236" t="s">
        <v>117</v>
      </c>
      <c r="I17" s="235" t="s">
        <v>117</v>
      </c>
    </row>
    <row r="18" spans="1:9" ht="38.25" x14ac:dyDescent="0.2">
      <c r="A18" s="226">
        <v>1</v>
      </c>
      <c r="B18" s="99" t="s">
        <v>2</v>
      </c>
      <c r="C18" s="227" t="s">
        <v>61</v>
      </c>
      <c r="D18" s="228">
        <v>0.37</v>
      </c>
      <c r="E18" s="269"/>
      <c r="F18" s="229">
        <f>D18*E18*2</f>
        <v>0</v>
      </c>
      <c r="G18" s="297">
        <f>F18+F19</f>
        <v>0</v>
      </c>
      <c r="H18" s="237">
        <f>F18*2</f>
        <v>0</v>
      </c>
      <c r="I18" s="297">
        <f>H18+H19</f>
        <v>0</v>
      </c>
    </row>
    <row r="19" spans="1:9" ht="27.75" thickBot="1" x14ac:dyDescent="0.25">
      <c r="A19" s="204">
        <v>2</v>
      </c>
      <c r="B19" s="205" t="s">
        <v>2</v>
      </c>
      <c r="C19" s="211" t="s">
        <v>116</v>
      </c>
      <c r="D19" s="212">
        <v>0.04</v>
      </c>
      <c r="E19" s="268"/>
      <c r="F19" s="213">
        <f>D19*E19</f>
        <v>0</v>
      </c>
      <c r="G19" s="296"/>
      <c r="H19" s="214">
        <f>F19*2</f>
        <v>0</v>
      </c>
      <c r="I19" s="296"/>
    </row>
    <row r="20" spans="1:9" x14ac:dyDescent="0.2">
      <c r="H20" s="4"/>
    </row>
    <row r="22" spans="1:9" ht="18.75" thickBot="1" x14ac:dyDescent="0.3">
      <c r="A22" s="192" t="s">
        <v>62</v>
      </c>
      <c r="B22" s="192"/>
      <c r="C22" s="192"/>
    </row>
    <row r="23" spans="1:9" ht="18" x14ac:dyDescent="0.2">
      <c r="A23" s="108" t="s">
        <v>22</v>
      </c>
      <c r="B23" s="109"/>
      <c r="C23" s="109"/>
      <c r="D23" s="109"/>
      <c r="E23" s="109"/>
      <c r="F23" s="189"/>
      <c r="G23" s="191"/>
      <c r="H23" s="190"/>
      <c r="I23" s="191"/>
    </row>
    <row r="24" spans="1:9" ht="16.5" thickBot="1" x14ac:dyDescent="0.25">
      <c r="A24" s="194" t="s">
        <v>63</v>
      </c>
      <c r="B24" s="195"/>
      <c r="C24" s="196"/>
      <c r="D24" s="196"/>
      <c r="E24" s="196"/>
      <c r="F24" s="197"/>
      <c r="G24" s="198"/>
      <c r="H24" s="199"/>
      <c r="I24" s="198"/>
    </row>
    <row r="25" spans="1:9" ht="13.5" thickBot="1" x14ac:dyDescent="0.25">
      <c r="A25" s="231" t="s">
        <v>4</v>
      </c>
      <c r="B25" s="232" t="s">
        <v>3</v>
      </c>
      <c r="C25" s="233" t="s">
        <v>5</v>
      </c>
      <c r="D25" s="233" t="s">
        <v>57</v>
      </c>
      <c r="E25" s="233" t="s">
        <v>58</v>
      </c>
      <c r="F25" s="234" t="s">
        <v>64</v>
      </c>
      <c r="G25" s="235" t="s">
        <v>64</v>
      </c>
      <c r="H25" s="236" t="s">
        <v>117</v>
      </c>
      <c r="I25" s="235" t="s">
        <v>117</v>
      </c>
    </row>
    <row r="26" spans="1:9" x14ac:dyDescent="0.2">
      <c r="A26" s="226">
        <v>1</v>
      </c>
      <c r="B26" s="99" t="s">
        <v>2</v>
      </c>
      <c r="C26" s="227" t="s">
        <v>72</v>
      </c>
      <c r="D26" s="228">
        <v>1.0313000000000001</v>
      </c>
      <c r="E26" s="269"/>
      <c r="F26" s="229">
        <f>D26*E26*2</f>
        <v>0</v>
      </c>
      <c r="G26" s="297">
        <f>F26+F27</f>
        <v>0</v>
      </c>
      <c r="H26" s="230">
        <f>F26*2</f>
        <v>0</v>
      </c>
      <c r="I26" s="297">
        <f>H26+H27</f>
        <v>0</v>
      </c>
    </row>
    <row r="27" spans="1:9" ht="26.25" thickBot="1" x14ac:dyDescent="0.25">
      <c r="A27" s="204">
        <v>2</v>
      </c>
      <c r="B27" s="205" t="s">
        <v>2</v>
      </c>
      <c r="C27" s="206" t="s">
        <v>33</v>
      </c>
      <c r="D27" s="207">
        <v>0.04</v>
      </c>
      <c r="E27" s="270"/>
      <c r="F27" s="208">
        <f>D27*E27</f>
        <v>0</v>
      </c>
      <c r="G27" s="296"/>
      <c r="H27" s="209">
        <f>F27*2</f>
        <v>0</v>
      </c>
      <c r="I27" s="296"/>
    </row>
    <row r="29" spans="1:9" ht="13.5" thickBot="1" x14ac:dyDescent="0.25"/>
    <row r="30" spans="1:9" ht="16.5" thickBot="1" x14ac:dyDescent="0.25">
      <c r="A30" s="60" t="s">
        <v>102</v>
      </c>
      <c r="B30" s="61"/>
      <c r="C30" s="61"/>
      <c r="D30" s="62"/>
    </row>
    <row r="31" spans="1:9" x14ac:dyDescent="0.2">
      <c r="A31" s="63" t="s">
        <v>59</v>
      </c>
      <c r="B31" s="64"/>
      <c r="C31" s="65"/>
      <c r="D31" s="66">
        <f>G9</f>
        <v>0</v>
      </c>
    </row>
    <row r="32" spans="1:9" x14ac:dyDescent="0.2">
      <c r="A32" s="63" t="s">
        <v>60</v>
      </c>
      <c r="B32" s="64"/>
      <c r="C32" s="65"/>
      <c r="D32" s="66">
        <f>G18</f>
        <v>0</v>
      </c>
    </row>
    <row r="33" spans="1:4" ht="13.5" thickBot="1" x14ac:dyDescent="0.25">
      <c r="A33" s="291" t="s">
        <v>62</v>
      </c>
      <c r="B33" s="292"/>
      <c r="C33" s="293"/>
      <c r="D33" s="193">
        <f>G26</f>
        <v>0</v>
      </c>
    </row>
    <row r="34" spans="1:4" ht="17.25" thickBot="1" x14ac:dyDescent="0.25">
      <c r="A34" s="71" t="s">
        <v>0</v>
      </c>
      <c r="B34" s="72"/>
      <c r="C34" s="72"/>
      <c r="D34" s="73">
        <f>SUM(D31:D33)</f>
        <v>0</v>
      </c>
    </row>
    <row r="35" spans="1:4" ht="17.25" thickBot="1" x14ac:dyDescent="0.25">
      <c r="A35" s="74" t="s">
        <v>6</v>
      </c>
      <c r="B35" s="75"/>
      <c r="C35" s="75"/>
      <c r="D35" s="76">
        <f>D34/100*21</f>
        <v>0</v>
      </c>
    </row>
    <row r="36" spans="1:4" ht="17.25" thickBot="1" x14ac:dyDescent="0.25">
      <c r="A36" s="77" t="s">
        <v>37</v>
      </c>
      <c r="B36" s="78"/>
      <c r="C36" s="78"/>
      <c r="D36" s="79">
        <f>SUM(D34:D35)</f>
        <v>0</v>
      </c>
    </row>
  </sheetData>
  <mergeCells count="7">
    <mergeCell ref="A33:C33"/>
    <mergeCell ref="I9:I11"/>
    <mergeCell ref="I18:I19"/>
    <mergeCell ref="I26:I27"/>
    <mergeCell ref="G9:G11"/>
    <mergeCell ref="G18:G19"/>
    <mergeCell ref="G26:G27"/>
  </mergeCells>
  <pageMargins left="0.70866141732283472" right="0.70866141732283472" top="0.78740157480314965" bottom="0.78740157480314965" header="0.31496062992125984" footer="0.31496062992125984"/>
  <pageSetup paperSize="9" scale="64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G19"/>
  <sheetViews>
    <sheetView tabSelected="1" workbookViewId="0">
      <selection activeCell="C1" sqref="C1"/>
    </sheetView>
  </sheetViews>
  <sheetFormatPr defaultRowHeight="12.75" x14ac:dyDescent="0.2"/>
  <cols>
    <col min="2" max="2" width="41.28515625" customWidth="1"/>
    <col min="3" max="3" width="13" customWidth="1"/>
    <col min="4" max="4" width="17.85546875" customWidth="1"/>
    <col min="5" max="5" width="11.28515625" customWidth="1"/>
    <col min="6" max="6" width="14" customWidth="1"/>
    <col min="7" max="7" width="31.42578125" bestFit="1" customWidth="1"/>
    <col min="258" max="258" width="41.28515625" customWidth="1"/>
    <col min="259" max="259" width="13" customWidth="1"/>
    <col min="260" max="260" width="17.85546875" customWidth="1"/>
    <col min="261" max="261" width="11.28515625" customWidth="1"/>
    <col min="262" max="262" width="14" customWidth="1"/>
    <col min="514" max="514" width="41.28515625" customWidth="1"/>
    <col min="515" max="515" width="13" customWidth="1"/>
    <col min="516" max="516" width="17.85546875" customWidth="1"/>
    <col min="517" max="517" width="11.28515625" customWidth="1"/>
    <col min="518" max="518" width="14" customWidth="1"/>
    <col min="770" max="770" width="41.28515625" customWidth="1"/>
    <col min="771" max="771" width="13" customWidth="1"/>
    <col min="772" max="772" width="17.85546875" customWidth="1"/>
    <col min="773" max="773" width="11.28515625" customWidth="1"/>
    <col min="774" max="774" width="14" customWidth="1"/>
    <col min="1026" max="1026" width="41.28515625" customWidth="1"/>
    <col min="1027" max="1027" width="13" customWidth="1"/>
    <col min="1028" max="1028" width="17.85546875" customWidth="1"/>
    <col min="1029" max="1029" width="11.28515625" customWidth="1"/>
    <col min="1030" max="1030" width="14" customWidth="1"/>
    <col min="1282" max="1282" width="41.28515625" customWidth="1"/>
    <col min="1283" max="1283" width="13" customWidth="1"/>
    <col min="1284" max="1284" width="17.85546875" customWidth="1"/>
    <col min="1285" max="1285" width="11.28515625" customWidth="1"/>
    <col min="1286" max="1286" width="14" customWidth="1"/>
    <col min="1538" max="1538" width="41.28515625" customWidth="1"/>
    <col min="1539" max="1539" width="13" customWidth="1"/>
    <col min="1540" max="1540" width="17.85546875" customWidth="1"/>
    <col min="1541" max="1541" width="11.28515625" customWidth="1"/>
    <col min="1542" max="1542" width="14" customWidth="1"/>
    <col min="1794" max="1794" width="41.28515625" customWidth="1"/>
    <col min="1795" max="1795" width="13" customWidth="1"/>
    <col min="1796" max="1796" width="17.85546875" customWidth="1"/>
    <col min="1797" max="1797" width="11.28515625" customWidth="1"/>
    <col min="1798" max="1798" width="14" customWidth="1"/>
    <col min="2050" max="2050" width="41.28515625" customWidth="1"/>
    <col min="2051" max="2051" width="13" customWidth="1"/>
    <col min="2052" max="2052" width="17.85546875" customWidth="1"/>
    <col min="2053" max="2053" width="11.28515625" customWidth="1"/>
    <col min="2054" max="2054" width="14" customWidth="1"/>
    <col min="2306" max="2306" width="41.28515625" customWidth="1"/>
    <col min="2307" max="2307" width="13" customWidth="1"/>
    <col min="2308" max="2308" width="17.85546875" customWidth="1"/>
    <col min="2309" max="2309" width="11.28515625" customWidth="1"/>
    <col min="2310" max="2310" width="14" customWidth="1"/>
    <col min="2562" max="2562" width="41.28515625" customWidth="1"/>
    <col min="2563" max="2563" width="13" customWidth="1"/>
    <col min="2564" max="2564" width="17.85546875" customWidth="1"/>
    <col min="2565" max="2565" width="11.28515625" customWidth="1"/>
    <col min="2566" max="2566" width="14" customWidth="1"/>
    <col min="2818" max="2818" width="41.28515625" customWidth="1"/>
    <col min="2819" max="2819" width="13" customWidth="1"/>
    <col min="2820" max="2820" width="17.85546875" customWidth="1"/>
    <col min="2821" max="2821" width="11.28515625" customWidth="1"/>
    <col min="2822" max="2822" width="14" customWidth="1"/>
    <col min="3074" max="3074" width="41.28515625" customWidth="1"/>
    <col min="3075" max="3075" width="13" customWidth="1"/>
    <col min="3076" max="3076" width="17.85546875" customWidth="1"/>
    <col min="3077" max="3077" width="11.28515625" customWidth="1"/>
    <col min="3078" max="3078" width="14" customWidth="1"/>
    <col min="3330" max="3330" width="41.28515625" customWidth="1"/>
    <col min="3331" max="3331" width="13" customWidth="1"/>
    <col min="3332" max="3332" width="17.85546875" customWidth="1"/>
    <col min="3333" max="3333" width="11.28515625" customWidth="1"/>
    <col min="3334" max="3334" width="14" customWidth="1"/>
    <col min="3586" max="3586" width="41.28515625" customWidth="1"/>
    <col min="3587" max="3587" width="13" customWidth="1"/>
    <col min="3588" max="3588" width="17.85546875" customWidth="1"/>
    <col min="3589" max="3589" width="11.28515625" customWidth="1"/>
    <col min="3590" max="3590" width="14" customWidth="1"/>
    <col min="3842" max="3842" width="41.28515625" customWidth="1"/>
    <col min="3843" max="3843" width="13" customWidth="1"/>
    <col min="3844" max="3844" width="17.85546875" customWidth="1"/>
    <col min="3845" max="3845" width="11.28515625" customWidth="1"/>
    <col min="3846" max="3846" width="14" customWidth="1"/>
    <col min="4098" max="4098" width="41.28515625" customWidth="1"/>
    <col min="4099" max="4099" width="13" customWidth="1"/>
    <col min="4100" max="4100" width="17.85546875" customWidth="1"/>
    <col min="4101" max="4101" width="11.28515625" customWidth="1"/>
    <col min="4102" max="4102" width="14" customWidth="1"/>
    <col min="4354" max="4354" width="41.28515625" customWidth="1"/>
    <col min="4355" max="4355" width="13" customWidth="1"/>
    <col min="4356" max="4356" width="17.85546875" customWidth="1"/>
    <col min="4357" max="4357" width="11.28515625" customWidth="1"/>
    <col min="4358" max="4358" width="14" customWidth="1"/>
    <col min="4610" max="4610" width="41.28515625" customWidth="1"/>
    <col min="4611" max="4611" width="13" customWidth="1"/>
    <col min="4612" max="4612" width="17.85546875" customWidth="1"/>
    <col min="4613" max="4613" width="11.28515625" customWidth="1"/>
    <col min="4614" max="4614" width="14" customWidth="1"/>
    <col min="4866" max="4866" width="41.28515625" customWidth="1"/>
    <col min="4867" max="4867" width="13" customWidth="1"/>
    <col min="4868" max="4868" width="17.85546875" customWidth="1"/>
    <col min="4869" max="4869" width="11.28515625" customWidth="1"/>
    <col min="4870" max="4870" width="14" customWidth="1"/>
    <col min="5122" max="5122" width="41.28515625" customWidth="1"/>
    <col min="5123" max="5123" width="13" customWidth="1"/>
    <col min="5124" max="5124" width="17.85546875" customWidth="1"/>
    <col min="5125" max="5125" width="11.28515625" customWidth="1"/>
    <col min="5126" max="5126" width="14" customWidth="1"/>
    <col min="5378" max="5378" width="41.28515625" customWidth="1"/>
    <col min="5379" max="5379" width="13" customWidth="1"/>
    <col min="5380" max="5380" width="17.85546875" customWidth="1"/>
    <col min="5381" max="5381" width="11.28515625" customWidth="1"/>
    <col min="5382" max="5382" width="14" customWidth="1"/>
    <col min="5634" max="5634" width="41.28515625" customWidth="1"/>
    <col min="5635" max="5635" width="13" customWidth="1"/>
    <col min="5636" max="5636" width="17.85546875" customWidth="1"/>
    <col min="5637" max="5637" width="11.28515625" customWidth="1"/>
    <col min="5638" max="5638" width="14" customWidth="1"/>
    <col min="5890" max="5890" width="41.28515625" customWidth="1"/>
    <col min="5891" max="5891" width="13" customWidth="1"/>
    <col min="5892" max="5892" width="17.85546875" customWidth="1"/>
    <col min="5893" max="5893" width="11.28515625" customWidth="1"/>
    <col min="5894" max="5894" width="14" customWidth="1"/>
    <col min="6146" max="6146" width="41.28515625" customWidth="1"/>
    <col min="6147" max="6147" width="13" customWidth="1"/>
    <col min="6148" max="6148" width="17.85546875" customWidth="1"/>
    <col min="6149" max="6149" width="11.28515625" customWidth="1"/>
    <col min="6150" max="6150" width="14" customWidth="1"/>
    <col min="6402" max="6402" width="41.28515625" customWidth="1"/>
    <col min="6403" max="6403" width="13" customWidth="1"/>
    <col min="6404" max="6404" width="17.85546875" customWidth="1"/>
    <col min="6405" max="6405" width="11.28515625" customWidth="1"/>
    <col min="6406" max="6406" width="14" customWidth="1"/>
    <col min="6658" max="6658" width="41.28515625" customWidth="1"/>
    <col min="6659" max="6659" width="13" customWidth="1"/>
    <col min="6660" max="6660" width="17.85546875" customWidth="1"/>
    <col min="6661" max="6661" width="11.28515625" customWidth="1"/>
    <col min="6662" max="6662" width="14" customWidth="1"/>
    <col min="6914" max="6914" width="41.28515625" customWidth="1"/>
    <col min="6915" max="6915" width="13" customWidth="1"/>
    <col min="6916" max="6916" width="17.85546875" customWidth="1"/>
    <col min="6917" max="6917" width="11.28515625" customWidth="1"/>
    <col min="6918" max="6918" width="14" customWidth="1"/>
    <col min="7170" max="7170" width="41.28515625" customWidth="1"/>
    <col min="7171" max="7171" width="13" customWidth="1"/>
    <col min="7172" max="7172" width="17.85546875" customWidth="1"/>
    <col min="7173" max="7173" width="11.28515625" customWidth="1"/>
    <col min="7174" max="7174" width="14" customWidth="1"/>
    <col min="7426" max="7426" width="41.28515625" customWidth="1"/>
    <col min="7427" max="7427" width="13" customWidth="1"/>
    <col min="7428" max="7428" width="17.85546875" customWidth="1"/>
    <col min="7429" max="7429" width="11.28515625" customWidth="1"/>
    <col min="7430" max="7430" width="14" customWidth="1"/>
    <col min="7682" max="7682" width="41.28515625" customWidth="1"/>
    <col min="7683" max="7683" width="13" customWidth="1"/>
    <col min="7684" max="7684" width="17.85546875" customWidth="1"/>
    <col min="7685" max="7685" width="11.28515625" customWidth="1"/>
    <col min="7686" max="7686" width="14" customWidth="1"/>
    <col min="7938" max="7938" width="41.28515625" customWidth="1"/>
    <col min="7939" max="7939" width="13" customWidth="1"/>
    <col min="7940" max="7940" width="17.85546875" customWidth="1"/>
    <col min="7941" max="7941" width="11.28515625" customWidth="1"/>
    <col min="7942" max="7942" width="14" customWidth="1"/>
    <col min="8194" max="8194" width="41.28515625" customWidth="1"/>
    <col min="8195" max="8195" width="13" customWidth="1"/>
    <col min="8196" max="8196" width="17.85546875" customWidth="1"/>
    <col min="8197" max="8197" width="11.28515625" customWidth="1"/>
    <col min="8198" max="8198" width="14" customWidth="1"/>
    <col min="8450" max="8450" width="41.28515625" customWidth="1"/>
    <col min="8451" max="8451" width="13" customWidth="1"/>
    <col min="8452" max="8452" width="17.85546875" customWidth="1"/>
    <col min="8453" max="8453" width="11.28515625" customWidth="1"/>
    <col min="8454" max="8454" width="14" customWidth="1"/>
    <col min="8706" max="8706" width="41.28515625" customWidth="1"/>
    <col min="8707" max="8707" width="13" customWidth="1"/>
    <col min="8708" max="8708" width="17.85546875" customWidth="1"/>
    <col min="8709" max="8709" width="11.28515625" customWidth="1"/>
    <col min="8710" max="8710" width="14" customWidth="1"/>
    <col min="8962" max="8962" width="41.28515625" customWidth="1"/>
    <col min="8963" max="8963" width="13" customWidth="1"/>
    <col min="8964" max="8964" width="17.85546875" customWidth="1"/>
    <col min="8965" max="8965" width="11.28515625" customWidth="1"/>
    <col min="8966" max="8966" width="14" customWidth="1"/>
    <col min="9218" max="9218" width="41.28515625" customWidth="1"/>
    <col min="9219" max="9219" width="13" customWidth="1"/>
    <col min="9220" max="9220" width="17.85546875" customWidth="1"/>
    <col min="9221" max="9221" width="11.28515625" customWidth="1"/>
    <col min="9222" max="9222" width="14" customWidth="1"/>
    <col min="9474" max="9474" width="41.28515625" customWidth="1"/>
    <col min="9475" max="9475" width="13" customWidth="1"/>
    <col min="9476" max="9476" width="17.85546875" customWidth="1"/>
    <col min="9477" max="9477" width="11.28515625" customWidth="1"/>
    <col min="9478" max="9478" width="14" customWidth="1"/>
    <col min="9730" max="9730" width="41.28515625" customWidth="1"/>
    <col min="9731" max="9731" width="13" customWidth="1"/>
    <col min="9732" max="9732" width="17.85546875" customWidth="1"/>
    <col min="9733" max="9733" width="11.28515625" customWidth="1"/>
    <col min="9734" max="9734" width="14" customWidth="1"/>
    <col min="9986" max="9986" width="41.28515625" customWidth="1"/>
    <col min="9987" max="9987" width="13" customWidth="1"/>
    <col min="9988" max="9988" width="17.85546875" customWidth="1"/>
    <col min="9989" max="9989" width="11.28515625" customWidth="1"/>
    <col min="9990" max="9990" width="14" customWidth="1"/>
    <col min="10242" max="10242" width="41.28515625" customWidth="1"/>
    <col min="10243" max="10243" width="13" customWidth="1"/>
    <col min="10244" max="10244" width="17.85546875" customWidth="1"/>
    <col min="10245" max="10245" width="11.28515625" customWidth="1"/>
    <col min="10246" max="10246" width="14" customWidth="1"/>
    <col min="10498" max="10498" width="41.28515625" customWidth="1"/>
    <col min="10499" max="10499" width="13" customWidth="1"/>
    <col min="10500" max="10500" width="17.85546875" customWidth="1"/>
    <col min="10501" max="10501" width="11.28515625" customWidth="1"/>
    <col min="10502" max="10502" width="14" customWidth="1"/>
    <col min="10754" max="10754" width="41.28515625" customWidth="1"/>
    <col min="10755" max="10755" width="13" customWidth="1"/>
    <col min="10756" max="10756" width="17.85546875" customWidth="1"/>
    <col min="10757" max="10757" width="11.28515625" customWidth="1"/>
    <col min="10758" max="10758" width="14" customWidth="1"/>
    <col min="11010" max="11010" width="41.28515625" customWidth="1"/>
    <col min="11011" max="11011" width="13" customWidth="1"/>
    <col min="11012" max="11012" width="17.85546875" customWidth="1"/>
    <col min="11013" max="11013" width="11.28515625" customWidth="1"/>
    <col min="11014" max="11014" width="14" customWidth="1"/>
    <col min="11266" max="11266" width="41.28515625" customWidth="1"/>
    <col min="11267" max="11267" width="13" customWidth="1"/>
    <col min="11268" max="11268" width="17.85546875" customWidth="1"/>
    <col min="11269" max="11269" width="11.28515625" customWidth="1"/>
    <col min="11270" max="11270" width="14" customWidth="1"/>
    <col min="11522" max="11522" width="41.28515625" customWidth="1"/>
    <col min="11523" max="11523" width="13" customWidth="1"/>
    <col min="11524" max="11524" width="17.85546875" customWidth="1"/>
    <col min="11525" max="11525" width="11.28515625" customWidth="1"/>
    <col min="11526" max="11526" width="14" customWidth="1"/>
    <col min="11778" max="11778" width="41.28515625" customWidth="1"/>
    <col min="11779" max="11779" width="13" customWidth="1"/>
    <col min="11780" max="11780" width="17.85546875" customWidth="1"/>
    <col min="11781" max="11781" width="11.28515625" customWidth="1"/>
    <col min="11782" max="11782" width="14" customWidth="1"/>
    <col min="12034" max="12034" width="41.28515625" customWidth="1"/>
    <col min="12035" max="12035" width="13" customWidth="1"/>
    <col min="12036" max="12036" width="17.85546875" customWidth="1"/>
    <col min="12037" max="12037" width="11.28515625" customWidth="1"/>
    <col min="12038" max="12038" width="14" customWidth="1"/>
    <col min="12290" max="12290" width="41.28515625" customWidth="1"/>
    <col min="12291" max="12291" width="13" customWidth="1"/>
    <col min="12292" max="12292" width="17.85546875" customWidth="1"/>
    <col min="12293" max="12293" width="11.28515625" customWidth="1"/>
    <col min="12294" max="12294" width="14" customWidth="1"/>
    <col min="12546" max="12546" width="41.28515625" customWidth="1"/>
    <col min="12547" max="12547" width="13" customWidth="1"/>
    <col min="12548" max="12548" width="17.85546875" customWidth="1"/>
    <col min="12549" max="12549" width="11.28515625" customWidth="1"/>
    <col min="12550" max="12550" width="14" customWidth="1"/>
    <col min="12802" max="12802" width="41.28515625" customWidth="1"/>
    <col min="12803" max="12803" width="13" customWidth="1"/>
    <col min="12804" max="12804" width="17.85546875" customWidth="1"/>
    <col min="12805" max="12805" width="11.28515625" customWidth="1"/>
    <col min="12806" max="12806" width="14" customWidth="1"/>
    <col min="13058" max="13058" width="41.28515625" customWidth="1"/>
    <col min="13059" max="13059" width="13" customWidth="1"/>
    <col min="13060" max="13060" width="17.85546875" customWidth="1"/>
    <col min="13061" max="13061" width="11.28515625" customWidth="1"/>
    <col min="13062" max="13062" width="14" customWidth="1"/>
    <col min="13314" max="13314" width="41.28515625" customWidth="1"/>
    <col min="13315" max="13315" width="13" customWidth="1"/>
    <col min="13316" max="13316" width="17.85546875" customWidth="1"/>
    <col min="13317" max="13317" width="11.28515625" customWidth="1"/>
    <col min="13318" max="13318" width="14" customWidth="1"/>
    <col min="13570" max="13570" width="41.28515625" customWidth="1"/>
    <col min="13571" max="13571" width="13" customWidth="1"/>
    <col min="13572" max="13572" width="17.85546875" customWidth="1"/>
    <col min="13573" max="13573" width="11.28515625" customWidth="1"/>
    <col min="13574" max="13574" width="14" customWidth="1"/>
    <col min="13826" max="13826" width="41.28515625" customWidth="1"/>
    <col min="13827" max="13827" width="13" customWidth="1"/>
    <col min="13828" max="13828" width="17.85546875" customWidth="1"/>
    <col min="13829" max="13829" width="11.28515625" customWidth="1"/>
    <col min="13830" max="13830" width="14" customWidth="1"/>
    <col min="14082" max="14082" width="41.28515625" customWidth="1"/>
    <col min="14083" max="14083" width="13" customWidth="1"/>
    <col min="14084" max="14084" width="17.85546875" customWidth="1"/>
    <col min="14085" max="14085" width="11.28515625" customWidth="1"/>
    <col min="14086" max="14086" width="14" customWidth="1"/>
    <col min="14338" max="14338" width="41.28515625" customWidth="1"/>
    <col min="14339" max="14339" width="13" customWidth="1"/>
    <col min="14340" max="14340" width="17.85546875" customWidth="1"/>
    <col min="14341" max="14341" width="11.28515625" customWidth="1"/>
    <col min="14342" max="14342" width="14" customWidth="1"/>
    <col min="14594" max="14594" width="41.28515625" customWidth="1"/>
    <col min="14595" max="14595" width="13" customWidth="1"/>
    <col min="14596" max="14596" width="17.85546875" customWidth="1"/>
    <col min="14597" max="14597" width="11.28515625" customWidth="1"/>
    <col min="14598" max="14598" width="14" customWidth="1"/>
    <col min="14850" max="14850" width="41.28515625" customWidth="1"/>
    <col min="14851" max="14851" width="13" customWidth="1"/>
    <col min="14852" max="14852" width="17.85546875" customWidth="1"/>
    <col min="14853" max="14853" width="11.28515625" customWidth="1"/>
    <col min="14854" max="14854" width="14" customWidth="1"/>
    <col min="15106" max="15106" width="41.28515625" customWidth="1"/>
    <col min="15107" max="15107" width="13" customWidth="1"/>
    <col min="15108" max="15108" width="17.85546875" customWidth="1"/>
    <col min="15109" max="15109" width="11.28515625" customWidth="1"/>
    <col min="15110" max="15110" width="14" customWidth="1"/>
    <col min="15362" max="15362" width="41.28515625" customWidth="1"/>
    <col min="15363" max="15363" width="13" customWidth="1"/>
    <col min="15364" max="15364" width="17.85546875" customWidth="1"/>
    <col min="15365" max="15365" width="11.28515625" customWidth="1"/>
    <col min="15366" max="15366" width="14" customWidth="1"/>
    <col min="15618" max="15618" width="41.28515625" customWidth="1"/>
    <col min="15619" max="15619" width="13" customWidth="1"/>
    <col min="15620" max="15620" width="17.85546875" customWidth="1"/>
    <col min="15621" max="15621" width="11.28515625" customWidth="1"/>
    <col min="15622" max="15622" width="14" customWidth="1"/>
    <col min="15874" max="15874" width="41.28515625" customWidth="1"/>
    <col min="15875" max="15875" width="13" customWidth="1"/>
    <col min="15876" max="15876" width="17.85546875" customWidth="1"/>
    <col min="15877" max="15877" width="11.28515625" customWidth="1"/>
    <col min="15878" max="15878" width="14" customWidth="1"/>
    <col min="16130" max="16130" width="41.28515625" customWidth="1"/>
    <col min="16131" max="16131" width="13" customWidth="1"/>
    <col min="16132" max="16132" width="17.85546875" customWidth="1"/>
    <col min="16133" max="16133" width="11.28515625" customWidth="1"/>
    <col min="16134" max="16134" width="14" customWidth="1"/>
  </cols>
  <sheetData>
    <row r="1" spans="1:7" ht="18" x14ac:dyDescent="0.25">
      <c r="A1" s="5" t="s">
        <v>120</v>
      </c>
      <c r="B1" s="5"/>
    </row>
    <row r="2" spans="1:7" ht="18" x14ac:dyDescent="0.25">
      <c r="A2" s="6" t="s">
        <v>78</v>
      </c>
      <c r="B2" s="7"/>
      <c r="C2" s="7"/>
      <c r="D2" s="7"/>
      <c r="E2" s="7"/>
      <c r="F2" s="7"/>
      <c r="G2" s="7"/>
    </row>
    <row r="3" spans="1:7" x14ac:dyDescent="0.2">
      <c r="A3" s="8" t="s">
        <v>4</v>
      </c>
      <c r="B3" s="9" t="s">
        <v>5</v>
      </c>
      <c r="C3" s="10" t="s">
        <v>79</v>
      </c>
      <c r="D3" s="11" t="s">
        <v>80</v>
      </c>
      <c r="E3" s="12" t="s">
        <v>81</v>
      </c>
      <c r="F3" s="1" t="s">
        <v>82</v>
      </c>
      <c r="G3" s="1" t="s">
        <v>111</v>
      </c>
    </row>
    <row r="4" spans="1:7" ht="25.5" x14ac:dyDescent="0.2">
      <c r="A4" s="13">
        <v>1</v>
      </c>
      <c r="B4" s="14" t="s">
        <v>83</v>
      </c>
      <c r="C4" s="15" t="s">
        <v>84</v>
      </c>
      <c r="D4" s="16">
        <v>453</v>
      </c>
      <c r="E4" s="265"/>
      <c r="F4" s="17">
        <f t="shared" ref="F4:F11" si="0">D4*E4</f>
        <v>0</v>
      </c>
      <c r="G4" s="17">
        <f>F4*2</f>
        <v>0</v>
      </c>
    </row>
    <row r="5" spans="1:7" ht="38.25" x14ac:dyDescent="0.2">
      <c r="A5" s="18">
        <v>2</v>
      </c>
      <c r="B5" s="19" t="s">
        <v>85</v>
      </c>
      <c r="C5" s="20" t="s">
        <v>84</v>
      </c>
      <c r="D5" s="16">
        <v>453</v>
      </c>
      <c r="E5" s="265"/>
      <c r="F5" s="17">
        <f t="shared" si="0"/>
        <v>0</v>
      </c>
      <c r="G5" s="17">
        <f t="shared" ref="G5:G11" si="1">F5*2</f>
        <v>0</v>
      </c>
    </row>
    <row r="6" spans="1:7" ht="25.5" x14ac:dyDescent="0.2">
      <c r="A6" s="18">
        <v>3</v>
      </c>
      <c r="B6" s="21" t="s">
        <v>86</v>
      </c>
      <c r="C6" s="20" t="s">
        <v>84</v>
      </c>
      <c r="D6" s="16">
        <v>453</v>
      </c>
      <c r="E6" s="265"/>
      <c r="F6" s="17">
        <f t="shared" si="0"/>
        <v>0</v>
      </c>
      <c r="G6" s="17">
        <f t="shared" si="1"/>
        <v>0</v>
      </c>
    </row>
    <row r="7" spans="1:7" ht="25.5" x14ac:dyDescent="0.2">
      <c r="A7" s="18">
        <v>4</v>
      </c>
      <c r="B7" s="19" t="s">
        <v>87</v>
      </c>
      <c r="C7" s="20" t="s">
        <v>84</v>
      </c>
      <c r="D7" s="16">
        <v>453</v>
      </c>
      <c r="E7" s="265"/>
      <c r="F7" s="17">
        <f t="shared" si="0"/>
        <v>0</v>
      </c>
      <c r="G7" s="17">
        <f t="shared" si="1"/>
        <v>0</v>
      </c>
    </row>
    <row r="8" spans="1:7" ht="38.25" x14ac:dyDescent="0.2">
      <c r="A8" s="18">
        <v>5</v>
      </c>
      <c r="B8" s="21" t="s">
        <v>88</v>
      </c>
      <c r="C8" s="20" t="s">
        <v>84</v>
      </c>
      <c r="D8" s="13">
        <v>453</v>
      </c>
      <c r="E8" s="265"/>
      <c r="F8" s="17">
        <f t="shared" si="0"/>
        <v>0</v>
      </c>
      <c r="G8" s="17">
        <f t="shared" si="1"/>
        <v>0</v>
      </c>
    </row>
    <row r="9" spans="1:7" x14ac:dyDescent="0.2">
      <c r="A9" s="18">
        <v>6</v>
      </c>
      <c r="B9" s="21" t="s">
        <v>89</v>
      </c>
      <c r="C9" s="20" t="s">
        <v>90</v>
      </c>
      <c r="D9" s="13">
        <v>39</v>
      </c>
      <c r="E9" s="265"/>
      <c r="F9" s="17">
        <f t="shared" si="0"/>
        <v>0</v>
      </c>
      <c r="G9" s="17">
        <f t="shared" si="1"/>
        <v>0</v>
      </c>
    </row>
    <row r="10" spans="1:7" x14ac:dyDescent="0.2">
      <c r="A10" s="18">
        <v>7</v>
      </c>
      <c r="B10" s="21" t="s">
        <v>91</v>
      </c>
      <c r="C10" s="20" t="s">
        <v>90</v>
      </c>
      <c r="D10" s="13">
        <v>39</v>
      </c>
      <c r="E10" s="265"/>
      <c r="F10" s="17">
        <f t="shared" si="0"/>
        <v>0</v>
      </c>
      <c r="G10" s="17">
        <f t="shared" si="1"/>
        <v>0</v>
      </c>
    </row>
    <row r="11" spans="1:7" x14ac:dyDescent="0.2">
      <c r="A11" s="18">
        <v>8</v>
      </c>
      <c r="B11" s="21" t="s">
        <v>92</v>
      </c>
      <c r="C11" s="20" t="s">
        <v>90</v>
      </c>
      <c r="D11" s="13">
        <v>39</v>
      </c>
      <c r="E11" s="265"/>
      <c r="F11" s="17">
        <f t="shared" si="0"/>
        <v>0</v>
      </c>
      <c r="G11" s="17">
        <f t="shared" si="1"/>
        <v>0</v>
      </c>
    </row>
    <row r="12" spans="1:7" x14ac:dyDescent="0.2">
      <c r="A12" s="22" t="s">
        <v>93</v>
      </c>
      <c r="B12" s="23"/>
      <c r="C12" s="9"/>
      <c r="D12" s="8"/>
      <c r="E12" s="24"/>
      <c r="F12" s="25">
        <f>SUM(F4:F11)</f>
        <v>0</v>
      </c>
      <c r="G12" s="25">
        <f>SUM(G4:G11)</f>
        <v>0</v>
      </c>
    </row>
    <row r="14" spans="1:7" ht="13.5" thickBot="1" x14ac:dyDescent="0.25"/>
    <row r="15" spans="1:7" ht="16.5" thickBot="1" x14ac:dyDescent="0.25">
      <c r="A15" s="60" t="s">
        <v>102</v>
      </c>
      <c r="B15" s="61"/>
      <c r="C15" s="61"/>
      <c r="D15" s="62"/>
    </row>
    <row r="16" spans="1:7" ht="13.5" thickBot="1" x14ac:dyDescent="0.25">
      <c r="A16" s="252" t="s">
        <v>43</v>
      </c>
      <c r="B16" s="253"/>
      <c r="C16" s="254"/>
      <c r="D16" s="255">
        <f>F12</f>
        <v>0</v>
      </c>
    </row>
    <row r="17" spans="1:4" ht="17.25" thickBot="1" x14ac:dyDescent="0.25">
      <c r="A17" s="71" t="s">
        <v>0</v>
      </c>
      <c r="B17" s="72"/>
      <c r="C17" s="72"/>
      <c r="D17" s="73">
        <f>SUM(D16:D16)</f>
        <v>0</v>
      </c>
    </row>
    <row r="18" spans="1:4" ht="17.25" thickBot="1" x14ac:dyDescent="0.25">
      <c r="A18" s="74" t="s">
        <v>6</v>
      </c>
      <c r="B18" s="75"/>
      <c r="C18" s="75"/>
      <c r="D18" s="76">
        <f>D17/100*21</f>
        <v>0</v>
      </c>
    </row>
    <row r="19" spans="1:4" ht="17.25" thickBot="1" x14ac:dyDescent="0.25">
      <c r="A19" s="77" t="s">
        <v>37</v>
      </c>
      <c r="B19" s="78"/>
      <c r="C19" s="78"/>
      <c r="D19" s="79">
        <f>SUM(D17:D18)</f>
        <v>0</v>
      </c>
    </row>
  </sheetData>
  <pageMargins left="0.70866141732283472" right="0.70866141732283472" top="0.78740157480314965" bottom="0.78740157480314965" header="0.31496062992125984" footer="0.31496062992125984"/>
  <pageSetup paperSize="9" scale="97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G19"/>
  <sheetViews>
    <sheetView tabSelected="1" workbookViewId="0">
      <selection activeCell="C1" sqref="C1"/>
    </sheetView>
  </sheetViews>
  <sheetFormatPr defaultRowHeight="12.75" x14ac:dyDescent="0.2"/>
  <cols>
    <col min="2" max="2" width="60.85546875" customWidth="1"/>
    <col min="4" max="4" width="15.42578125" customWidth="1"/>
    <col min="6" max="6" width="16.7109375" customWidth="1"/>
    <col min="7" max="7" width="31.42578125" bestFit="1" customWidth="1"/>
    <col min="258" max="258" width="72.140625" customWidth="1"/>
    <col min="262" max="262" width="16.7109375" customWidth="1"/>
    <col min="514" max="514" width="72.140625" customWidth="1"/>
    <col min="518" max="518" width="16.7109375" customWidth="1"/>
    <col min="770" max="770" width="72.140625" customWidth="1"/>
    <col min="774" max="774" width="16.7109375" customWidth="1"/>
    <col min="1026" max="1026" width="72.140625" customWidth="1"/>
    <col min="1030" max="1030" width="16.7109375" customWidth="1"/>
    <col min="1282" max="1282" width="72.140625" customWidth="1"/>
    <col min="1286" max="1286" width="16.7109375" customWidth="1"/>
    <col min="1538" max="1538" width="72.140625" customWidth="1"/>
    <col min="1542" max="1542" width="16.7109375" customWidth="1"/>
    <col min="1794" max="1794" width="72.140625" customWidth="1"/>
    <col min="1798" max="1798" width="16.7109375" customWidth="1"/>
    <col min="2050" max="2050" width="72.140625" customWidth="1"/>
    <col min="2054" max="2054" width="16.7109375" customWidth="1"/>
    <col min="2306" max="2306" width="72.140625" customWidth="1"/>
    <col min="2310" max="2310" width="16.7109375" customWidth="1"/>
    <col min="2562" max="2562" width="72.140625" customWidth="1"/>
    <col min="2566" max="2566" width="16.7109375" customWidth="1"/>
    <col min="2818" max="2818" width="72.140625" customWidth="1"/>
    <col min="2822" max="2822" width="16.7109375" customWidth="1"/>
    <col min="3074" max="3074" width="72.140625" customWidth="1"/>
    <col min="3078" max="3078" width="16.7109375" customWidth="1"/>
    <col min="3330" max="3330" width="72.140625" customWidth="1"/>
    <col min="3334" max="3334" width="16.7109375" customWidth="1"/>
    <col min="3586" max="3586" width="72.140625" customWidth="1"/>
    <col min="3590" max="3590" width="16.7109375" customWidth="1"/>
    <col min="3842" max="3842" width="72.140625" customWidth="1"/>
    <col min="3846" max="3846" width="16.7109375" customWidth="1"/>
    <col min="4098" max="4098" width="72.140625" customWidth="1"/>
    <col min="4102" max="4102" width="16.7109375" customWidth="1"/>
    <col min="4354" max="4354" width="72.140625" customWidth="1"/>
    <col min="4358" max="4358" width="16.7109375" customWidth="1"/>
    <col min="4610" max="4610" width="72.140625" customWidth="1"/>
    <col min="4614" max="4614" width="16.7109375" customWidth="1"/>
    <col min="4866" max="4866" width="72.140625" customWidth="1"/>
    <col min="4870" max="4870" width="16.7109375" customWidth="1"/>
    <col min="5122" max="5122" width="72.140625" customWidth="1"/>
    <col min="5126" max="5126" width="16.7109375" customWidth="1"/>
    <col min="5378" max="5378" width="72.140625" customWidth="1"/>
    <col min="5382" max="5382" width="16.7109375" customWidth="1"/>
    <col min="5634" max="5634" width="72.140625" customWidth="1"/>
    <col min="5638" max="5638" width="16.7109375" customWidth="1"/>
    <col min="5890" max="5890" width="72.140625" customWidth="1"/>
    <col min="5894" max="5894" width="16.7109375" customWidth="1"/>
    <col min="6146" max="6146" width="72.140625" customWidth="1"/>
    <col min="6150" max="6150" width="16.7109375" customWidth="1"/>
    <col min="6402" max="6402" width="72.140625" customWidth="1"/>
    <col min="6406" max="6406" width="16.7109375" customWidth="1"/>
    <col min="6658" max="6658" width="72.140625" customWidth="1"/>
    <col min="6662" max="6662" width="16.7109375" customWidth="1"/>
    <col min="6914" max="6914" width="72.140625" customWidth="1"/>
    <col min="6918" max="6918" width="16.7109375" customWidth="1"/>
    <col min="7170" max="7170" width="72.140625" customWidth="1"/>
    <col min="7174" max="7174" width="16.7109375" customWidth="1"/>
    <col min="7426" max="7426" width="72.140625" customWidth="1"/>
    <col min="7430" max="7430" width="16.7109375" customWidth="1"/>
    <col min="7682" max="7682" width="72.140625" customWidth="1"/>
    <col min="7686" max="7686" width="16.7109375" customWidth="1"/>
    <col min="7938" max="7938" width="72.140625" customWidth="1"/>
    <col min="7942" max="7942" width="16.7109375" customWidth="1"/>
    <col min="8194" max="8194" width="72.140625" customWidth="1"/>
    <col min="8198" max="8198" width="16.7109375" customWidth="1"/>
    <col min="8450" max="8450" width="72.140625" customWidth="1"/>
    <col min="8454" max="8454" width="16.7109375" customWidth="1"/>
    <col min="8706" max="8706" width="72.140625" customWidth="1"/>
    <col min="8710" max="8710" width="16.7109375" customWidth="1"/>
    <col min="8962" max="8962" width="72.140625" customWidth="1"/>
    <col min="8966" max="8966" width="16.7109375" customWidth="1"/>
    <col min="9218" max="9218" width="72.140625" customWidth="1"/>
    <col min="9222" max="9222" width="16.7109375" customWidth="1"/>
    <col min="9474" max="9474" width="72.140625" customWidth="1"/>
    <col min="9478" max="9478" width="16.7109375" customWidth="1"/>
    <col min="9730" max="9730" width="72.140625" customWidth="1"/>
    <col min="9734" max="9734" width="16.7109375" customWidth="1"/>
    <col min="9986" max="9986" width="72.140625" customWidth="1"/>
    <col min="9990" max="9990" width="16.7109375" customWidth="1"/>
    <col min="10242" max="10242" width="72.140625" customWidth="1"/>
    <col min="10246" max="10246" width="16.7109375" customWidth="1"/>
    <col min="10498" max="10498" width="72.140625" customWidth="1"/>
    <col min="10502" max="10502" width="16.7109375" customWidth="1"/>
    <col min="10754" max="10754" width="72.140625" customWidth="1"/>
    <col min="10758" max="10758" width="16.7109375" customWidth="1"/>
    <col min="11010" max="11010" width="72.140625" customWidth="1"/>
    <col min="11014" max="11014" width="16.7109375" customWidth="1"/>
    <col min="11266" max="11266" width="72.140625" customWidth="1"/>
    <col min="11270" max="11270" width="16.7109375" customWidth="1"/>
    <col min="11522" max="11522" width="72.140625" customWidth="1"/>
    <col min="11526" max="11526" width="16.7109375" customWidth="1"/>
    <col min="11778" max="11778" width="72.140625" customWidth="1"/>
    <col min="11782" max="11782" width="16.7109375" customWidth="1"/>
    <col min="12034" max="12034" width="72.140625" customWidth="1"/>
    <col min="12038" max="12038" width="16.7109375" customWidth="1"/>
    <col min="12290" max="12290" width="72.140625" customWidth="1"/>
    <col min="12294" max="12294" width="16.7109375" customWidth="1"/>
    <col min="12546" max="12546" width="72.140625" customWidth="1"/>
    <col min="12550" max="12550" width="16.7109375" customWidth="1"/>
    <col min="12802" max="12802" width="72.140625" customWidth="1"/>
    <col min="12806" max="12806" width="16.7109375" customWidth="1"/>
    <col min="13058" max="13058" width="72.140625" customWidth="1"/>
    <col min="13062" max="13062" width="16.7109375" customWidth="1"/>
    <col min="13314" max="13314" width="72.140625" customWidth="1"/>
    <col min="13318" max="13318" width="16.7109375" customWidth="1"/>
    <col min="13570" max="13570" width="72.140625" customWidth="1"/>
    <col min="13574" max="13574" width="16.7109375" customWidth="1"/>
    <col min="13826" max="13826" width="72.140625" customWidth="1"/>
    <col min="13830" max="13830" width="16.7109375" customWidth="1"/>
    <col min="14082" max="14082" width="72.140625" customWidth="1"/>
    <col min="14086" max="14086" width="16.7109375" customWidth="1"/>
    <col min="14338" max="14338" width="72.140625" customWidth="1"/>
    <col min="14342" max="14342" width="16.7109375" customWidth="1"/>
    <col min="14594" max="14594" width="72.140625" customWidth="1"/>
    <col min="14598" max="14598" width="16.7109375" customWidth="1"/>
    <col min="14850" max="14850" width="72.140625" customWidth="1"/>
    <col min="14854" max="14854" width="16.7109375" customWidth="1"/>
    <col min="15106" max="15106" width="72.140625" customWidth="1"/>
    <col min="15110" max="15110" width="16.7109375" customWidth="1"/>
    <col min="15362" max="15362" width="72.140625" customWidth="1"/>
    <col min="15366" max="15366" width="16.7109375" customWidth="1"/>
    <col min="15618" max="15618" width="72.140625" customWidth="1"/>
    <col min="15622" max="15622" width="16.7109375" customWidth="1"/>
    <col min="15874" max="15874" width="72.140625" customWidth="1"/>
    <col min="15878" max="15878" width="16.7109375" customWidth="1"/>
    <col min="16130" max="16130" width="72.140625" customWidth="1"/>
    <col min="16134" max="16134" width="16.7109375" customWidth="1"/>
  </cols>
  <sheetData>
    <row r="1" spans="1:7" ht="18" x14ac:dyDescent="0.25">
      <c r="A1" s="5" t="s">
        <v>121</v>
      </c>
      <c r="B1" s="5"/>
    </row>
    <row r="2" spans="1:7" ht="18" x14ac:dyDescent="0.25">
      <c r="A2" s="6" t="s">
        <v>78</v>
      </c>
      <c r="B2" s="7"/>
      <c r="C2" s="7"/>
      <c r="D2" s="7"/>
      <c r="E2" s="7"/>
      <c r="F2" s="7"/>
      <c r="G2" s="7"/>
    </row>
    <row r="3" spans="1:7" ht="25.5" x14ac:dyDescent="0.2">
      <c r="A3" s="8" t="s">
        <v>4</v>
      </c>
      <c r="B3" s="9" t="s">
        <v>5</v>
      </c>
      <c r="C3" s="10" t="s">
        <v>79</v>
      </c>
      <c r="D3" s="11" t="s">
        <v>80</v>
      </c>
      <c r="E3" s="12" t="s">
        <v>81</v>
      </c>
      <c r="F3" s="1" t="s">
        <v>82</v>
      </c>
      <c r="G3" s="1" t="s">
        <v>111</v>
      </c>
    </row>
    <row r="4" spans="1:7" x14ac:dyDescent="0.2">
      <c r="A4" s="1">
        <v>1</v>
      </c>
      <c r="B4" s="1" t="s">
        <v>83</v>
      </c>
      <c r="C4" s="26" t="s">
        <v>84</v>
      </c>
      <c r="D4" s="26">
        <v>236</v>
      </c>
      <c r="E4" s="264"/>
      <c r="F4" s="27">
        <f t="shared" ref="F4:F11" si="0">D4*E4</f>
        <v>0</v>
      </c>
      <c r="G4" s="17">
        <f>F4*2</f>
        <v>0</v>
      </c>
    </row>
    <row r="5" spans="1:7" x14ac:dyDescent="0.2">
      <c r="A5" s="1">
        <v>2</v>
      </c>
      <c r="B5" s="21" t="s">
        <v>86</v>
      </c>
      <c r="C5" s="26" t="s">
        <v>84</v>
      </c>
      <c r="D5" s="26">
        <v>236</v>
      </c>
      <c r="E5" s="264"/>
      <c r="F5" s="27">
        <f t="shared" si="0"/>
        <v>0</v>
      </c>
      <c r="G5" s="17">
        <f t="shared" ref="G5:G11" si="1">F5*2</f>
        <v>0</v>
      </c>
    </row>
    <row r="6" spans="1:7" ht="25.5" x14ac:dyDescent="0.2">
      <c r="A6" s="1">
        <v>3</v>
      </c>
      <c r="B6" s="19" t="s">
        <v>85</v>
      </c>
      <c r="C6" s="26" t="s">
        <v>84</v>
      </c>
      <c r="D6" s="26">
        <v>236</v>
      </c>
      <c r="E6" s="264"/>
      <c r="F6" s="27">
        <f t="shared" si="0"/>
        <v>0</v>
      </c>
      <c r="G6" s="17">
        <f t="shared" si="1"/>
        <v>0</v>
      </c>
    </row>
    <row r="7" spans="1:7" x14ac:dyDescent="0.2">
      <c r="A7" s="1">
        <v>4</v>
      </c>
      <c r="B7" s="19" t="s">
        <v>87</v>
      </c>
      <c r="C7" s="20" t="s">
        <v>84</v>
      </c>
      <c r="D7" s="26">
        <v>236</v>
      </c>
      <c r="E7" s="264"/>
      <c r="F7" s="27">
        <f t="shared" si="0"/>
        <v>0</v>
      </c>
      <c r="G7" s="17">
        <f t="shared" si="1"/>
        <v>0</v>
      </c>
    </row>
    <row r="8" spans="1:7" x14ac:dyDescent="0.2">
      <c r="A8" s="1">
        <v>5</v>
      </c>
      <c r="B8" s="1" t="s">
        <v>94</v>
      </c>
      <c r="C8" s="26" t="s">
        <v>84</v>
      </c>
      <c r="D8" s="26">
        <v>236</v>
      </c>
      <c r="E8" s="264"/>
      <c r="F8" s="27">
        <f t="shared" si="0"/>
        <v>0</v>
      </c>
      <c r="G8" s="17">
        <f t="shared" si="1"/>
        <v>0</v>
      </c>
    </row>
    <row r="9" spans="1:7" x14ac:dyDescent="0.2">
      <c r="A9" s="1">
        <v>6</v>
      </c>
      <c r="B9" s="21" t="s">
        <v>95</v>
      </c>
      <c r="C9" s="20" t="s">
        <v>90</v>
      </c>
      <c r="D9" s="13">
        <v>6</v>
      </c>
      <c r="E9" s="264"/>
      <c r="F9" s="27">
        <f t="shared" si="0"/>
        <v>0</v>
      </c>
      <c r="G9" s="17">
        <f t="shared" si="1"/>
        <v>0</v>
      </c>
    </row>
    <row r="10" spans="1:7" x14ac:dyDescent="0.2">
      <c r="A10" s="1">
        <v>7</v>
      </c>
      <c r="B10" s="21" t="s">
        <v>96</v>
      </c>
      <c r="C10" s="20" t="s">
        <v>90</v>
      </c>
      <c r="D10" s="13">
        <v>6</v>
      </c>
      <c r="E10" s="264"/>
      <c r="F10" s="27">
        <f t="shared" si="0"/>
        <v>0</v>
      </c>
      <c r="G10" s="17">
        <f t="shared" si="1"/>
        <v>0</v>
      </c>
    </row>
    <row r="11" spans="1:7" x14ac:dyDescent="0.2">
      <c r="A11" s="28">
        <v>8</v>
      </c>
      <c r="B11" s="21" t="s">
        <v>97</v>
      </c>
      <c r="C11" s="20" t="s">
        <v>90</v>
      </c>
      <c r="D11" s="13">
        <v>6</v>
      </c>
      <c r="E11" s="264"/>
      <c r="F11" s="27">
        <f t="shared" si="0"/>
        <v>0</v>
      </c>
      <c r="G11" s="17">
        <f t="shared" si="1"/>
        <v>0</v>
      </c>
    </row>
    <row r="12" spans="1:7" x14ac:dyDescent="0.2">
      <c r="A12" s="24" t="s">
        <v>93</v>
      </c>
      <c r="B12" s="24"/>
      <c r="C12" s="24"/>
      <c r="D12" s="24"/>
      <c r="E12" s="24"/>
      <c r="F12" s="25">
        <f>SUM(F4:F11)</f>
        <v>0</v>
      </c>
      <c r="G12" s="25">
        <f>F12*2</f>
        <v>0</v>
      </c>
    </row>
    <row r="14" spans="1:7" ht="13.5" thickBot="1" x14ac:dyDescent="0.25"/>
    <row r="15" spans="1:7" ht="16.5" thickBot="1" x14ac:dyDescent="0.25">
      <c r="A15" s="60" t="s">
        <v>102</v>
      </c>
      <c r="B15" s="61"/>
      <c r="C15" s="61"/>
      <c r="D15" s="62"/>
    </row>
    <row r="16" spans="1:7" ht="13.5" thickBot="1" x14ac:dyDescent="0.25">
      <c r="A16" s="252" t="s">
        <v>43</v>
      </c>
      <c r="B16" s="253"/>
      <c r="C16" s="254"/>
      <c r="D16" s="255">
        <f>F12</f>
        <v>0</v>
      </c>
    </row>
    <row r="17" spans="1:4" ht="17.25" thickBot="1" x14ac:dyDescent="0.25">
      <c r="A17" s="71" t="s">
        <v>0</v>
      </c>
      <c r="B17" s="72"/>
      <c r="C17" s="72"/>
      <c r="D17" s="73">
        <f>SUM(D16:D16)</f>
        <v>0</v>
      </c>
    </row>
    <row r="18" spans="1:4" ht="17.25" thickBot="1" x14ac:dyDescent="0.25">
      <c r="A18" s="74" t="s">
        <v>6</v>
      </c>
      <c r="B18" s="75"/>
      <c r="C18" s="75"/>
      <c r="D18" s="76">
        <f>D17/100*21</f>
        <v>0</v>
      </c>
    </row>
    <row r="19" spans="1:4" ht="17.25" thickBot="1" x14ac:dyDescent="0.25">
      <c r="A19" s="77" t="s">
        <v>37</v>
      </c>
      <c r="B19" s="78"/>
      <c r="C19" s="78"/>
      <c r="D19" s="79">
        <f>SUM(D17:D18)</f>
        <v>0</v>
      </c>
    </row>
  </sheetData>
  <pageMargins left="0.70866141732283472" right="0.70866141732283472" top="0.78740157480314965" bottom="0.78740157480314965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E16"/>
  <sheetViews>
    <sheetView tabSelected="1" workbookViewId="0">
      <selection activeCell="C1" sqref="C1"/>
    </sheetView>
  </sheetViews>
  <sheetFormatPr defaultRowHeight="12.75" x14ac:dyDescent="0.2"/>
  <cols>
    <col min="1" max="1" width="35.5703125" style="3" customWidth="1"/>
    <col min="2" max="2" width="29.7109375" style="3" customWidth="1"/>
    <col min="3" max="3" width="36.7109375" style="3" customWidth="1"/>
    <col min="4" max="4" width="36.140625" style="3" customWidth="1"/>
    <col min="5" max="5" width="38.7109375" style="3" customWidth="1"/>
    <col min="6" max="16384" width="9.140625" style="3"/>
  </cols>
  <sheetData>
    <row r="1" spans="1:5" ht="20.25" x14ac:dyDescent="0.2">
      <c r="A1" s="39" t="s">
        <v>105</v>
      </c>
      <c r="B1" s="40"/>
      <c r="C1" s="41"/>
      <c r="D1" s="41"/>
      <c r="E1" s="40"/>
    </row>
    <row r="2" spans="1:5" ht="18" x14ac:dyDescent="0.2">
      <c r="A2" s="42"/>
      <c r="B2" s="43"/>
      <c r="C2" s="42"/>
      <c r="D2" s="42"/>
      <c r="E2" s="42"/>
    </row>
    <row r="3" spans="1:5" x14ac:dyDescent="0.2">
      <c r="A3" s="44" t="s">
        <v>16</v>
      </c>
      <c r="B3" s="45" t="s">
        <v>17</v>
      </c>
      <c r="C3" s="46" t="s">
        <v>38</v>
      </c>
      <c r="D3" s="46" t="s">
        <v>39</v>
      </c>
      <c r="E3" s="46" t="s">
        <v>112</v>
      </c>
    </row>
    <row r="4" spans="1:5" ht="15" x14ac:dyDescent="0.2">
      <c r="A4" s="47" t="s">
        <v>35</v>
      </c>
      <c r="B4" s="48">
        <v>1263</v>
      </c>
      <c r="C4" s="48">
        <f>ÚSES_práce_materiál_Chrástka!E9</f>
        <v>0</v>
      </c>
      <c r="D4" s="49">
        <f>B4*C4</f>
        <v>0</v>
      </c>
      <c r="E4" s="49">
        <f>D4*2</f>
        <v>0</v>
      </c>
    </row>
    <row r="5" spans="1:5" ht="15" x14ac:dyDescent="0.2">
      <c r="A5" s="50"/>
      <c r="B5" s="51"/>
      <c r="C5" s="51"/>
      <c r="D5" s="52"/>
      <c r="E5" s="53"/>
    </row>
    <row r="6" spans="1:5" x14ac:dyDescent="0.2">
      <c r="A6" s="54" t="s">
        <v>40</v>
      </c>
      <c r="B6" s="45" t="s">
        <v>25</v>
      </c>
      <c r="C6" s="45" t="s">
        <v>41</v>
      </c>
      <c r="D6" s="55" t="s">
        <v>42</v>
      </c>
      <c r="E6" s="55" t="s">
        <v>111</v>
      </c>
    </row>
    <row r="7" spans="1:5" ht="15" x14ac:dyDescent="0.2">
      <c r="A7" s="56" t="s">
        <v>19</v>
      </c>
      <c r="B7" s="57">
        <v>1660</v>
      </c>
      <c r="C7" s="49">
        <f>ÚSES_práce_materiál_Chrástka!E16</f>
        <v>0</v>
      </c>
      <c r="D7" s="49">
        <f>B7*C7</f>
        <v>0</v>
      </c>
      <c r="E7" s="49">
        <f>D7*2</f>
        <v>0</v>
      </c>
    </row>
    <row r="8" spans="1:5" ht="15" x14ac:dyDescent="0.2">
      <c r="A8" s="56" t="s">
        <v>20</v>
      </c>
      <c r="B8" s="48">
        <v>928</v>
      </c>
      <c r="C8" s="49">
        <f>ÚSES_práce_materiál_Chrástka!E24</f>
        <v>0</v>
      </c>
      <c r="D8" s="49">
        <f>B8*C8</f>
        <v>0</v>
      </c>
      <c r="E8" s="49">
        <f>D8*2</f>
        <v>0</v>
      </c>
    </row>
    <row r="9" spans="1:5" ht="15" x14ac:dyDescent="0.2">
      <c r="A9" s="56" t="s">
        <v>21</v>
      </c>
      <c r="B9" s="48">
        <v>0.6552</v>
      </c>
      <c r="C9" s="49">
        <f>ÚSES_práce_materiál_Chrástka!E30</f>
        <v>0</v>
      </c>
      <c r="D9" s="49">
        <f>B9*C9</f>
        <v>0</v>
      </c>
      <c r="E9" s="49">
        <f>D9*2</f>
        <v>0</v>
      </c>
    </row>
    <row r="10" spans="1:5" ht="13.5" thickBot="1" x14ac:dyDescent="0.25">
      <c r="A10" s="40"/>
      <c r="B10" s="40"/>
      <c r="C10" s="58"/>
      <c r="D10" s="59"/>
      <c r="E10" s="40"/>
    </row>
    <row r="11" spans="1:5" ht="16.5" thickBot="1" x14ac:dyDescent="0.25">
      <c r="A11" s="60" t="s">
        <v>102</v>
      </c>
      <c r="B11" s="61"/>
      <c r="C11" s="61"/>
      <c r="D11" s="62"/>
      <c r="E11" s="40"/>
    </row>
    <row r="12" spans="1:5" x14ac:dyDescent="0.2">
      <c r="A12" s="63" t="s">
        <v>36</v>
      </c>
      <c r="B12" s="64"/>
      <c r="C12" s="65"/>
      <c r="D12" s="66">
        <f>D4</f>
        <v>0</v>
      </c>
      <c r="E12" s="40"/>
    </row>
    <row r="13" spans="1:5" ht="13.5" thickBot="1" x14ac:dyDescent="0.25">
      <c r="A13" s="67" t="s">
        <v>43</v>
      </c>
      <c r="B13" s="68"/>
      <c r="C13" s="69"/>
      <c r="D13" s="70">
        <f>D7+D8+D9</f>
        <v>0</v>
      </c>
      <c r="E13" s="40"/>
    </row>
    <row r="14" spans="1:5" ht="17.25" thickBot="1" x14ac:dyDescent="0.25">
      <c r="A14" s="71" t="s">
        <v>0</v>
      </c>
      <c r="B14" s="72"/>
      <c r="C14" s="72"/>
      <c r="D14" s="73">
        <f>SUM(D12:D13)</f>
        <v>0</v>
      </c>
      <c r="E14" s="40"/>
    </row>
    <row r="15" spans="1:5" ht="17.25" thickBot="1" x14ac:dyDescent="0.25">
      <c r="A15" s="74" t="s">
        <v>6</v>
      </c>
      <c r="B15" s="75"/>
      <c r="C15" s="75"/>
      <c r="D15" s="76">
        <f>D14/100*21</f>
        <v>0</v>
      </c>
      <c r="E15" s="40"/>
    </row>
    <row r="16" spans="1:5" ht="17.25" thickBot="1" x14ac:dyDescent="0.25">
      <c r="A16" s="77" t="s">
        <v>37</v>
      </c>
      <c r="B16" s="78"/>
      <c r="C16" s="78"/>
      <c r="D16" s="79">
        <f>SUM(D14:D15)</f>
        <v>0</v>
      </c>
      <c r="E16" s="40"/>
    </row>
  </sheetData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M40"/>
  <sheetViews>
    <sheetView tabSelected="1" zoomScaleNormal="100" zoomScaleSheetLayoutView="77" workbookViewId="0">
      <selection activeCell="C1" sqref="C1"/>
    </sheetView>
  </sheetViews>
  <sheetFormatPr defaultColWidth="9.140625" defaultRowHeight="12.75" x14ac:dyDescent="0.2"/>
  <cols>
    <col min="1" max="1" width="9.140625" style="41"/>
    <col min="2" max="2" width="16" style="41" customWidth="1"/>
    <col min="3" max="3" width="100.5703125" style="41" customWidth="1"/>
    <col min="4" max="4" width="31.85546875" style="41" customWidth="1"/>
    <col min="5" max="5" width="20" style="40" customWidth="1"/>
    <col min="6" max="6" width="14.28515625" style="41" customWidth="1"/>
    <col min="7" max="7" width="16.42578125" style="80" customWidth="1"/>
    <col min="8" max="8" width="9.85546875" style="41" customWidth="1"/>
    <col min="9" max="9" width="13.85546875" style="41" customWidth="1"/>
    <col min="10" max="10" width="9.140625" style="41"/>
    <col min="11" max="11" width="44.28515625" style="41" customWidth="1"/>
    <col min="12" max="16384" width="9.140625" style="41"/>
  </cols>
  <sheetData>
    <row r="1" spans="1:13" ht="20.25" x14ac:dyDescent="0.2">
      <c r="A1" s="39" t="s">
        <v>10</v>
      </c>
    </row>
    <row r="2" spans="1:13" ht="18" x14ac:dyDescent="0.2">
      <c r="A2" s="81"/>
      <c r="J2" s="82"/>
      <c r="K2" s="82"/>
      <c r="L2" s="82"/>
      <c r="M2" s="83"/>
    </row>
    <row r="3" spans="1:13" ht="18" x14ac:dyDescent="0.2">
      <c r="A3" s="84" t="s">
        <v>106</v>
      </c>
      <c r="B3" s="85"/>
      <c r="C3" s="85"/>
      <c r="D3" s="85"/>
      <c r="E3" s="86"/>
      <c r="J3" s="82"/>
      <c r="K3" s="82"/>
      <c r="L3" s="82"/>
      <c r="M3" s="83"/>
    </row>
    <row r="4" spans="1:13" x14ac:dyDescent="0.2">
      <c r="E4" s="41"/>
      <c r="J4" s="82"/>
      <c r="K4" s="82"/>
      <c r="L4" s="82"/>
      <c r="M4" s="83"/>
    </row>
    <row r="6" spans="1:13" ht="18" x14ac:dyDescent="0.2">
      <c r="A6" s="87" t="s">
        <v>30</v>
      </c>
      <c r="B6" s="88"/>
      <c r="C6" s="88"/>
      <c r="D6" s="88"/>
      <c r="E6" s="89"/>
    </row>
    <row r="7" spans="1:13" ht="13.5" thickBot="1" x14ac:dyDescent="0.25"/>
    <row r="8" spans="1:13" ht="18.75" thickBot="1" x14ac:dyDescent="0.25">
      <c r="A8" s="90" t="s">
        <v>11</v>
      </c>
      <c r="B8" s="91"/>
      <c r="C8" s="91"/>
      <c r="D8" s="92"/>
      <c r="E8" s="93" t="s">
        <v>12</v>
      </c>
    </row>
    <row r="9" spans="1:13" ht="13.15" customHeight="1" x14ac:dyDescent="0.2">
      <c r="A9" s="94" t="s">
        <v>4</v>
      </c>
      <c r="B9" s="95" t="s">
        <v>3</v>
      </c>
      <c r="C9" s="96" t="s">
        <v>5</v>
      </c>
      <c r="D9" s="97"/>
      <c r="E9" s="284">
        <f>D10+D11</f>
        <v>0</v>
      </c>
    </row>
    <row r="10" spans="1:13" ht="13.9" customHeight="1" x14ac:dyDescent="0.2">
      <c r="A10" s="98">
        <v>1</v>
      </c>
      <c r="B10" s="99" t="s">
        <v>2</v>
      </c>
      <c r="C10" s="100" t="s">
        <v>29</v>
      </c>
      <c r="D10" s="277"/>
      <c r="E10" s="285"/>
    </row>
    <row r="11" spans="1:13" ht="13.9" customHeight="1" thickBot="1" x14ac:dyDescent="0.25">
      <c r="A11" s="101">
        <v>2</v>
      </c>
      <c r="B11" s="102" t="s">
        <v>2</v>
      </c>
      <c r="C11" s="103" t="s">
        <v>32</v>
      </c>
      <c r="D11" s="274"/>
      <c r="E11" s="286"/>
    </row>
    <row r="12" spans="1:13" ht="13.9" customHeight="1" x14ac:dyDescent="0.2">
      <c r="A12" s="104"/>
      <c r="B12" s="105"/>
      <c r="C12" s="58"/>
      <c r="D12" s="106"/>
      <c r="E12" s="107"/>
    </row>
    <row r="13" spans="1:13" s="80" customFormat="1" ht="18" x14ac:dyDescent="0.2">
      <c r="A13" s="87" t="s">
        <v>34</v>
      </c>
      <c r="B13" s="88"/>
      <c r="C13" s="88"/>
      <c r="D13" s="88"/>
      <c r="E13" s="89"/>
    </row>
    <row r="14" spans="1:13" s="80" customFormat="1" ht="13.5" thickBot="1" x14ac:dyDescent="0.25">
      <c r="A14" s="41"/>
      <c r="E14" s="53"/>
    </row>
    <row r="15" spans="1:13" ht="18.75" thickBot="1" x14ac:dyDescent="0.25">
      <c r="A15" s="108" t="s">
        <v>22</v>
      </c>
      <c r="B15" s="109"/>
      <c r="C15" s="109"/>
      <c r="D15" s="110"/>
      <c r="E15" s="111" t="s">
        <v>23</v>
      </c>
    </row>
    <row r="16" spans="1:13" ht="15.95" customHeight="1" x14ac:dyDescent="0.2">
      <c r="A16" s="112" t="s">
        <v>13</v>
      </c>
      <c r="B16" s="113"/>
      <c r="C16" s="114"/>
      <c r="D16" s="115"/>
      <c r="E16" s="284">
        <f>D17+D18+D19+D20+D21+D22</f>
        <v>0</v>
      </c>
    </row>
    <row r="17" spans="1:5" ht="15.95" customHeight="1" x14ac:dyDescent="0.2">
      <c r="A17" s="98">
        <v>1</v>
      </c>
      <c r="B17" s="116" t="s">
        <v>2</v>
      </c>
      <c r="C17" s="117" t="s">
        <v>26</v>
      </c>
      <c r="D17" s="273"/>
      <c r="E17" s="287"/>
    </row>
    <row r="18" spans="1:5" ht="15.95" customHeight="1" x14ac:dyDescent="0.2">
      <c r="A18" s="98">
        <v>2</v>
      </c>
      <c r="B18" s="118" t="s">
        <v>2</v>
      </c>
      <c r="C18" s="117" t="s">
        <v>77</v>
      </c>
      <c r="D18" s="273"/>
      <c r="E18" s="287"/>
    </row>
    <row r="19" spans="1:5" ht="15.95" customHeight="1" x14ac:dyDescent="0.2">
      <c r="A19" s="98">
        <v>3</v>
      </c>
      <c r="B19" s="118" t="s">
        <v>2</v>
      </c>
      <c r="C19" s="100" t="s">
        <v>7</v>
      </c>
      <c r="D19" s="273"/>
      <c r="E19" s="287"/>
    </row>
    <row r="20" spans="1:5" ht="15.95" customHeight="1" x14ac:dyDescent="0.2">
      <c r="A20" s="98">
        <v>4</v>
      </c>
      <c r="B20" s="118" t="s">
        <v>2</v>
      </c>
      <c r="C20" s="100" t="s">
        <v>67</v>
      </c>
      <c r="D20" s="273"/>
      <c r="E20" s="287"/>
    </row>
    <row r="21" spans="1:5" ht="15.95" customHeight="1" x14ac:dyDescent="0.2">
      <c r="A21" s="98">
        <v>5</v>
      </c>
      <c r="B21" s="118" t="s">
        <v>2</v>
      </c>
      <c r="C21" s="100" t="s">
        <v>9</v>
      </c>
      <c r="D21" s="273"/>
      <c r="E21" s="287"/>
    </row>
    <row r="22" spans="1:5" ht="15.95" customHeight="1" thickBot="1" x14ac:dyDescent="0.25">
      <c r="A22" s="101">
        <v>6</v>
      </c>
      <c r="B22" s="102" t="s">
        <v>2</v>
      </c>
      <c r="C22" s="119" t="s">
        <v>8</v>
      </c>
      <c r="D22" s="274"/>
      <c r="E22" s="288"/>
    </row>
    <row r="23" spans="1:5" ht="15.95" customHeight="1" thickBot="1" x14ac:dyDescent="0.25">
      <c r="A23" s="120"/>
      <c r="B23" s="121"/>
      <c r="C23" s="122"/>
      <c r="D23" s="122"/>
      <c r="E23" s="123"/>
    </row>
    <row r="24" spans="1:5" ht="15.95" customHeight="1" x14ac:dyDescent="0.2">
      <c r="A24" s="124" t="s">
        <v>14</v>
      </c>
      <c r="B24" s="125"/>
      <c r="C24" s="126"/>
      <c r="D24" s="127"/>
      <c r="E24" s="284">
        <f>D25+D26+D27+D28</f>
        <v>0</v>
      </c>
    </row>
    <row r="25" spans="1:5" ht="15.95" customHeight="1" x14ac:dyDescent="0.2">
      <c r="A25" s="128">
        <v>1</v>
      </c>
      <c r="B25" s="279" t="s">
        <v>2</v>
      </c>
      <c r="C25" s="280" t="s">
        <v>27</v>
      </c>
      <c r="D25" s="282"/>
      <c r="E25" s="287"/>
    </row>
    <row r="26" spans="1:5" ht="15.95" customHeight="1" x14ac:dyDescent="0.2">
      <c r="A26" s="128">
        <v>2</v>
      </c>
      <c r="B26" s="281" t="s">
        <v>2</v>
      </c>
      <c r="C26" s="100" t="s">
        <v>68</v>
      </c>
      <c r="D26" s="282"/>
      <c r="E26" s="287"/>
    </row>
    <row r="27" spans="1:5" ht="15.95" customHeight="1" x14ac:dyDescent="0.2">
      <c r="A27" s="128">
        <v>3</v>
      </c>
      <c r="B27" s="281" t="s">
        <v>2</v>
      </c>
      <c r="C27" s="100" t="s">
        <v>9</v>
      </c>
      <c r="D27" s="282"/>
      <c r="E27" s="287"/>
    </row>
    <row r="28" spans="1:5" ht="15.95" customHeight="1" thickBot="1" x14ac:dyDescent="0.25">
      <c r="A28" s="130">
        <v>4</v>
      </c>
      <c r="B28" s="137" t="s">
        <v>2</v>
      </c>
      <c r="C28" s="119" t="s">
        <v>123</v>
      </c>
      <c r="D28" s="283"/>
      <c r="E28" s="288"/>
    </row>
    <row r="29" spans="1:5" ht="15.95" customHeight="1" thickBot="1" x14ac:dyDescent="0.25">
      <c r="A29" s="120"/>
      <c r="B29" s="121"/>
      <c r="C29" s="122"/>
      <c r="D29" s="122"/>
      <c r="E29" s="123"/>
    </row>
    <row r="30" spans="1:5" s="80" customFormat="1" ht="15.95" customHeight="1" x14ac:dyDescent="0.2">
      <c r="A30" s="124" t="s">
        <v>15</v>
      </c>
      <c r="B30" s="131"/>
      <c r="C30" s="126"/>
      <c r="D30" s="127"/>
      <c r="E30" s="284">
        <f>D32</f>
        <v>0</v>
      </c>
    </row>
    <row r="31" spans="1:5" ht="12.75" customHeight="1" x14ac:dyDescent="0.2">
      <c r="A31" s="132" t="s">
        <v>4</v>
      </c>
      <c r="B31" s="133" t="s">
        <v>3</v>
      </c>
      <c r="C31" s="134" t="s">
        <v>5</v>
      </c>
      <c r="D31" s="135"/>
      <c r="E31" s="289"/>
    </row>
    <row r="32" spans="1:5" ht="16.899999999999999" customHeight="1" thickBot="1" x14ac:dyDescent="0.25">
      <c r="A32" s="136">
        <v>1</v>
      </c>
      <c r="B32" s="137" t="s">
        <v>2</v>
      </c>
      <c r="C32" s="138" t="s">
        <v>69</v>
      </c>
      <c r="D32" s="283"/>
      <c r="E32" s="290"/>
    </row>
    <row r="33" spans="1:5" ht="18" x14ac:dyDescent="0.2">
      <c r="A33" s="139"/>
      <c r="B33" s="58"/>
      <c r="C33" s="58"/>
      <c r="D33" s="58"/>
      <c r="E33" s="140"/>
    </row>
    <row r="36" spans="1:5" ht="12.75" customHeight="1" x14ac:dyDescent="0.2">
      <c r="C36" s="40"/>
      <c r="D36" s="40"/>
      <c r="E36" s="41"/>
    </row>
    <row r="37" spans="1:5" x14ac:dyDescent="0.2">
      <c r="C37" s="40"/>
      <c r="D37" s="40"/>
      <c r="E37" s="41"/>
    </row>
    <row r="38" spans="1:5" x14ac:dyDescent="0.2">
      <c r="C38" s="40"/>
      <c r="D38" s="40"/>
      <c r="E38" s="41"/>
    </row>
    <row r="40" spans="1:5" x14ac:dyDescent="0.2">
      <c r="E40" s="141"/>
    </row>
  </sheetData>
  <mergeCells count="4">
    <mergeCell ref="E9:E11"/>
    <mergeCell ref="E24:E28"/>
    <mergeCell ref="E30:E32"/>
    <mergeCell ref="E16:E22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E18"/>
  <sheetViews>
    <sheetView tabSelected="1" zoomScaleNormal="100" zoomScaleSheetLayoutView="84" workbookViewId="0">
      <selection activeCell="C1" sqref="C1"/>
    </sheetView>
  </sheetViews>
  <sheetFormatPr defaultRowHeight="12.75" x14ac:dyDescent="0.2"/>
  <cols>
    <col min="1" max="1" width="30.140625" style="3" customWidth="1"/>
    <col min="2" max="2" width="25.5703125" style="3" customWidth="1"/>
    <col min="3" max="3" width="41.85546875" style="3" customWidth="1"/>
    <col min="4" max="4" width="40.42578125" style="3" customWidth="1"/>
    <col min="5" max="5" width="45.28515625" style="3" customWidth="1"/>
    <col min="6" max="6" width="11.28515625" style="3" customWidth="1"/>
    <col min="7" max="7" width="13.140625" style="3" bestFit="1" customWidth="1"/>
    <col min="8" max="16384" width="9.140625" style="3"/>
  </cols>
  <sheetData>
    <row r="1" spans="1:5" ht="20.25" x14ac:dyDescent="0.2">
      <c r="A1" s="39" t="s">
        <v>107</v>
      </c>
      <c r="B1" s="40"/>
      <c r="C1" s="41"/>
      <c r="D1" s="41"/>
      <c r="E1" s="40"/>
    </row>
    <row r="2" spans="1:5" ht="18" x14ac:dyDescent="0.2">
      <c r="A2" s="42"/>
      <c r="B2" s="43"/>
      <c r="C2" s="42"/>
      <c r="D2" s="42"/>
      <c r="E2" s="42"/>
    </row>
    <row r="3" spans="1:5" x14ac:dyDescent="0.2">
      <c r="A3" s="44" t="s">
        <v>16</v>
      </c>
      <c r="B3" s="45" t="s">
        <v>17</v>
      </c>
      <c r="C3" s="46" t="s">
        <v>38</v>
      </c>
      <c r="D3" s="46" t="s">
        <v>39</v>
      </c>
      <c r="E3" s="46" t="s">
        <v>112</v>
      </c>
    </row>
    <row r="4" spans="1:5" ht="15" x14ac:dyDescent="0.2">
      <c r="A4" s="47" t="s">
        <v>35</v>
      </c>
      <c r="B4" s="48">
        <v>402</v>
      </c>
      <c r="C4" s="48">
        <f>ÚSES_PRÁCE_MATERIÁL_Hořen!E8</f>
        <v>0</v>
      </c>
      <c r="D4" s="49">
        <f>B4*C4</f>
        <v>0</v>
      </c>
      <c r="E4" s="49">
        <f>D4*2</f>
        <v>0</v>
      </c>
    </row>
    <row r="5" spans="1:5" ht="15" x14ac:dyDescent="0.2">
      <c r="A5" s="50"/>
      <c r="B5" s="51"/>
      <c r="C5" s="51"/>
      <c r="D5" s="52"/>
      <c r="E5" s="53"/>
    </row>
    <row r="6" spans="1:5" x14ac:dyDescent="0.2">
      <c r="A6" s="54" t="s">
        <v>40</v>
      </c>
      <c r="B6" s="45" t="s">
        <v>25</v>
      </c>
      <c r="C6" s="45" t="s">
        <v>41</v>
      </c>
      <c r="D6" s="55" t="s">
        <v>42</v>
      </c>
      <c r="E6" s="55" t="s">
        <v>111</v>
      </c>
    </row>
    <row r="7" spans="1:5" ht="15" x14ac:dyDescent="0.2">
      <c r="A7" s="56" t="s">
        <v>19</v>
      </c>
      <c r="B7" s="57">
        <v>600</v>
      </c>
      <c r="C7" s="49">
        <f>ÚSES_PRÁCE_MATERIÁL_Hořen!E15</f>
        <v>0</v>
      </c>
      <c r="D7" s="49">
        <f>B7*C7</f>
        <v>0</v>
      </c>
      <c r="E7" s="49">
        <f>D7*2</f>
        <v>0</v>
      </c>
    </row>
    <row r="8" spans="1:5" ht="15" x14ac:dyDescent="0.2">
      <c r="A8" s="56" t="s">
        <v>20</v>
      </c>
      <c r="B8" s="48">
        <v>1428</v>
      </c>
      <c r="C8" s="49">
        <f>ÚSES_PRÁCE_MATERIÁL_Hořen!E23</f>
        <v>0</v>
      </c>
      <c r="D8" s="49">
        <f>B8*C8</f>
        <v>0</v>
      </c>
      <c r="E8" s="49">
        <f>D8*2</f>
        <v>0</v>
      </c>
    </row>
    <row r="9" spans="1:5" ht="15" x14ac:dyDescent="0.2">
      <c r="A9" s="56" t="s">
        <v>21</v>
      </c>
      <c r="B9" s="48">
        <v>0.26250000000000001</v>
      </c>
      <c r="C9" s="49">
        <f>ÚSES_PRÁCE_MATERIÁL_Hořen!E29</f>
        <v>0</v>
      </c>
      <c r="D9" s="49">
        <f>B9*C9</f>
        <v>0</v>
      </c>
      <c r="E9" s="49">
        <f>D9*2</f>
        <v>0</v>
      </c>
    </row>
    <row r="10" spans="1:5" ht="13.5" thickBot="1" x14ac:dyDescent="0.25">
      <c r="A10" s="40"/>
      <c r="B10" s="40"/>
      <c r="C10" s="58"/>
      <c r="D10" s="142"/>
      <c r="E10" s="53"/>
    </row>
    <row r="11" spans="1:5" ht="16.5" thickBot="1" x14ac:dyDescent="0.25">
      <c r="A11" s="60" t="s">
        <v>102</v>
      </c>
      <c r="B11" s="61"/>
      <c r="C11" s="61"/>
      <c r="D11" s="62"/>
      <c r="E11" s="40"/>
    </row>
    <row r="12" spans="1:5" x14ac:dyDescent="0.2">
      <c r="A12" s="63" t="s">
        <v>36</v>
      </c>
      <c r="B12" s="64"/>
      <c r="C12" s="65"/>
      <c r="D12" s="66">
        <f>D4</f>
        <v>0</v>
      </c>
      <c r="E12" s="40"/>
    </row>
    <row r="13" spans="1:5" ht="13.5" thickBot="1" x14ac:dyDescent="0.25">
      <c r="A13" s="67" t="s">
        <v>43</v>
      </c>
      <c r="B13" s="68"/>
      <c r="C13" s="69"/>
      <c r="D13" s="70">
        <f>D7+D8+D9</f>
        <v>0</v>
      </c>
      <c r="E13" s="40"/>
    </row>
    <row r="14" spans="1:5" ht="17.25" thickBot="1" x14ac:dyDescent="0.25">
      <c r="A14" s="71" t="s">
        <v>0</v>
      </c>
      <c r="B14" s="72"/>
      <c r="C14" s="72"/>
      <c r="D14" s="73">
        <f>SUM(D12:D13)</f>
        <v>0</v>
      </c>
      <c r="E14" s="40"/>
    </row>
    <row r="15" spans="1:5" ht="17.25" thickBot="1" x14ac:dyDescent="0.25">
      <c r="A15" s="74" t="s">
        <v>6</v>
      </c>
      <c r="B15" s="75"/>
      <c r="C15" s="75"/>
      <c r="D15" s="76">
        <f>D14/100*21</f>
        <v>0</v>
      </c>
      <c r="E15" s="40"/>
    </row>
    <row r="16" spans="1:5" ht="17.25" thickBot="1" x14ac:dyDescent="0.25">
      <c r="A16" s="77" t="s">
        <v>37</v>
      </c>
      <c r="B16" s="78"/>
      <c r="C16" s="78"/>
      <c r="D16" s="79">
        <f>SUM(D14:D15)</f>
        <v>0</v>
      </c>
      <c r="E16" s="40"/>
    </row>
    <row r="17" spans="1:5" x14ac:dyDescent="0.2">
      <c r="A17" s="40"/>
      <c r="B17" s="40"/>
      <c r="C17" s="41"/>
      <c r="D17" s="41"/>
      <c r="E17" s="40"/>
    </row>
    <row r="18" spans="1:5" x14ac:dyDescent="0.2">
      <c r="A18" s="40"/>
      <c r="B18" s="40"/>
      <c r="C18" s="41"/>
      <c r="D18" s="41"/>
      <c r="E18" s="40"/>
    </row>
  </sheetData>
  <pageMargins left="0.70866141732283472" right="0.70866141732283472" top="0.78740157480314965" bottom="0.78740157480314965" header="0.31496062992125984" footer="0.31496062992125984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E31"/>
  <sheetViews>
    <sheetView tabSelected="1" zoomScaleNormal="100" zoomScaleSheetLayoutView="75" workbookViewId="0">
      <selection activeCell="C1" sqref="C1"/>
    </sheetView>
  </sheetViews>
  <sheetFormatPr defaultRowHeight="12.75" x14ac:dyDescent="0.2"/>
  <cols>
    <col min="1" max="1" width="9.140625" style="3"/>
    <col min="2" max="2" width="20.7109375" style="3" customWidth="1"/>
    <col min="3" max="3" width="89.85546875" style="3" customWidth="1"/>
    <col min="4" max="4" width="65.140625" style="3" customWidth="1"/>
    <col min="5" max="5" width="36" style="3" customWidth="1"/>
    <col min="6" max="16384" width="9.140625" style="3"/>
  </cols>
  <sheetData>
    <row r="1" spans="1:5" ht="20.25" x14ac:dyDescent="0.2">
      <c r="A1" s="39" t="s">
        <v>10</v>
      </c>
      <c r="B1" s="41"/>
      <c r="C1" s="41"/>
      <c r="D1" s="41"/>
      <c r="E1" s="40"/>
    </row>
    <row r="2" spans="1:5" ht="18" x14ac:dyDescent="0.2">
      <c r="A2" s="81"/>
      <c r="B2" s="41"/>
      <c r="C2" s="41"/>
      <c r="D2" s="41"/>
      <c r="E2" s="40"/>
    </row>
    <row r="3" spans="1:5" ht="18" x14ac:dyDescent="0.2">
      <c r="A3" s="84" t="s">
        <v>108</v>
      </c>
      <c r="B3" s="85"/>
      <c r="C3" s="85"/>
      <c r="D3" s="85"/>
      <c r="E3" s="86"/>
    </row>
    <row r="4" spans="1:5" x14ac:dyDescent="0.2">
      <c r="A4" s="41"/>
      <c r="B4" s="41"/>
      <c r="C4" s="41"/>
      <c r="D4" s="41"/>
      <c r="E4" s="41"/>
    </row>
    <row r="5" spans="1:5" ht="18" x14ac:dyDescent="0.2">
      <c r="A5" s="87" t="s">
        <v>30</v>
      </c>
      <c r="B5" s="88"/>
      <c r="C5" s="88"/>
      <c r="D5" s="88"/>
      <c r="E5" s="89"/>
    </row>
    <row r="6" spans="1:5" ht="13.5" thickBot="1" x14ac:dyDescent="0.25">
      <c r="A6" s="41"/>
      <c r="B6" s="41"/>
      <c r="C6" s="41"/>
      <c r="D6" s="41"/>
      <c r="E6" s="40"/>
    </row>
    <row r="7" spans="1:5" ht="18.75" thickBot="1" x14ac:dyDescent="0.25">
      <c r="A7" s="90" t="s">
        <v>11</v>
      </c>
      <c r="B7" s="91"/>
      <c r="C7" s="91"/>
      <c r="D7" s="91"/>
      <c r="E7" s="111" t="s">
        <v>12</v>
      </c>
    </row>
    <row r="8" spans="1:5" ht="13.15" customHeight="1" x14ac:dyDescent="0.2">
      <c r="A8" s="94" t="s">
        <v>4</v>
      </c>
      <c r="B8" s="143" t="s">
        <v>3</v>
      </c>
      <c r="C8" s="144" t="s">
        <v>5</v>
      </c>
      <c r="D8" s="97"/>
      <c r="E8" s="284">
        <f>D9+D10</f>
        <v>0</v>
      </c>
    </row>
    <row r="9" spans="1:5" ht="13.9" customHeight="1" x14ac:dyDescent="0.2">
      <c r="A9" s="98">
        <v>1</v>
      </c>
      <c r="B9" s="99" t="s">
        <v>2</v>
      </c>
      <c r="C9" s="100" t="s">
        <v>29</v>
      </c>
      <c r="D9" s="277"/>
      <c r="E9" s="285"/>
    </row>
    <row r="10" spans="1:5" ht="13.9" customHeight="1" thickBot="1" x14ac:dyDescent="0.25">
      <c r="A10" s="101">
        <v>2</v>
      </c>
      <c r="B10" s="102" t="s">
        <v>2</v>
      </c>
      <c r="C10" s="103" t="s">
        <v>32</v>
      </c>
      <c r="D10" s="274"/>
      <c r="E10" s="286"/>
    </row>
    <row r="11" spans="1:5" ht="12.75" customHeight="1" x14ac:dyDescent="0.2">
      <c r="A11" s="104"/>
      <c r="B11" s="105"/>
      <c r="C11" s="58"/>
      <c r="D11" s="106"/>
      <c r="E11" s="107"/>
    </row>
    <row r="12" spans="1:5" ht="18" x14ac:dyDescent="0.2">
      <c r="A12" s="87" t="s">
        <v>34</v>
      </c>
      <c r="B12" s="88"/>
      <c r="C12" s="88"/>
      <c r="D12" s="80"/>
      <c r="E12" s="89"/>
    </row>
    <row r="13" spans="1:5" ht="13.5" thickBot="1" x14ac:dyDescent="0.25">
      <c r="A13" s="41"/>
      <c r="B13" s="80"/>
      <c r="C13" s="80"/>
      <c r="E13" s="53"/>
    </row>
    <row r="14" spans="1:5" ht="18.75" thickBot="1" x14ac:dyDescent="0.25">
      <c r="A14" s="90" t="s">
        <v>22</v>
      </c>
      <c r="B14" s="145"/>
      <c r="C14" s="145"/>
      <c r="D14" s="110"/>
      <c r="E14" s="111" t="s">
        <v>23</v>
      </c>
    </row>
    <row r="15" spans="1:5" x14ac:dyDescent="0.2">
      <c r="A15" s="146" t="s">
        <v>13</v>
      </c>
      <c r="B15" s="147"/>
      <c r="C15" s="148"/>
      <c r="D15" s="115"/>
      <c r="E15" s="284">
        <f>D16+D17+D18+D19+D20+D21</f>
        <v>0</v>
      </c>
    </row>
    <row r="16" spans="1:5" x14ac:dyDescent="0.2">
      <c r="A16" s="98">
        <v>1</v>
      </c>
      <c r="B16" s="150" t="s">
        <v>2</v>
      </c>
      <c r="C16" s="149" t="s">
        <v>26</v>
      </c>
      <c r="D16" s="273"/>
      <c r="E16" s="287"/>
    </row>
    <row r="17" spans="1:5" x14ac:dyDescent="0.2">
      <c r="A17" s="98">
        <v>2</v>
      </c>
      <c r="B17" s="150" t="s">
        <v>2</v>
      </c>
      <c r="C17" s="100" t="s">
        <v>76</v>
      </c>
      <c r="D17" s="273"/>
      <c r="E17" s="287"/>
    </row>
    <row r="18" spans="1:5" x14ac:dyDescent="0.2">
      <c r="A18" s="98">
        <v>3</v>
      </c>
      <c r="B18" s="150" t="s">
        <v>2</v>
      </c>
      <c r="C18" s="100" t="s">
        <v>7</v>
      </c>
      <c r="D18" s="273"/>
      <c r="E18" s="287"/>
    </row>
    <row r="19" spans="1:5" x14ac:dyDescent="0.2">
      <c r="A19" s="98">
        <v>4</v>
      </c>
      <c r="B19" s="150" t="s">
        <v>2</v>
      </c>
      <c r="C19" s="100" t="s">
        <v>68</v>
      </c>
      <c r="D19" s="273"/>
      <c r="E19" s="287"/>
    </row>
    <row r="20" spans="1:5" x14ac:dyDescent="0.2">
      <c r="A20" s="98">
        <v>5</v>
      </c>
      <c r="B20" s="150" t="s">
        <v>2</v>
      </c>
      <c r="C20" s="100" t="s">
        <v>9</v>
      </c>
      <c r="D20" s="273"/>
      <c r="E20" s="287"/>
    </row>
    <row r="21" spans="1:5" ht="13.5" thickBot="1" x14ac:dyDescent="0.25">
      <c r="A21" s="101">
        <v>6</v>
      </c>
      <c r="B21" s="102" t="s">
        <v>2</v>
      </c>
      <c r="C21" s="119" t="s">
        <v>8</v>
      </c>
      <c r="D21" s="274"/>
      <c r="E21" s="288"/>
    </row>
    <row r="22" spans="1:5" ht="16.5" thickBot="1" x14ac:dyDescent="0.25">
      <c r="A22" s="120"/>
      <c r="B22" s="121"/>
      <c r="C22" s="122"/>
      <c r="D22" s="122"/>
      <c r="E22" s="123"/>
    </row>
    <row r="23" spans="1:5" x14ac:dyDescent="0.2">
      <c r="A23" s="151" t="s">
        <v>14</v>
      </c>
      <c r="B23" s="125"/>
      <c r="C23" s="126"/>
      <c r="D23" s="127"/>
      <c r="E23" s="284">
        <f>D24+D25+D26+D27</f>
        <v>0</v>
      </c>
    </row>
    <row r="24" spans="1:5" x14ac:dyDescent="0.2">
      <c r="A24" s="128">
        <v>1</v>
      </c>
      <c r="B24" s="152" t="s">
        <v>2</v>
      </c>
      <c r="C24" s="149" t="s">
        <v>27</v>
      </c>
      <c r="D24" s="277"/>
      <c r="E24" s="287"/>
    </row>
    <row r="25" spans="1:5" x14ac:dyDescent="0.2">
      <c r="A25" s="128">
        <v>2</v>
      </c>
      <c r="B25" s="153" t="s">
        <v>2</v>
      </c>
      <c r="C25" s="100" t="s">
        <v>70</v>
      </c>
      <c r="D25" s="277"/>
      <c r="E25" s="287"/>
    </row>
    <row r="26" spans="1:5" x14ac:dyDescent="0.2">
      <c r="A26" s="128">
        <v>3</v>
      </c>
      <c r="B26" s="153" t="s">
        <v>2</v>
      </c>
      <c r="C26" s="100" t="s">
        <v>9</v>
      </c>
      <c r="D26" s="277"/>
      <c r="E26" s="287"/>
    </row>
    <row r="27" spans="1:5" ht="13.5" thickBot="1" x14ac:dyDescent="0.25">
      <c r="A27" s="130">
        <v>4</v>
      </c>
      <c r="B27" s="154" t="s">
        <v>2</v>
      </c>
      <c r="C27" s="119" t="s">
        <v>8</v>
      </c>
      <c r="D27" s="278"/>
      <c r="E27" s="288"/>
    </row>
    <row r="28" spans="1:5" ht="16.5" thickBot="1" x14ac:dyDescent="0.25">
      <c r="A28" s="120"/>
      <c r="B28" s="263"/>
      <c r="C28" s="122"/>
      <c r="D28" s="122"/>
      <c r="E28" s="123"/>
    </row>
    <row r="29" spans="1:5" x14ac:dyDescent="0.2">
      <c r="A29" s="124" t="s">
        <v>15</v>
      </c>
      <c r="B29" s="131"/>
      <c r="C29" s="126"/>
      <c r="D29" s="127"/>
      <c r="E29" s="284">
        <f>D31</f>
        <v>0</v>
      </c>
    </row>
    <row r="30" spans="1:5" x14ac:dyDescent="0.2">
      <c r="A30" s="132" t="s">
        <v>4</v>
      </c>
      <c r="B30" s="133" t="s">
        <v>3</v>
      </c>
      <c r="C30" s="134" t="s">
        <v>5</v>
      </c>
      <c r="D30" s="135"/>
      <c r="E30" s="289"/>
    </row>
    <row r="31" spans="1:5" ht="13.5" thickBot="1" x14ac:dyDescent="0.25">
      <c r="A31" s="136">
        <v>1</v>
      </c>
      <c r="B31" s="137" t="s">
        <v>2</v>
      </c>
      <c r="C31" s="138" t="s">
        <v>69</v>
      </c>
      <c r="D31" s="283"/>
      <c r="E31" s="290"/>
    </row>
  </sheetData>
  <mergeCells count="4">
    <mergeCell ref="E15:E21"/>
    <mergeCell ref="E23:E27"/>
    <mergeCell ref="E29:E31"/>
    <mergeCell ref="E8:E10"/>
  </mergeCells>
  <pageMargins left="0.70866141732283472" right="0.70866141732283472" top="0.78740157480314965" bottom="0.78740157480314965" header="0.31496062992125984" footer="0.31496062992125984"/>
  <pageSetup paperSize="9" scale="6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21"/>
  <sheetViews>
    <sheetView tabSelected="1" zoomScaleNormal="100" zoomScaleSheetLayoutView="89" workbookViewId="0">
      <selection activeCell="C1" sqref="C1"/>
    </sheetView>
  </sheetViews>
  <sheetFormatPr defaultRowHeight="12.75" x14ac:dyDescent="0.2"/>
  <cols>
    <col min="1" max="1" width="35.5703125" style="3" customWidth="1"/>
    <col min="2" max="2" width="33.28515625" style="3" customWidth="1"/>
    <col min="3" max="3" width="36.28515625" style="3" customWidth="1"/>
    <col min="4" max="4" width="37.140625" style="3" customWidth="1"/>
    <col min="5" max="5" width="39.140625" style="3" customWidth="1"/>
    <col min="6" max="6" width="11.7109375" style="3" customWidth="1"/>
    <col min="7" max="16384" width="9.140625" style="3"/>
  </cols>
  <sheetData>
    <row r="1" spans="1:6" ht="20.25" x14ac:dyDescent="0.2">
      <c r="A1" s="39" t="s">
        <v>109</v>
      </c>
      <c r="B1" s="40"/>
      <c r="C1" s="41"/>
      <c r="D1" s="41"/>
      <c r="E1" s="40"/>
    </row>
    <row r="2" spans="1:6" ht="18" x14ac:dyDescent="0.2">
      <c r="A2" s="42"/>
      <c r="B2" s="43"/>
      <c r="C2" s="42"/>
      <c r="D2" s="42"/>
      <c r="E2" s="42"/>
    </row>
    <row r="3" spans="1:6" x14ac:dyDescent="0.2">
      <c r="A3" s="44" t="s">
        <v>16</v>
      </c>
      <c r="B3" s="45" t="s">
        <v>17</v>
      </c>
      <c r="C3" s="46" t="s">
        <v>24</v>
      </c>
      <c r="D3" s="46" t="s">
        <v>18</v>
      </c>
      <c r="E3" s="46" t="s">
        <v>112</v>
      </c>
    </row>
    <row r="4" spans="1:6" ht="15" x14ac:dyDescent="0.2">
      <c r="A4" s="47" t="s">
        <v>35</v>
      </c>
      <c r="B4" s="48">
        <v>601</v>
      </c>
      <c r="C4" s="48">
        <f>ÚSES_PRÁCE_MATERIÁL_Králov!E8</f>
        <v>0</v>
      </c>
      <c r="D4" s="49">
        <f>B4*C4</f>
        <v>0</v>
      </c>
      <c r="E4" s="49">
        <f>D4*2</f>
        <v>0</v>
      </c>
    </row>
    <row r="5" spans="1:6" ht="15" x14ac:dyDescent="0.2">
      <c r="A5" s="155"/>
      <c r="B5" s="51"/>
      <c r="C5" s="51"/>
      <c r="D5" s="52"/>
      <c r="E5" s="40"/>
    </row>
    <row r="6" spans="1:6" x14ac:dyDescent="0.2">
      <c r="A6" s="54" t="s">
        <v>40</v>
      </c>
      <c r="B6" s="45" t="s">
        <v>25</v>
      </c>
      <c r="C6" s="45" t="s">
        <v>41</v>
      </c>
      <c r="D6" s="45" t="s">
        <v>42</v>
      </c>
      <c r="E6" s="45" t="s">
        <v>111</v>
      </c>
    </row>
    <row r="7" spans="1:6" ht="15" x14ac:dyDescent="0.2">
      <c r="A7" s="56" t="s">
        <v>19</v>
      </c>
      <c r="B7" s="156">
        <v>820</v>
      </c>
      <c r="C7" s="49">
        <f>ÚSES_PRÁCE_MATERIÁL_Králov!E15</f>
        <v>0</v>
      </c>
      <c r="D7" s="49">
        <f>B7*C7</f>
        <v>0</v>
      </c>
      <c r="E7" s="49">
        <f>D7*2</f>
        <v>0</v>
      </c>
    </row>
    <row r="8" spans="1:6" ht="15" x14ac:dyDescent="0.2">
      <c r="A8" s="56" t="s">
        <v>20</v>
      </c>
      <c r="B8" s="157">
        <v>390</v>
      </c>
      <c r="C8" s="49">
        <f>ÚSES_PRÁCE_MATERIÁL_Králov!E23</f>
        <v>0</v>
      </c>
      <c r="D8" s="49">
        <f>B8*C8</f>
        <v>0</v>
      </c>
      <c r="E8" s="49">
        <f>D8*2</f>
        <v>0</v>
      </c>
    </row>
    <row r="9" spans="1:6" ht="15" x14ac:dyDescent="0.2">
      <c r="A9" s="56" t="s">
        <v>21</v>
      </c>
      <c r="B9" s="157">
        <v>0.29670000000000002</v>
      </c>
      <c r="C9" s="49">
        <f>ÚSES_PRÁCE_MATERIÁL_Králov!E29</f>
        <v>0</v>
      </c>
      <c r="D9" s="49">
        <f>C9*B9</f>
        <v>0</v>
      </c>
      <c r="E9" s="49">
        <f>D9*2</f>
        <v>0</v>
      </c>
      <c r="F9" s="158"/>
    </row>
    <row r="10" spans="1:6" ht="15.75" thickBot="1" x14ac:dyDescent="0.25">
      <c r="A10" s="40"/>
      <c r="B10" s="40"/>
      <c r="C10" s="58"/>
      <c r="D10" s="159"/>
      <c r="E10" s="40"/>
    </row>
    <row r="11" spans="1:6" ht="16.5" thickBot="1" x14ac:dyDescent="0.25">
      <c r="A11" s="60" t="s">
        <v>102</v>
      </c>
      <c r="B11" s="61"/>
      <c r="C11" s="61"/>
      <c r="D11" s="62"/>
      <c r="E11" s="40"/>
    </row>
    <row r="12" spans="1:6" x14ac:dyDescent="0.2">
      <c r="A12" s="63" t="s">
        <v>36</v>
      </c>
      <c r="B12" s="64"/>
      <c r="C12" s="65"/>
      <c r="D12" s="66">
        <f>D4</f>
        <v>0</v>
      </c>
      <c r="E12" s="40"/>
    </row>
    <row r="13" spans="1:6" ht="13.5" thickBot="1" x14ac:dyDescent="0.25">
      <c r="A13" s="67" t="s">
        <v>43</v>
      </c>
      <c r="B13" s="68"/>
      <c r="C13" s="69"/>
      <c r="D13" s="70">
        <f>D7+D8+D9</f>
        <v>0</v>
      </c>
      <c r="E13" s="40"/>
    </row>
    <row r="14" spans="1:6" ht="17.25" thickBot="1" x14ac:dyDescent="0.25">
      <c r="A14" s="71" t="s">
        <v>0</v>
      </c>
      <c r="B14" s="72"/>
      <c r="C14" s="72"/>
      <c r="D14" s="73">
        <f>SUM(D12:D13)</f>
        <v>0</v>
      </c>
      <c r="E14" s="40"/>
    </row>
    <row r="15" spans="1:6" ht="17.25" thickBot="1" x14ac:dyDescent="0.25">
      <c r="A15" s="74" t="s">
        <v>6</v>
      </c>
      <c r="B15" s="75"/>
      <c r="C15" s="75"/>
      <c r="D15" s="76">
        <f>D14/100*21</f>
        <v>0</v>
      </c>
      <c r="E15" s="40"/>
    </row>
    <row r="16" spans="1:6" ht="17.25" thickBot="1" x14ac:dyDescent="0.25">
      <c r="A16" s="77" t="s">
        <v>1</v>
      </c>
      <c r="B16" s="78"/>
      <c r="C16" s="78"/>
      <c r="D16" s="79">
        <f>SUM(D14:D15)</f>
        <v>0</v>
      </c>
      <c r="E16" s="40"/>
    </row>
    <row r="17" spans="1:5" x14ac:dyDescent="0.2">
      <c r="A17" s="40"/>
      <c r="B17" s="40"/>
      <c r="C17" s="41"/>
      <c r="D17" s="41"/>
      <c r="E17" s="40"/>
    </row>
    <row r="18" spans="1:5" x14ac:dyDescent="0.2">
      <c r="A18" s="40"/>
      <c r="B18" s="40"/>
      <c r="C18" s="41"/>
      <c r="D18" s="41"/>
      <c r="E18" s="40"/>
    </row>
    <row r="19" spans="1:5" x14ac:dyDescent="0.2">
      <c r="A19" s="40"/>
      <c r="B19" s="40"/>
      <c r="C19" s="41"/>
      <c r="D19" s="41"/>
      <c r="E19" s="40"/>
    </row>
    <row r="20" spans="1:5" x14ac:dyDescent="0.2">
      <c r="A20" s="40"/>
      <c r="B20" s="40"/>
      <c r="C20" s="41"/>
      <c r="D20" s="41"/>
      <c r="E20" s="40"/>
    </row>
    <row r="21" spans="1:5" x14ac:dyDescent="0.2">
      <c r="A21" s="40"/>
      <c r="B21" s="40"/>
      <c r="C21" s="41"/>
      <c r="D21" s="41"/>
      <c r="E21" s="40"/>
    </row>
  </sheetData>
  <pageMargins left="0.70866141732283472" right="0.70866141732283472" top="0.78740157480314965" bottom="0.78740157480314965" header="0.31496062992125984" footer="0.31496062992125984"/>
  <pageSetup paperSize="9" scale="7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31"/>
  <sheetViews>
    <sheetView tabSelected="1" zoomScaleNormal="100" zoomScaleSheetLayoutView="100" workbookViewId="0">
      <selection activeCell="C1" sqref="C1"/>
    </sheetView>
  </sheetViews>
  <sheetFormatPr defaultRowHeight="12.75" x14ac:dyDescent="0.2"/>
  <cols>
    <col min="1" max="1" width="9.42578125" style="3" customWidth="1"/>
    <col min="2" max="2" width="19.5703125" style="3" customWidth="1"/>
    <col min="3" max="3" width="101" style="3" customWidth="1"/>
    <col min="4" max="4" width="28.42578125" style="3" customWidth="1"/>
    <col min="5" max="5" width="38.85546875" style="3" customWidth="1"/>
    <col min="6" max="16384" width="9.140625" style="3"/>
  </cols>
  <sheetData>
    <row r="1" spans="1:5" ht="20.25" x14ac:dyDescent="0.2">
      <c r="A1" s="39" t="s">
        <v>10</v>
      </c>
      <c r="B1" s="41"/>
      <c r="C1" s="41"/>
      <c r="D1" s="41"/>
      <c r="E1" s="40"/>
    </row>
    <row r="2" spans="1:5" ht="18" x14ac:dyDescent="0.2">
      <c r="A2" s="81"/>
      <c r="B2" s="41"/>
      <c r="C2" s="41"/>
      <c r="D2" s="41"/>
      <c r="E2" s="40"/>
    </row>
    <row r="3" spans="1:5" ht="18" x14ac:dyDescent="0.2">
      <c r="A3" s="84" t="s">
        <v>110</v>
      </c>
      <c r="B3" s="85"/>
      <c r="C3" s="85"/>
      <c r="D3" s="85"/>
      <c r="E3" s="86"/>
    </row>
    <row r="4" spans="1:5" x14ac:dyDescent="0.2">
      <c r="A4" s="41"/>
      <c r="B4" s="41"/>
      <c r="C4" s="41"/>
      <c r="D4" s="41"/>
      <c r="E4" s="41"/>
    </row>
    <row r="5" spans="1:5" ht="18" x14ac:dyDescent="0.2">
      <c r="A5" s="87" t="s">
        <v>30</v>
      </c>
      <c r="B5" s="88"/>
      <c r="C5" s="88"/>
      <c r="D5" s="88"/>
      <c r="E5" s="89"/>
    </row>
    <row r="6" spans="1:5" ht="13.5" thickBot="1" x14ac:dyDescent="0.25">
      <c r="A6" s="41"/>
      <c r="B6" s="41"/>
      <c r="C6" s="41"/>
      <c r="D6" s="41"/>
      <c r="E6" s="40"/>
    </row>
    <row r="7" spans="1:5" ht="18.75" thickBot="1" x14ac:dyDescent="0.25">
      <c r="A7" s="90" t="s">
        <v>11</v>
      </c>
      <c r="B7" s="91"/>
      <c r="C7" s="91"/>
      <c r="D7" s="92"/>
      <c r="E7" s="111" t="s">
        <v>12</v>
      </c>
    </row>
    <row r="8" spans="1:5" ht="13.15" customHeight="1" x14ac:dyDescent="0.2">
      <c r="A8" s="94" t="s">
        <v>4</v>
      </c>
      <c r="B8" s="95" t="s">
        <v>3</v>
      </c>
      <c r="C8" s="96" t="s">
        <v>5</v>
      </c>
      <c r="D8" s="96"/>
      <c r="E8" s="284">
        <f>D9+D10</f>
        <v>0</v>
      </c>
    </row>
    <row r="9" spans="1:5" ht="13.9" customHeight="1" x14ac:dyDescent="0.2">
      <c r="A9" s="98">
        <v>1</v>
      </c>
      <c r="B9" s="99" t="s">
        <v>2</v>
      </c>
      <c r="C9" s="100" t="s">
        <v>29</v>
      </c>
      <c r="D9" s="277"/>
      <c r="E9" s="285"/>
    </row>
    <row r="10" spans="1:5" ht="13.9" customHeight="1" thickBot="1" x14ac:dyDescent="0.25">
      <c r="A10" s="101">
        <v>2</v>
      </c>
      <c r="B10" s="102" t="s">
        <v>2</v>
      </c>
      <c r="C10" s="103" t="s">
        <v>32</v>
      </c>
      <c r="D10" s="274"/>
      <c r="E10" s="286"/>
    </row>
    <row r="11" spans="1:5" ht="15.75" x14ac:dyDescent="0.2">
      <c r="A11" s="104"/>
      <c r="B11" s="105"/>
      <c r="C11" s="58"/>
      <c r="D11" s="106"/>
      <c r="E11" s="107"/>
    </row>
    <row r="12" spans="1:5" ht="18" x14ac:dyDescent="0.2">
      <c r="A12" s="87" t="s">
        <v>34</v>
      </c>
      <c r="B12" s="88"/>
      <c r="C12" s="88"/>
      <c r="D12" s="88"/>
      <c r="E12" s="89"/>
    </row>
    <row r="13" spans="1:5" ht="13.5" thickBot="1" x14ac:dyDescent="0.25">
      <c r="A13" s="41"/>
      <c r="B13" s="80"/>
      <c r="C13" s="80"/>
      <c r="D13" s="80"/>
      <c r="E13" s="53"/>
    </row>
    <row r="14" spans="1:5" ht="18.75" thickBot="1" x14ac:dyDescent="0.25">
      <c r="A14" s="90" t="s">
        <v>22</v>
      </c>
      <c r="B14" s="145"/>
      <c r="C14" s="145"/>
      <c r="D14" s="145"/>
      <c r="E14" s="111" t="s">
        <v>23</v>
      </c>
    </row>
    <row r="15" spans="1:5" x14ac:dyDescent="0.2">
      <c r="A15" s="165" t="s">
        <v>13</v>
      </c>
      <c r="B15" s="145"/>
      <c r="C15" s="166"/>
      <c r="D15" s="127"/>
      <c r="E15" s="284">
        <f>D16+D17+D18+D19+D20+D21</f>
        <v>0</v>
      </c>
    </row>
    <row r="16" spans="1:5" x14ac:dyDescent="0.2">
      <c r="A16" s="98">
        <v>1</v>
      </c>
      <c r="B16" s="118" t="s">
        <v>2</v>
      </c>
      <c r="C16" s="129" t="s">
        <v>26</v>
      </c>
      <c r="D16" s="273"/>
      <c r="E16" s="287"/>
    </row>
    <row r="17" spans="1:5" x14ac:dyDescent="0.2">
      <c r="A17" s="98">
        <v>2</v>
      </c>
      <c r="B17" s="118" t="s">
        <v>2</v>
      </c>
      <c r="C17" s="100" t="s">
        <v>76</v>
      </c>
      <c r="D17" s="273"/>
      <c r="E17" s="287"/>
    </row>
    <row r="18" spans="1:5" x14ac:dyDescent="0.2">
      <c r="A18" s="98">
        <v>3</v>
      </c>
      <c r="B18" s="118" t="s">
        <v>2</v>
      </c>
      <c r="C18" s="100" t="s">
        <v>7</v>
      </c>
      <c r="D18" s="273"/>
      <c r="E18" s="287"/>
    </row>
    <row r="19" spans="1:5" x14ac:dyDescent="0.2">
      <c r="A19" s="98">
        <v>4</v>
      </c>
      <c r="B19" s="118" t="s">
        <v>2</v>
      </c>
      <c r="C19" s="100" t="s">
        <v>67</v>
      </c>
      <c r="D19" s="273"/>
      <c r="E19" s="287"/>
    </row>
    <row r="20" spans="1:5" x14ac:dyDescent="0.2">
      <c r="A20" s="98">
        <v>5</v>
      </c>
      <c r="B20" s="118" t="s">
        <v>2</v>
      </c>
      <c r="C20" s="100" t="s">
        <v>9</v>
      </c>
      <c r="D20" s="273"/>
      <c r="E20" s="287"/>
    </row>
    <row r="21" spans="1:5" ht="13.5" thickBot="1" x14ac:dyDescent="0.25">
      <c r="A21" s="101">
        <v>6</v>
      </c>
      <c r="B21" s="102" t="s">
        <v>2</v>
      </c>
      <c r="C21" s="119" t="s">
        <v>8</v>
      </c>
      <c r="D21" s="274"/>
      <c r="E21" s="288"/>
    </row>
    <row r="22" spans="1:5" ht="16.5" thickBot="1" x14ac:dyDescent="0.25">
      <c r="A22" s="120"/>
      <c r="B22" s="121"/>
      <c r="C22" s="122"/>
      <c r="D22" s="168"/>
      <c r="E22" s="123"/>
    </row>
    <row r="23" spans="1:5" x14ac:dyDescent="0.2">
      <c r="A23" s="124" t="s">
        <v>14</v>
      </c>
      <c r="B23" s="125"/>
      <c r="C23" s="126"/>
      <c r="D23" s="127"/>
      <c r="E23" s="284">
        <f>D24+D25+D26+D27</f>
        <v>0</v>
      </c>
    </row>
    <row r="24" spans="1:5" x14ac:dyDescent="0.2">
      <c r="A24" s="128">
        <v>1</v>
      </c>
      <c r="B24" s="152" t="s">
        <v>2</v>
      </c>
      <c r="C24" s="129" t="s">
        <v>27</v>
      </c>
      <c r="D24" s="277"/>
      <c r="E24" s="287"/>
    </row>
    <row r="25" spans="1:5" x14ac:dyDescent="0.2">
      <c r="A25" s="128">
        <v>2</v>
      </c>
      <c r="B25" s="153" t="s">
        <v>2</v>
      </c>
      <c r="C25" s="100" t="s">
        <v>71</v>
      </c>
      <c r="D25" s="277"/>
      <c r="E25" s="287"/>
    </row>
    <row r="26" spans="1:5" x14ac:dyDescent="0.2">
      <c r="A26" s="128">
        <v>3</v>
      </c>
      <c r="B26" s="153" t="s">
        <v>2</v>
      </c>
      <c r="C26" s="100" t="s">
        <v>9</v>
      </c>
      <c r="D26" s="277"/>
      <c r="E26" s="287"/>
    </row>
    <row r="27" spans="1:5" ht="13.5" thickBot="1" x14ac:dyDescent="0.25">
      <c r="A27" s="130">
        <v>4</v>
      </c>
      <c r="B27" s="154" t="s">
        <v>2</v>
      </c>
      <c r="C27" s="119" t="s">
        <v>8</v>
      </c>
      <c r="D27" s="278"/>
      <c r="E27" s="288"/>
    </row>
    <row r="28" spans="1:5" ht="16.5" thickBot="1" x14ac:dyDescent="0.25">
      <c r="A28" s="120"/>
      <c r="B28" s="263"/>
      <c r="C28" s="122"/>
      <c r="D28" s="122"/>
      <c r="E28" s="123"/>
    </row>
    <row r="29" spans="1:5" x14ac:dyDescent="0.2">
      <c r="A29" s="124" t="s">
        <v>15</v>
      </c>
      <c r="B29" s="131"/>
      <c r="C29" s="126"/>
      <c r="D29" s="127"/>
      <c r="E29" s="284">
        <f>D31</f>
        <v>0</v>
      </c>
    </row>
    <row r="30" spans="1:5" x14ac:dyDescent="0.2">
      <c r="A30" s="132" t="s">
        <v>4</v>
      </c>
      <c r="B30" s="133" t="s">
        <v>3</v>
      </c>
      <c r="C30" s="134" t="s">
        <v>5</v>
      </c>
      <c r="D30" s="96"/>
      <c r="E30" s="289"/>
    </row>
    <row r="31" spans="1:5" ht="13.5" thickBot="1" x14ac:dyDescent="0.25">
      <c r="A31" s="101">
        <v>1</v>
      </c>
      <c r="B31" s="102" t="s">
        <v>2</v>
      </c>
      <c r="C31" s="169" t="s">
        <v>31</v>
      </c>
      <c r="D31" s="278"/>
      <c r="E31" s="290"/>
    </row>
  </sheetData>
  <mergeCells count="4">
    <mergeCell ref="E15:E21"/>
    <mergeCell ref="E23:E27"/>
    <mergeCell ref="E29:E31"/>
    <mergeCell ref="E8:E10"/>
  </mergeCells>
  <pageMargins left="0.70866141732283472" right="0.70866141732283472" top="0.78740157480314965" bottom="0.78740157480314965" header="0.31496062992125984" footer="0.31496062992125984"/>
  <pageSetup paperSize="9" scale="6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E13"/>
  <sheetViews>
    <sheetView tabSelected="1" zoomScale="75" zoomScaleNormal="75" workbookViewId="0">
      <selection activeCell="C1" sqref="C1"/>
    </sheetView>
  </sheetViews>
  <sheetFormatPr defaultRowHeight="12.75" x14ac:dyDescent="0.2"/>
  <cols>
    <col min="1" max="1" width="35.7109375" style="3" customWidth="1"/>
    <col min="2" max="2" width="21.28515625" style="3" customWidth="1"/>
    <col min="3" max="3" width="39.85546875" style="3" customWidth="1"/>
    <col min="4" max="4" width="43.7109375" style="3" customWidth="1"/>
    <col min="5" max="5" width="46.7109375" style="3" customWidth="1"/>
    <col min="6" max="16384" width="9.140625" style="3"/>
  </cols>
  <sheetData>
    <row r="1" spans="1:5" ht="20.25" x14ac:dyDescent="0.2">
      <c r="A1" s="39" t="s">
        <v>44</v>
      </c>
      <c r="B1" s="40"/>
      <c r="C1" s="41"/>
      <c r="D1" s="41"/>
      <c r="E1" s="40"/>
    </row>
    <row r="2" spans="1:5" ht="18" x14ac:dyDescent="0.2">
      <c r="A2" s="42"/>
      <c r="B2" s="43"/>
      <c r="C2" s="42"/>
      <c r="D2" s="42"/>
      <c r="E2" s="42"/>
    </row>
    <row r="3" spans="1:5" ht="15" x14ac:dyDescent="0.2">
      <c r="A3" s="50"/>
      <c r="B3" s="51"/>
      <c r="C3" s="51"/>
      <c r="D3" s="52"/>
      <c r="E3" s="40"/>
    </row>
    <row r="4" spans="1:5" x14ac:dyDescent="0.2">
      <c r="A4" s="54" t="s">
        <v>40</v>
      </c>
      <c r="B4" s="45" t="s">
        <v>25</v>
      </c>
      <c r="C4" s="45" t="s">
        <v>41</v>
      </c>
      <c r="D4" s="45" t="s">
        <v>42</v>
      </c>
      <c r="E4" s="45" t="s">
        <v>111</v>
      </c>
    </row>
    <row r="5" spans="1:5" ht="15" x14ac:dyDescent="0.2">
      <c r="A5" s="56" t="s">
        <v>19</v>
      </c>
      <c r="B5" s="57">
        <v>73</v>
      </c>
      <c r="C5" s="159">
        <f>'Liniová výsadba Králov_práce'!E12</f>
        <v>0</v>
      </c>
      <c r="D5" s="49">
        <f>B5*C5</f>
        <v>0</v>
      </c>
      <c r="E5" s="49">
        <f>D5*2</f>
        <v>0</v>
      </c>
    </row>
    <row r="6" spans="1:5" ht="15" x14ac:dyDescent="0.2">
      <c r="A6" s="56" t="s">
        <v>45</v>
      </c>
      <c r="B6" s="48">
        <v>1.2992999999999999</v>
      </c>
      <c r="C6" s="159">
        <f>'Liniová výsadba Králov_práce'!D19</f>
        <v>0</v>
      </c>
      <c r="D6" s="49">
        <f>B6*C6</f>
        <v>0</v>
      </c>
      <c r="E6" s="49">
        <f>D6*2</f>
        <v>0</v>
      </c>
    </row>
    <row r="7" spans="1:5" ht="28.5" x14ac:dyDescent="0.2">
      <c r="A7" s="170" t="s">
        <v>46</v>
      </c>
      <c r="B7" s="171">
        <v>0.08</v>
      </c>
      <c r="C7" s="172">
        <f>'Liniová výsadba Králov_práce'!D20</f>
        <v>0</v>
      </c>
      <c r="D7" s="173">
        <f>B7*C7</f>
        <v>0</v>
      </c>
      <c r="E7" s="173">
        <f>D7*2</f>
        <v>0</v>
      </c>
    </row>
    <row r="8" spans="1:5" ht="15.75" thickBot="1" x14ac:dyDescent="0.25">
      <c r="A8" s="40"/>
      <c r="B8" s="40"/>
      <c r="C8" s="174"/>
      <c r="D8" s="59"/>
      <c r="E8" s="40"/>
    </row>
    <row r="9" spans="1:5" ht="16.5" thickBot="1" x14ac:dyDescent="0.25">
      <c r="A9" s="60" t="s">
        <v>102</v>
      </c>
      <c r="B9" s="61"/>
      <c r="C9" s="61"/>
      <c r="D9" s="62"/>
      <c r="E9" s="40"/>
    </row>
    <row r="10" spans="1:5" ht="13.5" thickBot="1" x14ac:dyDescent="0.25">
      <c r="A10" s="67" t="s">
        <v>43</v>
      </c>
      <c r="B10" s="68"/>
      <c r="C10" s="69"/>
      <c r="D10" s="70">
        <f>D5+D6+D7</f>
        <v>0</v>
      </c>
      <c r="E10" s="40"/>
    </row>
    <row r="11" spans="1:5" ht="17.25" thickBot="1" x14ac:dyDescent="0.25">
      <c r="A11" s="71" t="s">
        <v>0</v>
      </c>
      <c r="B11" s="72"/>
      <c r="C11" s="72"/>
      <c r="D11" s="73">
        <f>SUM(D10:D10)</f>
        <v>0</v>
      </c>
      <c r="E11" s="40"/>
    </row>
    <row r="12" spans="1:5" ht="17.25" thickBot="1" x14ac:dyDescent="0.25">
      <c r="A12" s="74" t="s">
        <v>6</v>
      </c>
      <c r="B12" s="75"/>
      <c r="C12" s="75"/>
      <c r="D12" s="76">
        <f>D11/100*21</f>
        <v>0</v>
      </c>
      <c r="E12" s="40"/>
    </row>
    <row r="13" spans="1:5" ht="17.25" thickBot="1" x14ac:dyDescent="0.25">
      <c r="A13" s="77" t="s">
        <v>37</v>
      </c>
      <c r="B13" s="78"/>
      <c r="C13" s="78"/>
      <c r="D13" s="79">
        <f>SUM(D11:D12)</f>
        <v>0</v>
      </c>
      <c r="E13" s="40"/>
    </row>
  </sheetData>
  <pageMargins left="0.70866141732283472" right="0.70866141732283472" top="0.78740157480314965" bottom="0.78740157480314965" header="0.31496062992125984" footer="0.31496062992125984"/>
  <pageSetup paperSize="9" scale="71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E28"/>
  <sheetViews>
    <sheetView tabSelected="1" workbookViewId="0">
      <selection activeCell="C1" sqref="C1"/>
    </sheetView>
  </sheetViews>
  <sheetFormatPr defaultRowHeight="12.75" x14ac:dyDescent="0.2"/>
  <cols>
    <col min="1" max="1" width="9.140625" style="3"/>
    <col min="2" max="2" width="43.5703125" style="3" customWidth="1"/>
    <col min="3" max="3" width="61.7109375" style="3" customWidth="1"/>
    <col min="4" max="4" width="19.140625" style="3" customWidth="1"/>
    <col min="5" max="5" width="24.85546875" style="3" customWidth="1"/>
    <col min="6" max="16384" width="9.140625" style="3"/>
  </cols>
  <sheetData>
    <row r="1" spans="1:5" ht="20.25" x14ac:dyDescent="0.2">
      <c r="A1" s="39" t="s">
        <v>10</v>
      </c>
      <c r="B1" s="41"/>
      <c r="C1" s="41"/>
      <c r="D1" s="40"/>
    </row>
    <row r="2" spans="1:5" ht="18" x14ac:dyDescent="0.2">
      <c r="A2" s="81"/>
      <c r="B2" s="41"/>
      <c r="C2" s="41"/>
      <c r="D2" s="40"/>
    </row>
    <row r="3" spans="1:5" ht="18" x14ac:dyDescent="0.2">
      <c r="A3" s="84" t="s">
        <v>54</v>
      </c>
      <c r="B3" s="85"/>
      <c r="C3" s="85"/>
      <c r="D3" s="86"/>
    </row>
    <row r="5" spans="1:5" x14ac:dyDescent="0.2">
      <c r="A5" s="41"/>
      <c r="B5" s="41"/>
      <c r="C5" s="41"/>
      <c r="D5" s="40"/>
    </row>
    <row r="6" spans="1:5" ht="18" x14ac:dyDescent="0.2">
      <c r="A6" s="87" t="s">
        <v>34</v>
      </c>
      <c r="B6" s="88"/>
      <c r="C6" s="88"/>
      <c r="D6" s="88"/>
      <c r="E6" s="89"/>
    </row>
    <row r="7" spans="1:5" ht="13.5" thickBot="1" x14ac:dyDescent="0.25">
      <c r="A7" s="41"/>
      <c r="B7" s="80"/>
      <c r="C7" s="80"/>
      <c r="D7" s="80"/>
      <c r="E7" s="53"/>
    </row>
    <row r="8" spans="1:5" ht="13.9" customHeight="1" thickBot="1" x14ac:dyDescent="0.25">
      <c r="A8" s="90" t="s">
        <v>22</v>
      </c>
      <c r="B8" s="145"/>
      <c r="C8" s="145"/>
      <c r="D8" s="145"/>
      <c r="E8" s="111" t="s">
        <v>23</v>
      </c>
    </row>
    <row r="9" spans="1:5" ht="13.9" customHeight="1" x14ac:dyDescent="0.2">
      <c r="A9" s="165" t="s">
        <v>13</v>
      </c>
      <c r="B9" s="145"/>
      <c r="C9" s="166"/>
      <c r="D9" s="127"/>
      <c r="E9" s="175"/>
    </row>
    <row r="10" spans="1:5" ht="13.9" customHeight="1" x14ac:dyDescent="0.2">
      <c r="A10" s="98">
        <v>1</v>
      </c>
      <c r="B10" s="167" t="s">
        <v>2</v>
      </c>
      <c r="C10" s="129" t="s">
        <v>66</v>
      </c>
      <c r="D10" s="273"/>
      <c r="E10" s="176"/>
    </row>
    <row r="11" spans="1:5" ht="13.9" customHeight="1" x14ac:dyDescent="0.2">
      <c r="A11" s="98">
        <v>2</v>
      </c>
      <c r="B11" s="118" t="s">
        <v>2</v>
      </c>
      <c r="C11" s="100" t="s">
        <v>76</v>
      </c>
      <c r="D11" s="273"/>
      <c r="E11" s="177"/>
    </row>
    <row r="12" spans="1:5" ht="28.9" customHeight="1" x14ac:dyDescent="0.2">
      <c r="A12" s="98">
        <v>3</v>
      </c>
      <c r="B12" s="118" t="s">
        <v>2</v>
      </c>
      <c r="C12" s="100" t="s">
        <v>7</v>
      </c>
      <c r="D12" s="273"/>
      <c r="E12" s="178">
        <f>D10+D11+D12+D13+D14+D15</f>
        <v>0</v>
      </c>
    </row>
    <row r="13" spans="1:5" ht="13.9" customHeight="1" x14ac:dyDescent="0.2">
      <c r="A13" s="98">
        <v>4</v>
      </c>
      <c r="B13" s="118" t="s">
        <v>2</v>
      </c>
      <c r="C13" s="100" t="s">
        <v>73</v>
      </c>
      <c r="D13" s="273"/>
      <c r="E13" s="177"/>
    </row>
    <row r="14" spans="1:5" ht="13.9" customHeight="1" x14ac:dyDescent="0.2">
      <c r="A14" s="98">
        <v>5</v>
      </c>
      <c r="B14" s="118" t="s">
        <v>2</v>
      </c>
      <c r="C14" s="100" t="s">
        <v>9</v>
      </c>
      <c r="D14" s="273"/>
      <c r="E14" s="177"/>
    </row>
    <row r="15" spans="1:5" ht="13.9" customHeight="1" thickBot="1" x14ac:dyDescent="0.25">
      <c r="A15" s="101">
        <v>6</v>
      </c>
      <c r="B15" s="102" t="s">
        <v>2</v>
      </c>
      <c r="C15" s="119" t="s">
        <v>8</v>
      </c>
      <c r="D15" s="274"/>
      <c r="E15" s="179"/>
    </row>
    <row r="16" spans="1:5" ht="13.9" customHeight="1" thickBot="1" x14ac:dyDescent="0.25">
      <c r="A16" s="120"/>
      <c r="B16" s="121"/>
      <c r="C16" s="122"/>
      <c r="D16" s="122"/>
      <c r="E16" s="180"/>
    </row>
    <row r="17" spans="1:5" ht="13.9" customHeight="1" x14ac:dyDescent="0.2">
      <c r="A17" s="124" t="s">
        <v>15</v>
      </c>
      <c r="B17" s="131"/>
      <c r="C17" s="126"/>
      <c r="D17" s="181"/>
      <c r="E17" s="182"/>
    </row>
    <row r="18" spans="1:5" ht="13.9" customHeight="1" x14ac:dyDescent="0.2">
      <c r="A18" s="132" t="s">
        <v>4</v>
      </c>
      <c r="B18" s="133" t="s">
        <v>3</v>
      </c>
      <c r="C18" s="134" t="s">
        <v>5</v>
      </c>
      <c r="D18" s="183"/>
      <c r="E18" s="58"/>
    </row>
    <row r="19" spans="1:5" ht="13.9" customHeight="1" x14ac:dyDescent="0.2">
      <c r="A19" s="98">
        <v>1</v>
      </c>
      <c r="B19" s="118" t="s">
        <v>2</v>
      </c>
      <c r="C19" s="129" t="s">
        <v>74</v>
      </c>
      <c r="D19" s="275"/>
      <c r="E19" s="184"/>
    </row>
    <row r="20" spans="1:5" ht="31.9" customHeight="1" thickBot="1" x14ac:dyDescent="0.25">
      <c r="A20" s="185">
        <v>2</v>
      </c>
      <c r="B20" s="186" t="s">
        <v>2</v>
      </c>
      <c r="C20" s="119" t="s">
        <v>75</v>
      </c>
      <c r="D20" s="276"/>
      <c r="E20" s="58"/>
    </row>
    <row r="28" spans="1:5" x14ac:dyDescent="0.2">
      <c r="B28" s="262">
        <f>SUM(B20:B27)</f>
        <v>0</v>
      </c>
    </row>
  </sheetData>
  <pageMargins left="0.70866141732283472" right="0.70866141732283472" top="0.78740157480314965" bottom="0.78740157480314965" header="0.31496062992125984" footer="0.31496062992125984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14</vt:i4>
      </vt:variant>
      <vt:variant>
        <vt:lpstr>Pojmenované oblasti</vt:lpstr>
      </vt:variant>
      <vt:variant>
        <vt:i4>2</vt:i4>
      </vt:variant>
    </vt:vector>
  </HeadingPairs>
  <TitlesOfParts>
    <vt:vector size="16" baseType="lpstr">
      <vt:lpstr>CELKEM</vt:lpstr>
      <vt:lpstr>ÚSES_souhrn_Chrástka</vt:lpstr>
      <vt:lpstr>ÚSES_práce_materiál_Chrástka</vt:lpstr>
      <vt:lpstr>ÚSES_SOUHRN_Hořen</vt:lpstr>
      <vt:lpstr>ÚSES_PRÁCE_MATERIÁL_Hořen</vt:lpstr>
      <vt:lpstr>ÚSES_SOUHRN_Králov</vt:lpstr>
      <vt:lpstr>ÚSES_PRÁCE_MATERIÁL_Králov</vt:lpstr>
      <vt:lpstr>Liniová výsadba Králov_souhrn</vt:lpstr>
      <vt:lpstr>Liniová výsadba Králov_práce</vt:lpstr>
      <vt:lpstr>Jiřičky_ souhrn</vt:lpstr>
      <vt:lpstr>Jiřičky_práce</vt:lpstr>
      <vt:lpstr>KZ_Zákřov</vt:lpstr>
      <vt:lpstr>záhon ul. Brodská</vt:lpstr>
      <vt:lpstr>záhon ul. 28. října</vt:lpstr>
      <vt:lpstr>CELKEM!Oblast_tisku</vt:lpstr>
      <vt:lpstr>ÚSES_práce_materiál_Chrástka!Oblast_tisku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Hečová Petra, Ing</cp:lastModifiedBy>
  <cp:lastPrinted>2021-11-23T08:03:00Z</cp:lastPrinted>
  <dcterms:created xsi:type="dcterms:W3CDTF">2011-02-24T14:24:50Z</dcterms:created>
  <dcterms:modified xsi:type="dcterms:W3CDTF">2021-11-30T07:47:59Z</dcterms:modified>
</cp:coreProperties>
</file>