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SO 101 - Chodník" sheetId="2" r:id="rId2"/>
    <sheet name="SO 102 - Parkovací stání" sheetId="3" r:id="rId3"/>
    <sheet name="SO 000 - Vedlejší rozpočt..." sheetId="4" r:id="rId4"/>
  </sheets>
  <definedNames>
    <definedName name="_xlnm.Print_Area" localSheetId="0">'Rekapitulace stavby'!$D$4:$AO$76,'Rekapitulace stavby'!$C$82:$AQ$98</definedName>
    <definedName name="_xlnm.Print_Titles" localSheetId="0">'Rekapitulace stavby'!$92:$92</definedName>
    <definedName name="_xlnm._FilterDatabase" localSheetId="1" hidden="1">'SO 101 - Chodník'!$C$122:$K$233</definedName>
    <definedName name="_xlnm.Print_Area" localSheetId="1">'SO 101 - Chodník'!$C$4:$J$76,'SO 101 - Chodník'!$C$82:$J$104,'SO 101 - Chodník'!$C$110:$K$233</definedName>
    <definedName name="_xlnm.Print_Titles" localSheetId="1">'SO 101 - Chodník'!$122:$122</definedName>
    <definedName name="_xlnm._FilterDatabase" localSheetId="2" hidden="1">'SO 102 - Parkovací stání'!$C$124:$K$279</definedName>
    <definedName name="_xlnm.Print_Area" localSheetId="2">'SO 102 - Parkovací stání'!$C$4:$J$76,'SO 102 - Parkovací stání'!$C$82:$J$106,'SO 102 - Parkovací stání'!$C$112:$K$279</definedName>
    <definedName name="_xlnm.Print_Titles" localSheetId="2">'SO 102 - Parkovací stání'!$124:$124</definedName>
    <definedName name="_xlnm._FilterDatabase" localSheetId="3" hidden="1">'SO 000 - Vedlejší rozpočt...'!$C$118:$K$136</definedName>
    <definedName name="_xlnm.Print_Area" localSheetId="3">'SO 000 - Vedlejší rozpočt...'!$C$4:$J$76,'SO 000 - Vedlejší rozpočt...'!$C$82:$J$100,'SO 000 - Vedlejší rozpočt...'!$C$106:$K$136</definedName>
    <definedName name="_xlnm.Print_Titles" localSheetId="3">'SO 000 - Vedlejší rozpočt...'!$118:$118</definedName>
  </definedNames>
  <calcPr/>
</workbook>
</file>

<file path=xl/calcChain.xml><?xml version="1.0" encoding="utf-8"?>
<calcChain xmlns="http://schemas.openxmlformats.org/spreadsheetml/2006/main">
  <c i="4" l="1" r="J37"/>
  <c r="J36"/>
  <c i="1" r="AY97"/>
  <c i="4" r="J35"/>
  <c i="1" r="AX97"/>
  <c i="4"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2"/>
  <c r="BH132"/>
  <c r="BG132"/>
  <c r="BF132"/>
  <c r="T132"/>
  <c r="R132"/>
  <c r="P132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J116"/>
  <c r="J115"/>
  <c r="F115"/>
  <c r="F113"/>
  <c r="E111"/>
  <c r="J92"/>
  <c r="J91"/>
  <c r="F91"/>
  <c r="F89"/>
  <c r="E87"/>
  <c r="J18"/>
  <c r="E18"/>
  <c r="F116"/>
  <c r="J17"/>
  <c r="J12"/>
  <c r="J89"/>
  <c r="E7"/>
  <c r="E85"/>
  <c i="3" r="J37"/>
  <c r="J36"/>
  <c i="1" r="AY96"/>
  <c i="3" r="J35"/>
  <c i="1" r="AX96"/>
  <c i="3" r="BI279"/>
  <c r="BH279"/>
  <c r="BG279"/>
  <c r="BF279"/>
  <c r="T279"/>
  <c r="T278"/>
  <c r="T277"/>
  <c r="R279"/>
  <c r="R278"/>
  <c r="R277"/>
  <c r="P279"/>
  <c r="P278"/>
  <c r="P277"/>
  <c r="BI276"/>
  <c r="BH276"/>
  <c r="BG276"/>
  <c r="BF276"/>
  <c r="T276"/>
  <c r="T275"/>
  <c r="R276"/>
  <c r="R275"/>
  <c r="P276"/>
  <c r="P275"/>
  <c r="BI274"/>
  <c r="BH274"/>
  <c r="BG274"/>
  <c r="BF274"/>
  <c r="T274"/>
  <c r="R274"/>
  <c r="P274"/>
  <c r="BI273"/>
  <c r="BH273"/>
  <c r="BG273"/>
  <c r="BF273"/>
  <c r="T273"/>
  <c r="R273"/>
  <c r="P273"/>
  <c r="BI272"/>
  <c r="BH272"/>
  <c r="BG272"/>
  <c r="BF272"/>
  <c r="T272"/>
  <c r="R272"/>
  <c r="P272"/>
  <c r="BI270"/>
  <c r="BH270"/>
  <c r="BG270"/>
  <c r="BF270"/>
  <c r="T270"/>
  <c r="R270"/>
  <c r="P270"/>
  <c r="BI268"/>
  <c r="BH268"/>
  <c r="BG268"/>
  <c r="BF268"/>
  <c r="T268"/>
  <c r="R268"/>
  <c r="P268"/>
  <c r="BI265"/>
  <c r="BH265"/>
  <c r="BG265"/>
  <c r="BF265"/>
  <c r="T265"/>
  <c r="R265"/>
  <c r="P265"/>
  <c r="BI261"/>
  <c r="BH261"/>
  <c r="BG261"/>
  <c r="BF261"/>
  <c r="T261"/>
  <c r="R261"/>
  <c r="P261"/>
  <c r="BI259"/>
  <c r="BH259"/>
  <c r="BG259"/>
  <c r="BF259"/>
  <c r="T259"/>
  <c r="R259"/>
  <c r="P259"/>
  <c r="BI257"/>
  <c r="BH257"/>
  <c r="BG257"/>
  <c r="BF257"/>
  <c r="T257"/>
  <c r="R257"/>
  <c r="P257"/>
  <c r="BI255"/>
  <c r="BH255"/>
  <c r="BG255"/>
  <c r="BF255"/>
  <c r="T255"/>
  <c r="R255"/>
  <c r="P255"/>
  <c r="BI253"/>
  <c r="BH253"/>
  <c r="BG253"/>
  <c r="BF253"/>
  <c r="T253"/>
  <c r="R253"/>
  <c r="P253"/>
  <c r="BI251"/>
  <c r="BH251"/>
  <c r="BG251"/>
  <c r="BF251"/>
  <c r="T251"/>
  <c r="R251"/>
  <c r="P251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39"/>
  <c r="BH239"/>
  <c r="BG239"/>
  <c r="BF239"/>
  <c r="T239"/>
  <c r="R239"/>
  <c r="P239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0"/>
  <c r="BH230"/>
  <c r="BG230"/>
  <c r="BF230"/>
  <c r="T230"/>
  <c r="R230"/>
  <c r="P230"/>
  <c r="BI228"/>
  <c r="BH228"/>
  <c r="BG228"/>
  <c r="BF228"/>
  <c r="T228"/>
  <c r="R228"/>
  <c r="P228"/>
  <c r="BI226"/>
  <c r="BH226"/>
  <c r="BG226"/>
  <c r="BF226"/>
  <c r="T226"/>
  <c r="R226"/>
  <c r="P226"/>
  <c r="BI225"/>
  <c r="BH225"/>
  <c r="BG225"/>
  <c r="BF225"/>
  <c r="T225"/>
  <c r="R225"/>
  <c r="P225"/>
  <c r="BI222"/>
  <c r="BH222"/>
  <c r="BG222"/>
  <c r="BF222"/>
  <c r="T222"/>
  <c r="R222"/>
  <c r="P222"/>
  <c r="BI220"/>
  <c r="BH220"/>
  <c r="BG220"/>
  <c r="BF220"/>
  <c r="T220"/>
  <c r="R220"/>
  <c r="P220"/>
  <c r="BI218"/>
  <c r="BH218"/>
  <c r="BG218"/>
  <c r="BF218"/>
  <c r="T218"/>
  <c r="R218"/>
  <c r="P218"/>
  <c r="BI216"/>
  <c r="BH216"/>
  <c r="BG216"/>
  <c r="BF216"/>
  <c r="T216"/>
  <c r="R216"/>
  <c r="P216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09"/>
  <c r="BH209"/>
  <c r="BG209"/>
  <c r="BF209"/>
  <c r="T209"/>
  <c r="R209"/>
  <c r="P209"/>
  <c r="BI208"/>
  <c r="BH208"/>
  <c r="BG208"/>
  <c r="BF208"/>
  <c r="T208"/>
  <c r="R208"/>
  <c r="P208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5"/>
  <c r="BH195"/>
  <c r="BG195"/>
  <c r="BF195"/>
  <c r="T195"/>
  <c r="R195"/>
  <c r="P195"/>
  <c r="BI193"/>
  <c r="BH193"/>
  <c r="BG193"/>
  <c r="BF193"/>
  <c r="T193"/>
  <c r="R193"/>
  <c r="P193"/>
  <c r="BI191"/>
  <c r="BH191"/>
  <c r="BG191"/>
  <c r="BF191"/>
  <c r="T191"/>
  <c r="R191"/>
  <c r="P191"/>
  <c r="BI189"/>
  <c r="BH189"/>
  <c r="BG189"/>
  <c r="BF189"/>
  <c r="T189"/>
  <c r="R189"/>
  <c r="P189"/>
  <c r="BI185"/>
  <c r="BH185"/>
  <c r="BG185"/>
  <c r="BF185"/>
  <c r="T185"/>
  <c r="R185"/>
  <c r="P185"/>
  <c r="BI182"/>
  <c r="BH182"/>
  <c r="BG182"/>
  <c r="BF182"/>
  <c r="T182"/>
  <c r="R182"/>
  <c r="P182"/>
  <c r="BI180"/>
  <c r="BH180"/>
  <c r="BG180"/>
  <c r="BF180"/>
  <c r="T180"/>
  <c r="R180"/>
  <c r="P180"/>
  <c r="BI175"/>
  <c r="BH175"/>
  <c r="BG175"/>
  <c r="BF175"/>
  <c r="T175"/>
  <c r="R175"/>
  <c r="P175"/>
  <c r="BI174"/>
  <c r="BH174"/>
  <c r="BG174"/>
  <c r="BF174"/>
  <c r="T174"/>
  <c r="R174"/>
  <c r="P174"/>
  <c r="BI172"/>
  <c r="BH172"/>
  <c r="BG172"/>
  <c r="BF172"/>
  <c r="T172"/>
  <c r="R172"/>
  <c r="P172"/>
  <c r="BI167"/>
  <c r="BH167"/>
  <c r="BG167"/>
  <c r="BF167"/>
  <c r="T167"/>
  <c r="R167"/>
  <c r="P167"/>
  <c r="BI165"/>
  <c r="BH165"/>
  <c r="BG165"/>
  <c r="BF165"/>
  <c r="T165"/>
  <c r="R165"/>
  <c r="P165"/>
  <c r="BI158"/>
  <c r="BH158"/>
  <c r="BG158"/>
  <c r="BF158"/>
  <c r="T158"/>
  <c r="R158"/>
  <c r="P158"/>
  <c r="BI153"/>
  <c r="BH153"/>
  <c r="BG153"/>
  <c r="BF153"/>
  <c r="T153"/>
  <c r="R153"/>
  <c r="P153"/>
  <c r="BI151"/>
  <c r="BH151"/>
  <c r="BG151"/>
  <c r="BF151"/>
  <c r="T151"/>
  <c r="R151"/>
  <c r="P151"/>
  <c r="BI147"/>
  <c r="BH147"/>
  <c r="BG147"/>
  <c r="BF147"/>
  <c r="T147"/>
  <c r="R147"/>
  <c r="P147"/>
  <c r="BI143"/>
  <c r="BH143"/>
  <c r="BG143"/>
  <c r="BF143"/>
  <c r="T143"/>
  <c r="R143"/>
  <c r="P143"/>
  <c r="BI141"/>
  <c r="BH141"/>
  <c r="BG141"/>
  <c r="BF141"/>
  <c r="T141"/>
  <c r="R141"/>
  <c r="P141"/>
  <c r="BI140"/>
  <c r="BH140"/>
  <c r="BG140"/>
  <c r="BF140"/>
  <c r="T140"/>
  <c r="R140"/>
  <c r="P140"/>
  <c r="BI138"/>
  <c r="BH138"/>
  <c r="BG138"/>
  <c r="BF138"/>
  <c r="T138"/>
  <c r="R138"/>
  <c r="P138"/>
  <c r="BI133"/>
  <c r="BH133"/>
  <c r="BG133"/>
  <c r="BF133"/>
  <c r="T133"/>
  <c r="R133"/>
  <c r="P133"/>
  <c r="BI129"/>
  <c r="BH129"/>
  <c r="BG129"/>
  <c r="BF129"/>
  <c r="T129"/>
  <c r="R129"/>
  <c r="P129"/>
  <c r="BI128"/>
  <c r="BH128"/>
  <c r="BG128"/>
  <c r="BF128"/>
  <c r="T128"/>
  <c r="R128"/>
  <c r="P128"/>
  <c r="J122"/>
  <c r="J121"/>
  <c r="F121"/>
  <c r="F119"/>
  <c r="E117"/>
  <c r="J92"/>
  <c r="J91"/>
  <c r="F91"/>
  <c r="F89"/>
  <c r="E87"/>
  <c r="J18"/>
  <c r="E18"/>
  <c r="F92"/>
  <c r="J17"/>
  <c r="J12"/>
  <c r="J119"/>
  <c r="E7"/>
  <c r="E115"/>
  <c i="2" r="T181"/>
  <c r="J37"/>
  <c r="J36"/>
  <c i="1" r="AY95"/>
  <c i="2" r="J35"/>
  <c i="1" r="AX95"/>
  <c i="2" r="BI233"/>
  <c r="BH233"/>
  <c r="BG233"/>
  <c r="BF233"/>
  <c r="T233"/>
  <c r="T232"/>
  <c r="R233"/>
  <c r="R232"/>
  <c r="P233"/>
  <c r="P232"/>
  <c r="BI231"/>
  <c r="BH231"/>
  <c r="BG231"/>
  <c r="BF231"/>
  <c r="T231"/>
  <c r="R231"/>
  <c r="P231"/>
  <c r="BI230"/>
  <c r="BH230"/>
  <c r="BG230"/>
  <c r="BF230"/>
  <c r="T230"/>
  <c r="R230"/>
  <c r="P230"/>
  <c r="BI229"/>
  <c r="BH229"/>
  <c r="BG229"/>
  <c r="BF229"/>
  <c r="T229"/>
  <c r="R229"/>
  <c r="P229"/>
  <c r="BI227"/>
  <c r="BH227"/>
  <c r="BG227"/>
  <c r="BF227"/>
  <c r="T227"/>
  <c r="R227"/>
  <c r="P227"/>
  <c r="BI225"/>
  <c r="BH225"/>
  <c r="BG225"/>
  <c r="BF225"/>
  <c r="T225"/>
  <c r="R225"/>
  <c r="P225"/>
  <c r="BI222"/>
  <c r="BH222"/>
  <c r="BG222"/>
  <c r="BF222"/>
  <c r="T222"/>
  <c r="R222"/>
  <c r="P222"/>
  <c r="BI220"/>
  <c r="BH220"/>
  <c r="BG220"/>
  <c r="BF220"/>
  <c r="T220"/>
  <c r="R220"/>
  <c r="P220"/>
  <c r="BI218"/>
  <c r="BH218"/>
  <c r="BG218"/>
  <c r="BF218"/>
  <c r="T218"/>
  <c r="R218"/>
  <c r="P218"/>
  <c r="BI216"/>
  <c r="BH216"/>
  <c r="BG216"/>
  <c r="BF216"/>
  <c r="T216"/>
  <c r="R216"/>
  <c r="P216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3"/>
  <c r="BH203"/>
  <c r="BG203"/>
  <c r="BF203"/>
  <c r="T203"/>
  <c r="R203"/>
  <c r="P203"/>
  <c r="BI199"/>
  <c r="BH199"/>
  <c r="BG199"/>
  <c r="BF199"/>
  <c r="T199"/>
  <c r="R199"/>
  <c r="P199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1"/>
  <c r="BH191"/>
  <c r="BG191"/>
  <c r="BF191"/>
  <c r="T191"/>
  <c r="R191"/>
  <c r="P191"/>
  <c r="BI190"/>
  <c r="BH190"/>
  <c r="BG190"/>
  <c r="BF190"/>
  <c r="T190"/>
  <c r="R190"/>
  <c r="P190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79"/>
  <c r="BH179"/>
  <c r="BG179"/>
  <c r="BF179"/>
  <c r="T179"/>
  <c r="T178"/>
  <c r="R179"/>
  <c r="R178"/>
  <c r="P179"/>
  <c r="P178"/>
  <c r="BI177"/>
  <c r="BH177"/>
  <c r="BG177"/>
  <c r="BF177"/>
  <c r="T177"/>
  <c r="R177"/>
  <c r="P177"/>
  <c r="BI175"/>
  <c r="BH175"/>
  <c r="BG175"/>
  <c r="BF175"/>
  <c r="T175"/>
  <c r="R175"/>
  <c r="P175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6"/>
  <c r="BH166"/>
  <c r="BG166"/>
  <c r="BF166"/>
  <c r="T166"/>
  <c r="R166"/>
  <c r="P166"/>
  <c r="BI165"/>
  <c r="BH165"/>
  <c r="BG165"/>
  <c r="BF165"/>
  <c r="T165"/>
  <c r="R165"/>
  <c r="P165"/>
  <c r="BI163"/>
  <c r="BH163"/>
  <c r="BG163"/>
  <c r="BF163"/>
  <c r="T163"/>
  <c r="R163"/>
  <c r="P163"/>
  <c r="BI158"/>
  <c r="BH158"/>
  <c r="BG158"/>
  <c r="BF158"/>
  <c r="T158"/>
  <c r="R158"/>
  <c r="P158"/>
  <c r="BI156"/>
  <c r="BH156"/>
  <c r="BG156"/>
  <c r="BF156"/>
  <c r="T156"/>
  <c r="R156"/>
  <c r="P156"/>
  <c r="BI150"/>
  <c r="BH150"/>
  <c r="BG150"/>
  <c r="BF150"/>
  <c r="T150"/>
  <c r="R150"/>
  <c r="P150"/>
  <c r="BI145"/>
  <c r="BH145"/>
  <c r="BG145"/>
  <c r="BF145"/>
  <c r="T145"/>
  <c r="R145"/>
  <c r="P145"/>
  <c r="BI143"/>
  <c r="BH143"/>
  <c r="BG143"/>
  <c r="BF143"/>
  <c r="T143"/>
  <c r="R143"/>
  <c r="P143"/>
  <c r="BI139"/>
  <c r="BH139"/>
  <c r="BG139"/>
  <c r="BF139"/>
  <c r="T139"/>
  <c r="R139"/>
  <c r="P139"/>
  <c r="BI135"/>
  <c r="BH135"/>
  <c r="BG135"/>
  <c r="BF135"/>
  <c r="T135"/>
  <c r="R135"/>
  <c r="P135"/>
  <c r="BI134"/>
  <c r="BH134"/>
  <c r="BG134"/>
  <c r="BF134"/>
  <c r="T134"/>
  <c r="R134"/>
  <c r="P134"/>
  <c r="BI130"/>
  <c r="BH130"/>
  <c r="BG130"/>
  <c r="BF130"/>
  <c r="T130"/>
  <c r="R130"/>
  <c r="P130"/>
  <c r="BI126"/>
  <c r="BH126"/>
  <c r="BG126"/>
  <c r="BF126"/>
  <c r="T126"/>
  <c r="R126"/>
  <c r="P126"/>
  <c r="J120"/>
  <c r="J119"/>
  <c r="F119"/>
  <c r="F117"/>
  <c r="E115"/>
  <c r="J92"/>
  <c r="J91"/>
  <c r="F91"/>
  <c r="F89"/>
  <c r="E87"/>
  <c r="J18"/>
  <c r="E18"/>
  <c r="F120"/>
  <c r="J17"/>
  <c r="J12"/>
  <c r="J89"/>
  <c r="E7"/>
  <c r="E113"/>
  <c i="1" r="L90"/>
  <c r="AM90"/>
  <c r="AM89"/>
  <c r="L89"/>
  <c r="AM87"/>
  <c r="L87"/>
  <c r="L85"/>
  <c r="L84"/>
  <c i="4" r="BK136"/>
  <c r="J123"/>
  <c i="3" r="BK253"/>
  <c r="J251"/>
  <c r="J245"/>
  <c r="J239"/>
  <c r="J237"/>
  <c r="BK236"/>
  <c r="BK228"/>
  <c r="J220"/>
  <c r="J216"/>
  <c r="J212"/>
  <c r="J208"/>
  <c r="BK206"/>
  <c r="J198"/>
  <c r="BK195"/>
  <c r="BK193"/>
  <c r="BK191"/>
  <c r="J189"/>
  <c r="J182"/>
  <c r="BK147"/>
  <c r="J140"/>
  <c i="2" r="J229"/>
  <c r="BK227"/>
  <c r="J225"/>
  <c r="J214"/>
  <c r="BK182"/>
  <c r="BK175"/>
  <c r="J166"/>
  <c i="4" r="BK135"/>
  <c r="BK134"/>
  <c r="BK132"/>
  <c r="J125"/>
  <c i="3" r="J279"/>
  <c r="J272"/>
  <c r="BK270"/>
  <c r="J261"/>
  <c r="BK257"/>
  <c r="J253"/>
  <c r="J247"/>
  <c r="BK242"/>
  <c r="J230"/>
  <c r="J226"/>
  <c r="BK222"/>
  <c r="BK211"/>
  <c r="J200"/>
  <c r="BK198"/>
  <c r="BK175"/>
  <c r="BK158"/>
  <c r="BK143"/>
  <c i="2" r="BK231"/>
  <c r="BK229"/>
  <c r="J220"/>
  <c r="J218"/>
  <c r="BK216"/>
  <c r="BK212"/>
  <c r="J199"/>
  <c r="BK194"/>
  <c r="J193"/>
  <c r="BK191"/>
  <c r="BK190"/>
  <c r="BK174"/>
  <c r="BK143"/>
  <c i="4" r="J136"/>
  <c r="J135"/>
  <c r="BK122"/>
  <c i="3" r="BK272"/>
  <c r="BK265"/>
  <c r="J255"/>
  <c r="J242"/>
  <c r="BK241"/>
  <c r="BK239"/>
  <c r="J204"/>
  <c r="J195"/>
  <c r="J191"/>
  <c r="J141"/>
  <c r="J133"/>
  <c r="BK128"/>
  <c i="2" r="BK203"/>
  <c r="BK199"/>
  <c r="J191"/>
  <c r="J186"/>
  <c r="J184"/>
  <c r="J177"/>
  <c r="J170"/>
  <c r="BK156"/>
  <c i="3" r="J274"/>
  <c r="BK273"/>
  <c r="BK246"/>
  <c r="J241"/>
  <c r="J236"/>
  <c r="BK235"/>
  <c r="J234"/>
  <c r="BK226"/>
  <c r="J222"/>
  <c r="BK216"/>
  <c r="BK182"/>
  <c r="J175"/>
  <c r="J129"/>
  <c r="J128"/>
  <c i="2" r="J227"/>
  <c r="BK225"/>
  <c r="BK222"/>
  <c r="BK220"/>
  <c r="BK214"/>
  <c r="J207"/>
  <c r="J206"/>
  <c r="BK177"/>
  <c r="J175"/>
  <c r="J174"/>
  <c r="BK158"/>
  <c r="J145"/>
  <c r="J139"/>
  <c r="BK135"/>
  <c r="BK130"/>
  <c i="4" r="J134"/>
  <c r="BK125"/>
  <c r="J122"/>
  <c i="3" r="J276"/>
  <c r="BK247"/>
  <c r="J243"/>
  <c r="J235"/>
  <c r="BK230"/>
  <c r="BK220"/>
  <c r="J213"/>
  <c r="J211"/>
  <c r="BK209"/>
  <c r="J202"/>
  <c r="J174"/>
  <c r="BK172"/>
  <c r="J158"/>
  <c r="BK153"/>
  <c r="J138"/>
  <c r="BK133"/>
  <c i="2" r="J233"/>
  <c r="J230"/>
  <c r="J216"/>
  <c r="BK213"/>
  <c r="J208"/>
  <c r="BK207"/>
  <c r="BK195"/>
  <c r="J190"/>
  <c r="J182"/>
  <c r="J179"/>
  <c r="BK165"/>
  <c r="J156"/>
  <c r="BK150"/>
  <c r="J134"/>
  <c i="1" r="AS94"/>
  <c i="4" r="BK124"/>
  <c r="BK123"/>
  <c i="3" r="BK276"/>
  <c r="J268"/>
  <c r="BK261"/>
  <c r="J259"/>
  <c r="J257"/>
  <c r="BK255"/>
  <c r="BK251"/>
  <c r="J246"/>
  <c r="BK243"/>
  <c r="BK234"/>
  <c r="J228"/>
  <c r="BK225"/>
  <c r="J218"/>
  <c r="BK213"/>
  <c r="BK208"/>
  <c r="BK202"/>
  <c r="J193"/>
  <c r="BK180"/>
  <c r="BK174"/>
  <c r="J167"/>
  <c r="J165"/>
  <c r="BK138"/>
  <c i="2" r="J231"/>
  <c r="J213"/>
  <c r="BK208"/>
  <c r="BK206"/>
  <c r="J203"/>
  <c r="J194"/>
  <c r="BK184"/>
  <c r="J172"/>
  <c r="BK163"/>
  <c r="J150"/>
  <c r="J143"/>
  <c r="J135"/>
  <c i="4" r="J132"/>
  <c r="J124"/>
  <c i="3" r="BK279"/>
  <c r="BK274"/>
  <c r="J270"/>
  <c r="BK245"/>
  <c r="J225"/>
  <c r="BK218"/>
  <c r="BK212"/>
  <c r="J209"/>
  <c r="BK200"/>
  <c r="J185"/>
  <c r="J180"/>
  <c r="BK167"/>
  <c r="J151"/>
  <c r="J147"/>
  <c r="J143"/>
  <c r="BK141"/>
  <c r="BK129"/>
  <c i="2" r="BK233"/>
  <c r="BK230"/>
  <c r="J222"/>
  <c r="BK218"/>
  <c r="J212"/>
  <c r="J195"/>
  <c r="BK193"/>
  <c r="BK186"/>
  <c r="BK179"/>
  <c r="BK172"/>
  <c r="BK170"/>
  <c r="J165"/>
  <c r="J158"/>
  <c r="BK145"/>
  <c r="J126"/>
  <c i="3" r="J273"/>
  <c r="BK268"/>
  <c r="J265"/>
  <c r="BK259"/>
  <c r="BK237"/>
  <c r="J206"/>
  <c r="BK204"/>
  <c r="BK189"/>
  <c r="BK185"/>
  <c r="J172"/>
  <c r="BK165"/>
  <c r="J153"/>
  <c r="BK151"/>
  <c r="BK140"/>
  <c i="2" r="BK166"/>
  <c r="J163"/>
  <c r="BK139"/>
  <c r="BK134"/>
  <c r="J130"/>
  <c r="BK126"/>
  <c l="1" r="T224"/>
  <c r="R125"/>
  <c r="T205"/>
  <c i="3" r="BK192"/>
  <c r="J192"/>
  <c r="J99"/>
  <c r="R224"/>
  <c i="2" r="P125"/>
  <c r="R181"/>
  <c r="P224"/>
  <c i="3" r="R127"/>
  <c r="R197"/>
  <c r="BK267"/>
  <c r="J267"/>
  <c r="J102"/>
  <c i="2" r="P181"/>
  <c r="R224"/>
  <c i="3" r="R192"/>
  <c i="2" r="T125"/>
  <c r="T124"/>
  <c r="T123"/>
  <c r="R205"/>
  <c i="3" r="BK197"/>
  <c r="J197"/>
  <c r="J100"/>
  <c r="T224"/>
  <c i="2" r="BK181"/>
  <c r="J181"/>
  <c r="J100"/>
  <c r="P205"/>
  <c i="3" r="T127"/>
  <c r="BK224"/>
  <c r="J224"/>
  <c r="J101"/>
  <c r="R267"/>
  <c i="4" r="P121"/>
  <c i="3" r="BK127"/>
  <c r="P197"/>
  <c r="T197"/>
  <c r="P267"/>
  <c i="4" r="R121"/>
  <c r="R120"/>
  <c r="R119"/>
  <c r="R133"/>
  <c i="2" r="BK125"/>
  <c r="J125"/>
  <c r="J98"/>
  <c r="BK205"/>
  <c r="J205"/>
  <c r="J101"/>
  <c r="BK224"/>
  <c r="J224"/>
  <c r="J102"/>
  <c i="3" r="P127"/>
  <c r="P126"/>
  <c r="P125"/>
  <c i="1" r="AU96"/>
  <c i="3" r="P192"/>
  <c r="T192"/>
  <c r="P224"/>
  <c r="T267"/>
  <c i="4" r="BK121"/>
  <c r="J121"/>
  <c r="J98"/>
  <c r="T121"/>
  <c r="BK133"/>
  <c r="J133"/>
  <c r="J99"/>
  <c r="P133"/>
  <c r="T133"/>
  <c i="3" r="BE138"/>
  <c r="BE147"/>
  <c r="BE209"/>
  <c r="BE212"/>
  <c r="BE213"/>
  <c r="BE216"/>
  <c r="BE218"/>
  <c r="BE242"/>
  <c r="BE243"/>
  <c r="BE246"/>
  <c i="2" r="F92"/>
  <c r="BE166"/>
  <c r="BE216"/>
  <c r="BE227"/>
  <c r="BE229"/>
  <c i="3" r="J89"/>
  <c r="F122"/>
  <c r="BE228"/>
  <c r="BK275"/>
  <c r="J275"/>
  <c r="J103"/>
  <c i="2" r="BE130"/>
  <c r="BE179"/>
  <c r="BE182"/>
  <c r="BE230"/>
  <c r="BE231"/>
  <c r="BE233"/>
  <c i="3" r="BE129"/>
  <c r="BE140"/>
  <c r="BE141"/>
  <c r="BE182"/>
  <c r="BE195"/>
  <c r="BE198"/>
  <c r="BE220"/>
  <c r="BE222"/>
  <c r="BE237"/>
  <c r="BE239"/>
  <c r="BE247"/>
  <c r="BE253"/>
  <c i="4" r="J113"/>
  <c i="2" r="J117"/>
  <c r="BE163"/>
  <c r="BE175"/>
  <c r="BE177"/>
  <c r="BE218"/>
  <c r="BE220"/>
  <c r="BE222"/>
  <c i="3" r="BE175"/>
  <c r="BE191"/>
  <c r="BE193"/>
  <c r="BE236"/>
  <c r="BE268"/>
  <c r="BE279"/>
  <c i="4" r="E109"/>
  <c r="BE122"/>
  <c r="BE123"/>
  <c i="2" r="BE126"/>
  <c r="BE184"/>
  <c r="BE186"/>
  <c r="BE190"/>
  <c r="BE191"/>
  <c r="BE193"/>
  <c r="BE212"/>
  <c i="3" r="BE165"/>
  <c r="BE167"/>
  <c r="BE189"/>
  <c r="BE251"/>
  <c r="BE257"/>
  <c r="BE272"/>
  <c r="BK278"/>
  <c r="J278"/>
  <c r="J105"/>
  <c i="4" r="BE125"/>
  <c r="BE134"/>
  <c r="BE136"/>
  <c i="2" r="E85"/>
  <c r="BE135"/>
  <c r="BE139"/>
  <c r="BE158"/>
  <c r="BE194"/>
  <c r="BE195"/>
  <c r="BE206"/>
  <c r="BE225"/>
  <c i="3" r="E85"/>
  <c r="BE143"/>
  <c r="BE151"/>
  <c r="BE158"/>
  <c r="BE185"/>
  <c r="BE200"/>
  <c r="BE245"/>
  <c r="BE259"/>
  <c r="BE270"/>
  <c i="4" r="F92"/>
  <c r="BE124"/>
  <c r="BE132"/>
  <c i="2" r="BE150"/>
  <c r="BE156"/>
  <c r="BE208"/>
  <c r="BE213"/>
  <c r="BE214"/>
  <c r="BK178"/>
  <c r="J178"/>
  <c r="J99"/>
  <c i="3" r="BE128"/>
  <c r="BE180"/>
  <c r="BE204"/>
  <c r="BE206"/>
  <c r="BE208"/>
  <c r="BE225"/>
  <c r="BE273"/>
  <c r="BE274"/>
  <c i="2" r="BE134"/>
  <c r="BE143"/>
  <c r="BE145"/>
  <c r="BE165"/>
  <c r="BE170"/>
  <c r="BE172"/>
  <c r="BE174"/>
  <c r="BE199"/>
  <c r="BE203"/>
  <c r="BE207"/>
  <c r="BK232"/>
  <c r="J232"/>
  <c r="J103"/>
  <c i="3" r="BE133"/>
  <c r="BE153"/>
  <c r="BE172"/>
  <c r="BE174"/>
  <c r="BE202"/>
  <c r="BE211"/>
  <c r="BE226"/>
  <c r="BE230"/>
  <c r="BE234"/>
  <c r="BE235"/>
  <c r="BE241"/>
  <c r="BE255"/>
  <c r="BE261"/>
  <c r="BE265"/>
  <c r="BE276"/>
  <c i="4" r="BE135"/>
  <c i="3" r="F35"/>
  <c i="1" r="BB96"/>
  <c i="4" r="J34"/>
  <c i="1" r="AW97"/>
  <c i="3" r="F34"/>
  <c i="1" r="BA96"/>
  <c i="2" r="F34"/>
  <c i="1" r="BA95"/>
  <c i="2" r="J34"/>
  <c i="1" r="AW95"/>
  <c i="4" r="F34"/>
  <c i="1" r="BA97"/>
  <c i="4" r="F36"/>
  <c i="1" r="BC97"/>
  <c i="3" r="F37"/>
  <c i="1" r="BD96"/>
  <c i="3" r="J34"/>
  <c i="1" r="AW96"/>
  <c i="2" r="F35"/>
  <c i="1" r="BB95"/>
  <c i="4" r="F35"/>
  <c i="1" r="BB97"/>
  <c i="3" r="F36"/>
  <c i="1" r="BC96"/>
  <c i="2" r="F37"/>
  <c i="1" r="BD95"/>
  <c i="2" r="F36"/>
  <c i="1" r="BC95"/>
  <c i="4" r="F37"/>
  <c i="1" r="BD97"/>
  <c i="3" l="1" r="BK126"/>
  <c r="J126"/>
  <c r="J97"/>
  <c i="4" r="T120"/>
  <c r="T119"/>
  <c i="2" r="P124"/>
  <c r="P123"/>
  <c i="1" r="AU95"/>
  <c i="4" r="P120"/>
  <c r="P119"/>
  <c i="1" r="AU97"/>
  <c i="2" r="R124"/>
  <c r="R123"/>
  <c i="3" r="T126"/>
  <c r="T125"/>
  <c r="R126"/>
  <c r="R125"/>
  <c i="2" r="BK124"/>
  <c r="J124"/>
  <c r="J97"/>
  <c i="3" r="J127"/>
  <c r="J98"/>
  <c r="BK277"/>
  <c r="J277"/>
  <c r="J104"/>
  <c i="4" r="BK120"/>
  <c r="BK119"/>
  <c r="J119"/>
  <c r="J96"/>
  <c i="2" r="J33"/>
  <c i="1" r="AV95"/>
  <c r="AT95"/>
  <c r="BB94"/>
  <c r="W31"/>
  <c i="3" r="F33"/>
  <c i="1" r="AZ96"/>
  <c r="BA94"/>
  <c r="AW94"/>
  <c r="AK30"/>
  <c i="2" r="F33"/>
  <c i="1" r="AZ95"/>
  <c i="3" r="J33"/>
  <c i="1" r="AV96"/>
  <c r="AT96"/>
  <c r="BC94"/>
  <c r="W32"/>
  <c i="4" r="F33"/>
  <c i="1" r="AZ97"/>
  <c i="4" r="J33"/>
  <c i="1" r="AV97"/>
  <c r="AT97"/>
  <c r="BD94"/>
  <c r="W33"/>
  <c i="2" l="1" r="BK123"/>
  <c r="J123"/>
  <c r="J96"/>
  <c i="3" r="BK125"/>
  <c r="J125"/>
  <c r="J96"/>
  <c i="4" r="J120"/>
  <c r="J97"/>
  <c i="1" r="AU94"/>
  <c r="AZ94"/>
  <c r="W29"/>
  <c r="AX94"/>
  <c r="W30"/>
  <c i="4" r="J30"/>
  <c i="1" r="AG97"/>
  <c r="AN97"/>
  <c r="AY94"/>
  <c i="4" l="1" r="J39"/>
  <c i="3" r="J30"/>
  <c i="1" r="AG96"/>
  <c r="AN96"/>
  <c r="AV94"/>
  <c r="AK29"/>
  <c i="2" r="J30"/>
  <c i="1" r="AG95"/>
  <c r="AN95"/>
  <c i="3" l="1" r="J39"/>
  <c i="2" r="J39"/>
  <c i="1" r="AG94"/>
  <c r="AK26"/>
  <c r="AK35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<sst xmlns="http://schemas.openxmlformats.org/spreadsheetml/2006/main">
  <si>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</si>
  <si>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</si>
  <si>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</si>
  <si>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</si>
  <si>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</si>
  <si>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{6da25ec9-405e-4863-a640-7c6dbb751d3f}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</si>
  <si>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</si>
  <si>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</si>
  <si>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</si>
  <si>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</si>
  <si>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</si>
  <si>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</si>
  <si>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</si>
  <si>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</si>
  <si>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VH0012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</si>
  <si>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</si>
  <si>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</si>
  <si>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Parkoviště Mezi Mlaty, Kyjov</t>
  </si>
  <si>
    <t>KSO:</t>
  </si>
  <si>
    <t>CC-CZ:</t>
  </si>
  <si>
    <t>Místo:</t>
  </si>
  <si>
    <t xml:space="preserve"> </t>
  </si>
  <si>
    <t>Datum:</t>
  </si>
  <si>
    <t>17. 4. 2021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</si>
  <si>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</si>
  <si>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</si>
  <si>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</si>
  <si>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</si>
  <si>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</si>
  <si>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</si>
  <si>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</si>
  <si>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</si>
  <si>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</si>
  <si>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</si>
  <si>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</si>
  <si>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</si>
  <si>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</si>
  <si>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</si>
  <si>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</si>
  <si>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</si>
  <si>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</si>
  <si>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</si>
  <si>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</si>
  <si>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</si>
  <si>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</si>
  <si>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</si>
  <si>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</si>
  <si>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</si>
  <si>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</si>
  <si>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</si>
  <si>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</si>
  <si>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</si>
  <si>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</si>
  <si>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</si>
  <si>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</si>
  <si>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</si>
  <si>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</si>
  <si>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</si>
  <si>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</si>
  <si>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</si>
  <si>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</si>
  <si>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</si>
  <si>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</si>
  <si>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</si>
  <si>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</si>
  <si>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</si>
  <si>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</si>
  <si>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</si>
  <si>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</si>
  <si>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</si>
  <si>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</si>
  <si>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</si>
  <si>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</si>
  <si>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</si>
  <si>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</si>
  <si>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</si>
  <si>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</si>
  <si>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</si>
  <si>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 101</t>
  </si>
  <si>
    <t>Chodník</t>
  </si>
  <si>
    <t>STA</t>
  </si>
  <si>
    <t>1</t>
  </si>
  <si>
    <t>{4707d095-c5c8-4d13-a06f-8937021618ad}</t>
  </si>
  <si>
    <t>2</t>
  </si>
  <si>
    <t>SO 102</t>
  </si>
  <si>
    <t>Parkovací stání</t>
  </si>
  <si>
    <t>{f2af3b67-8d05-4681-9cca-1b2ae46547cf}</t>
  </si>
  <si>
    <t>SO 000</t>
  </si>
  <si>
    <t>Vedlejší rozpočtové náklady</t>
  </si>
  <si>
    <t>{1d5425ae-fbea-4d43-aa61-866a7e49a9a1}</t>
  </si>
  <si>
    <t>KRYCÍ LIST SOUPISU PRACÍ</t>
  </si>
  <si>
    <t>Objekt:</t>
  </si>
  <si>
    <t>SO 101 - Chodník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</si>
  <si>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</si>
  <si>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</si>
  <si>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</si>
  <si>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</si>
  <si>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</si>
  <si>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</si>
  <si>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</si>
  <si>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4 - Vodorovné konstrukce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</si>
  <si>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</si>
  <si>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</si>
  <si>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</si>
  <si>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</si>
  <si>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</si>
  <si>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</si>
  <si>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</si>
  <si>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</si>
  <si>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</si>
  <si>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</si>
  <si>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</si>
  <si>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</si>
  <si>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</si>
  <si>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</si>
  <si>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</si>
  <si>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</si>
  <si>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</si>
  <si>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</si>
  <si>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</si>
  <si>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</si>
  <si>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</si>
  <si>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</si>
  <si>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113106134</t>
  </si>
  <si>
    <t>Rozebrání dlažeb ze zámkových dlaždic komunikací pro pěší strojně pl do 50 m2</t>
  </si>
  <si>
    <t>m2</t>
  </si>
  <si>
    <t>CS ÚRS 2021 01</t>
  </si>
  <si>
    <t>4</t>
  </si>
  <si>
    <t>188732635</t>
  </si>
  <si>
    <t>VV</t>
  </si>
  <si>
    <t>"stáv.chodník"10,41+7,73</t>
  </si>
  <si>
    <t>"výškové napojení ploch"1,03</t>
  </si>
  <si>
    <t>Součet</t>
  </si>
  <si>
    <t>113107152</t>
  </si>
  <si>
    <t>Odstranění podkladu z kameniva těženého tl 200 mm strojně pl přes 50 do 200 m2</t>
  </si>
  <si>
    <t>470672861</t>
  </si>
  <si>
    <t>"tl.170mm - výměna asf. krytu"3,1</t>
  </si>
  <si>
    <t>"tl. 180mm - odstranění dlažby"7,73</t>
  </si>
  <si>
    <t>3</t>
  </si>
  <si>
    <t>113107342</t>
  </si>
  <si>
    <t>Odstranění podkladu živičného tl 100 mm strojně pl do 50 m2</t>
  </si>
  <si>
    <t>1087389926</t>
  </si>
  <si>
    <t>113202111</t>
  </si>
  <si>
    <t>Vytrhání obrub krajníků obrubníků stojatých</t>
  </si>
  <si>
    <t>m</t>
  </si>
  <si>
    <t>578443757</t>
  </si>
  <si>
    <t>"silniční obrubníky"6,25</t>
  </si>
  <si>
    <t>"chodníkové obrubníky"11,45</t>
  </si>
  <si>
    <t>5</t>
  </si>
  <si>
    <t>122251103</t>
  </si>
  <si>
    <t>Odkopávky a prokopávky nezapažené v hornině třídy těžitelnosti I, skupiny 3 objem do 100 m3 strojně</t>
  </si>
  <si>
    <t>m3</t>
  </si>
  <si>
    <t>2048228872</t>
  </si>
  <si>
    <t>"odkop zeminy"30,65*0,1+7,73*0,26+128,88*0,5</t>
  </si>
  <si>
    <t>"odkop zeminy za obrubou"(10+12,5+47,6+2,16)*0,03</t>
  </si>
  <si>
    <t>6</t>
  </si>
  <si>
    <t>132212111</t>
  </si>
  <si>
    <t>Hloubení rýh š do 800 mm v soudržných horninách třídy těžitelnosti I, skupiny 3 ručně</t>
  </si>
  <si>
    <t>340233099</t>
  </si>
  <si>
    <t xml:space="preserve">"výkop rýhy pro stranovou přeložku sdělovacích kabelů  Cetin"(7,21+5,65)*0,5*0,6 </t>
  </si>
  <si>
    <t>7</t>
  </si>
  <si>
    <t>162351103</t>
  </si>
  <si>
    <t>Vodorovné přemístění do 500 m výkopku/sypaniny z horniny třídy těžitelnosti I, skupiny 1 až 3</t>
  </si>
  <si>
    <t>-1655206274</t>
  </si>
  <si>
    <t>"odvoz na mezideponii a zpět"</t>
  </si>
  <si>
    <t>"zásyp za obrubníkem"3,195*2</t>
  </si>
  <si>
    <t>"ohumusování tl. 0,1m"48,75*0,1*2</t>
  </si>
  <si>
    <t>8</t>
  </si>
  <si>
    <t>162751117</t>
  </si>
  <si>
    <t>Vodorovné přemístění do 10000 m výkopku/sypaniny z horniny třídy těžitelnosti I, skupiny 1 až 3</t>
  </si>
  <si>
    <t>-1569984289</t>
  </si>
  <si>
    <t>"odkopávky"71,683</t>
  </si>
  <si>
    <t>"výkop rýhy"3,858</t>
  </si>
  <si>
    <t>"zásyp za obrubníkem"-3,195</t>
  </si>
  <si>
    <t>"ohumusování tl. 0,1m"-48,75*0,1</t>
  </si>
  <si>
    <t>9</t>
  </si>
  <si>
    <t>162751139</t>
  </si>
  <si>
    <t>Příplatek k vodorovnému přemístění výkopku/sypaniny z horniny třídy těžitelnosti II, skupiny 4 a 5 ZKD 1000 m přes 10000 m</t>
  </si>
  <si>
    <t>1884417164</t>
  </si>
  <si>
    <t>8*67,471</t>
  </si>
  <si>
    <t>10</t>
  </si>
  <si>
    <t>167151101</t>
  </si>
  <si>
    <t>Nakládání výkopku z hornin třídy těžitelnosti I, skupiny 1 až 3 do 100 m3</t>
  </si>
  <si>
    <t>520553677</t>
  </si>
  <si>
    <t>"odvoz z mezideponie"</t>
  </si>
  <si>
    <t>"zásyp za obrubníkem"3,195</t>
  </si>
  <si>
    <t>"ohumusování tl. 0,1m"48,75*0,1</t>
  </si>
  <si>
    <t>11</t>
  </si>
  <si>
    <t>171201231</t>
  </si>
  <si>
    <t>Poplatek za uložení zeminy a kamení na recyklační skládce (skládkovné) kód odpadu 17 05 04</t>
  </si>
  <si>
    <t>t</t>
  </si>
  <si>
    <t>1530508190</t>
  </si>
  <si>
    <t>67,471*1,8</t>
  </si>
  <si>
    <t>12</t>
  </si>
  <si>
    <t>171251201</t>
  </si>
  <si>
    <t>Uložení sypaniny na skládky nebo meziskládky</t>
  </si>
  <si>
    <t>1262864808</t>
  </si>
  <si>
    <t>13</t>
  </si>
  <si>
    <t>174151101</t>
  </si>
  <si>
    <t>Zásyp jam, šachet rýh nebo kolem objektů sypaninou se zhutněním</t>
  </si>
  <si>
    <t>-282023895</t>
  </si>
  <si>
    <t xml:space="preserve">"zásyp rýh pro uložení sdělovacích kabelů - štěrkopísek"(7,21+5,65)*0,4*0,6 </t>
  </si>
  <si>
    <t>"zásyp zeminou za obrubou - zemina použita z odkopů"106,5*0,03</t>
  </si>
  <si>
    <t>14</t>
  </si>
  <si>
    <t>M</t>
  </si>
  <si>
    <t>58337302</t>
  </si>
  <si>
    <t>štěrkopísek frakce 0/16</t>
  </si>
  <si>
    <t>-149834421</t>
  </si>
  <si>
    <t>3,086*2</t>
  </si>
  <si>
    <t>181006111</t>
  </si>
  <si>
    <t>Rozprostření zemin tl vrstvy do 0,1 m schopných zúrodnění v rovině a sklonu do 1:5</t>
  </si>
  <si>
    <t>532008865</t>
  </si>
  <si>
    <t>"ohumusování ploch - při nedostatku ornice bude použita výkopová zemina"48,75</t>
  </si>
  <si>
    <t>16</t>
  </si>
  <si>
    <t>181411131</t>
  </si>
  <si>
    <t>Založení parkového trávníku výsevem plochy do 1000 m2 v rovině a ve svahu do 1:5</t>
  </si>
  <si>
    <t>-877846527</t>
  </si>
  <si>
    <t>17</t>
  </si>
  <si>
    <t>00572410</t>
  </si>
  <si>
    <t>osivo směs travní parková</t>
  </si>
  <si>
    <t>kg</t>
  </si>
  <si>
    <t>-1618743124</t>
  </si>
  <si>
    <t>48,75*0,04</t>
  </si>
  <si>
    <t>18</t>
  </si>
  <si>
    <t>181951112</t>
  </si>
  <si>
    <t>Úprava pláně v hornině třídy těžitelnosti I, skupiny 1 až 3 se zhutněním strojně</t>
  </si>
  <si>
    <t>-528179928</t>
  </si>
  <si>
    <t>Vodorovné konstrukce</t>
  </si>
  <si>
    <t>19</t>
  </si>
  <si>
    <t>451573111</t>
  </si>
  <si>
    <t>Lože pod potrubí otevřený výkop ze štěrkopísku</t>
  </si>
  <si>
    <t>-1287516095</t>
  </si>
  <si>
    <t>"lože pod chráničky sdělovacích kabelů"5,7*0,5*0,1</t>
  </si>
  <si>
    <t>Komunikace pozemní</t>
  </si>
  <si>
    <t>20</t>
  </si>
  <si>
    <t>564831112</t>
  </si>
  <si>
    <t>Podklad ze štěrkodrtě ŠD tl 110 mm</t>
  </si>
  <si>
    <t>-1855665101</t>
  </si>
  <si>
    <t>"výškové napojení ploch"3,85</t>
  </si>
  <si>
    <t>564851113</t>
  </si>
  <si>
    <t>Podklad ze štěrkodrtě ŠD tl 170 mm</t>
  </si>
  <si>
    <t>-630692859</t>
  </si>
  <si>
    <t>"výměna asf. krytu - ŠDa 0/63"3,17</t>
  </si>
  <si>
    <t>22</t>
  </si>
  <si>
    <t>564861111</t>
  </si>
  <si>
    <t>Podklad ze štěrkodrtě ŠD tl 200 mm</t>
  </si>
  <si>
    <t>1208590492</t>
  </si>
  <si>
    <t>"chodník a plocha pro kontejnery ŠDa 0/63"97,63+1,44</t>
  </si>
  <si>
    <t>"sanace ŠDa 0/63"130,98</t>
  </si>
  <si>
    <t>23</t>
  </si>
  <si>
    <t>565135101</t>
  </si>
  <si>
    <t>Asfaltový beton vrstva podkladní ACP 16+ (obalované kamenivo OKS) tl 50 mm š do 1,5 m</t>
  </si>
  <si>
    <t>1522599432</t>
  </si>
  <si>
    <t>24</t>
  </si>
  <si>
    <t>573191111</t>
  </si>
  <si>
    <t>Postřik infiltrační kationaktivní emulzí v množství 1 kg/m2</t>
  </si>
  <si>
    <t>1487764179</t>
  </si>
  <si>
    <t>"v množství 0,7 kg/m2"3,17</t>
  </si>
  <si>
    <t>25</t>
  </si>
  <si>
    <t>573231106</t>
  </si>
  <si>
    <t>Postřik živičný spojovací ze silniční emulze v množství 0,30 kg/m2</t>
  </si>
  <si>
    <t>-837643274</t>
  </si>
  <si>
    <t>26</t>
  </si>
  <si>
    <t>577144111</t>
  </si>
  <si>
    <t>Asfaltový beton vrstva obrusná ACO 11 (ABS) tř. I tl 50 mm š do 3 m z nemodifikovaného asfaltu</t>
  </si>
  <si>
    <t>-157184890</t>
  </si>
  <si>
    <t>27</t>
  </si>
  <si>
    <t>596211111</t>
  </si>
  <si>
    <t>Kladení zámkové dlažby komunikací pro pěší tl 60 mm skupiny A pl do 100 m2</t>
  </si>
  <si>
    <t>1868974981</t>
  </si>
  <si>
    <t>"chodník a plocha pro kontejnery"97,63+1,44</t>
  </si>
  <si>
    <t>28</t>
  </si>
  <si>
    <t>59245018</t>
  </si>
  <si>
    <t>dlažba tvar obdélník betonová 200x100x60mm přírodní</t>
  </si>
  <si>
    <t>391890432</t>
  </si>
  <si>
    <t>"Chodník"72,12</t>
  </si>
  <si>
    <t>"místo pro kontejnery"25,51</t>
  </si>
  <si>
    <t>29</t>
  </si>
  <si>
    <t>59245006</t>
  </si>
  <si>
    <t>dlažba tvar obdélník betonová pro nevidomé 200x100x60mm barevná</t>
  </si>
  <si>
    <t>-1088884274</t>
  </si>
  <si>
    <t>"varovný pás"1,44</t>
  </si>
  <si>
    <t>Ostatní konstrukce a práce, bourání</t>
  </si>
  <si>
    <t>30</t>
  </si>
  <si>
    <t>916131213</t>
  </si>
  <si>
    <t>Osazení silničního obrubníku betonového stojatého s boční opěrou do lože z betonu prostého</t>
  </si>
  <si>
    <t>-1862184664</t>
  </si>
  <si>
    <t>31</t>
  </si>
  <si>
    <t>59217029</t>
  </si>
  <si>
    <t>obrubník betonový silniční nájezdový 1000x150x150mm</t>
  </si>
  <si>
    <t>145712828</t>
  </si>
  <si>
    <t>32</t>
  </si>
  <si>
    <t>59217030</t>
  </si>
  <si>
    <t>obrubník betonový silniční přechodový 1000x150x150-250mm</t>
  </si>
  <si>
    <t>871129249</t>
  </si>
  <si>
    <t>"L"1</t>
  </si>
  <si>
    <t>"P"1</t>
  </si>
  <si>
    <t>33</t>
  </si>
  <si>
    <t>916231213</t>
  </si>
  <si>
    <t>Osazení chodníkového obrubníku betonového stojatého s boční opěrou do lože z betonu prostého</t>
  </si>
  <si>
    <t>-1453295046</t>
  </si>
  <si>
    <t>34</t>
  </si>
  <si>
    <t>59217017</t>
  </si>
  <si>
    <t>obrubník betonový chodníkový 1000x100x250mm</t>
  </si>
  <si>
    <t>671560842</t>
  </si>
  <si>
    <t>35</t>
  </si>
  <si>
    <t>916991121</t>
  </si>
  <si>
    <t>Lože pod obrubníky, krajníky nebo obruby z dlažebních kostek z betonu prostého</t>
  </si>
  <si>
    <t>-1902502341</t>
  </si>
  <si>
    <t>6,3*0,03</t>
  </si>
  <si>
    <t>36</t>
  </si>
  <si>
    <t>919732211</t>
  </si>
  <si>
    <t>Styčná spára napojení nového živičného povrchu na stávající za tepla š 15 mm hl 25 mm s prořezáním</t>
  </si>
  <si>
    <t>-2007841956</t>
  </si>
  <si>
    <t>"vozovka"6,9</t>
  </si>
  <si>
    <t>37</t>
  </si>
  <si>
    <t>919735112</t>
  </si>
  <si>
    <t>Řezání stávajícího živičného krytu hl do 100 mm</t>
  </si>
  <si>
    <t>145978659</t>
  </si>
  <si>
    <t>38</t>
  </si>
  <si>
    <t>9R01</t>
  </si>
  <si>
    <t>Živý plot dodání a výsadba</t>
  </si>
  <si>
    <t>16595317</t>
  </si>
  <si>
    <t>"přesný typ bude před výsadbou schválen investorem stavby"42,5</t>
  </si>
  <si>
    <t>39</t>
  </si>
  <si>
    <t>9R02</t>
  </si>
  <si>
    <t>Stranová přeložka sdělovacích kabelů a osazení PE dělené chráničky DN110 s rezervní chráničkou PE DN110 se zataženým lankem dl. 5,7 m</t>
  </si>
  <si>
    <t>kč</t>
  </si>
  <si>
    <t>-2123947457</t>
  </si>
  <si>
    <t>997</t>
  </si>
  <si>
    <t>Přesun sutě</t>
  </si>
  <si>
    <t>40</t>
  </si>
  <si>
    <t>997013501</t>
  </si>
  <si>
    <t>Odvoz suti a vybouraných hmot na skládku nebo meziskládku do 1 km se složením</t>
  </si>
  <si>
    <t>-104453103</t>
  </si>
  <si>
    <t>8,613+3,249+0,682</t>
  </si>
  <si>
    <t>41</t>
  </si>
  <si>
    <t>997013509</t>
  </si>
  <si>
    <t>Příplatek k odvozu suti a vybouraných hmot na skládku ZKD 1 km přes 1 km</t>
  </si>
  <si>
    <t>2023527475</t>
  </si>
  <si>
    <t>12,544*17</t>
  </si>
  <si>
    <t>42</t>
  </si>
  <si>
    <t>997013861</t>
  </si>
  <si>
    <t>Poplatek za uložení stavebního odpadu na recyklační skládce (skládkovné) z prostého betonu kód odpadu 17 01 01</t>
  </si>
  <si>
    <t>1102189145</t>
  </si>
  <si>
    <t>43</t>
  </si>
  <si>
    <t>997013873</t>
  </si>
  <si>
    <t>Poplatek za uložení stavebního odpadu na recyklační skládce (skládkovné) zeminy a kamení zatříděného do Katalogu odpadů pod kódem 17 05 04</t>
  </si>
  <si>
    <t>185682481</t>
  </si>
  <si>
    <t>44</t>
  </si>
  <si>
    <t>997013875</t>
  </si>
  <si>
    <t>Poplatek za uložení stavebního odpadu na recyklační skládce (skládkovné) asfaltového bez obsahu dehtu zatříděného do Katalogu odpadů pod kódem 17 03 02</t>
  </si>
  <si>
    <t>-575147620</t>
  </si>
  <si>
    <t>998</t>
  </si>
  <si>
    <t>Přesun hmot</t>
  </si>
  <si>
    <t>45</t>
  </si>
  <si>
    <t>998223011</t>
  </si>
  <si>
    <t>Přesun hmot pro pozemní komunikace s krytem dlážděným</t>
  </si>
  <si>
    <t>-1040593636</t>
  </si>
  <si>
    <t>SO 102 - Parkovací stání</t>
  </si>
  <si>
    <t>VRN - Vedlejší rozpočtové náklady</t>
  </si>
  <si>
    <t xml:space="preserve">    VRN3 - Zařízení staveniště</t>
  </si>
  <si>
    <t>111251101</t>
  </si>
  <si>
    <t>Odstranění křovin a stromů průměru kmene do 100 mm i s kořeny sklonu terénu do 1:5 z celkové plochy do 100 m2 strojně</t>
  </si>
  <si>
    <t>-1889628578</t>
  </si>
  <si>
    <t>113106144</t>
  </si>
  <si>
    <t>Rozebrání dlažeb ze zámkových dlaždic komunikací pro pěší strojně pl přes 50 m2</t>
  </si>
  <si>
    <t>-434766595</t>
  </si>
  <si>
    <t>"stáv.chodník"57,95+53,37</t>
  </si>
  <si>
    <t>"výškové napojení ploch"3,82</t>
  </si>
  <si>
    <t>-551376677</t>
  </si>
  <si>
    <t>"tl.170mm - výměna asf. krytu"35,47</t>
  </si>
  <si>
    <t>"tl. 180mm - odstranění dlažby"53,37</t>
  </si>
  <si>
    <t>"tl.200mm - betonová plocha"1,28</t>
  </si>
  <si>
    <t>113107323</t>
  </si>
  <si>
    <t>Odstranění podkladu z kameniva drceného tl 300 mm strojně pl do 50 m2</t>
  </si>
  <si>
    <t>-1989574918</t>
  </si>
  <si>
    <t>"tl.300mm - odstranění asf. vozovky"14,9</t>
  </si>
  <si>
    <t>113107332</t>
  </si>
  <si>
    <t>Odstranění podkladu z betonu prostého tl 300 mm strojně pl do 50 m2</t>
  </si>
  <si>
    <t>209496522</t>
  </si>
  <si>
    <t>1413122723</t>
  </si>
  <si>
    <t>35,47+14,9</t>
  </si>
  <si>
    <t>240276915</t>
  </si>
  <si>
    <t>"silniční obrubníky"66,26</t>
  </si>
  <si>
    <t>"chodníkové obrubníky"69,36</t>
  </si>
  <si>
    <t>122251104</t>
  </si>
  <si>
    <t>Odkopávky a prokopávky nezapažené v hornině třídy těžitelnosti I, skupiny 3 objem do 500 m3 strojně</t>
  </si>
  <si>
    <t>-1258537112</t>
  </si>
  <si>
    <t>"odkop zeminy"33,76*0,1+53,37*0,510+139,24*0,75+14,9*0,4</t>
  </si>
  <si>
    <t>"odkop zeminy za obrubou"(4,4+20,4+4,4)*0,09</t>
  </si>
  <si>
    <t>-1734090777</t>
  </si>
  <si>
    <t xml:space="preserve">"výkop rýhy pro stranovou přeložku sdělovacích kabelů  Cetin"(7+6,6)*0,5*0,6 </t>
  </si>
  <si>
    <t>2101638581</t>
  </si>
  <si>
    <t>"zásyp za obrubníkem"7,02*2</t>
  </si>
  <si>
    <t>"ohumusování tl. 0,1m"128,66*0,1*2</t>
  </si>
  <si>
    <t>1516481717</t>
  </si>
  <si>
    <t>"odkopávky"143,613</t>
  </si>
  <si>
    <t>"výkop rýhy"4,08</t>
  </si>
  <si>
    <t>"zásyp za obrubníkem"-7,02</t>
  </si>
  <si>
    <t>"výplň otvorů zatravňovacích roštů"-152,16*0,72*0,05</t>
  </si>
  <si>
    <t>"ohumusování tl. 0,1m"-128,66*0,1</t>
  </si>
  <si>
    <t>-243675241</t>
  </si>
  <si>
    <t>8*122,329</t>
  </si>
  <si>
    <t>1765710767</t>
  </si>
  <si>
    <t>"zásyp za obrubníkem"7,02</t>
  </si>
  <si>
    <t>"ohumusování tl. 0,1m"128,66*0,1</t>
  </si>
  <si>
    <t>737765441</t>
  </si>
  <si>
    <t>122,329*1,8</t>
  </si>
  <si>
    <t>-888070488</t>
  </si>
  <si>
    <t>572118687</t>
  </si>
  <si>
    <t xml:space="preserve">"zásyp rýh pro uložení sdělovacích kabelů - štěrkopísek"(7+6,6)*0,4*0,6 </t>
  </si>
  <si>
    <t xml:space="preserve">"výplň spár zatravňovacích  tvárnic tl. 5 cm - zemina z odkpopů"152,16*0,72*0,05</t>
  </si>
  <si>
    <t>"zásyp zeminou za obrubou - zemina použita z odkopů"78*0,09</t>
  </si>
  <si>
    <t>1915478761</t>
  </si>
  <si>
    <t>3,264*2</t>
  </si>
  <si>
    <t>-1825149157</t>
  </si>
  <si>
    <t>"ohumusování ploch - při nedostatku ornice lze použít výkopovou zeminu"128,66</t>
  </si>
  <si>
    <t>1533988284</t>
  </si>
  <si>
    <t>"nezpevněné plochy"128,66</t>
  </si>
  <si>
    <t>"odstavná stání"152,16</t>
  </si>
  <si>
    <t>1703128102</t>
  </si>
  <si>
    <t>280,82*0,04</t>
  </si>
  <si>
    <t>196683186</t>
  </si>
  <si>
    <t>-599202705</t>
  </si>
  <si>
    <t>"lože pod chráničky sdělovacích kabelů"6,7*0,5*0,1</t>
  </si>
  <si>
    <t>451577777</t>
  </si>
  <si>
    <t>Podklad nebo lože pod dlažbu vodorovný nebo do sklonu 1:5 z kameniva těženého tl do 100 mm</t>
  </si>
  <si>
    <t>1076560762</t>
  </si>
  <si>
    <t>"parkovací stání - drc.kamenivo 2/5mm"167,4</t>
  </si>
  <si>
    <t>494714158</t>
  </si>
  <si>
    <t>"výškové napojení ploch"1</t>
  </si>
  <si>
    <t>564851111</t>
  </si>
  <si>
    <t>Podklad ze štěrkodrtě ŠD tl 150 mm</t>
  </si>
  <si>
    <t>2092976326</t>
  </si>
  <si>
    <t>"parkovací stání ŠDa 0/32"167,4</t>
  </si>
  <si>
    <t>-1131464240</t>
  </si>
  <si>
    <t>"ŠDa 0/63"31,1</t>
  </si>
  <si>
    <t>564851114</t>
  </si>
  <si>
    <t>Podklad ze štěrkodrtě ŠD tl 180 mm</t>
  </si>
  <si>
    <t>-1059873588</t>
  </si>
  <si>
    <t>"parkovací stání ŠDa 0/63 tl.150-200mm"206,58</t>
  </si>
  <si>
    <t>-1645992968</t>
  </si>
  <si>
    <t>"sanace ŠDa 0/63 "206,58</t>
  </si>
  <si>
    <t>608253650</t>
  </si>
  <si>
    <t>1899311842</t>
  </si>
  <si>
    <t>"v množství 0,7 kg/m2"31,1</t>
  </si>
  <si>
    <t>564410404</t>
  </si>
  <si>
    <t>2133477730</t>
  </si>
  <si>
    <t>366592382</t>
  </si>
  <si>
    <t>"výškové napojení ploc - stávajícím materiálemh"1</t>
  </si>
  <si>
    <t>5R01</t>
  </si>
  <si>
    <t>Montáž zasakovacích roštů 80x40x6cm</t>
  </si>
  <si>
    <t>-250656513</t>
  </si>
  <si>
    <t>"parkovací stání"167,4</t>
  </si>
  <si>
    <t>5R02</t>
  </si>
  <si>
    <t>zasakovací rošt 80x40x6cm bez kostek</t>
  </si>
  <si>
    <t>-1365164930</t>
  </si>
  <si>
    <t>"výplň zeminou + zatravnění"152,16</t>
  </si>
  <si>
    <t>5R03</t>
  </si>
  <si>
    <t>zasakovací rošt 80x40x6cm s kostkami</t>
  </si>
  <si>
    <t>-1423838614</t>
  </si>
  <si>
    <t>"výplň betonovými kostkami 74 x 74 x 48 mm"15,24</t>
  </si>
  <si>
    <t>5R04</t>
  </si>
  <si>
    <t>Položení a dodání PE folie, prodyšná a propustná pro vodu, 24 g/m2, velikost oka max. 4mm</t>
  </si>
  <si>
    <t>237047932</t>
  </si>
  <si>
    <t>914111111</t>
  </si>
  <si>
    <t>Montáž svislé dopravní značky do velikosti 1 m2 objímkami na sloupek nebo konzolu</t>
  </si>
  <si>
    <t>kus</t>
  </si>
  <si>
    <t>-1490754232</t>
  </si>
  <si>
    <t>40445621</t>
  </si>
  <si>
    <t>informativní značky provozní IP1-IP3, IP4b-IP7, IP10a, b 500x500mm</t>
  </si>
  <si>
    <t>-401969899</t>
  </si>
  <si>
    <t>"IP4b"1</t>
  </si>
  <si>
    <t>40445625</t>
  </si>
  <si>
    <t>informativní značky provozní IP8, IP9, IP11-IP13 500x700mm</t>
  </si>
  <si>
    <t>-1330758844</t>
  </si>
  <si>
    <t>"IP12"1</t>
  </si>
  <si>
    <t>914511112</t>
  </si>
  <si>
    <t>Montáž sloupku dopravních značek délky do 3,5 m s betonovým základem a patkou</t>
  </si>
  <si>
    <t>1120052639</t>
  </si>
  <si>
    <t>"přesun značek"1</t>
  </si>
  <si>
    <t>"nové značky"2</t>
  </si>
  <si>
    <t>40445225</t>
  </si>
  <si>
    <t>sloupek pro dopravní značku Zn D 60mm v 3,5m</t>
  </si>
  <si>
    <t>-285059497</t>
  </si>
  <si>
    <t>40445256</t>
  </si>
  <si>
    <t>svorka upínací na sloupek dopravní značky D 60mm</t>
  </si>
  <si>
    <t>-1197708720</t>
  </si>
  <si>
    <t>40445253</t>
  </si>
  <si>
    <t>víčko plastové na sloupek D 60mm</t>
  </si>
  <si>
    <t>1084188043</t>
  </si>
  <si>
    <t>915111112</t>
  </si>
  <si>
    <t>Vodorovné dopravní značení dělící čáry souvislé š 125 mm retroreflexní bílá barva</t>
  </si>
  <si>
    <t>2098029990</t>
  </si>
  <si>
    <t>"vyznačení parkování"39,8</t>
  </si>
  <si>
    <t>46</t>
  </si>
  <si>
    <t>915131112</t>
  </si>
  <si>
    <t>Vodorovné dopravní značení přechody pro chodce, šipky, symboly retroreflexní bílá barva</t>
  </si>
  <si>
    <t>517099969</t>
  </si>
  <si>
    <t>"V10f"1,11</t>
  </si>
  <si>
    <t>47</t>
  </si>
  <si>
    <t>915611111</t>
  </si>
  <si>
    <t>Předznačení vodorovného liniového značení</t>
  </si>
  <si>
    <t>1510487204</t>
  </si>
  <si>
    <t>48</t>
  </si>
  <si>
    <t>915621111</t>
  </si>
  <si>
    <t>Předznačení vodorovného plošného značení</t>
  </si>
  <si>
    <t>-788332011</t>
  </si>
  <si>
    <t>49</t>
  </si>
  <si>
    <t>1735018202</t>
  </si>
  <si>
    <t>96,9+44,6+2</t>
  </si>
  <si>
    <t>50</t>
  </si>
  <si>
    <t>59217031</t>
  </si>
  <si>
    <t>obrubník betonový silniční 1000x150x250mm</t>
  </si>
  <si>
    <t>980690382</t>
  </si>
  <si>
    <t>51</t>
  </si>
  <si>
    <t>-361870119</t>
  </si>
  <si>
    <t>52</t>
  </si>
  <si>
    <t>769985031</t>
  </si>
  <si>
    <t>53</t>
  </si>
  <si>
    <t>1230190450</t>
  </si>
  <si>
    <t>143,5*0,03</t>
  </si>
  <si>
    <t>54</t>
  </si>
  <si>
    <t>789729240</t>
  </si>
  <si>
    <t>"vozovka"64</t>
  </si>
  <si>
    <t>55</t>
  </si>
  <si>
    <t>1166171593</t>
  </si>
  <si>
    <t>56</t>
  </si>
  <si>
    <t>966006132</t>
  </si>
  <si>
    <t>Odstranění značek dopravních nebo orientačních se sloupky s betonovými patkami</t>
  </si>
  <si>
    <t>-1539868585</t>
  </si>
  <si>
    <t>57</t>
  </si>
  <si>
    <t>966006211</t>
  </si>
  <si>
    <t>Odstranění svislých dopravních značek ze sloupů, sloupků nebo konzol</t>
  </si>
  <si>
    <t>1880367011</t>
  </si>
  <si>
    <t>"stáv.značka"1</t>
  </si>
  <si>
    <t>58</t>
  </si>
  <si>
    <t>Přeložka VO</t>
  </si>
  <si>
    <t>-1365161126</t>
  </si>
  <si>
    <t>odstranění stávajícího sloupu VO a osazení nového sloupu obdobných parametrů, včetně všech potřebných prací, materiálů a napojení na stávající vedení</t>
  </si>
  <si>
    <t>(součástí položky je stožár, svítidlo, vnitřní rozvody, kabely VO atd.)</t>
  </si>
  <si>
    <t>59</t>
  </si>
  <si>
    <t>Stranová přeložka sdělovacích kabelů a osazení PE dělené chráničky DN110 s rezervní chráničkou PE DN110 se zataženým lankem dl. 6,7 m</t>
  </si>
  <si>
    <t>-1295831716</t>
  </si>
  <si>
    <t>60</t>
  </si>
  <si>
    <t>501771063</t>
  </si>
  <si>
    <t>58,538+33,592+11,081</t>
  </si>
  <si>
    <t>61</t>
  </si>
  <si>
    <t>2024255495</t>
  </si>
  <si>
    <t>103,211*17</t>
  </si>
  <si>
    <t>62</t>
  </si>
  <si>
    <t>997221861</t>
  </si>
  <si>
    <t>Poplatek za uložení stavebního odpadu na recyklační skládce (skládkovné) z prostého betonu pod kódem 17 01 01</t>
  </si>
  <si>
    <t>1641301370</t>
  </si>
  <si>
    <t>63</t>
  </si>
  <si>
    <t>997221873</t>
  </si>
  <si>
    <t>-1718499851</t>
  </si>
  <si>
    <t>64</t>
  </si>
  <si>
    <t>997221875</t>
  </si>
  <si>
    <t>-264721205</t>
  </si>
  <si>
    <t>65</t>
  </si>
  <si>
    <t>187104898</t>
  </si>
  <si>
    <t>VRN</t>
  </si>
  <si>
    <t>VRN3</t>
  </si>
  <si>
    <t>Zařízení staveniště</t>
  </si>
  <si>
    <t>66</t>
  </si>
  <si>
    <t>034303000</t>
  </si>
  <si>
    <t>Dopravní značení na staveništi</t>
  </si>
  <si>
    <t>…</t>
  </si>
  <si>
    <t>1024</t>
  </si>
  <si>
    <t>1022368316</t>
  </si>
  <si>
    <t>SO 000 - Vedlejší rozpočtové náklady</t>
  </si>
  <si>
    <t xml:space="preserve">    VRN1 - Průzkumné, geodetické a projektové práce</t>
  </si>
  <si>
    <t>VRN1</t>
  </si>
  <si>
    <t>Průzkumné, geodetické a projektové práce</t>
  </si>
  <si>
    <t>R01</t>
  </si>
  <si>
    <t>Geodetické vytyčení stavby</t>
  </si>
  <si>
    <t>kpt</t>
  </si>
  <si>
    <t>-687396871</t>
  </si>
  <si>
    <t>R02</t>
  </si>
  <si>
    <t>Geodetické zaměření skutečného provedení</t>
  </si>
  <si>
    <t>1155212047</t>
  </si>
  <si>
    <t>R03</t>
  </si>
  <si>
    <t>Dokumentace skutečného provedení stavby</t>
  </si>
  <si>
    <t>-42078765</t>
  </si>
  <si>
    <t>R04</t>
  </si>
  <si>
    <t>Statické zatěžkávací zkoušky</t>
  </si>
  <si>
    <t>počet</t>
  </si>
  <si>
    <t>1569461778</t>
  </si>
  <si>
    <t>"na zemní pláni pro posouzení nutnosti sanace podloží"2</t>
  </si>
  <si>
    <t>"na sanovaném podloží - pláň vozovky"2</t>
  </si>
  <si>
    <t>"na spodní podkladní vrstvě"2</t>
  </si>
  <si>
    <t>"na vrchní podkladní vrstvě"2</t>
  </si>
  <si>
    <t>"na podkladní vrstvě chodníku"2</t>
  </si>
  <si>
    <t>R05</t>
  </si>
  <si>
    <t>Vytyčení stávajících inženýrských sítí</t>
  </si>
  <si>
    <t>-673716528</t>
  </si>
  <si>
    <t>R06</t>
  </si>
  <si>
    <t>Zřízení staveniště</t>
  </si>
  <si>
    <t>1366192689</t>
  </si>
  <si>
    <t>R07</t>
  </si>
  <si>
    <t>Přechodné dopravní značení</t>
  </si>
  <si>
    <t>-1848862048</t>
  </si>
  <si>
    <t>R08</t>
  </si>
  <si>
    <t>Poplatky města za zábor</t>
  </si>
  <si>
    <t>-853491683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</si>
</sst>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7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5" fillId="0" borderId="22" xfId="0" applyFont="1" applyBorder="1" applyAlignment="1" applyProtection="1">
      <alignment horizontal="center" vertical="center"/>
    </xf>
    <xf numFmtId="49" fontId="35" fillId="0" borderId="22" xfId="0" applyNumberFormat="1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167" fontId="35" fillId="0" borderId="22" xfId="0" applyNumberFormat="1" applyFont="1" applyBorder="1" applyAlignment="1" applyProtection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19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20</v>
      </c>
      <c r="E8" s="22"/>
      <c r="F8" s="22"/>
      <c r="G8" s="22"/>
      <c r="H8" s="22"/>
      <c r="I8" s="22"/>
      <c r="J8" s="22"/>
      <c r="K8" s="27" t="s">
        <v>21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22</v>
      </c>
      <c r="AL8" s="22"/>
      <c r="AM8" s="22"/>
      <c r="AN8" s="33" t="s">
        <v>23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25</v>
      </c>
      <c r="AL10" s="22"/>
      <c r="AM10" s="22"/>
      <c r="AN10" s="27" t="s">
        <v>1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21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26</v>
      </c>
      <c r="AL11" s="22"/>
      <c r="AM11" s="22"/>
      <c r="AN11" s="27" t="s">
        <v>1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27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25</v>
      </c>
      <c r="AL13" s="22"/>
      <c r="AM13" s="22"/>
      <c r="AN13" s="34" t="s">
        <v>28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28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26</v>
      </c>
      <c r="AL14" s="22"/>
      <c r="AM14" s="22"/>
      <c r="AN14" s="34" t="s">
        <v>28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29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25</v>
      </c>
      <c r="AL16" s="22"/>
      <c r="AM16" s="22"/>
      <c r="AN16" s="27" t="s">
        <v>1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21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26</v>
      </c>
      <c r="AL17" s="22"/>
      <c r="AM17" s="22"/>
      <c r="AN17" s="27" t="s">
        <v>1</v>
      </c>
      <c r="AO17" s="22"/>
      <c r="AP17" s="22"/>
      <c r="AQ17" s="22"/>
      <c r="AR17" s="20"/>
      <c r="BE17" s="31"/>
      <c r="BS17" s="17" t="s">
        <v>30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31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25</v>
      </c>
      <c r="AL19" s="22"/>
      <c r="AM19" s="22"/>
      <c r="AN19" s="27" t="s">
        <v>1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21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26</v>
      </c>
      <c r="AL20" s="22"/>
      <c r="AM20" s="22"/>
      <c r="AN20" s="27" t="s">
        <v>1</v>
      </c>
      <c r="AO20" s="22"/>
      <c r="AP20" s="22"/>
      <c r="AQ20" s="22"/>
      <c r="AR20" s="20"/>
      <c r="BE20" s="31"/>
      <c r="BS20" s="17" t="s">
        <v>30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32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16.5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33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34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35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36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37</v>
      </c>
      <c r="E29" s="47"/>
      <c r="F29" s="32" t="s">
        <v>38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ROUND(AV94,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39</v>
      </c>
      <c r="G30" s="47"/>
      <c r="H30" s="47"/>
      <c r="I30" s="47"/>
      <c r="J30" s="47"/>
      <c r="K30" s="47"/>
      <c r="L30" s="48">
        <v>0.14999999999999999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ROUND(AW94,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40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41</v>
      </c>
      <c r="G32" s="47"/>
      <c r="H32" s="47"/>
      <c r="I32" s="47"/>
      <c r="J32" s="47"/>
      <c r="K32" s="47"/>
      <c r="L32" s="48">
        <v>0.14999999999999999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42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51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1"/>
    </row>
    <row r="35" s="2" customFormat="1" ht="25.92" customHeight="1">
      <c r="A35" s="38"/>
      <c r="B35" s="39"/>
      <c r="C35" s="52"/>
      <c r="D35" s="53" t="s">
        <v>43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44</v>
      </c>
      <c r="U35" s="54"/>
      <c r="V35" s="54"/>
      <c r="W35" s="54"/>
      <c r="X35" s="56" t="s">
        <v>45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59"/>
      <c r="C49" s="60"/>
      <c r="D49" s="61" t="s">
        <v>46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47</v>
      </c>
      <c r="AI49" s="62"/>
      <c r="AJ49" s="62"/>
      <c r="AK49" s="62"/>
      <c r="AL49" s="62"/>
      <c r="AM49" s="62"/>
      <c r="AN49" s="62"/>
      <c r="AO49" s="62"/>
      <c r="AP49" s="60"/>
      <c r="AQ49" s="60"/>
      <c r="AR49" s="63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64" t="s">
        <v>48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4" t="s">
        <v>49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4" t="s">
        <v>48</v>
      </c>
      <c r="AI60" s="42"/>
      <c r="AJ60" s="42"/>
      <c r="AK60" s="42"/>
      <c r="AL60" s="42"/>
      <c r="AM60" s="64" t="s">
        <v>49</v>
      </c>
      <c r="AN60" s="42"/>
      <c r="AO60" s="42"/>
      <c r="AP60" s="40"/>
      <c r="AQ60" s="40"/>
      <c r="AR60" s="44"/>
      <c r="BE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1" t="s">
        <v>50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1" t="s">
        <v>51</v>
      </c>
      <c r="AI64" s="65"/>
      <c r="AJ64" s="65"/>
      <c r="AK64" s="65"/>
      <c r="AL64" s="65"/>
      <c r="AM64" s="65"/>
      <c r="AN64" s="65"/>
      <c r="AO64" s="65"/>
      <c r="AP64" s="40"/>
      <c r="AQ64" s="40"/>
      <c r="AR64" s="44"/>
      <c r="BE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64" t="s">
        <v>48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4" t="s">
        <v>49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4" t="s">
        <v>48</v>
      </c>
      <c r="AI75" s="42"/>
      <c r="AJ75" s="42"/>
      <c r="AK75" s="42"/>
      <c r="AL75" s="42"/>
      <c r="AM75" s="64" t="s">
        <v>49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44"/>
      <c r="BE77" s="38"/>
    </row>
    <row r="81" s="2" customFormat="1" ht="6.96" customHeight="1">
      <c r="A81" s="3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44"/>
      <c r="BE81" s="38"/>
    </row>
    <row r="82" s="2" customFormat="1" ht="24.96" customHeight="1">
      <c r="A82" s="38"/>
      <c r="B82" s="39"/>
      <c r="C82" s="23" t="s">
        <v>52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0"/>
      <c r="C84" s="32" t="s">
        <v>13</v>
      </c>
      <c r="D84" s="71"/>
      <c r="E84" s="71"/>
      <c r="F84" s="71"/>
      <c r="G84" s="71"/>
      <c r="H84" s="71"/>
      <c r="I84" s="71"/>
      <c r="J84" s="71"/>
      <c r="K84" s="71"/>
      <c r="L84" s="71" t="str">
        <f>K5</f>
        <v>VH0012</v>
      </c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2"/>
      <c r="BE84" s="4"/>
    </row>
    <row r="85" s="5" customFormat="1" ht="36.96" customHeight="1">
      <c r="A85" s="5"/>
      <c r="B85" s="73"/>
      <c r="C85" s="74" t="s">
        <v>16</v>
      </c>
      <c r="D85" s="75"/>
      <c r="E85" s="75"/>
      <c r="F85" s="75"/>
      <c r="G85" s="75"/>
      <c r="H85" s="75"/>
      <c r="I85" s="75"/>
      <c r="J85" s="75"/>
      <c r="K85" s="75"/>
      <c r="L85" s="76" t="str">
        <f>K6</f>
        <v>Parkoviště Mezi Mlaty, Kyjov</v>
      </c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7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2" t="s">
        <v>20</v>
      </c>
      <c r="D87" s="40"/>
      <c r="E87" s="40"/>
      <c r="F87" s="40"/>
      <c r="G87" s="40"/>
      <c r="H87" s="40"/>
      <c r="I87" s="40"/>
      <c r="J87" s="40"/>
      <c r="K87" s="40"/>
      <c r="L87" s="78" t="str">
        <f>IF(K8="","",K8)</f>
        <v xml:space="preserve"> 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22</v>
      </c>
      <c r="AJ87" s="40"/>
      <c r="AK87" s="40"/>
      <c r="AL87" s="40"/>
      <c r="AM87" s="79" t="str">
        <f>IF(AN8= "","",AN8)</f>
        <v>17. 4. 2021</v>
      </c>
      <c r="AN87" s="79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15.15" customHeight="1">
      <c r="A89" s="38"/>
      <c r="B89" s="39"/>
      <c r="C89" s="32" t="s">
        <v>24</v>
      </c>
      <c r="D89" s="40"/>
      <c r="E89" s="40"/>
      <c r="F89" s="40"/>
      <c r="G89" s="40"/>
      <c r="H89" s="40"/>
      <c r="I89" s="40"/>
      <c r="J89" s="40"/>
      <c r="K89" s="40"/>
      <c r="L89" s="71" t="str">
        <f>IF(E11= "","",E11)</f>
        <v xml:space="preserve"> 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29</v>
      </c>
      <c r="AJ89" s="40"/>
      <c r="AK89" s="40"/>
      <c r="AL89" s="40"/>
      <c r="AM89" s="80" t="str">
        <f>IF(E17="","",E17)</f>
        <v xml:space="preserve"> </v>
      </c>
      <c r="AN89" s="71"/>
      <c r="AO89" s="71"/>
      <c r="AP89" s="71"/>
      <c r="AQ89" s="40"/>
      <c r="AR89" s="44"/>
      <c r="AS89" s="81" t="s">
        <v>53</v>
      </c>
      <c r="AT89" s="82"/>
      <c r="AU89" s="83"/>
      <c r="AV89" s="83"/>
      <c r="AW89" s="83"/>
      <c r="AX89" s="83"/>
      <c r="AY89" s="83"/>
      <c r="AZ89" s="83"/>
      <c r="BA89" s="83"/>
      <c r="BB89" s="83"/>
      <c r="BC89" s="83"/>
      <c r="BD89" s="84"/>
      <c r="BE89" s="38"/>
    </row>
    <row r="90" s="2" customFormat="1" ht="15.15" customHeight="1">
      <c r="A90" s="38"/>
      <c r="B90" s="39"/>
      <c r="C90" s="32" t="s">
        <v>27</v>
      </c>
      <c r="D90" s="40"/>
      <c r="E90" s="40"/>
      <c r="F90" s="40"/>
      <c r="G90" s="40"/>
      <c r="H90" s="40"/>
      <c r="I90" s="40"/>
      <c r="J90" s="40"/>
      <c r="K90" s="40"/>
      <c r="L90" s="71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31</v>
      </c>
      <c r="AJ90" s="40"/>
      <c r="AK90" s="40"/>
      <c r="AL90" s="40"/>
      <c r="AM90" s="80" t="str">
        <f>IF(E20="","",E20)</f>
        <v xml:space="preserve"> </v>
      </c>
      <c r="AN90" s="71"/>
      <c r="AO90" s="71"/>
      <c r="AP90" s="71"/>
      <c r="AQ90" s="40"/>
      <c r="AR90" s="44"/>
      <c r="AS90" s="85"/>
      <c r="AT90" s="86"/>
      <c r="AU90" s="87"/>
      <c r="AV90" s="87"/>
      <c r="AW90" s="87"/>
      <c r="AX90" s="87"/>
      <c r="AY90" s="87"/>
      <c r="AZ90" s="87"/>
      <c r="BA90" s="87"/>
      <c r="BB90" s="87"/>
      <c r="BC90" s="87"/>
      <c r="BD90" s="88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89"/>
      <c r="AT91" s="90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38"/>
    </row>
    <row r="92" s="2" customFormat="1" ht="29.28" customHeight="1">
      <c r="A92" s="38"/>
      <c r="B92" s="39"/>
      <c r="C92" s="93" t="s">
        <v>54</v>
      </c>
      <c r="D92" s="94"/>
      <c r="E92" s="94"/>
      <c r="F92" s="94"/>
      <c r="G92" s="94"/>
      <c r="H92" s="95"/>
      <c r="I92" s="96" t="s">
        <v>55</v>
      </c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7" t="s">
        <v>56</v>
      </c>
      <c r="AH92" s="94"/>
      <c r="AI92" s="94"/>
      <c r="AJ92" s="94"/>
      <c r="AK92" s="94"/>
      <c r="AL92" s="94"/>
      <c r="AM92" s="94"/>
      <c r="AN92" s="96" t="s">
        <v>57</v>
      </c>
      <c r="AO92" s="94"/>
      <c r="AP92" s="98"/>
      <c r="AQ92" s="99" t="s">
        <v>58</v>
      </c>
      <c r="AR92" s="44"/>
      <c r="AS92" s="100" t="s">
        <v>59</v>
      </c>
      <c r="AT92" s="101" t="s">
        <v>60</v>
      </c>
      <c r="AU92" s="101" t="s">
        <v>61</v>
      </c>
      <c r="AV92" s="101" t="s">
        <v>62</v>
      </c>
      <c r="AW92" s="101" t="s">
        <v>63</v>
      </c>
      <c r="AX92" s="101" t="s">
        <v>64</v>
      </c>
      <c r="AY92" s="101" t="s">
        <v>65</v>
      </c>
      <c r="AZ92" s="101" t="s">
        <v>66</v>
      </c>
      <c r="BA92" s="101" t="s">
        <v>67</v>
      </c>
      <c r="BB92" s="101" t="s">
        <v>68</v>
      </c>
      <c r="BC92" s="101" t="s">
        <v>69</v>
      </c>
      <c r="BD92" s="102" t="s">
        <v>70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3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5"/>
      <c r="BE93" s="38"/>
    </row>
    <row r="94" s="6" customFormat="1" ht="32.4" customHeight="1">
      <c r="A94" s="6"/>
      <c r="B94" s="106"/>
      <c r="C94" s="107" t="s">
        <v>71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9">
        <f>ROUND(SUM(AG95:AG97),2)</f>
        <v>0</v>
      </c>
      <c r="AH94" s="109"/>
      <c r="AI94" s="109"/>
      <c r="AJ94" s="109"/>
      <c r="AK94" s="109"/>
      <c r="AL94" s="109"/>
      <c r="AM94" s="109"/>
      <c r="AN94" s="110">
        <f>SUM(AG94,AT94)</f>
        <v>0</v>
      </c>
      <c r="AO94" s="110"/>
      <c r="AP94" s="110"/>
      <c r="AQ94" s="111" t="s">
        <v>1</v>
      </c>
      <c r="AR94" s="112"/>
      <c r="AS94" s="113">
        <f>ROUND(SUM(AS95:AS97),2)</f>
        <v>0</v>
      </c>
      <c r="AT94" s="114">
        <f>ROUND(SUM(AV94:AW94),2)</f>
        <v>0</v>
      </c>
      <c r="AU94" s="115">
        <f>ROUND(SUM(AU95:AU97),5)</f>
        <v>0</v>
      </c>
      <c r="AV94" s="114">
        <f>ROUND(AZ94*L29,2)</f>
        <v>0</v>
      </c>
      <c r="AW94" s="114">
        <f>ROUND(BA94*L30,2)</f>
        <v>0</v>
      </c>
      <c r="AX94" s="114">
        <f>ROUND(BB94*L29,2)</f>
        <v>0</v>
      </c>
      <c r="AY94" s="114">
        <f>ROUND(BC94*L30,2)</f>
        <v>0</v>
      </c>
      <c r="AZ94" s="114">
        <f>ROUND(SUM(AZ95:AZ97),2)</f>
        <v>0</v>
      </c>
      <c r="BA94" s="114">
        <f>ROUND(SUM(BA95:BA97),2)</f>
        <v>0</v>
      </c>
      <c r="BB94" s="114">
        <f>ROUND(SUM(BB95:BB97),2)</f>
        <v>0</v>
      </c>
      <c r="BC94" s="114">
        <f>ROUND(SUM(BC95:BC97),2)</f>
        <v>0</v>
      </c>
      <c r="BD94" s="116">
        <f>ROUND(SUM(BD95:BD97),2)</f>
        <v>0</v>
      </c>
      <c r="BE94" s="6"/>
      <c r="BS94" s="117" t="s">
        <v>72</v>
      </c>
      <c r="BT94" s="117" t="s">
        <v>73</v>
      </c>
      <c r="BU94" s="118" t="s">
        <v>74</v>
      </c>
      <c r="BV94" s="117" t="s">
        <v>75</v>
      </c>
      <c r="BW94" s="117" t="s">
        <v>5</v>
      </c>
      <c r="BX94" s="117" t="s">
        <v>76</v>
      </c>
      <c r="CL94" s="117" t="s">
        <v>1</v>
      </c>
    </row>
    <row r="95" s="7" customFormat="1" ht="16.5" customHeight="1">
      <c r="A95" s="119" t="s">
        <v>77</v>
      </c>
      <c r="B95" s="120"/>
      <c r="C95" s="121"/>
      <c r="D95" s="122" t="s">
        <v>78</v>
      </c>
      <c r="E95" s="122"/>
      <c r="F95" s="122"/>
      <c r="G95" s="122"/>
      <c r="H95" s="122"/>
      <c r="I95" s="123"/>
      <c r="J95" s="122" t="s">
        <v>79</v>
      </c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4">
        <f>'SO 101 - Chodník'!J30</f>
        <v>0</v>
      </c>
      <c r="AH95" s="123"/>
      <c r="AI95" s="123"/>
      <c r="AJ95" s="123"/>
      <c r="AK95" s="123"/>
      <c r="AL95" s="123"/>
      <c r="AM95" s="123"/>
      <c r="AN95" s="124">
        <f>SUM(AG95,AT95)</f>
        <v>0</v>
      </c>
      <c r="AO95" s="123"/>
      <c r="AP95" s="123"/>
      <c r="AQ95" s="125" t="s">
        <v>80</v>
      </c>
      <c r="AR95" s="126"/>
      <c r="AS95" s="127">
        <v>0</v>
      </c>
      <c r="AT95" s="128">
        <f>ROUND(SUM(AV95:AW95),2)</f>
        <v>0</v>
      </c>
      <c r="AU95" s="129">
        <f>'SO 101 - Chodník'!P123</f>
        <v>0</v>
      </c>
      <c r="AV95" s="128">
        <f>'SO 101 - Chodník'!J33</f>
        <v>0</v>
      </c>
      <c r="AW95" s="128">
        <f>'SO 101 - Chodník'!J34</f>
        <v>0</v>
      </c>
      <c r="AX95" s="128">
        <f>'SO 101 - Chodník'!J35</f>
        <v>0</v>
      </c>
      <c r="AY95" s="128">
        <f>'SO 101 - Chodník'!J36</f>
        <v>0</v>
      </c>
      <c r="AZ95" s="128">
        <f>'SO 101 - Chodník'!F33</f>
        <v>0</v>
      </c>
      <c r="BA95" s="128">
        <f>'SO 101 - Chodník'!F34</f>
        <v>0</v>
      </c>
      <c r="BB95" s="128">
        <f>'SO 101 - Chodník'!F35</f>
        <v>0</v>
      </c>
      <c r="BC95" s="128">
        <f>'SO 101 - Chodník'!F36</f>
        <v>0</v>
      </c>
      <c r="BD95" s="130">
        <f>'SO 101 - Chodník'!F37</f>
        <v>0</v>
      </c>
      <c r="BE95" s="7"/>
      <c r="BT95" s="131" t="s">
        <v>81</v>
      </c>
      <c r="BV95" s="131" t="s">
        <v>75</v>
      </c>
      <c r="BW95" s="131" t="s">
        <v>82</v>
      </c>
      <c r="BX95" s="131" t="s">
        <v>5</v>
      </c>
      <c r="CL95" s="131" t="s">
        <v>1</v>
      </c>
      <c r="CM95" s="131" t="s">
        <v>83</v>
      </c>
    </row>
    <row r="96" s="7" customFormat="1" ht="16.5" customHeight="1">
      <c r="A96" s="119" t="s">
        <v>77</v>
      </c>
      <c r="B96" s="120"/>
      <c r="C96" s="121"/>
      <c r="D96" s="122" t="s">
        <v>84</v>
      </c>
      <c r="E96" s="122"/>
      <c r="F96" s="122"/>
      <c r="G96" s="122"/>
      <c r="H96" s="122"/>
      <c r="I96" s="123"/>
      <c r="J96" s="122" t="s">
        <v>85</v>
      </c>
      <c r="K96" s="122"/>
      <c r="L96" s="122"/>
      <c r="M96" s="122"/>
      <c r="N96" s="122"/>
      <c r="O96" s="122"/>
      <c r="P96" s="122"/>
      <c r="Q96" s="122"/>
      <c r="R96" s="122"/>
      <c r="S96" s="122"/>
      <c r="T96" s="122"/>
      <c r="U96" s="122"/>
      <c r="V96" s="122"/>
      <c r="W96" s="122"/>
      <c r="X96" s="122"/>
      <c r="Y96" s="122"/>
      <c r="Z96" s="122"/>
      <c r="AA96" s="122"/>
      <c r="AB96" s="122"/>
      <c r="AC96" s="122"/>
      <c r="AD96" s="122"/>
      <c r="AE96" s="122"/>
      <c r="AF96" s="122"/>
      <c r="AG96" s="124">
        <f>'SO 102 - Parkovací stání'!J30</f>
        <v>0</v>
      </c>
      <c r="AH96" s="123"/>
      <c r="AI96" s="123"/>
      <c r="AJ96" s="123"/>
      <c r="AK96" s="123"/>
      <c r="AL96" s="123"/>
      <c r="AM96" s="123"/>
      <c r="AN96" s="124">
        <f>SUM(AG96,AT96)</f>
        <v>0</v>
      </c>
      <c r="AO96" s="123"/>
      <c r="AP96" s="123"/>
      <c r="AQ96" s="125" t="s">
        <v>80</v>
      </c>
      <c r="AR96" s="126"/>
      <c r="AS96" s="127">
        <v>0</v>
      </c>
      <c r="AT96" s="128">
        <f>ROUND(SUM(AV96:AW96),2)</f>
        <v>0</v>
      </c>
      <c r="AU96" s="129">
        <f>'SO 102 - Parkovací stání'!P125</f>
        <v>0</v>
      </c>
      <c r="AV96" s="128">
        <f>'SO 102 - Parkovací stání'!J33</f>
        <v>0</v>
      </c>
      <c r="AW96" s="128">
        <f>'SO 102 - Parkovací stání'!J34</f>
        <v>0</v>
      </c>
      <c r="AX96" s="128">
        <f>'SO 102 - Parkovací stání'!J35</f>
        <v>0</v>
      </c>
      <c r="AY96" s="128">
        <f>'SO 102 - Parkovací stání'!J36</f>
        <v>0</v>
      </c>
      <c r="AZ96" s="128">
        <f>'SO 102 - Parkovací stání'!F33</f>
        <v>0</v>
      </c>
      <c r="BA96" s="128">
        <f>'SO 102 - Parkovací stání'!F34</f>
        <v>0</v>
      </c>
      <c r="BB96" s="128">
        <f>'SO 102 - Parkovací stání'!F35</f>
        <v>0</v>
      </c>
      <c r="BC96" s="128">
        <f>'SO 102 - Parkovací stání'!F36</f>
        <v>0</v>
      </c>
      <c r="BD96" s="130">
        <f>'SO 102 - Parkovací stání'!F37</f>
        <v>0</v>
      </c>
      <c r="BE96" s="7"/>
      <c r="BT96" s="131" t="s">
        <v>81</v>
      </c>
      <c r="BV96" s="131" t="s">
        <v>75</v>
      </c>
      <c r="BW96" s="131" t="s">
        <v>86</v>
      </c>
      <c r="BX96" s="131" t="s">
        <v>5</v>
      </c>
      <c r="CL96" s="131" t="s">
        <v>1</v>
      </c>
      <c r="CM96" s="131" t="s">
        <v>83</v>
      </c>
    </row>
    <row r="97" s="7" customFormat="1" ht="16.5" customHeight="1">
      <c r="A97" s="119" t="s">
        <v>77</v>
      </c>
      <c r="B97" s="120"/>
      <c r="C97" s="121"/>
      <c r="D97" s="122" t="s">
        <v>87</v>
      </c>
      <c r="E97" s="122"/>
      <c r="F97" s="122"/>
      <c r="G97" s="122"/>
      <c r="H97" s="122"/>
      <c r="I97" s="123"/>
      <c r="J97" s="122" t="s">
        <v>88</v>
      </c>
      <c r="K97" s="122"/>
      <c r="L97" s="122"/>
      <c r="M97" s="122"/>
      <c r="N97" s="122"/>
      <c r="O97" s="122"/>
      <c r="P97" s="122"/>
      <c r="Q97" s="122"/>
      <c r="R97" s="122"/>
      <c r="S97" s="122"/>
      <c r="T97" s="122"/>
      <c r="U97" s="122"/>
      <c r="V97" s="122"/>
      <c r="W97" s="122"/>
      <c r="X97" s="122"/>
      <c r="Y97" s="122"/>
      <c r="Z97" s="122"/>
      <c r="AA97" s="122"/>
      <c r="AB97" s="122"/>
      <c r="AC97" s="122"/>
      <c r="AD97" s="122"/>
      <c r="AE97" s="122"/>
      <c r="AF97" s="122"/>
      <c r="AG97" s="124">
        <f>'SO 000 - Vedlejší rozpočt...'!J30</f>
        <v>0</v>
      </c>
      <c r="AH97" s="123"/>
      <c r="AI97" s="123"/>
      <c r="AJ97" s="123"/>
      <c r="AK97" s="123"/>
      <c r="AL97" s="123"/>
      <c r="AM97" s="123"/>
      <c r="AN97" s="124">
        <f>SUM(AG97,AT97)</f>
        <v>0</v>
      </c>
      <c r="AO97" s="123"/>
      <c r="AP97" s="123"/>
      <c r="AQ97" s="125" t="s">
        <v>80</v>
      </c>
      <c r="AR97" s="126"/>
      <c r="AS97" s="132">
        <v>0</v>
      </c>
      <c r="AT97" s="133">
        <f>ROUND(SUM(AV97:AW97),2)</f>
        <v>0</v>
      </c>
      <c r="AU97" s="134">
        <f>'SO 000 - Vedlejší rozpočt...'!P119</f>
        <v>0</v>
      </c>
      <c r="AV97" s="133">
        <f>'SO 000 - Vedlejší rozpočt...'!J33</f>
        <v>0</v>
      </c>
      <c r="AW97" s="133">
        <f>'SO 000 - Vedlejší rozpočt...'!J34</f>
        <v>0</v>
      </c>
      <c r="AX97" s="133">
        <f>'SO 000 - Vedlejší rozpočt...'!J35</f>
        <v>0</v>
      </c>
      <c r="AY97" s="133">
        <f>'SO 000 - Vedlejší rozpočt...'!J36</f>
        <v>0</v>
      </c>
      <c r="AZ97" s="133">
        <f>'SO 000 - Vedlejší rozpočt...'!F33</f>
        <v>0</v>
      </c>
      <c r="BA97" s="133">
        <f>'SO 000 - Vedlejší rozpočt...'!F34</f>
        <v>0</v>
      </c>
      <c r="BB97" s="133">
        <f>'SO 000 - Vedlejší rozpočt...'!F35</f>
        <v>0</v>
      </c>
      <c r="BC97" s="133">
        <f>'SO 000 - Vedlejší rozpočt...'!F36</f>
        <v>0</v>
      </c>
      <c r="BD97" s="135">
        <f>'SO 000 - Vedlejší rozpočt...'!F37</f>
        <v>0</v>
      </c>
      <c r="BE97" s="7"/>
      <c r="BT97" s="131" t="s">
        <v>81</v>
      </c>
      <c r="BV97" s="131" t="s">
        <v>75</v>
      </c>
      <c r="BW97" s="131" t="s">
        <v>89</v>
      </c>
      <c r="BX97" s="131" t="s">
        <v>5</v>
      </c>
      <c r="CL97" s="131" t="s">
        <v>1</v>
      </c>
      <c r="CM97" s="131" t="s">
        <v>83</v>
      </c>
    </row>
    <row r="98" s="2" customFormat="1" ht="30" customHeight="1">
      <c r="A98" s="38"/>
      <c r="B98" s="39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  <c r="AR98" s="44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</row>
    <row r="99" s="2" customFormat="1" ht="6.96" customHeight="1">
      <c r="A99" s="38"/>
      <c r="B99" s="66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/>
      <c r="AN99" s="67"/>
      <c r="AO99" s="67"/>
      <c r="AP99" s="67"/>
      <c r="AQ99" s="67"/>
      <c r="AR99" s="44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</row>
  </sheetData>
  <sheetProtection sheet="1" formatColumns="0" formatRows="0" objects="1" scenarios="1" spinCount="100000" saltValue="++C5PlTBvPpqQi0IjjZ7xJIcj7vbkayldepmywrQDX6MDagflRJRDmU9iU50bT32+cESdBiP0WHpXNCvYSp86g==" hashValue="s7xIf6Rplv3w+TTslhsMP3Df+9c/6xHsRNjixsxpiWHkzDKbRMpo8c+9OeQaot3td7xLBc+eA8uxwzuLX/2s9g==" algorithmName="SHA-512" password="CC35"/>
  <mergeCells count="50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N97:AP97"/>
    <mergeCell ref="AG97:AM97"/>
    <mergeCell ref="D97:H97"/>
    <mergeCell ref="J97:AF97"/>
    <mergeCell ref="AG94:AM94"/>
    <mergeCell ref="AN94:AP94"/>
    <mergeCell ref="AR2:BE2"/>
  </mergeCells>
  <hyperlinks>
    <hyperlink ref="A95" location="'SO 101 - Chodník'!C2" display="/"/>
    <hyperlink ref="A96" location="'SO 102 - Parkovací stání'!C2" display="/"/>
    <hyperlink ref="A97" location="'SO 000 - Vedlejší rozpočt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82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83</v>
      </c>
    </row>
    <row r="4" s="1" customFormat="1" ht="24.96" customHeight="1">
      <c r="B4" s="20"/>
      <c r="D4" s="138" t="s">
        <v>90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Parkoviště Mezi Mlaty, Kyjov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91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92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17. 4. 2021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21</v>
      </c>
      <c r="F15" s="38"/>
      <c r="G15" s="38"/>
      <c r="H15" s="38"/>
      <c r="I15" s="140" t="s">
        <v>26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27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26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29</v>
      </c>
      <c r="E20" s="38"/>
      <c r="F20" s="38"/>
      <c r="G20" s="38"/>
      <c r="H20" s="38"/>
      <c r="I20" s="140" t="s">
        <v>25</v>
      </c>
      <c r="J20" s="143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21</v>
      </c>
      <c r="F21" s="38"/>
      <c r="G21" s="38"/>
      <c r="H21" s="38"/>
      <c r="I21" s="140" t="s">
        <v>26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31</v>
      </c>
      <c r="E23" s="38"/>
      <c r="F23" s="38"/>
      <c r="G23" s="38"/>
      <c r="H23" s="38"/>
      <c r="I23" s="140" t="s">
        <v>25</v>
      </c>
      <c r="J23" s="143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21</v>
      </c>
      <c r="F24" s="38"/>
      <c r="G24" s="38"/>
      <c r="H24" s="38"/>
      <c r="I24" s="140" t="s">
        <v>26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32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33</v>
      </c>
      <c r="E30" s="38"/>
      <c r="F30" s="38"/>
      <c r="G30" s="38"/>
      <c r="H30" s="38"/>
      <c r="I30" s="38"/>
      <c r="J30" s="151">
        <f>ROUND(J123,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35</v>
      </c>
      <c r="G32" s="38"/>
      <c r="H32" s="38"/>
      <c r="I32" s="152" t="s">
        <v>34</v>
      </c>
      <c r="J32" s="152" t="s">
        <v>36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37</v>
      </c>
      <c r="E33" s="140" t="s">
        <v>38</v>
      </c>
      <c r="F33" s="154">
        <f>ROUND((SUM(BE123:BE233)),  2)</f>
        <v>0</v>
      </c>
      <c r="G33" s="38"/>
      <c r="H33" s="38"/>
      <c r="I33" s="155">
        <v>0.20999999999999999</v>
      </c>
      <c r="J33" s="154">
        <f>ROUND(((SUM(BE123:BE233))*I33),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39</v>
      </c>
      <c r="F34" s="154">
        <f>ROUND((SUM(BF123:BF233)),  2)</f>
        <v>0</v>
      </c>
      <c r="G34" s="38"/>
      <c r="H34" s="38"/>
      <c r="I34" s="155">
        <v>0.14999999999999999</v>
      </c>
      <c r="J34" s="154">
        <f>ROUND(((SUM(BF123:BF233))*I34),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40</v>
      </c>
      <c r="F35" s="154">
        <f>ROUND((SUM(BG123:BG233)),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41</v>
      </c>
      <c r="F36" s="154">
        <f>ROUND((SUM(BH123:BH233)),  2)</f>
        <v>0</v>
      </c>
      <c r="G36" s="38"/>
      <c r="H36" s="38"/>
      <c r="I36" s="155">
        <v>0.14999999999999999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42</v>
      </c>
      <c r="F37" s="154">
        <f>ROUND((SUM(BI123:BI233)),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43</v>
      </c>
      <c r="E39" s="158"/>
      <c r="F39" s="158"/>
      <c r="G39" s="159" t="s">
        <v>44</v>
      </c>
      <c r="H39" s="160" t="s">
        <v>45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46</v>
      </c>
      <c r="E50" s="164"/>
      <c r="F50" s="164"/>
      <c r="G50" s="163" t="s">
        <v>47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48</v>
      </c>
      <c r="E61" s="166"/>
      <c r="F61" s="167" t="s">
        <v>49</v>
      </c>
      <c r="G61" s="165" t="s">
        <v>48</v>
      </c>
      <c r="H61" s="166"/>
      <c r="I61" s="166"/>
      <c r="J61" s="168" t="s">
        <v>49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50</v>
      </c>
      <c r="E65" s="169"/>
      <c r="F65" s="169"/>
      <c r="G65" s="163" t="s">
        <v>51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48</v>
      </c>
      <c r="E76" s="166"/>
      <c r="F76" s="167" t="s">
        <v>49</v>
      </c>
      <c r="G76" s="165" t="s">
        <v>48</v>
      </c>
      <c r="H76" s="166"/>
      <c r="I76" s="166"/>
      <c r="J76" s="168" t="s">
        <v>49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93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Parkoviště Mezi Mlaty, Kyjov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91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SO 101 - Chodník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 xml:space="preserve"> </v>
      </c>
      <c r="G89" s="40"/>
      <c r="H89" s="40"/>
      <c r="I89" s="32" t="s">
        <v>22</v>
      </c>
      <c r="J89" s="79" t="str">
        <f>IF(J12="","",J12)</f>
        <v>17. 4. 2021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 xml:space="preserve"> </v>
      </c>
      <c r="G91" s="40"/>
      <c r="H91" s="40"/>
      <c r="I91" s="32" t="s">
        <v>29</v>
      </c>
      <c r="J91" s="36" t="str">
        <f>E21</f>
        <v xml:space="preserve"> 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27</v>
      </c>
      <c r="D92" s="40"/>
      <c r="E92" s="40"/>
      <c r="F92" s="27" t="str">
        <f>IF(E18="","",E18)</f>
        <v>Vyplň údaj</v>
      </c>
      <c r="G92" s="40"/>
      <c r="H92" s="40"/>
      <c r="I92" s="32" t="s">
        <v>31</v>
      </c>
      <c r="J92" s="36" t="str">
        <f>E24</f>
        <v xml:space="preserve"> 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94</v>
      </c>
      <c r="D94" s="176"/>
      <c r="E94" s="176"/>
      <c r="F94" s="176"/>
      <c r="G94" s="176"/>
      <c r="H94" s="176"/>
      <c r="I94" s="176"/>
      <c r="J94" s="177" t="s">
        <v>95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96</v>
      </c>
      <c r="D96" s="40"/>
      <c r="E96" s="40"/>
      <c r="F96" s="40"/>
      <c r="G96" s="40"/>
      <c r="H96" s="40"/>
      <c r="I96" s="40"/>
      <c r="J96" s="110">
        <f>J123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97</v>
      </c>
    </row>
    <row r="97" s="9" customFormat="1" ht="24.96" customHeight="1">
      <c r="A97" s="9"/>
      <c r="B97" s="179"/>
      <c r="C97" s="180"/>
      <c r="D97" s="181" t="s">
        <v>98</v>
      </c>
      <c r="E97" s="182"/>
      <c r="F97" s="182"/>
      <c r="G97" s="182"/>
      <c r="H97" s="182"/>
      <c r="I97" s="182"/>
      <c r="J97" s="183">
        <f>J124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99</v>
      </c>
      <c r="E98" s="188"/>
      <c r="F98" s="188"/>
      <c r="G98" s="188"/>
      <c r="H98" s="188"/>
      <c r="I98" s="188"/>
      <c r="J98" s="189">
        <f>J125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5"/>
      <c r="C99" s="186"/>
      <c r="D99" s="187" t="s">
        <v>100</v>
      </c>
      <c r="E99" s="188"/>
      <c r="F99" s="188"/>
      <c r="G99" s="188"/>
      <c r="H99" s="188"/>
      <c r="I99" s="188"/>
      <c r="J99" s="189">
        <f>J178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5"/>
      <c r="C100" s="186"/>
      <c r="D100" s="187" t="s">
        <v>101</v>
      </c>
      <c r="E100" s="188"/>
      <c r="F100" s="188"/>
      <c r="G100" s="188"/>
      <c r="H100" s="188"/>
      <c r="I100" s="188"/>
      <c r="J100" s="189">
        <f>J181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5"/>
      <c r="C101" s="186"/>
      <c r="D101" s="187" t="s">
        <v>102</v>
      </c>
      <c r="E101" s="188"/>
      <c r="F101" s="188"/>
      <c r="G101" s="188"/>
      <c r="H101" s="188"/>
      <c r="I101" s="188"/>
      <c r="J101" s="189">
        <f>J205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5"/>
      <c r="C102" s="186"/>
      <c r="D102" s="187" t="s">
        <v>103</v>
      </c>
      <c r="E102" s="188"/>
      <c r="F102" s="188"/>
      <c r="G102" s="188"/>
      <c r="H102" s="188"/>
      <c r="I102" s="188"/>
      <c r="J102" s="189">
        <f>J224</f>
        <v>0</v>
      </c>
      <c r="K102" s="186"/>
      <c r="L102" s="19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5"/>
      <c r="C103" s="186"/>
      <c r="D103" s="187" t="s">
        <v>104</v>
      </c>
      <c r="E103" s="188"/>
      <c r="F103" s="188"/>
      <c r="G103" s="188"/>
      <c r="H103" s="188"/>
      <c r="I103" s="188"/>
      <c r="J103" s="189">
        <f>J232</f>
        <v>0</v>
      </c>
      <c r="K103" s="186"/>
      <c r="L103" s="19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8"/>
      <c r="B104" s="39"/>
      <c r="C104" s="40"/>
      <c r="D104" s="40"/>
      <c r="E104" s="40"/>
      <c r="F104" s="40"/>
      <c r="G104" s="40"/>
      <c r="H104" s="40"/>
      <c r="I104" s="40"/>
      <c r="J104" s="40"/>
      <c r="K104" s="40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6.96" customHeight="1">
      <c r="A105" s="38"/>
      <c r="B105" s="66"/>
      <c r="C105" s="67"/>
      <c r="D105" s="67"/>
      <c r="E105" s="67"/>
      <c r="F105" s="67"/>
      <c r="G105" s="67"/>
      <c r="H105" s="67"/>
      <c r="I105" s="67"/>
      <c r="J105" s="67"/>
      <c r="K105" s="67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9" s="2" customFormat="1" ht="6.96" customHeight="1">
      <c r="A109" s="38"/>
      <c r="B109" s="68"/>
      <c r="C109" s="69"/>
      <c r="D109" s="69"/>
      <c r="E109" s="69"/>
      <c r="F109" s="69"/>
      <c r="G109" s="69"/>
      <c r="H109" s="69"/>
      <c r="I109" s="69"/>
      <c r="J109" s="69"/>
      <c r="K109" s="69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24.96" customHeight="1">
      <c r="A110" s="38"/>
      <c r="B110" s="39"/>
      <c r="C110" s="23" t="s">
        <v>105</v>
      </c>
      <c r="D110" s="40"/>
      <c r="E110" s="40"/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16</v>
      </c>
      <c r="D112" s="40"/>
      <c r="E112" s="40"/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6.5" customHeight="1">
      <c r="A113" s="38"/>
      <c r="B113" s="39"/>
      <c r="C113" s="40"/>
      <c r="D113" s="40"/>
      <c r="E113" s="174" t="str">
        <f>E7</f>
        <v>Parkoviště Mezi Mlaty, Kyjov</v>
      </c>
      <c r="F113" s="32"/>
      <c r="G113" s="32"/>
      <c r="H113" s="32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2" customHeight="1">
      <c r="A114" s="38"/>
      <c r="B114" s="39"/>
      <c r="C114" s="32" t="s">
        <v>91</v>
      </c>
      <c r="D114" s="40"/>
      <c r="E114" s="40"/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6.5" customHeight="1">
      <c r="A115" s="38"/>
      <c r="B115" s="39"/>
      <c r="C115" s="40"/>
      <c r="D115" s="40"/>
      <c r="E115" s="76" t="str">
        <f>E9</f>
        <v>SO 101 - Chodník</v>
      </c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6.96" customHeight="1">
      <c r="A116" s="38"/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2" customHeight="1">
      <c r="A117" s="38"/>
      <c r="B117" s="39"/>
      <c r="C117" s="32" t="s">
        <v>20</v>
      </c>
      <c r="D117" s="40"/>
      <c r="E117" s="40"/>
      <c r="F117" s="27" t="str">
        <f>F12</f>
        <v xml:space="preserve"> </v>
      </c>
      <c r="G117" s="40"/>
      <c r="H117" s="40"/>
      <c r="I117" s="32" t="s">
        <v>22</v>
      </c>
      <c r="J117" s="79" t="str">
        <f>IF(J12="","",J12)</f>
        <v>17. 4. 2021</v>
      </c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6.96" customHeight="1">
      <c r="A118" s="38"/>
      <c r="B118" s="39"/>
      <c r="C118" s="40"/>
      <c r="D118" s="40"/>
      <c r="E118" s="40"/>
      <c r="F118" s="40"/>
      <c r="G118" s="40"/>
      <c r="H118" s="40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5.15" customHeight="1">
      <c r="A119" s="38"/>
      <c r="B119" s="39"/>
      <c r="C119" s="32" t="s">
        <v>24</v>
      </c>
      <c r="D119" s="40"/>
      <c r="E119" s="40"/>
      <c r="F119" s="27" t="str">
        <f>E15</f>
        <v xml:space="preserve"> </v>
      </c>
      <c r="G119" s="40"/>
      <c r="H119" s="40"/>
      <c r="I119" s="32" t="s">
        <v>29</v>
      </c>
      <c r="J119" s="36" t="str">
        <f>E21</f>
        <v xml:space="preserve"> </v>
      </c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5.15" customHeight="1">
      <c r="A120" s="38"/>
      <c r="B120" s="39"/>
      <c r="C120" s="32" t="s">
        <v>27</v>
      </c>
      <c r="D120" s="40"/>
      <c r="E120" s="40"/>
      <c r="F120" s="27" t="str">
        <f>IF(E18="","",E18)</f>
        <v>Vyplň údaj</v>
      </c>
      <c r="G120" s="40"/>
      <c r="H120" s="40"/>
      <c r="I120" s="32" t="s">
        <v>31</v>
      </c>
      <c r="J120" s="36" t="str">
        <f>E24</f>
        <v xml:space="preserve"> </v>
      </c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0.32" customHeight="1">
      <c r="A121" s="38"/>
      <c r="B121" s="39"/>
      <c r="C121" s="40"/>
      <c r="D121" s="40"/>
      <c r="E121" s="40"/>
      <c r="F121" s="40"/>
      <c r="G121" s="40"/>
      <c r="H121" s="40"/>
      <c r="I121" s="40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11" customFormat="1" ht="29.28" customHeight="1">
      <c r="A122" s="191"/>
      <c r="B122" s="192"/>
      <c r="C122" s="193" t="s">
        <v>106</v>
      </c>
      <c r="D122" s="194" t="s">
        <v>58</v>
      </c>
      <c r="E122" s="194" t="s">
        <v>54</v>
      </c>
      <c r="F122" s="194" t="s">
        <v>55</v>
      </c>
      <c r="G122" s="194" t="s">
        <v>107</v>
      </c>
      <c r="H122" s="194" t="s">
        <v>108</v>
      </c>
      <c r="I122" s="194" t="s">
        <v>109</v>
      </c>
      <c r="J122" s="194" t="s">
        <v>95</v>
      </c>
      <c r="K122" s="195" t="s">
        <v>110</v>
      </c>
      <c r="L122" s="196"/>
      <c r="M122" s="100" t="s">
        <v>1</v>
      </c>
      <c r="N122" s="101" t="s">
        <v>37</v>
      </c>
      <c r="O122" s="101" t="s">
        <v>111</v>
      </c>
      <c r="P122" s="101" t="s">
        <v>112</v>
      </c>
      <c r="Q122" s="101" t="s">
        <v>113</v>
      </c>
      <c r="R122" s="101" t="s">
        <v>114</v>
      </c>
      <c r="S122" s="101" t="s">
        <v>115</v>
      </c>
      <c r="T122" s="102" t="s">
        <v>116</v>
      </c>
      <c r="U122" s="191"/>
      <c r="V122" s="191"/>
      <c r="W122" s="191"/>
      <c r="X122" s="191"/>
      <c r="Y122" s="191"/>
      <c r="Z122" s="191"/>
      <c r="AA122" s="191"/>
      <c r="AB122" s="191"/>
      <c r="AC122" s="191"/>
      <c r="AD122" s="191"/>
      <c r="AE122" s="191"/>
    </row>
    <row r="123" s="2" customFormat="1" ht="22.8" customHeight="1">
      <c r="A123" s="38"/>
      <c r="B123" s="39"/>
      <c r="C123" s="107" t="s">
        <v>117</v>
      </c>
      <c r="D123" s="40"/>
      <c r="E123" s="40"/>
      <c r="F123" s="40"/>
      <c r="G123" s="40"/>
      <c r="H123" s="40"/>
      <c r="I123" s="40"/>
      <c r="J123" s="197">
        <f>BK123</f>
        <v>0</v>
      </c>
      <c r="K123" s="40"/>
      <c r="L123" s="44"/>
      <c r="M123" s="103"/>
      <c r="N123" s="198"/>
      <c r="O123" s="104"/>
      <c r="P123" s="199">
        <f>P124</f>
        <v>0</v>
      </c>
      <c r="Q123" s="104"/>
      <c r="R123" s="199">
        <f>R124</f>
        <v>160.80728101000005</v>
      </c>
      <c r="S123" s="104"/>
      <c r="T123" s="200">
        <f>T124</f>
        <v>12.543700000000001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7" t="s">
        <v>72</v>
      </c>
      <c r="AU123" s="17" t="s">
        <v>97</v>
      </c>
      <c r="BK123" s="201">
        <f>BK124</f>
        <v>0</v>
      </c>
    </row>
    <row r="124" s="12" customFormat="1" ht="25.92" customHeight="1">
      <c r="A124" s="12"/>
      <c r="B124" s="202"/>
      <c r="C124" s="203"/>
      <c r="D124" s="204" t="s">
        <v>72</v>
      </c>
      <c r="E124" s="205" t="s">
        <v>118</v>
      </c>
      <c r="F124" s="205" t="s">
        <v>119</v>
      </c>
      <c r="G124" s="203"/>
      <c r="H124" s="203"/>
      <c r="I124" s="206"/>
      <c r="J124" s="207">
        <f>BK124</f>
        <v>0</v>
      </c>
      <c r="K124" s="203"/>
      <c r="L124" s="208"/>
      <c r="M124" s="209"/>
      <c r="N124" s="210"/>
      <c r="O124" s="210"/>
      <c r="P124" s="211">
        <f>P125+P178+P181+P205+P224+P232</f>
        <v>0</v>
      </c>
      <c r="Q124" s="210"/>
      <c r="R124" s="211">
        <f>R125+R178+R181+R205+R224+R232</f>
        <v>160.80728101000005</v>
      </c>
      <c r="S124" s="210"/>
      <c r="T124" s="212">
        <f>T125+T178+T181+T205+T224+T232</f>
        <v>12.543700000000001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3" t="s">
        <v>81</v>
      </c>
      <c r="AT124" s="214" t="s">
        <v>72</v>
      </c>
      <c r="AU124" s="214" t="s">
        <v>73</v>
      </c>
      <c r="AY124" s="213" t="s">
        <v>120</v>
      </c>
      <c r="BK124" s="215">
        <f>BK125+BK178+BK181+BK205+BK224+BK232</f>
        <v>0</v>
      </c>
    </row>
    <row r="125" s="12" customFormat="1" ht="22.8" customHeight="1">
      <c r="A125" s="12"/>
      <c r="B125" s="202"/>
      <c r="C125" s="203"/>
      <c r="D125" s="204" t="s">
        <v>72</v>
      </c>
      <c r="E125" s="216" t="s">
        <v>81</v>
      </c>
      <c r="F125" s="216" t="s">
        <v>121</v>
      </c>
      <c r="G125" s="203"/>
      <c r="H125" s="203"/>
      <c r="I125" s="206"/>
      <c r="J125" s="217">
        <f>BK125</f>
        <v>0</v>
      </c>
      <c r="K125" s="203"/>
      <c r="L125" s="208"/>
      <c r="M125" s="209"/>
      <c r="N125" s="210"/>
      <c r="O125" s="210"/>
      <c r="P125" s="211">
        <f>SUM(P126:P177)</f>
        <v>0</v>
      </c>
      <c r="Q125" s="210"/>
      <c r="R125" s="211">
        <f>SUM(R126:R177)</f>
        <v>6.1739499999999996</v>
      </c>
      <c r="S125" s="210"/>
      <c r="T125" s="212">
        <f>SUM(T126:T177)</f>
        <v>12.543700000000001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3" t="s">
        <v>81</v>
      </c>
      <c r="AT125" s="214" t="s">
        <v>72</v>
      </c>
      <c r="AU125" s="214" t="s">
        <v>81</v>
      </c>
      <c r="AY125" s="213" t="s">
        <v>120</v>
      </c>
      <c r="BK125" s="215">
        <f>SUM(BK126:BK177)</f>
        <v>0</v>
      </c>
    </row>
    <row r="126" s="2" customFormat="1">
      <c r="A126" s="38"/>
      <c r="B126" s="39"/>
      <c r="C126" s="218" t="s">
        <v>81</v>
      </c>
      <c r="D126" s="218" t="s">
        <v>122</v>
      </c>
      <c r="E126" s="219" t="s">
        <v>123</v>
      </c>
      <c r="F126" s="220" t="s">
        <v>124</v>
      </c>
      <c r="G126" s="221" t="s">
        <v>125</v>
      </c>
      <c r="H126" s="222">
        <v>19.170000000000002</v>
      </c>
      <c r="I126" s="223"/>
      <c r="J126" s="224">
        <f>ROUND(I126*H126,2)</f>
        <v>0</v>
      </c>
      <c r="K126" s="220" t="s">
        <v>126</v>
      </c>
      <c r="L126" s="44"/>
      <c r="M126" s="225" t="s">
        <v>1</v>
      </c>
      <c r="N126" s="226" t="s">
        <v>38</v>
      </c>
      <c r="O126" s="91"/>
      <c r="P126" s="227">
        <f>O126*H126</f>
        <v>0</v>
      </c>
      <c r="Q126" s="227">
        <v>0</v>
      </c>
      <c r="R126" s="227">
        <f>Q126*H126</f>
        <v>0</v>
      </c>
      <c r="S126" s="227">
        <v>0.26000000000000001</v>
      </c>
      <c r="T126" s="228">
        <f>S126*H126</f>
        <v>4.9842000000000004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29" t="s">
        <v>127</v>
      </c>
      <c r="AT126" s="229" t="s">
        <v>122</v>
      </c>
      <c r="AU126" s="229" t="s">
        <v>83</v>
      </c>
      <c r="AY126" s="17" t="s">
        <v>120</v>
      </c>
      <c r="BE126" s="230">
        <f>IF(N126="základní",J126,0)</f>
        <v>0</v>
      </c>
      <c r="BF126" s="230">
        <f>IF(N126="snížená",J126,0)</f>
        <v>0</v>
      </c>
      <c r="BG126" s="230">
        <f>IF(N126="zákl. přenesená",J126,0)</f>
        <v>0</v>
      </c>
      <c r="BH126" s="230">
        <f>IF(N126="sníž. přenesená",J126,0)</f>
        <v>0</v>
      </c>
      <c r="BI126" s="230">
        <f>IF(N126="nulová",J126,0)</f>
        <v>0</v>
      </c>
      <c r="BJ126" s="17" t="s">
        <v>81</v>
      </c>
      <c r="BK126" s="230">
        <f>ROUND(I126*H126,2)</f>
        <v>0</v>
      </c>
      <c r="BL126" s="17" t="s">
        <v>127</v>
      </c>
      <c r="BM126" s="229" t="s">
        <v>128</v>
      </c>
    </row>
    <row r="127" s="13" customFormat="1">
      <c r="A127" s="13"/>
      <c r="B127" s="231"/>
      <c r="C127" s="232"/>
      <c r="D127" s="233" t="s">
        <v>129</v>
      </c>
      <c r="E127" s="234" t="s">
        <v>1</v>
      </c>
      <c r="F127" s="235" t="s">
        <v>130</v>
      </c>
      <c r="G127" s="232"/>
      <c r="H127" s="236">
        <v>18.140000000000001</v>
      </c>
      <c r="I127" s="237"/>
      <c r="J127" s="232"/>
      <c r="K127" s="232"/>
      <c r="L127" s="238"/>
      <c r="M127" s="239"/>
      <c r="N127" s="240"/>
      <c r="O127" s="240"/>
      <c r="P127" s="240"/>
      <c r="Q127" s="240"/>
      <c r="R127" s="240"/>
      <c r="S127" s="240"/>
      <c r="T127" s="241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2" t="s">
        <v>129</v>
      </c>
      <c r="AU127" s="242" t="s">
        <v>83</v>
      </c>
      <c r="AV127" s="13" t="s">
        <v>83</v>
      </c>
      <c r="AW127" s="13" t="s">
        <v>30</v>
      </c>
      <c r="AX127" s="13" t="s">
        <v>73</v>
      </c>
      <c r="AY127" s="242" t="s">
        <v>120</v>
      </c>
    </row>
    <row r="128" s="13" customFormat="1">
      <c r="A128" s="13"/>
      <c r="B128" s="231"/>
      <c r="C128" s="232"/>
      <c r="D128" s="233" t="s">
        <v>129</v>
      </c>
      <c r="E128" s="234" t="s">
        <v>1</v>
      </c>
      <c r="F128" s="235" t="s">
        <v>131</v>
      </c>
      <c r="G128" s="232"/>
      <c r="H128" s="236">
        <v>1.03</v>
      </c>
      <c r="I128" s="237"/>
      <c r="J128" s="232"/>
      <c r="K128" s="232"/>
      <c r="L128" s="238"/>
      <c r="M128" s="239"/>
      <c r="N128" s="240"/>
      <c r="O128" s="240"/>
      <c r="P128" s="240"/>
      <c r="Q128" s="240"/>
      <c r="R128" s="240"/>
      <c r="S128" s="240"/>
      <c r="T128" s="241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2" t="s">
        <v>129</v>
      </c>
      <c r="AU128" s="242" t="s">
        <v>83</v>
      </c>
      <c r="AV128" s="13" t="s">
        <v>83</v>
      </c>
      <c r="AW128" s="13" t="s">
        <v>30</v>
      </c>
      <c r="AX128" s="13" t="s">
        <v>73</v>
      </c>
      <c r="AY128" s="242" t="s">
        <v>120</v>
      </c>
    </row>
    <row r="129" s="14" customFormat="1">
      <c r="A129" s="14"/>
      <c r="B129" s="243"/>
      <c r="C129" s="244"/>
      <c r="D129" s="233" t="s">
        <v>129</v>
      </c>
      <c r="E129" s="245" t="s">
        <v>1</v>
      </c>
      <c r="F129" s="246" t="s">
        <v>132</v>
      </c>
      <c r="G129" s="244"/>
      <c r="H129" s="247">
        <v>19.170000000000002</v>
      </c>
      <c r="I129" s="248"/>
      <c r="J129" s="244"/>
      <c r="K129" s="244"/>
      <c r="L129" s="249"/>
      <c r="M129" s="250"/>
      <c r="N129" s="251"/>
      <c r="O129" s="251"/>
      <c r="P129" s="251"/>
      <c r="Q129" s="251"/>
      <c r="R129" s="251"/>
      <c r="S129" s="251"/>
      <c r="T129" s="252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3" t="s">
        <v>129</v>
      </c>
      <c r="AU129" s="253" t="s">
        <v>83</v>
      </c>
      <c r="AV129" s="14" t="s">
        <v>127</v>
      </c>
      <c r="AW129" s="14" t="s">
        <v>30</v>
      </c>
      <c r="AX129" s="14" t="s">
        <v>81</v>
      </c>
      <c r="AY129" s="253" t="s">
        <v>120</v>
      </c>
    </row>
    <row r="130" s="2" customFormat="1">
      <c r="A130" s="38"/>
      <c r="B130" s="39"/>
      <c r="C130" s="218" t="s">
        <v>83</v>
      </c>
      <c r="D130" s="218" t="s">
        <v>122</v>
      </c>
      <c r="E130" s="219" t="s">
        <v>133</v>
      </c>
      <c r="F130" s="220" t="s">
        <v>134</v>
      </c>
      <c r="G130" s="221" t="s">
        <v>125</v>
      </c>
      <c r="H130" s="222">
        <v>10.83</v>
      </c>
      <c r="I130" s="223"/>
      <c r="J130" s="224">
        <f>ROUND(I130*H130,2)</f>
        <v>0</v>
      </c>
      <c r="K130" s="220" t="s">
        <v>126</v>
      </c>
      <c r="L130" s="44"/>
      <c r="M130" s="225" t="s">
        <v>1</v>
      </c>
      <c r="N130" s="226" t="s">
        <v>38</v>
      </c>
      <c r="O130" s="91"/>
      <c r="P130" s="227">
        <f>O130*H130</f>
        <v>0</v>
      </c>
      <c r="Q130" s="227">
        <v>0</v>
      </c>
      <c r="R130" s="227">
        <f>Q130*H130</f>
        <v>0</v>
      </c>
      <c r="S130" s="227">
        <v>0.29999999999999999</v>
      </c>
      <c r="T130" s="228">
        <f>S130*H130</f>
        <v>3.2490000000000001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29" t="s">
        <v>127</v>
      </c>
      <c r="AT130" s="229" t="s">
        <v>122</v>
      </c>
      <c r="AU130" s="229" t="s">
        <v>83</v>
      </c>
      <c r="AY130" s="17" t="s">
        <v>120</v>
      </c>
      <c r="BE130" s="230">
        <f>IF(N130="základní",J130,0)</f>
        <v>0</v>
      </c>
      <c r="BF130" s="230">
        <f>IF(N130="snížená",J130,0)</f>
        <v>0</v>
      </c>
      <c r="BG130" s="230">
        <f>IF(N130="zákl. přenesená",J130,0)</f>
        <v>0</v>
      </c>
      <c r="BH130" s="230">
        <f>IF(N130="sníž. přenesená",J130,0)</f>
        <v>0</v>
      </c>
      <c r="BI130" s="230">
        <f>IF(N130="nulová",J130,0)</f>
        <v>0</v>
      </c>
      <c r="BJ130" s="17" t="s">
        <v>81</v>
      </c>
      <c r="BK130" s="230">
        <f>ROUND(I130*H130,2)</f>
        <v>0</v>
      </c>
      <c r="BL130" s="17" t="s">
        <v>127</v>
      </c>
      <c r="BM130" s="229" t="s">
        <v>135</v>
      </c>
    </row>
    <row r="131" s="13" customFormat="1">
      <c r="A131" s="13"/>
      <c r="B131" s="231"/>
      <c r="C131" s="232"/>
      <c r="D131" s="233" t="s">
        <v>129</v>
      </c>
      <c r="E131" s="234" t="s">
        <v>1</v>
      </c>
      <c r="F131" s="235" t="s">
        <v>136</v>
      </c>
      <c r="G131" s="232"/>
      <c r="H131" s="236">
        <v>3.1000000000000001</v>
      </c>
      <c r="I131" s="237"/>
      <c r="J131" s="232"/>
      <c r="K131" s="232"/>
      <c r="L131" s="238"/>
      <c r="M131" s="239"/>
      <c r="N131" s="240"/>
      <c r="O131" s="240"/>
      <c r="P131" s="240"/>
      <c r="Q131" s="240"/>
      <c r="R131" s="240"/>
      <c r="S131" s="240"/>
      <c r="T131" s="241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2" t="s">
        <v>129</v>
      </c>
      <c r="AU131" s="242" t="s">
        <v>83</v>
      </c>
      <c r="AV131" s="13" t="s">
        <v>83</v>
      </c>
      <c r="AW131" s="13" t="s">
        <v>30</v>
      </c>
      <c r="AX131" s="13" t="s">
        <v>73</v>
      </c>
      <c r="AY131" s="242" t="s">
        <v>120</v>
      </c>
    </row>
    <row r="132" s="13" customFormat="1">
      <c r="A132" s="13"/>
      <c r="B132" s="231"/>
      <c r="C132" s="232"/>
      <c r="D132" s="233" t="s">
        <v>129</v>
      </c>
      <c r="E132" s="234" t="s">
        <v>1</v>
      </c>
      <c r="F132" s="235" t="s">
        <v>137</v>
      </c>
      <c r="G132" s="232"/>
      <c r="H132" s="236">
        <v>7.7300000000000004</v>
      </c>
      <c r="I132" s="237"/>
      <c r="J132" s="232"/>
      <c r="K132" s="232"/>
      <c r="L132" s="238"/>
      <c r="M132" s="239"/>
      <c r="N132" s="240"/>
      <c r="O132" s="240"/>
      <c r="P132" s="240"/>
      <c r="Q132" s="240"/>
      <c r="R132" s="240"/>
      <c r="S132" s="240"/>
      <c r="T132" s="241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2" t="s">
        <v>129</v>
      </c>
      <c r="AU132" s="242" t="s">
        <v>83</v>
      </c>
      <c r="AV132" s="13" t="s">
        <v>83</v>
      </c>
      <c r="AW132" s="13" t="s">
        <v>30</v>
      </c>
      <c r="AX132" s="13" t="s">
        <v>73</v>
      </c>
      <c r="AY132" s="242" t="s">
        <v>120</v>
      </c>
    </row>
    <row r="133" s="14" customFormat="1">
      <c r="A133" s="14"/>
      <c r="B133" s="243"/>
      <c r="C133" s="244"/>
      <c r="D133" s="233" t="s">
        <v>129</v>
      </c>
      <c r="E133" s="245" t="s">
        <v>1</v>
      </c>
      <c r="F133" s="246" t="s">
        <v>132</v>
      </c>
      <c r="G133" s="244"/>
      <c r="H133" s="247">
        <v>10.83</v>
      </c>
      <c r="I133" s="248"/>
      <c r="J133" s="244"/>
      <c r="K133" s="244"/>
      <c r="L133" s="249"/>
      <c r="M133" s="250"/>
      <c r="N133" s="251"/>
      <c r="O133" s="251"/>
      <c r="P133" s="251"/>
      <c r="Q133" s="251"/>
      <c r="R133" s="251"/>
      <c r="S133" s="251"/>
      <c r="T133" s="252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3" t="s">
        <v>129</v>
      </c>
      <c r="AU133" s="253" t="s">
        <v>83</v>
      </c>
      <c r="AV133" s="14" t="s">
        <v>127</v>
      </c>
      <c r="AW133" s="14" t="s">
        <v>30</v>
      </c>
      <c r="AX133" s="14" t="s">
        <v>81</v>
      </c>
      <c r="AY133" s="253" t="s">
        <v>120</v>
      </c>
    </row>
    <row r="134" s="2" customFormat="1">
      <c r="A134" s="38"/>
      <c r="B134" s="39"/>
      <c r="C134" s="218" t="s">
        <v>138</v>
      </c>
      <c r="D134" s="218" t="s">
        <v>122</v>
      </c>
      <c r="E134" s="219" t="s">
        <v>139</v>
      </c>
      <c r="F134" s="220" t="s">
        <v>140</v>
      </c>
      <c r="G134" s="221" t="s">
        <v>125</v>
      </c>
      <c r="H134" s="222">
        <v>3.1000000000000001</v>
      </c>
      <c r="I134" s="223"/>
      <c r="J134" s="224">
        <f>ROUND(I134*H134,2)</f>
        <v>0</v>
      </c>
      <c r="K134" s="220" t="s">
        <v>126</v>
      </c>
      <c r="L134" s="44"/>
      <c r="M134" s="225" t="s">
        <v>1</v>
      </c>
      <c r="N134" s="226" t="s">
        <v>38</v>
      </c>
      <c r="O134" s="91"/>
      <c r="P134" s="227">
        <f>O134*H134</f>
        <v>0</v>
      </c>
      <c r="Q134" s="227">
        <v>0</v>
      </c>
      <c r="R134" s="227">
        <f>Q134*H134</f>
        <v>0</v>
      </c>
      <c r="S134" s="227">
        <v>0.22</v>
      </c>
      <c r="T134" s="228">
        <f>S134*H134</f>
        <v>0.68200000000000005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29" t="s">
        <v>127</v>
      </c>
      <c r="AT134" s="229" t="s">
        <v>122</v>
      </c>
      <c r="AU134" s="229" t="s">
        <v>83</v>
      </c>
      <c r="AY134" s="17" t="s">
        <v>120</v>
      </c>
      <c r="BE134" s="230">
        <f>IF(N134="základní",J134,0)</f>
        <v>0</v>
      </c>
      <c r="BF134" s="230">
        <f>IF(N134="snížená",J134,0)</f>
        <v>0</v>
      </c>
      <c r="BG134" s="230">
        <f>IF(N134="zákl. přenesená",J134,0)</f>
        <v>0</v>
      </c>
      <c r="BH134" s="230">
        <f>IF(N134="sníž. přenesená",J134,0)</f>
        <v>0</v>
      </c>
      <c r="BI134" s="230">
        <f>IF(N134="nulová",J134,0)</f>
        <v>0</v>
      </c>
      <c r="BJ134" s="17" t="s">
        <v>81</v>
      </c>
      <c r="BK134" s="230">
        <f>ROUND(I134*H134,2)</f>
        <v>0</v>
      </c>
      <c r="BL134" s="17" t="s">
        <v>127</v>
      </c>
      <c r="BM134" s="229" t="s">
        <v>141</v>
      </c>
    </row>
    <row r="135" s="2" customFormat="1" ht="16.5" customHeight="1">
      <c r="A135" s="38"/>
      <c r="B135" s="39"/>
      <c r="C135" s="218" t="s">
        <v>127</v>
      </c>
      <c r="D135" s="218" t="s">
        <v>122</v>
      </c>
      <c r="E135" s="219" t="s">
        <v>142</v>
      </c>
      <c r="F135" s="220" t="s">
        <v>143</v>
      </c>
      <c r="G135" s="221" t="s">
        <v>144</v>
      </c>
      <c r="H135" s="222">
        <v>17.699999999999999</v>
      </c>
      <c r="I135" s="223"/>
      <c r="J135" s="224">
        <f>ROUND(I135*H135,2)</f>
        <v>0</v>
      </c>
      <c r="K135" s="220" t="s">
        <v>126</v>
      </c>
      <c r="L135" s="44"/>
      <c r="M135" s="225" t="s">
        <v>1</v>
      </c>
      <c r="N135" s="226" t="s">
        <v>38</v>
      </c>
      <c r="O135" s="91"/>
      <c r="P135" s="227">
        <f>O135*H135</f>
        <v>0</v>
      </c>
      <c r="Q135" s="227">
        <v>0</v>
      </c>
      <c r="R135" s="227">
        <f>Q135*H135</f>
        <v>0</v>
      </c>
      <c r="S135" s="227">
        <v>0.20499999999999999</v>
      </c>
      <c r="T135" s="228">
        <f>S135*H135</f>
        <v>3.6284999999999998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29" t="s">
        <v>127</v>
      </c>
      <c r="AT135" s="229" t="s">
        <v>122</v>
      </c>
      <c r="AU135" s="229" t="s">
        <v>83</v>
      </c>
      <c r="AY135" s="17" t="s">
        <v>120</v>
      </c>
      <c r="BE135" s="230">
        <f>IF(N135="základní",J135,0)</f>
        <v>0</v>
      </c>
      <c r="BF135" s="230">
        <f>IF(N135="snížená",J135,0)</f>
        <v>0</v>
      </c>
      <c r="BG135" s="230">
        <f>IF(N135="zákl. přenesená",J135,0)</f>
        <v>0</v>
      </c>
      <c r="BH135" s="230">
        <f>IF(N135="sníž. přenesená",J135,0)</f>
        <v>0</v>
      </c>
      <c r="BI135" s="230">
        <f>IF(N135="nulová",J135,0)</f>
        <v>0</v>
      </c>
      <c r="BJ135" s="17" t="s">
        <v>81</v>
      </c>
      <c r="BK135" s="230">
        <f>ROUND(I135*H135,2)</f>
        <v>0</v>
      </c>
      <c r="BL135" s="17" t="s">
        <v>127</v>
      </c>
      <c r="BM135" s="229" t="s">
        <v>145</v>
      </c>
    </row>
    <row r="136" s="13" customFormat="1">
      <c r="A136" s="13"/>
      <c r="B136" s="231"/>
      <c r="C136" s="232"/>
      <c r="D136" s="233" t="s">
        <v>129</v>
      </c>
      <c r="E136" s="234" t="s">
        <v>1</v>
      </c>
      <c r="F136" s="235" t="s">
        <v>146</v>
      </c>
      <c r="G136" s="232"/>
      <c r="H136" s="236">
        <v>6.25</v>
      </c>
      <c r="I136" s="237"/>
      <c r="J136" s="232"/>
      <c r="K136" s="232"/>
      <c r="L136" s="238"/>
      <c r="M136" s="239"/>
      <c r="N136" s="240"/>
      <c r="O136" s="240"/>
      <c r="P136" s="240"/>
      <c r="Q136" s="240"/>
      <c r="R136" s="240"/>
      <c r="S136" s="240"/>
      <c r="T136" s="241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2" t="s">
        <v>129</v>
      </c>
      <c r="AU136" s="242" t="s">
        <v>83</v>
      </c>
      <c r="AV136" s="13" t="s">
        <v>83</v>
      </c>
      <c r="AW136" s="13" t="s">
        <v>30</v>
      </c>
      <c r="AX136" s="13" t="s">
        <v>73</v>
      </c>
      <c r="AY136" s="242" t="s">
        <v>120</v>
      </c>
    </row>
    <row r="137" s="13" customFormat="1">
      <c r="A137" s="13"/>
      <c r="B137" s="231"/>
      <c r="C137" s="232"/>
      <c r="D137" s="233" t="s">
        <v>129</v>
      </c>
      <c r="E137" s="234" t="s">
        <v>1</v>
      </c>
      <c r="F137" s="235" t="s">
        <v>147</v>
      </c>
      <c r="G137" s="232"/>
      <c r="H137" s="236">
        <v>11.449999999999999</v>
      </c>
      <c r="I137" s="237"/>
      <c r="J137" s="232"/>
      <c r="K137" s="232"/>
      <c r="L137" s="238"/>
      <c r="M137" s="239"/>
      <c r="N137" s="240"/>
      <c r="O137" s="240"/>
      <c r="P137" s="240"/>
      <c r="Q137" s="240"/>
      <c r="R137" s="240"/>
      <c r="S137" s="240"/>
      <c r="T137" s="241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2" t="s">
        <v>129</v>
      </c>
      <c r="AU137" s="242" t="s">
        <v>83</v>
      </c>
      <c r="AV137" s="13" t="s">
        <v>83</v>
      </c>
      <c r="AW137" s="13" t="s">
        <v>30</v>
      </c>
      <c r="AX137" s="13" t="s">
        <v>73</v>
      </c>
      <c r="AY137" s="242" t="s">
        <v>120</v>
      </c>
    </row>
    <row r="138" s="14" customFormat="1">
      <c r="A138" s="14"/>
      <c r="B138" s="243"/>
      <c r="C138" s="244"/>
      <c r="D138" s="233" t="s">
        <v>129</v>
      </c>
      <c r="E138" s="245" t="s">
        <v>1</v>
      </c>
      <c r="F138" s="246" t="s">
        <v>132</v>
      </c>
      <c r="G138" s="244"/>
      <c r="H138" s="247">
        <v>17.699999999999999</v>
      </c>
      <c r="I138" s="248"/>
      <c r="J138" s="244"/>
      <c r="K138" s="244"/>
      <c r="L138" s="249"/>
      <c r="M138" s="250"/>
      <c r="N138" s="251"/>
      <c r="O138" s="251"/>
      <c r="P138" s="251"/>
      <c r="Q138" s="251"/>
      <c r="R138" s="251"/>
      <c r="S138" s="251"/>
      <c r="T138" s="252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3" t="s">
        <v>129</v>
      </c>
      <c r="AU138" s="253" t="s">
        <v>83</v>
      </c>
      <c r="AV138" s="14" t="s">
        <v>127</v>
      </c>
      <c r="AW138" s="14" t="s">
        <v>30</v>
      </c>
      <c r="AX138" s="14" t="s">
        <v>81</v>
      </c>
      <c r="AY138" s="253" t="s">
        <v>120</v>
      </c>
    </row>
    <row r="139" s="2" customFormat="1" ht="33" customHeight="1">
      <c r="A139" s="38"/>
      <c r="B139" s="39"/>
      <c r="C139" s="218" t="s">
        <v>148</v>
      </c>
      <c r="D139" s="218" t="s">
        <v>122</v>
      </c>
      <c r="E139" s="219" t="s">
        <v>149</v>
      </c>
      <c r="F139" s="220" t="s">
        <v>150</v>
      </c>
      <c r="G139" s="221" t="s">
        <v>151</v>
      </c>
      <c r="H139" s="222">
        <v>71.683000000000007</v>
      </c>
      <c r="I139" s="223"/>
      <c r="J139" s="224">
        <f>ROUND(I139*H139,2)</f>
        <v>0</v>
      </c>
      <c r="K139" s="220" t="s">
        <v>126</v>
      </c>
      <c r="L139" s="44"/>
      <c r="M139" s="225" t="s">
        <v>1</v>
      </c>
      <c r="N139" s="226" t="s">
        <v>38</v>
      </c>
      <c r="O139" s="91"/>
      <c r="P139" s="227">
        <f>O139*H139</f>
        <v>0</v>
      </c>
      <c r="Q139" s="227">
        <v>0</v>
      </c>
      <c r="R139" s="227">
        <f>Q139*H139</f>
        <v>0</v>
      </c>
      <c r="S139" s="227">
        <v>0</v>
      </c>
      <c r="T139" s="228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29" t="s">
        <v>127</v>
      </c>
      <c r="AT139" s="229" t="s">
        <v>122</v>
      </c>
      <c r="AU139" s="229" t="s">
        <v>83</v>
      </c>
      <c r="AY139" s="17" t="s">
        <v>120</v>
      </c>
      <c r="BE139" s="230">
        <f>IF(N139="základní",J139,0)</f>
        <v>0</v>
      </c>
      <c r="BF139" s="230">
        <f>IF(N139="snížená",J139,0)</f>
        <v>0</v>
      </c>
      <c r="BG139" s="230">
        <f>IF(N139="zákl. přenesená",J139,0)</f>
        <v>0</v>
      </c>
      <c r="BH139" s="230">
        <f>IF(N139="sníž. přenesená",J139,0)</f>
        <v>0</v>
      </c>
      <c r="BI139" s="230">
        <f>IF(N139="nulová",J139,0)</f>
        <v>0</v>
      </c>
      <c r="BJ139" s="17" t="s">
        <v>81</v>
      </c>
      <c r="BK139" s="230">
        <f>ROUND(I139*H139,2)</f>
        <v>0</v>
      </c>
      <c r="BL139" s="17" t="s">
        <v>127</v>
      </c>
      <c r="BM139" s="229" t="s">
        <v>152</v>
      </c>
    </row>
    <row r="140" s="13" customFormat="1">
      <c r="A140" s="13"/>
      <c r="B140" s="231"/>
      <c r="C140" s="232"/>
      <c r="D140" s="233" t="s">
        <v>129</v>
      </c>
      <c r="E140" s="234" t="s">
        <v>1</v>
      </c>
      <c r="F140" s="235" t="s">
        <v>153</v>
      </c>
      <c r="G140" s="232"/>
      <c r="H140" s="236">
        <v>69.515000000000001</v>
      </c>
      <c r="I140" s="237"/>
      <c r="J140" s="232"/>
      <c r="K140" s="232"/>
      <c r="L140" s="238"/>
      <c r="M140" s="239"/>
      <c r="N140" s="240"/>
      <c r="O140" s="240"/>
      <c r="P140" s="240"/>
      <c r="Q140" s="240"/>
      <c r="R140" s="240"/>
      <c r="S140" s="240"/>
      <c r="T140" s="241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2" t="s">
        <v>129</v>
      </c>
      <c r="AU140" s="242" t="s">
        <v>83</v>
      </c>
      <c r="AV140" s="13" t="s">
        <v>83</v>
      </c>
      <c r="AW140" s="13" t="s">
        <v>30</v>
      </c>
      <c r="AX140" s="13" t="s">
        <v>73</v>
      </c>
      <c r="AY140" s="242" t="s">
        <v>120</v>
      </c>
    </row>
    <row r="141" s="13" customFormat="1">
      <c r="A141" s="13"/>
      <c r="B141" s="231"/>
      <c r="C141" s="232"/>
      <c r="D141" s="233" t="s">
        <v>129</v>
      </c>
      <c r="E141" s="234" t="s">
        <v>1</v>
      </c>
      <c r="F141" s="235" t="s">
        <v>154</v>
      </c>
      <c r="G141" s="232"/>
      <c r="H141" s="236">
        <v>2.1680000000000001</v>
      </c>
      <c r="I141" s="237"/>
      <c r="J141" s="232"/>
      <c r="K141" s="232"/>
      <c r="L141" s="238"/>
      <c r="M141" s="239"/>
      <c r="N141" s="240"/>
      <c r="O141" s="240"/>
      <c r="P141" s="240"/>
      <c r="Q141" s="240"/>
      <c r="R141" s="240"/>
      <c r="S141" s="240"/>
      <c r="T141" s="241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2" t="s">
        <v>129</v>
      </c>
      <c r="AU141" s="242" t="s">
        <v>83</v>
      </c>
      <c r="AV141" s="13" t="s">
        <v>83</v>
      </c>
      <c r="AW141" s="13" t="s">
        <v>30</v>
      </c>
      <c r="AX141" s="13" t="s">
        <v>73</v>
      </c>
      <c r="AY141" s="242" t="s">
        <v>120</v>
      </c>
    </row>
    <row r="142" s="14" customFormat="1">
      <c r="A142" s="14"/>
      <c r="B142" s="243"/>
      <c r="C142" s="244"/>
      <c r="D142" s="233" t="s">
        <v>129</v>
      </c>
      <c r="E142" s="245" t="s">
        <v>1</v>
      </c>
      <c r="F142" s="246" t="s">
        <v>132</v>
      </c>
      <c r="G142" s="244"/>
      <c r="H142" s="247">
        <v>71.683000000000007</v>
      </c>
      <c r="I142" s="248"/>
      <c r="J142" s="244"/>
      <c r="K142" s="244"/>
      <c r="L142" s="249"/>
      <c r="M142" s="250"/>
      <c r="N142" s="251"/>
      <c r="O142" s="251"/>
      <c r="P142" s="251"/>
      <c r="Q142" s="251"/>
      <c r="R142" s="251"/>
      <c r="S142" s="251"/>
      <c r="T142" s="252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3" t="s">
        <v>129</v>
      </c>
      <c r="AU142" s="253" t="s">
        <v>83</v>
      </c>
      <c r="AV142" s="14" t="s">
        <v>127</v>
      </c>
      <c r="AW142" s="14" t="s">
        <v>30</v>
      </c>
      <c r="AX142" s="14" t="s">
        <v>81</v>
      </c>
      <c r="AY142" s="253" t="s">
        <v>120</v>
      </c>
    </row>
    <row r="143" s="2" customFormat="1">
      <c r="A143" s="38"/>
      <c r="B143" s="39"/>
      <c r="C143" s="218" t="s">
        <v>155</v>
      </c>
      <c r="D143" s="218" t="s">
        <v>122</v>
      </c>
      <c r="E143" s="219" t="s">
        <v>156</v>
      </c>
      <c r="F143" s="220" t="s">
        <v>157</v>
      </c>
      <c r="G143" s="221" t="s">
        <v>151</v>
      </c>
      <c r="H143" s="222">
        <v>3.8580000000000001</v>
      </c>
      <c r="I143" s="223"/>
      <c r="J143" s="224">
        <f>ROUND(I143*H143,2)</f>
        <v>0</v>
      </c>
      <c r="K143" s="220" t="s">
        <v>126</v>
      </c>
      <c r="L143" s="44"/>
      <c r="M143" s="225" t="s">
        <v>1</v>
      </c>
      <c r="N143" s="226" t="s">
        <v>38</v>
      </c>
      <c r="O143" s="91"/>
      <c r="P143" s="227">
        <f>O143*H143</f>
        <v>0</v>
      </c>
      <c r="Q143" s="227">
        <v>0</v>
      </c>
      <c r="R143" s="227">
        <f>Q143*H143</f>
        <v>0</v>
      </c>
      <c r="S143" s="227">
        <v>0</v>
      </c>
      <c r="T143" s="228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29" t="s">
        <v>127</v>
      </c>
      <c r="AT143" s="229" t="s">
        <v>122</v>
      </c>
      <c r="AU143" s="229" t="s">
        <v>83</v>
      </c>
      <c r="AY143" s="17" t="s">
        <v>120</v>
      </c>
      <c r="BE143" s="230">
        <f>IF(N143="základní",J143,0)</f>
        <v>0</v>
      </c>
      <c r="BF143" s="230">
        <f>IF(N143="snížená",J143,0)</f>
        <v>0</v>
      </c>
      <c r="BG143" s="230">
        <f>IF(N143="zákl. přenesená",J143,0)</f>
        <v>0</v>
      </c>
      <c r="BH143" s="230">
        <f>IF(N143="sníž. přenesená",J143,0)</f>
        <v>0</v>
      </c>
      <c r="BI143" s="230">
        <f>IF(N143="nulová",J143,0)</f>
        <v>0</v>
      </c>
      <c r="BJ143" s="17" t="s">
        <v>81</v>
      </c>
      <c r="BK143" s="230">
        <f>ROUND(I143*H143,2)</f>
        <v>0</v>
      </c>
      <c r="BL143" s="17" t="s">
        <v>127</v>
      </c>
      <c r="BM143" s="229" t="s">
        <v>158</v>
      </c>
    </row>
    <row r="144" s="13" customFormat="1">
      <c r="A144" s="13"/>
      <c r="B144" s="231"/>
      <c r="C144" s="232"/>
      <c r="D144" s="233" t="s">
        <v>129</v>
      </c>
      <c r="E144" s="234" t="s">
        <v>1</v>
      </c>
      <c r="F144" s="235" t="s">
        <v>159</v>
      </c>
      <c r="G144" s="232"/>
      <c r="H144" s="236">
        <v>3.8580000000000001</v>
      </c>
      <c r="I144" s="237"/>
      <c r="J144" s="232"/>
      <c r="K144" s="232"/>
      <c r="L144" s="238"/>
      <c r="M144" s="239"/>
      <c r="N144" s="240"/>
      <c r="O144" s="240"/>
      <c r="P144" s="240"/>
      <c r="Q144" s="240"/>
      <c r="R144" s="240"/>
      <c r="S144" s="240"/>
      <c r="T144" s="241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2" t="s">
        <v>129</v>
      </c>
      <c r="AU144" s="242" t="s">
        <v>83</v>
      </c>
      <c r="AV144" s="13" t="s">
        <v>83</v>
      </c>
      <c r="AW144" s="13" t="s">
        <v>30</v>
      </c>
      <c r="AX144" s="13" t="s">
        <v>81</v>
      </c>
      <c r="AY144" s="242" t="s">
        <v>120</v>
      </c>
    </row>
    <row r="145" s="2" customFormat="1" ht="33" customHeight="1">
      <c r="A145" s="38"/>
      <c r="B145" s="39"/>
      <c r="C145" s="218" t="s">
        <v>160</v>
      </c>
      <c r="D145" s="218" t="s">
        <v>122</v>
      </c>
      <c r="E145" s="219" t="s">
        <v>161</v>
      </c>
      <c r="F145" s="220" t="s">
        <v>162</v>
      </c>
      <c r="G145" s="221" t="s">
        <v>151</v>
      </c>
      <c r="H145" s="222">
        <v>16.140000000000001</v>
      </c>
      <c r="I145" s="223"/>
      <c r="J145" s="224">
        <f>ROUND(I145*H145,2)</f>
        <v>0</v>
      </c>
      <c r="K145" s="220" t="s">
        <v>126</v>
      </c>
      <c r="L145" s="44"/>
      <c r="M145" s="225" t="s">
        <v>1</v>
      </c>
      <c r="N145" s="226" t="s">
        <v>38</v>
      </c>
      <c r="O145" s="91"/>
      <c r="P145" s="227">
        <f>O145*H145</f>
        <v>0</v>
      </c>
      <c r="Q145" s="227">
        <v>0</v>
      </c>
      <c r="R145" s="227">
        <f>Q145*H145</f>
        <v>0</v>
      </c>
      <c r="S145" s="227">
        <v>0</v>
      </c>
      <c r="T145" s="228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29" t="s">
        <v>127</v>
      </c>
      <c r="AT145" s="229" t="s">
        <v>122</v>
      </c>
      <c r="AU145" s="229" t="s">
        <v>83</v>
      </c>
      <c r="AY145" s="17" t="s">
        <v>120</v>
      </c>
      <c r="BE145" s="230">
        <f>IF(N145="základní",J145,0)</f>
        <v>0</v>
      </c>
      <c r="BF145" s="230">
        <f>IF(N145="snížená",J145,0)</f>
        <v>0</v>
      </c>
      <c r="BG145" s="230">
        <f>IF(N145="zákl. přenesená",J145,0)</f>
        <v>0</v>
      </c>
      <c r="BH145" s="230">
        <f>IF(N145="sníž. přenesená",J145,0)</f>
        <v>0</v>
      </c>
      <c r="BI145" s="230">
        <f>IF(N145="nulová",J145,0)</f>
        <v>0</v>
      </c>
      <c r="BJ145" s="17" t="s">
        <v>81</v>
      </c>
      <c r="BK145" s="230">
        <f>ROUND(I145*H145,2)</f>
        <v>0</v>
      </c>
      <c r="BL145" s="17" t="s">
        <v>127</v>
      </c>
      <c r="BM145" s="229" t="s">
        <v>163</v>
      </c>
    </row>
    <row r="146" s="15" customFormat="1">
      <c r="A146" s="15"/>
      <c r="B146" s="254"/>
      <c r="C146" s="255"/>
      <c r="D146" s="233" t="s">
        <v>129</v>
      </c>
      <c r="E146" s="256" t="s">
        <v>1</v>
      </c>
      <c r="F146" s="257" t="s">
        <v>164</v>
      </c>
      <c r="G146" s="255"/>
      <c r="H146" s="256" t="s">
        <v>1</v>
      </c>
      <c r="I146" s="258"/>
      <c r="J146" s="255"/>
      <c r="K146" s="255"/>
      <c r="L146" s="259"/>
      <c r="M146" s="260"/>
      <c r="N146" s="261"/>
      <c r="O146" s="261"/>
      <c r="P146" s="261"/>
      <c r="Q146" s="261"/>
      <c r="R146" s="261"/>
      <c r="S146" s="261"/>
      <c r="T146" s="262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63" t="s">
        <v>129</v>
      </c>
      <c r="AU146" s="263" t="s">
        <v>83</v>
      </c>
      <c r="AV146" s="15" t="s">
        <v>81</v>
      </c>
      <c r="AW146" s="15" t="s">
        <v>30</v>
      </c>
      <c r="AX146" s="15" t="s">
        <v>73</v>
      </c>
      <c r="AY146" s="263" t="s">
        <v>120</v>
      </c>
    </row>
    <row r="147" s="13" customFormat="1">
      <c r="A147" s="13"/>
      <c r="B147" s="231"/>
      <c r="C147" s="232"/>
      <c r="D147" s="233" t="s">
        <v>129</v>
      </c>
      <c r="E147" s="234" t="s">
        <v>1</v>
      </c>
      <c r="F147" s="235" t="s">
        <v>165</v>
      </c>
      <c r="G147" s="232"/>
      <c r="H147" s="236">
        <v>6.3899999999999997</v>
      </c>
      <c r="I147" s="237"/>
      <c r="J147" s="232"/>
      <c r="K147" s="232"/>
      <c r="L147" s="238"/>
      <c r="M147" s="239"/>
      <c r="N147" s="240"/>
      <c r="O147" s="240"/>
      <c r="P147" s="240"/>
      <c r="Q147" s="240"/>
      <c r="R147" s="240"/>
      <c r="S147" s="240"/>
      <c r="T147" s="241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2" t="s">
        <v>129</v>
      </c>
      <c r="AU147" s="242" t="s">
        <v>83</v>
      </c>
      <c r="AV147" s="13" t="s">
        <v>83</v>
      </c>
      <c r="AW147" s="13" t="s">
        <v>30</v>
      </c>
      <c r="AX147" s="13" t="s">
        <v>73</v>
      </c>
      <c r="AY147" s="242" t="s">
        <v>120</v>
      </c>
    </row>
    <row r="148" s="13" customFormat="1">
      <c r="A148" s="13"/>
      <c r="B148" s="231"/>
      <c r="C148" s="232"/>
      <c r="D148" s="233" t="s">
        <v>129</v>
      </c>
      <c r="E148" s="234" t="s">
        <v>1</v>
      </c>
      <c r="F148" s="235" t="s">
        <v>166</v>
      </c>
      <c r="G148" s="232"/>
      <c r="H148" s="236">
        <v>9.75</v>
      </c>
      <c r="I148" s="237"/>
      <c r="J148" s="232"/>
      <c r="K148" s="232"/>
      <c r="L148" s="238"/>
      <c r="M148" s="239"/>
      <c r="N148" s="240"/>
      <c r="O148" s="240"/>
      <c r="P148" s="240"/>
      <c r="Q148" s="240"/>
      <c r="R148" s="240"/>
      <c r="S148" s="240"/>
      <c r="T148" s="241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2" t="s">
        <v>129</v>
      </c>
      <c r="AU148" s="242" t="s">
        <v>83</v>
      </c>
      <c r="AV148" s="13" t="s">
        <v>83</v>
      </c>
      <c r="AW148" s="13" t="s">
        <v>30</v>
      </c>
      <c r="AX148" s="13" t="s">
        <v>73</v>
      </c>
      <c r="AY148" s="242" t="s">
        <v>120</v>
      </c>
    </row>
    <row r="149" s="14" customFormat="1">
      <c r="A149" s="14"/>
      <c r="B149" s="243"/>
      <c r="C149" s="244"/>
      <c r="D149" s="233" t="s">
        <v>129</v>
      </c>
      <c r="E149" s="245" t="s">
        <v>1</v>
      </c>
      <c r="F149" s="246" t="s">
        <v>132</v>
      </c>
      <c r="G149" s="244"/>
      <c r="H149" s="247">
        <v>16.140000000000001</v>
      </c>
      <c r="I149" s="248"/>
      <c r="J149" s="244"/>
      <c r="K149" s="244"/>
      <c r="L149" s="249"/>
      <c r="M149" s="250"/>
      <c r="N149" s="251"/>
      <c r="O149" s="251"/>
      <c r="P149" s="251"/>
      <c r="Q149" s="251"/>
      <c r="R149" s="251"/>
      <c r="S149" s="251"/>
      <c r="T149" s="252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3" t="s">
        <v>129</v>
      </c>
      <c r="AU149" s="253" t="s">
        <v>83</v>
      </c>
      <c r="AV149" s="14" t="s">
        <v>127</v>
      </c>
      <c r="AW149" s="14" t="s">
        <v>30</v>
      </c>
      <c r="AX149" s="14" t="s">
        <v>81</v>
      </c>
      <c r="AY149" s="253" t="s">
        <v>120</v>
      </c>
    </row>
    <row r="150" s="2" customFormat="1" ht="33" customHeight="1">
      <c r="A150" s="38"/>
      <c r="B150" s="39"/>
      <c r="C150" s="218" t="s">
        <v>167</v>
      </c>
      <c r="D150" s="218" t="s">
        <v>122</v>
      </c>
      <c r="E150" s="219" t="s">
        <v>168</v>
      </c>
      <c r="F150" s="220" t="s">
        <v>169</v>
      </c>
      <c r="G150" s="221" t="s">
        <v>151</v>
      </c>
      <c r="H150" s="222">
        <v>67.471000000000004</v>
      </c>
      <c r="I150" s="223"/>
      <c r="J150" s="224">
        <f>ROUND(I150*H150,2)</f>
        <v>0</v>
      </c>
      <c r="K150" s="220" t="s">
        <v>126</v>
      </c>
      <c r="L150" s="44"/>
      <c r="M150" s="225" t="s">
        <v>1</v>
      </c>
      <c r="N150" s="226" t="s">
        <v>38</v>
      </c>
      <c r="O150" s="91"/>
      <c r="P150" s="227">
        <f>O150*H150</f>
        <v>0</v>
      </c>
      <c r="Q150" s="227">
        <v>0</v>
      </c>
      <c r="R150" s="227">
        <f>Q150*H150</f>
        <v>0</v>
      </c>
      <c r="S150" s="227">
        <v>0</v>
      </c>
      <c r="T150" s="228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29" t="s">
        <v>127</v>
      </c>
      <c r="AT150" s="229" t="s">
        <v>122</v>
      </c>
      <c r="AU150" s="229" t="s">
        <v>83</v>
      </c>
      <c r="AY150" s="17" t="s">
        <v>120</v>
      </c>
      <c r="BE150" s="230">
        <f>IF(N150="základní",J150,0)</f>
        <v>0</v>
      </c>
      <c r="BF150" s="230">
        <f>IF(N150="snížená",J150,0)</f>
        <v>0</v>
      </c>
      <c r="BG150" s="230">
        <f>IF(N150="zákl. přenesená",J150,0)</f>
        <v>0</v>
      </c>
      <c r="BH150" s="230">
        <f>IF(N150="sníž. přenesená",J150,0)</f>
        <v>0</v>
      </c>
      <c r="BI150" s="230">
        <f>IF(N150="nulová",J150,0)</f>
        <v>0</v>
      </c>
      <c r="BJ150" s="17" t="s">
        <v>81</v>
      </c>
      <c r="BK150" s="230">
        <f>ROUND(I150*H150,2)</f>
        <v>0</v>
      </c>
      <c r="BL150" s="17" t="s">
        <v>127</v>
      </c>
      <c r="BM150" s="229" t="s">
        <v>170</v>
      </c>
    </row>
    <row r="151" s="13" customFormat="1">
      <c r="A151" s="13"/>
      <c r="B151" s="231"/>
      <c r="C151" s="232"/>
      <c r="D151" s="233" t="s">
        <v>129</v>
      </c>
      <c r="E151" s="234" t="s">
        <v>1</v>
      </c>
      <c r="F151" s="235" t="s">
        <v>171</v>
      </c>
      <c r="G151" s="232"/>
      <c r="H151" s="236">
        <v>71.683000000000007</v>
      </c>
      <c r="I151" s="237"/>
      <c r="J151" s="232"/>
      <c r="K151" s="232"/>
      <c r="L151" s="238"/>
      <c r="M151" s="239"/>
      <c r="N151" s="240"/>
      <c r="O151" s="240"/>
      <c r="P151" s="240"/>
      <c r="Q151" s="240"/>
      <c r="R151" s="240"/>
      <c r="S151" s="240"/>
      <c r="T151" s="241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2" t="s">
        <v>129</v>
      </c>
      <c r="AU151" s="242" t="s">
        <v>83</v>
      </c>
      <c r="AV151" s="13" t="s">
        <v>83</v>
      </c>
      <c r="AW151" s="13" t="s">
        <v>30</v>
      </c>
      <c r="AX151" s="13" t="s">
        <v>73</v>
      </c>
      <c r="AY151" s="242" t="s">
        <v>120</v>
      </c>
    </row>
    <row r="152" s="13" customFormat="1">
      <c r="A152" s="13"/>
      <c r="B152" s="231"/>
      <c r="C152" s="232"/>
      <c r="D152" s="233" t="s">
        <v>129</v>
      </c>
      <c r="E152" s="234" t="s">
        <v>1</v>
      </c>
      <c r="F152" s="235" t="s">
        <v>172</v>
      </c>
      <c r="G152" s="232"/>
      <c r="H152" s="236">
        <v>3.8580000000000001</v>
      </c>
      <c r="I152" s="237"/>
      <c r="J152" s="232"/>
      <c r="K152" s="232"/>
      <c r="L152" s="238"/>
      <c r="M152" s="239"/>
      <c r="N152" s="240"/>
      <c r="O152" s="240"/>
      <c r="P152" s="240"/>
      <c r="Q152" s="240"/>
      <c r="R152" s="240"/>
      <c r="S152" s="240"/>
      <c r="T152" s="241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2" t="s">
        <v>129</v>
      </c>
      <c r="AU152" s="242" t="s">
        <v>83</v>
      </c>
      <c r="AV152" s="13" t="s">
        <v>83</v>
      </c>
      <c r="AW152" s="13" t="s">
        <v>30</v>
      </c>
      <c r="AX152" s="13" t="s">
        <v>73</v>
      </c>
      <c r="AY152" s="242" t="s">
        <v>120</v>
      </c>
    </row>
    <row r="153" s="13" customFormat="1">
      <c r="A153" s="13"/>
      <c r="B153" s="231"/>
      <c r="C153" s="232"/>
      <c r="D153" s="233" t="s">
        <v>129</v>
      </c>
      <c r="E153" s="234" t="s">
        <v>1</v>
      </c>
      <c r="F153" s="235" t="s">
        <v>173</v>
      </c>
      <c r="G153" s="232"/>
      <c r="H153" s="236">
        <v>-3.1949999999999998</v>
      </c>
      <c r="I153" s="237"/>
      <c r="J153" s="232"/>
      <c r="K153" s="232"/>
      <c r="L153" s="238"/>
      <c r="M153" s="239"/>
      <c r="N153" s="240"/>
      <c r="O153" s="240"/>
      <c r="P153" s="240"/>
      <c r="Q153" s="240"/>
      <c r="R153" s="240"/>
      <c r="S153" s="240"/>
      <c r="T153" s="241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2" t="s">
        <v>129</v>
      </c>
      <c r="AU153" s="242" t="s">
        <v>83</v>
      </c>
      <c r="AV153" s="13" t="s">
        <v>83</v>
      </c>
      <c r="AW153" s="13" t="s">
        <v>30</v>
      </c>
      <c r="AX153" s="13" t="s">
        <v>73</v>
      </c>
      <c r="AY153" s="242" t="s">
        <v>120</v>
      </c>
    </row>
    <row r="154" s="13" customFormat="1">
      <c r="A154" s="13"/>
      <c r="B154" s="231"/>
      <c r="C154" s="232"/>
      <c r="D154" s="233" t="s">
        <v>129</v>
      </c>
      <c r="E154" s="234" t="s">
        <v>1</v>
      </c>
      <c r="F154" s="235" t="s">
        <v>174</v>
      </c>
      <c r="G154" s="232"/>
      <c r="H154" s="236">
        <v>-4.875</v>
      </c>
      <c r="I154" s="237"/>
      <c r="J154" s="232"/>
      <c r="K154" s="232"/>
      <c r="L154" s="238"/>
      <c r="M154" s="239"/>
      <c r="N154" s="240"/>
      <c r="O154" s="240"/>
      <c r="P154" s="240"/>
      <c r="Q154" s="240"/>
      <c r="R154" s="240"/>
      <c r="S154" s="240"/>
      <c r="T154" s="241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2" t="s">
        <v>129</v>
      </c>
      <c r="AU154" s="242" t="s">
        <v>83</v>
      </c>
      <c r="AV154" s="13" t="s">
        <v>83</v>
      </c>
      <c r="AW154" s="13" t="s">
        <v>30</v>
      </c>
      <c r="AX154" s="13" t="s">
        <v>73</v>
      </c>
      <c r="AY154" s="242" t="s">
        <v>120</v>
      </c>
    </row>
    <row r="155" s="14" customFormat="1">
      <c r="A155" s="14"/>
      <c r="B155" s="243"/>
      <c r="C155" s="244"/>
      <c r="D155" s="233" t="s">
        <v>129</v>
      </c>
      <c r="E155" s="245" t="s">
        <v>1</v>
      </c>
      <c r="F155" s="246" t="s">
        <v>132</v>
      </c>
      <c r="G155" s="244"/>
      <c r="H155" s="247">
        <v>67.471000000000018</v>
      </c>
      <c r="I155" s="248"/>
      <c r="J155" s="244"/>
      <c r="K155" s="244"/>
      <c r="L155" s="249"/>
      <c r="M155" s="250"/>
      <c r="N155" s="251"/>
      <c r="O155" s="251"/>
      <c r="P155" s="251"/>
      <c r="Q155" s="251"/>
      <c r="R155" s="251"/>
      <c r="S155" s="251"/>
      <c r="T155" s="252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3" t="s">
        <v>129</v>
      </c>
      <c r="AU155" s="253" t="s">
        <v>83</v>
      </c>
      <c r="AV155" s="14" t="s">
        <v>127</v>
      </c>
      <c r="AW155" s="14" t="s">
        <v>30</v>
      </c>
      <c r="AX155" s="14" t="s">
        <v>81</v>
      </c>
      <c r="AY155" s="253" t="s">
        <v>120</v>
      </c>
    </row>
    <row r="156" s="2" customFormat="1">
      <c r="A156" s="38"/>
      <c r="B156" s="39"/>
      <c r="C156" s="218" t="s">
        <v>175</v>
      </c>
      <c r="D156" s="218" t="s">
        <v>122</v>
      </c>
      <c r="E156" s="219" t="s">
        <v>176</v>
      </c>
      <c r="F156" s="220" t="s">
        <v>177</v>
      </c>
      <c r="G156" s="221" t="s">
        <v>151</v>
      </c>
      <c r="H156" s="222">
        <v>539.76800000000003</v>
      </c>
      <c r="I156" s="223"/>
      <c r="J156" s="224">
        <f>ROUND(I156*H156,2)</f>
        <v>0</v>
      </c>
      <c r="K156" s="220" t="s">
        <v>126</v>
      </c>
      <c r="L156" s="44"/>
      <c r="M156" s="225" t="s">
        <v>1</v>
      </c>
      <c r="N156" s="226" t="s">
        <v>38</v>
      </c>
      <c r="O156" s="91"/>
      <c r="P156" s="227">
        <f>O156*H156</f>
        <v>0</v>
      </c>
      <c r="Q156" s="227">
        <v>0</v>
      </c>
      <c r="R156" s="227">
        <f>Q156*H156</f>
        <v>0</v>
      </c>
      <c r="S156" s="227">
        <v>0</v>
      </c>
      <c r="T156" s="228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29" t="s">
        <v>127</v>
      </c>
      <c r="AT156" s="229" t="s">
        <v>122</v>
      </c>
      <c r="AU156" s="229" t="s">
        <v>83</v>
      </c>
      <c r="AY156" s="17" t="s">
        <v>120</v>
      </c>
      <c r="BE156" s="230">
        <f>IF(N156="základní",J156,0)</f>
        <v>0</v>
      </c>
      <c r="BF156" s="230">
        <f>IF(N156="snížená",J156,0)</f>
        <v>0</v>
      </c>
      <c r="BG156" s="230">
        <f>IF(N156="zákl. přenesená",J156,0)</f>
        <v>0</v>
      </c>
      <c r="BH156" s="230">
        <f>IF(N156="sníž. přenesená",J156,0)</f>
        <v>0</v>
      </c>
      <c r="BI156" s="230">
        <f>IF(N156="nulová",J156,0)</f>
        <v>0</v>
      </c>
      <c r="BJ156" s="17" t="s">
        <v>81</v>
      </c>
      <c r="BK156" s="230">
        <f>ROUND(I156*H156,2)</f>
        <v>0</v>
      </c>
      <c r="BL156" s="17" t="s">
        <v>127</v>
      </c>
      <c r="BM156" s="229" t="s">
        <v>178</v>
      </c>
    </row>
    <row r="157" s="13" customFormat="1">
      <c r="A157" s="13"/>
      <c r="B157" s="231"/>
      <c r="C157" s="232"/>
      <c r="D157" s="233" t="s">
        <v>129</v>
      </c>
      <c r="E157" s="234" t="s">
        <v>1</v>
      </c>
      <c r="F157" s="235" t="s">
        <v>179</v>
      </c>
      <c r="G157" s="232"/>
      <c r="H157" s="236">
        <v>539.76800000000003</v>
      </c>
      <c r="I157" s="237"/>
      <c r="J157" s="232"/>
      <c r="K157" s="232"/>
      <c r="L157" s="238"/>
      <c r="M157" s="239"/>
      <c r="N157" s="240"/>
      <c r="O157" s="240"/>
      <c r="P157" s="240"/>
      <c r="Q157" s="240"/>
      <c r="R157" s="240"/>
      <c r="S157" s="240"/>
      <c r="T157" s="241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2" t="s">
        <v>129</v>
      </c>
      <c r="AU157" s="242" t="s">
        <v>83</v>
      </c>
      <c r="AV157" s="13" t="s">
        <v>83</v>
      </c>
      <c r="AW157" s="13" t="s">
        <v>30</v>
      </c>
      <c r="AX157" s="13" t="s">
        <v>81</v>
      </c>
      <c r="AY157" s="242" t="s">
        <v>120</v>
      </c>
    </row>
    <row r="158" s="2" customFormat="1">
      <c r="A158" s="38"/>
      <c r="B158" s="39"/>
      <c r="C158" s="218" t="s">
        <v>180</v>
      </c>
      <c r="D158" s="218" t="s">
        <v>122</v>
      </c>
      <c r="E158" s="219" t="s">
        <v>181</v>
      </c>
      <c r="F158" s="220" t="s">
        <v>182</v>
      </c>
      <c r="G158" s="221" t="s">
        <v>151</v>
      </c>
      <c r="H158" s="222">
        <v>8.0700000000000003</v>
      </c>
      <c r="I158" s="223"/>
      <c r="J158" s="224">
        <f>ROUND(I158*H158,2)</f>
        <v>0</v>
      </c>
      <c r="K158" s="220" t="s">
        <v>126</v>
      </c>
      <c r="L158" s="44"/>
      <c r="M158" s="225" t="s">
        <v>1</v>
      </c>
      <c r="N158" s="226" t="s">
        <v>38</v>
      </c>
      <c r="O158" s="91"/>
      <c r="P158" s="227">
        <f>O158*H158</f>
        <v>0</v>
      </c>
      <c r="Q158" s="227">
        <v>0</v>
      </c>
      <c r="R158" s="227">
        <f>Q158*H158</f>
        <v>0</v>
      </c>
      <c r="S158" s="227">
        <v>0</v>
      </c>
      <c r="T158" s="228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29" t="s">
        <v>127</v>
      </c>
      <c r="AT158" s="229" t="s">
        <v>122</v>
      </c>
      <c r="AU158" s="229" t="s">
        <v>83</v>
      </c>
      <c r="AY158" s="17" t="s">
        <v>120</v>
      </c>
      <c r="BE158" s="230">
        <f>IF(N158="základní",J158,0)</f>
        <v>0</v>
      </c>
      <c r="BF158" s="230">
        <f>IF(N158="snížená",J158,0)</f>
        <v>0</v>
      </c>
      <c r="BG158" s="230">
        <f>IF(N158="zákl. přenesená",J158,0)</f>
        <v>0</v>
      </c>
      <c r="BH158" s="230">
        <f>IF(N158="sníž. přenesená",J158,0)</f>
        <v>0</v>
      </c>
      <c r="BI158" s="230">
        <f>IF(N158="nulová",J158,0)</f>
        <v>0</v>
      </c>
      <c r="BJ158" s="17" t="s">
        <v>81</v>
      </c>
      <c r="BK158" s="230">
        <f>ROUND(I158*H158,2)</f>
        <v>0</v>
      </c>
      <c r="BL158" s="17" t="s">
        <v>127</v>
      </c>
      <c r="BM158" s="229" t="s">
        <v>183</v>
      </c>
    </row>
    <row r="159" s="15" customFormat="1">
      <c r="A159" s="15"/>
      <c r="B159" s="254"/>
      <c r="C159" s="255"/>
      <c r="D159" s="233" t="s">
        <v>129</v>
      </c>
      <c r="E159" s="256" t="s">
        <v>1</v>
      </c>
      <c r="F159" s="257" t="s">
        <v>184</v>
      </c>
      <c r="G159" s="255"/>
      <c r="H159" s="256" t="s">
        <v>1</v>
      </c>
      <c r="I159" s="258"/>
      <c r="J159" s="255"/>
      <c r="K159" s="255"/>
      <c r="L159" s="259"/>
      <c r="M159" s="260"/>
      <c r="N159" s="261"/>
      <c r="O159" s="261"/>
      <c r="P159" s="261"/>
      <c r="Q159" s="261"/>
      <c r="R159" s="261"/>
      <c r="S159" s="261"/>
      <c r="T159" s="262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63" t="s">
        <v>129</v>
      </c>
      <c r="AU159" s="263" t="s">
        <v>83</v>
      </c>
      <c r="AV159" s="15" t="s">
        <v>81</v>
      </c>
      <c r="AW159" s="15" t="s">
        <v>30</v>
      </c>
      <c r="AX159" s="15" t="s">
        <v>73</v>
      </c>
      <c r="AY159" s="263" t="s">
        <v>120</v>
      </c>
    </row>
    <row r="160" s="13" customFormat="1">
      <c r="A160" s="13"/>
      <c r="B160" s="231"/>
      <c r="C160" s="232"/>
      <c r="D160" s="233" t="s">
        <v>129</v>
      </c>
      <c r="E160" s="234" t="s">
        <v>1</v>
      </c>
      <c r="F160" s="235" t="s">
        <v>185</v>
      </c>
      <c r="G160" s="232"/>
      <c r="H160" s="236">
        <v>3.1949999999999998</v>
      </c>
      <c r="I160" s="237"/>
      <c r="J160" s="232"/>
      <c r="K160" s="232"/>
      <c r="L160" s="238"/>
      <c r="M160" s="239"/>
      <c r="N160" s="240"/>
      <c r="O160" s="240"/>
      <c r="P160" s="240"/>
      <c r="Q160" s="240"/>
      <c r="R160" s="240"/>
      <c r="S160" s="240"/>
      <c r="T160" s="241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2" t="s">
        <v>129</v>
      </c>
      <c r="AU160" s="242" t="s">
        <v>83</v>
      </c>
      <c r="AV160" s="13" t="s">
        <v>83</v>
      </c>
      <c r="AW160" s="13" t="s">
        <v>30</v>
      </c>
      <c r="AX160" s="13" t="s">
        <v>73</v>
      </c>
      <c r="AY160" s="242" t="s">
        <v>120</v>
      </c>
    </row>
    <row r="161" s="13" customFormat="1">
      <c r="A161" s="13"/>
      <c r="B161" s="231"/>
      <c r="C161" s="232"/>
      <c r="D161" s="233" t="s">
        <v>129</v>
      </c>
      <c r="E161" s="234" t="s">
        <v>1</v>
      </c>
      <c r="F161" s="235" t="s">
        <v>186</v>
      </c>
      <c r="G161" s="232"/>
      <c r="H161" s="236">
        <v>4.875</v>
      </c>
      <c r="I161" s="237"/>
      <c r="J161" s="232"/>
      <c r="K161" s="232"/>
      <c r="L161" s="238"/>
      <c r="M161" s="239"/>
      <c r="N161" s="240"/>
      <c r="O161" s="240"/>
      <c r="P161" s="240"/>
      <c r="Q161" s="240"/>
      <c r="R161" s="240"/>
      <c r="S161" s="240"/>
      <c r="T161" s="241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2" t="s">
        <v>129</v>
      </c>
      <c r="AU161" s="242" t="s">
        <v>83</v>
      </c>
      <c r="AV161" s="13" t="s">
        <v>83</v>
      </c>
      <c r="AW161" s="13" t="s">
        <v>30</v>
      </c>
      <c r="AX161" s="13" t="s">
        <v>73</v>
      </c>
      <c r="AY161" s="242" t="s">
        <v>120</v>
      </c>
    </row>
    <row r="162" s="14" customFormat="1">
      <c r="A162" s="14"/>
      <c r="B162" s="243"/>
      <c r="C162" s="244"/>
      <c r="D162" s="233" t="s">
        <v>129</v>
      </c>
      <c r="E162" s="245" t="s">
        <v>1</v>
      </c>
      <c r="F162" s="246" t="s">
        <v>132</v>
      </c>
      <c r="G162" s="244"/>
      <c r="H162" s="247">
        <v>8.0700000000000003</v>
      </c>
      <c r="I162" s="248"/>
      <c r="J162" s="244"/>
      <c r="K162" s="244"/>
      <c r="L162" s="249"/>
      <c r="M162" s="250"/>
      <c r="N162" s="251"/>
      <c r="O162" s="251"/>
      <c r="P162" s="251"/>
      <c r="Q162" s="251"/>
      <c r="R162" s="251"/>
      <c r="S162" s="251"/>
      <c r="T162" s="252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3" t="s">
        <v>129</v>
      </c>
      <c r="AU162" s="253" t="s">
        <v>83</v>
      </c>
      <c r="AV162" s="14" t="s">
        <v>127</v>
      </c>
      <c r="AW162" s="14" t="s">
        <v>30</v>
      </c>
      <c r="AX162" s="14" t="s">
        <v>81</v>
      </c>
      <c r="AY162" s="253" t="s">
        <v>120</v>
      </c>
    </row>
    <row r="163" s="2" customFormat="1" ht="33" customHeight="1">
      <c r="A163" s="38"/>
      <c r="B163" s="39"/>
      <c r="C163" s="218" t="s">
        <v>187</v>
      </c>
      <c r="D163" s="218" t="s">
        <v>122</v>
      </c>
      <c r="E163" s="219" t="s">
        <v>188</v>
      </c>
      <c r="F163" s="220" t="s">
        <v>189</v>
      </c>
      <c r="G163" s="221" t="s">
        <v>190</v>
      </c>
      <c r="H163" s="222">
        <v>121.44799999999999</v>
      </c>
      <c r="I163" s="223"/>
      <c r="J163" s="224">
        <f>ROUND(I163*H163,2)</f>
        <v>0</v>
      </c>
      <c r="K163" s="220" t="s">
        <v>126</v>
      </c>
      <c r="L163" s="44"/>
      <c r="M163" s="225" t="s">
        <v>1</v>
      </c>
      <c r="N163" s="226" t="s">
        <v>38</v>
      </c>
      <c r="O163" s="91"/>
      <c r="P163" s="227">
        <f>O163*H163</f>
        <v>0</v>
      </c>
      <c r="Q163" s="227">
        <v>0</v>
      </c>
      <c r="R163" s="227">
        <f>Q163*H163</f>
        <v>0</v>
      </c>
      <c r="S163" s="227">
        <v>0</v>
      </c>
      <c r="T163" s="228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29" t="s">
        <v>127</v>
      </c>
      <c r="AT163" s="229" t="s">
        <v>122</v>
      </c>
      <c r="AU163" s="229" t="s">
        <v>83</v>
      </c>
      <c r="AY163" s="17" t="s">
        <v>120</v>
      </c>
      <c r="BE163" s="230">
        <f>IF(N163="základní",J163,0)</f>
        <v>0</v>
      </c>
      <c r="BF163" s="230">
        <f>IF(N163="snížená",J163,0)</f>
        <v>0</v>
      </c>
      <c r="BG163" s="230">
        <f>IF(N163="zákl. přenesená",J163,0)</f>
        <v>0</v>
      </c>
      <c r="BH163" s="230">
        <f>IF(N163="sníž. přenesená",J163,0)</f>
        <v>0</v>
      </c>
      <c r="BI163" s="230">
        <f>IF(N163="nulová",J163,0)</f>
        <v>0</v>
      </c>
      <c r="BJ163" s="17" t="s">
        <v>81</v>
      </c>
      <c r="BK163" s="230">
        <f>ROUND(I163*H163,2)</f>
        <v>0</v>
      </c>
      <c r="BL163" s="17" t="s">
        <v>127</v>
      </c>
      <c r="BM163" s="229" t="s">
        <v>191</v>
      </c>
    </row>
    <row r="164" s="13" customFormat="1">
      <c r="A164" s="13"/>
      <c r="B164" s="231"/>
      <c r="C164" s="232"/>
      <c r="D164" s="233" t="s">
        <v>129</v>
      </c>
      <c r="E164" s="234" t="s">
        <v>1</v>
      </c>
      <c r="F164" s="235" t="s">
        <v>192</v>
      </c>
      <c r="G164" s="232"/>
      <c r="H164" s="236">
        <v>121.44799999999999</v>
      </c>
      <c r="I164" s="237"/>
      <c r="J164" s="232"/>
      <c r="K164" s="232"/>
      <c r="L164" s="238"/>
      <c r="M164" s="239"/>
      <c r="N164" s="240"/>
      <c r="O164" s="240"/>
      <c r="P164" s="240"/>
      <c r="Q164" s="240"/>
      <c r="R164" s="240"/>
      <c r="S164" s="240"/>
      <c r="T164" s="241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2" t="s">
        <v>129</v>
      </c>
      <c r="AU164" s="242" t="s">
        <v>83</v>
      </c>
      <c r="AV164" s="13" t="s">
        <v>83</v>
      </c>
      <c r="AW164" s="13" t="s">
        <v>30</v>
      </c>
      <c r="AX164" s="13" t="s">
        <v>81</v>
      </c>
      <c r="AY164" s="242" t="s">
        <v>120</v>
      </c>
    </row>
    <row r="165" s="2" customFormat="1" ht="16.5" customHeight="1">
      <c r="A165" s="38"/>
      <c r="B165" s="39"/>
      <c r="C165" s="218" t="s">
        <v>193</v>
      </c>
      <c r="D165" s="218" t="s">
        <v>122</v>
      </c>
      <c r="E165" s="219" t="s">
        <v>194</v>
      </c>
      <c r="F165" s="220" t="s">
        <v>195</v>
      </c>
      <c r="G165" s="221" t="s">
        <v>151</v>
      </c>
      <c r="H165" s="222">
        <v>67.471000000000004</v>
      </c>
      <c r="I165" s="223"/>
      <c r="J165" s="224">
        <f>ROUND(I165*H165,2)</f>
        <v>0</v>
      </c>
      <c r="K165" s="220" t="s">
        <v>126</v>
      </c>
      <c r="L165" s="44"/>
      <c r="M165" s="225" t="s">
        <v>1</v>
      </c>
      <c r="N165" s="226" t="s">
        <v>38</v>
      </c>
      <c r="O165" s="91"/>
      <c r="P165" s="227">
        <f>O165*H165</f>
        <v>0</v>
      </c>
      <c r="Q165" s="227">
        <v>0</v>
      </c>
      <c r="R165" s="227">
        <f>Q165*H165</f>
        <v>0</v>
      </c>
      <c r="S165" s="227">
        <v>0</v>
      </c>
      <c r="T165" s="228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29" t="s">
        <v>127</v>
      </c>
      <c r="AT165" s="229" t="s">
        <v>122</v>
      </c>
      <c r="AU165" s="229" t="s">
        <v>83</v>
      </c>
      <c r="AY165" s="17" t="s">
        <v>120</v>
      </c>
      <c r="BE165" s="230">
        <f>IF(N165="základní",J165,0)</f>
        <v>0</v>
      </c>
      <c r="BF165" s="230">
        <f>IF(N165="snížená",J165,0)</f>
        <v>0</v>
      </c>
      <c r="BG165" s="230">
        <f>IF(N165="zákl. přenesená",J165,0)</f>
        <v>0</v>
      </c>
      <c r="BH165" s="230">
        <f>IF(N165="sníž. přenesená",J165,0)</f>
        <v>0</v>
      </c>
      <c r="BI165" s="230">
        <f>IF(N165="nulová",J165,0)</f>
        <v>0</v>
      </c>
      <c r="BJ165" s="17" t="s">
        <v>81</v>
      </c>
      <c r="BK165" s="230">
        <f>ROUND(I165*H165,2)</f>
        <v>0</v>
      </c>
      <c r="BL165" s="17" t="s">
        <v>127</v>
      </c>
      <c r="BM165" s="229" t="s">
        <v>196</v>
      </c>
    </row>
    <row r="166" s="2" customFormat="1">
      <c r="A166" s="38"/>
      <c r="B166" s="39"/>
      <c r="C166" s="218" t="s">
        <v>197</v>
      </c>
      <c r="D166" s="218" t="s">
        <v>122</v>
      </c>
      <c r="E166" s="219" t="s">
        <v>198</v>
      </c>
      <c r="F166" s="220" t="s">
        <v>199</v>
      </c>
      <c r="G166" s="221" t="s">
        <v>151</v>
      </c>
      <c r="H166" s="222">
        <v>6.2809999999999997</v>
      </c>
      <c r="I166" s="223"/>
      <c r="J166" s="224">
        <f>ROUND(I166*H166,2)</f>
        <v>0</v>
      </c>
      <c r="K166" s="220" t="s">
        <v>126</v>
      </c>
      <c r="L166" s="44"/>
      <c r="M166" s="225" t="s">
        <v>1</v>
      </c>
      <c r="N166" s="226" t="s">
        <v>38</v>
      </c>
      <c r="O166" s="91"/>
      <c r="P166" s="227">
        <f>O166*H166</f>
        <v>0</v>
      </c>
      <c r="Q166" s="227">
        <v>0</v>
      </c>
      <c r="R166" s="227">
        <f>Q166*H166</f>
        <v>0</v>
      </c>
      <c r="S166" s="227">
        <v>0</v>
      </c>
      <c r="T166" s="228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29" t="s">
        <v>127</v>
      </c>
      <c r="AT166" s="229" t="s">
        <v>122</v>
      </c>
      <c r="AU166" s="229" t="s">
        <v>83</v>
      </c>
      <c r="AY166" s="17" t="s">
        <v>120</v>
      </c>
      <c r="BE166" s="230">
        <f>IF(N166="základní",J166,0)</f>
        <v>0</v>
      </c>
      <c r="BF166" s="230">
        <f>IF(N166="snížená",J166,0)</f>
        <v>0</v>
      </c>
      <c r="BG166" s="230">
        <f>IF(N166="zákl. přenesená",J166,0)</f>
        <v>0</v>
      </c>
      <c r="BH166" s="230">
        <f>IF(N166="sníž. přenesená",J166,0)</f>
        <v>0</v>
      </c>
      <c r="BI166" s="230">
        <f>IF(N166="nulová",J166,0)</f>
        <v>0</v>
      </c>
      <c r="BJ166" s="17" t="s">
        <v>81</v>
      </c>
      <c r="BK166" s="230">
        <f>ROUND(I166*H166,2)</f>
        <v>0</v>
      </c>
      <c r="BL166" s="17" t="s">
        <v>127</v>
      </c>
      <c r="BM166" s="229" t="s">
        <v>200</v>
      </c>
    </row>
    <row r="167" s="13" customFormat="1">
      <c r="A167" s="13"/>
      <c r="B167" s="231"/>
      <c r="C167" s="232"/>
      <c r="D167" s="233" t="s">
        <v>129</v>
      </c>
      <c r="E167" s="234" t="s">
        <v>1</v>
      </c>
      <c r="F167" s="235" t="s">
        <v>201</v>
      </c>
      <c r="G167" s="232"/>
      <c r="H167" s="236">
        <v>3.0859999999999999</v>
      </c>
      <c r="I167" s="237"/>
      <c r="J167" s="232"/>
      <c r="K167" s="232"/>
      <c r="L167" s="238"/>
      <c r="M167" s="239"/>
      <c r="N167" s="240"/>
      <c r="O167" s="240"/>
      <c r="P167" s="240"/>
      <c r="Q167" s="240"/>
      <c r="R167" s="240"/>
      <c r="S167" s="240"/>
      <c r="T167" s="241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2" t="s">
        <v>129</v>
      </c>
      <c r="AU167" s="242" t="s">
        <v>83</v>
      </c>
      <c r="AV167" s="13" t="s">
        <v>83</v>
      </c>
      <c r="AW167" s="13" t="s">
        <v>30</v>
      </c>
      <c r="AX167" s="13" t="s">
        <v>73</v>
      </c>
      <c r="AY167" s="242" t="s">
        <v>120</v>
      </c>
    </row>
    <row r="168" s="13" customFormat="1">
      <c r="A168" s="13"/>
      <c r="B168" s="231"/>
      <c r="C168" s="232"/>
      <c r="D168" s="233" t="s">
        <v>129</v>
      </c>
      <c r="E168" s="234" t="s">
        <v>1</v>
      </c>
      <c r="F168" s="235" t="s">
        <v>202</v>
      </c>
      <c r="G168" s="232"/>
      <c r="H168" s="236">
        <v>3.1949999999999998</v>
      </c>
      <c r="I168" s="237"/>
      <c r="J168" s="232"/>
      <c r="K168" s="232"/>
      <c r="L168" s="238"/>
      <c r="M168" s="239"/>
      <c r="N168" s="240"/>
      <c r="O168" s="240"/>
      <c r="P168" s="240"/>
      <c r="Q168" s="240"/>
      <c r="R168" s="240"/>
      <c r="S168" s="240"/>
      <c r="T168" s="241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2" t="s">
        <v>129</v>
      </c>
      <c r="AU168" s="242" t="s">
        <v>83</v>
      </c>
      <c r="AV168" s="13" t="s">
        <v>83</v>
      </c>
      <c r="AW168" s="13" t="s">
        <v>30</v>
      </c>
      <c r="AX168" s="13" t="s">
        <v>73</v>
      </c>
      <c r="AY168" s="242" t="s">
        <v>120</v>
      </c>
    </row>
    <row r="169" s="14" customFormat="1">
      <c r="A169" s="14"/>
      <c r="B169" s="243"/>
      <c r="C169" s="244"/>
      <c r="D169" s="233" t="s">
        <v>129</v>
      </c>
      <c r="E169" s="245" t="s">
        <v>1</v>
      </c>
      <c r="F169" s="246" t="s">
        <v>132</v>
      </c>
      <c r="G169" s="244"/>
      <c r="H169" s="247">
        <v>6.2809999999999997</v>
      </c>
      <c r="I169" s="248"/>
      <c r="J169" s="244"/>
      <c r="K169" s="244"/>
      <c r="L169" s="249"/>
      <c r="M169" s="250"/>
      <c r="N169" s="251"/>
      <c r="O169" s="251"/>
      <c r="P169" s="251"/>
      <c r="Q169" s="251"/>
      <c r="R169" s="251"/>
      <c r="S169" s="251"/>
      <c r="T169" s="252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3" t="s">
        <v>129</v>
      </c>
      <c r="AU169" s="253" t="s">
        <v>83</v>
      </c>
      <c r="AV169" s="14" t="s">
        <v>127</v>
      </c>
      <c r="AW169" s="14" t="s">
        <v>30</v>
      </c>
      <c r="AX169" s="14" t="s">
        <v>81</v>
      </c>
      <c r="AY169" s="253" t="s">
        <v>120</v>
      </c>
    </row>
    <row r="170" s="2" customFormat="1" ht="16.5" customHeight="1">
      <c r="A170" s="38"/>
      <c r="B170" s="39"/>
      <c r="C170" s="264" t="s">
        <v>203</v>
      </c>
      <c r="D170" s="264" t="s">
        <v>204</v>
      </c>
      <c r="E170" s="265" t="s">
        <v>205</v>
      </c>
      <c r="F170" s="266" t="s">
        <v>206</v>
      </c>
      <c r="G170" s="267" t="s">
        <v>190</v>
      </c>
      <c r="H170" s="268">
        <v>6.1719999999999997</v>
      </c>
      <c r="I170" s="269"/>
      <c r="J170" s="270">
        <f>ROUND(I170*H170,2)</f>
        <v>0</v>
      </c>
      <c r="K170" s="266" t="s">
        <v>126</v>
      </c>
      <c r="L170" s="271"/>
      <c r="M170" s="272" t="s">
        <v>1</v>
      </c>
      <c r="N170" s="273" t="s">
        <v>38</v>
      </c>
      <c r="O170" s="91"/>
      <c r="P170" s="227">
        <f>O170*H170</f>
        <v>0</v>
      </c>
      <c r="Q170" s="227">
        <v>1</v>
      </c>
      <c r="R170" s="227">
        <f>Q170*H170</f>
        <v>6.1719999999999997</v>
      </c>
      <c r="S170" s="227">
        <v>0</v>
      </c>
      <c r="T170" s="228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29" t="s">
        <v>167</v>
      </c>
      <c r="AT170" s="229" t="s">
        <v>204</v>
      </c>
      <c r="AU170" s="229" t="s">
        <v>83</v>
      </c>
      <c r="AY170" s="17" t="s">
        <v>120</v>
      </c>
      <c r="BE170" s="230">
        <f>IF(N170="základní",J170,0)</f>
        <v>0</v>
      </c>
      <c r="BF170" s="230">
        <f>IF(N170="snížená",J170,0)</f>
        <v>0</v>
      </c>
      <c r="BG170" s="230">
        <f>IF(N170="zákl. přenesená",J170,0)</f>
        <v>0</v>
      </c>
      <c r="BH170" s="230">
        <f>IF(N170="sníž. přenesená",J170,0)</f>
        <v>0</v>
      </c>
      <c r="BI170" s="230">
        <f>IF(N170="nulová",J170,0)</f>
        <v>0</v>
      </c>
      <c r="BJ170" s="17" t="s">
        <v>81</v>
      </c>
      <c r="BK170" s="230">
        <f>ROUND(I170*H170,2)</f>
        <v>0</v>
      </c>
      <c r="BL170" s="17" t="s">
        <v>127</v>
      </c>
      <c r="BM170" s="229" t="s">
        <v>207</v>
      </c>
    </row>
    <row r="171" s="13" customFormat="1">
      <c r="A171" s="13"/>
      <c r="B171" s="231"/>
      <c r="C171" s="232"/>
      <c r="D171" s="233" t="s">
        <v>129</v>
      </c>
      <c r="E171" s="234" t="s">
        <v>1</v>
      </c>
      <c r="F171" s="235" t="s">
        <v>208</v>
      </c>
      <c r="G171" s="232"/>
      <c r="H171" s="236">
        <v>6.1719999999999997</v>
      </c>
      <c r="I171" s="237"/>
      <c r="J171" s="232"/>
      <c r="K171" s="232"/>
      <c r="L171" s="238"/>
      <c r="M171" s="239"/>
      <c r="N171" s="240"/>
      <c r="O171" s="240"/>
      <c r="P171" s="240"/>
      <c r="Q171" s="240"/>
      <c r="R171" s="240"/>
      <c r="S171" s="240"/>
      <c r="T171" s="241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2" t="s">
        <v>129</v>
      </c>
      <c r="AU171" s="242" t="s">
        <v>83</v>
      </c>
      <c r="AV171" s="13" t="s">
        <v>83</v>
      </c>
      <c r="AW171" s="13" t="s">
        <v>30</v>
      </c>
      <c r="AX171" s="13" t="s">
        <v>81</v>
      </c>
      <c r="AY171" s="242" t="s">
        <v>120</v>
      </c>
    </row>
    <row r="172" s="2" customFormat="1">
      <c r="A172" s="38"/>
      <c r="B172" s="39"/>
      <c r="C172" s="218" t="s">
        <v>8</v>
      </c>
      <c r="D172" s="218" t="s">
        <v>122</v>
      </c>
      <c r="E172" s="219" t="s">
        <v>209</v>
      </c>
      <c r="F172" s="220" t="s">
        <v>210</v>
      </c>
      <c r="G172" s="221" t="s">
        <v>125</v>
      </c>
      <c r="H172" s="222">
        <v>48.75</v>
      </c>
      <c r="I172" s="223"/>
      <c r="J172" s="224">
        <f>ROUND(I172*H172,2)</f>
        <v>0</v>
      </c>
      <c r="K172" s="220" t="s">
        <v>126</v>
      </c>
      <c r="L172" s="44"/>
      <c r="M172" s="225" t="s">
        <v>1</v>
      </c>
      <c r="N172" s="226" t="s">
        <v>38</v>
      </c>
      <c r="O172" s="91"/>
      <c r="P172" s="227">
        <f>O172*H172</f>
        <v>0</v>
      </c>
      <c r="Q172" s="227">
        <v>0</v>
      </c>
      <c r="R172" s="227">
        <f>Q172*H172</f>
        <v>0</v>
      </c>
      <c r="S172" s="227">
        <v>0</v>
      </c>
      <c r="T172" s="228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29" t="s">
        <v>127</v>
      </c>
      <c r="AT172" s="229" t="s">
        <v>122</v>
      </c>
      <c r="AU172" s="229" t="s">
        <v>83</v>
      </c>
      <c r="AY172" s="17" t="s">
        <v>120</v>
      </c>
      <c r="BE172" s="230">
        <f>IF(N172="základní",J172,0)</f>
        <v>0</v>
      </c>
      <c r="BF172" s="230">
        <f>IF(N172="snížená",J172,0)</f>
        <v>0</v>
      </c>
      <c r="BG172" s="230">
        <f>IF(N172="zákl. přenesená",J172,0)</f>
        <v>0</v>
      </c>
      <c r="BH172" s="230">
        <f>IF(N172="sníž. přenesená",J172,0)</f>
        <v>0</v>
      </c>
      <c r="BI172" s="230">
        <f>IF(N172="nulová",J172,0)</f>
        <v>0</v>
      </c>
      <c r="BJ172" s="17" t="s">
        <v>81</v>
      </c>
      <c r="BK172" s="230">
        <f>ROUND(I172*H172,2)</f>
        <v>0</v>
      </c>
      <c r="BL172" s="17" t="s">
        <v>127</v>
      </c>
      <c r="BM172" s="229" t="s">
        <v>211</v>
      </c>
    </row>
    <row r="173" s="13" customFormat="1">
      <c r="A173" s="13"/>
      <c r="B173" s="231"/>
      <c r="C173" s="232"/>
      <c r="D173" s="233" t="s">
        <v>129</v>
      </c>
      <c r="E173" s="234" t="s">
        <v>1</v>
      </c>
      <c r="F173" s="235" t="s">
        <v>212</v>
      </c>
      <c r="G173" s="232"/>
      <c r="H173" s="236">
        <v>48.75</v>
      </c>
      <c r="I173" s="237"/>
      <c r="J173" s="232"/>
      <c r="K173" s="232"/>
      <c r="L173" s="238"/>
      <c r="M173" s="239"/>
      <c r="N173" s="240"/>
      <c r="O173" s="240"/>
      <c r="P173" s="240"/>
      <c r="Q173" s="240"/>
      <c r="R173" s="240"/>
      <c r="S173" s="240"/>
      <c r="T173" s="241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2" t="s">
        <v>129</v>
      </c>
      <c r="AU173" s="242" t="s">
        <v>83</v>
      </c>
      <c r="AV173" s="13" t="s">
        <v>83</v>
      </c>
      <c r="AW173" s="13" t="s">
        <v>30</v>
      </c>
      <c r="AX173" s="13" t="s">
        <v>81</v>
      </c>
      <c r="AY173" s="242" t="s">
        <v>120</v>
      </c>
    </row>
    <row r="174" s="2" customFormat="1">
      <c r="A174" s="38"/>
      <c r="B174" s="39"/>
      <c r="C174" s="218" t="s">
        <v>213</v>
      </c>
      <c r="D174" s="218" t="s">
        <v>122</v>
      </c>
      <c r="E174" s="219" t="s">
        <v>214</v>
      </c>
      <c r="F174" s="220" t="s">
        <v>215</v>
      </c>
      <c r="G174" s="221" t="s">
        <v>125</v>
      </c>
      <c r="H174" s="222">
        <v>48.75</v>
      </c>
      <c r="I174" s="223"/>
      <c r="J174" s="224">
        <f>ROUND(I174*H174,2)</f>
        <v>0</v>
      </c>
      <c r="K174" s="220" t="s">
        <v>126</v>
      </c>
      <c r="L174" s="44"/>
      <c r="M174" s="225" t="s">
        <v>1</v>
      </c>
      <c r="N174" s="226" t="s">
        <v>38</v>
      </c>
      <c r="O174" s="91"/>
      <c r="P174" s="227">
        <f>O174*H174</f>
        <v>0</v>
      </c>
      <c r="Q174" s="227">
        <v>0</v>
      </c>
      <c r="R174" s="227">
        <f>Q174*H174</f>
        <v>0</v>
      </c>
      <c r="S174" s="227">
        <v>0</v>
      </c>
      <c r="T174" s="228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29" t="s">
        <v>127</v>
      </c>
      <c r="AT174" s="229" t="s">
        <v>122</v>
      </c>
      <c r="AU174" s="229" t="s">
        <v>83</v>
      </c>
      <c r="AY174" s="17" t="s">
        <v>120</v>
      </c>
      <c r="BE174" s="230">
        <f>IF(N174="základní",J174,0)</f>
        <v>0</v>
      </c>
      <c r="BF174" s="230">
        <f>IF(N174="snížená",J174,0)</f>
        <v>0</v>
      </c>
      <c r="BG174" s="230">
        <f>IF(N174="zákl. přenesená",J174,0)</f>
        <v>0</v>
      </c>
      <c r="BH174" s="230">
        <f>IF(N174="sníž. přenesená",J174,0)</f>
        <v>0</v>
      </c>
      <c r="BI174" s="230">
        <f>IF(N174="nulová",J174,0)</f>
        <v>0</v>
      </c>
      <c r="BJ174" s="17" t="s">
        <v>81</v>
      </c>
      <c r="BK174" s="230">
        <f>ROUND(I174*H174,2)</f>
        <v>0</v>
      </c>
      <c r="BL174" s="17" t="s">
        <v>127</v>
      </c>
      <c r="BM174" s="229" t="s">
        <v>216</v>
      </c>
    </row>
    <row r="175" s="2" customFormat="1" ht="16.5" customHeight="1">
      <c r="A175" s="38"/>
      <c r="B175" s="39"/>
      <c r="C175" s="264" t="s">
        <v>217</v>
      </c>
      <c r="D175" s="264" t="s">
        <v>204</v>
      </c>
      <c r="E175" s="265" t="s">
        <v>218</v>
      </c>
      <c r="F175" s="266" t="s">
        <v>219</v>
      </c>
      <c r="G175" s="267" t="s">
        <v>220</v>
      </c>
      <c r="H175" s="268">
        <v>1.95</v>
      </c>
      <c r="I175" s="269"/>
      <c r="J175" s="270">
        <f>ROUND(I175*H175,2)</f>
        <v>0</v>
      </c>
      <c r="K175" s="266" t="s">
        <v>126</v>
      </c>
      <c r="L175" s="271"/>
      <c r="M175" s="272" t="s">
        <v>1</v>
      </c>
      <c r="N175" s="273" t="s">
        <v>38</v>
      </c>
      <c r="O175" s="91"/>
      <c r="P175" s="227">
        <f>O175*H175</f>
        <v>0</v>
      </c>
      <c r="Q175" s="227">
        <v>0.001</v>
      </c>
      <c r="R175" s="227">
        <f>Q175*H175</f>
        <v>0.0019499999999999999</v>
      </c>
      <c r="S175" s="227">
        <v>0</v>
      </c>
      <c r="T175" s="228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29" t="s">
        <v>167</v>
      </c>
      <c r="AT175" s="229" t="s">
        <v>204</v>
      </c>
      <c r="AU175" s="229" t="s">
        <v>83</v>
      </c>
      <c r="AY175" s="17" t="s">
        <v>120</v>
      </c>
      <c r="BE175" s="230">
        <f>IF(N175="základní",J175,0)</f>
        <v>0</v>
      </c>
      <c r="BF175" s="230">
        <f>IF(N175="snížená",J175,0)</f>
        <v>0</v>
      </c>
      <c r="BG175" s="230">
        <f>IF(N175="zákl. přenesená",J175,0)</f>
        <v>0</v>
      </c>
      <c r="BH175" s="230">
        <f>IF(N175="sníž. přenesená",J175,0)</f>
        <v>0</v>
      </c>
      <c r="BI175" s="230">
        <f>IF(N175="nulová",J175,0)</f>
        <v>0</v>
      </c>
      <c r="BJ175" s="17" t="s">
        <v>81</v>
      </c>
      <c r="BK175" s="230">
        <f>ROUND(I175*H175,2)</f>
        <v>0</v>
      </c>
      <c r="BL175" s="17" t="s">
        <v>127</v>
      </c>
      <c r="BM175" s="229" t="s">
        <v>221</v>
      </c>
    </row>
    <row r="176" s="13" customFormat="1">
      <c r="A176" s="13"/>
      <c r="B176" s="231"/>
      <c r="C176" s="232"/>
      <c r="D176" s="233" t="s">
        <v>129</v>
      </c>
      <c r="E176" s="234" t="s">
        <v>1</v>
      </c>
      <c r="F176" s="235" t="s">
        <v>222</v>
      </c>
      <c r="G176" s="232"/>
      <c r="H176" s="236">
        <v>1.95</v>
      </c>
      <c r="I176" s="237"/>
      <c r="J176" s="232"/>
      <c r="K176" s="232"/>
      <c r="L176" s="238"/>
      <c r="M176" s="239"/>
      <c r="N176" s="240"/>
      <c r="O176" s="240"/>
      <c r="P176" s="240"/>
      <c r="Q176" s="240"/>
      <c r="R176" s="240"/>
      <c r="S176" s="240"/>
      <c r="T176" s="241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2" t="s">
        <v>129</v>
      </c>
      <c r="AU176" s="242" t="s">
        <v>83</v>
      </c>
      <c r="AV176" s="13" t="s">
        <v>83</v>
      </c>
      <c r="AW176" s="13" t="s">
        <v>30</v>
      </c>
      <c r="AX176" s="13" t="s">
        <v>81</v>
      </c>
      <c r="AY176" s="242" t="s">
        <v>120</v>
      </c>
    </row>
    <row r="177" s="2" customFormat="1">
      <c r="A177" s="38"/>
      <c r="B177" s="39"/>
      <c r="C177" s="218" t="s">
        <v>223</v>
      </c>
      <c r="D177" s="218" t="s">
        <v>122</v>
      </c>
      <c r="E177" s="219" t="s">
        <v>224</v>
      </c>
      <c r="F177" s="220" t="s">
        <v>225</v>
      </c>
      <c r="G177" s="221" t="s">
        <v>125</v>
      </c>
      <c r="H177" s="222">
        <v>130.97999999999999</v>
      </c>
      <c r="I177" s="223"/>
      <c r="J177" s="224">
        <f>ROUND(I177*H177,2)</f>
        <v>0</v>
      </c>
      <c r="K177" s="220" t="s">
        <v>126</v>
      </c>
      <c r="L177" s="44"/>
      <c r="M177" s="225" t="s">
        <v>1</v>
      </c>
      <c r="N177" s="226" t="s">
        <v>38</v>
      </c>
      <c r="O177" s="91"/>
      <c r="P177" s="227">
        <f>O177*H177</f>
        <v>0</v>
      </c>
      <c r="Q177" s="227">
        <v>0</v>
      </c>
      <c r="R177" s="227">
        <f>Q177*H177</f>
        <v>0</v>
      </c>
      <c r="S177" s="227">
        <v>0</v>
      </c>
      <c r="T177" s="228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29" t="s">
        <v>127</v>
      </c>
      <c r="AT177" s="229" t="s">
        <v>122</v>
      </c>
      <c r="AU177" s="229" t="s">
        <v>83</v>
      </c>
      <c r="AY177" s="17" t="s">
        <v>120</v>
      </c>
      <c r="BE177" s="230">
        <f>IF(N177="základní",J177,0)</f>
        <v>0</v>
      </c>
      <c r="BF177" s="230">
        <f>IF(N177="snížená",J177,0)</f>
        <v>0</v>
      </c>
      <c r="BG177" s="230">
        <f>IF(N177="zákl. přenesená",J177,0)</f>
        <v>0</v>
      </c>
      <c r="BH177" s="230">
        <f>IF(N177="sníž. přenesená",J177,0)</f>
        <v>0</v>
      </c>
      <c r="BI177" s="230">
        <f>IF(N177="nulová",J177,0)</f>
        <v>0</v>
      </c>
      <c r="BJ177" s="17" t="s">
        <v>81</v>
      </c>
      <c r="BK177" s="230">
        <f>ROUND(I177*H177,2)</f>
        <v>0</v>
      </c>
      <c r="BL177" s="17" t="s">
        <v>127</v>
      </c>
      <c r="BM177" s="229" t="s">
        <v>226</v>
      </c>
    </row>
    <row r="178" s="12" customFormat="1" ht="22.8" customHeight="1">
      <c r="A178" s="12"/>
      <c r="B178" s="202"/>
      <c r="C178" s="203"/>
      <c r="D178" s="204" t="s">
        <v>72</v>
      </c>
      <c r="E178" s="216" t="s">
        <v>127</v>
      </c>
      <c r="F178" s="216" t="s">
        <v>227</v>
      </c>
      <c r="G178" s="203"/>
      <c r="H178" s="203"/>
      <c r="I178" s="206"/>
      <c r="J178" s="217">
        <f>BK178</f>
        <v>0</v>
      </c>
      <c r="K178" s="203"/>
      <c r="L178" s="208"/>
      <c r="M178" s="209"/>
      <c r="N178" s="210"/>
      <c r="O178" s="210"/>
      <c r="P178" s="211">
        <f>SUM(P179:P180)</f>
        <v>0</v>
      </c>
      <c r="Q178" s="210"/>
      <c r="R178" s="211">
        <f>SUM(R179:R180)</f>
        <v>0.53886944999999997</v>
      </c>
      <c r="S178" s="210"/>
      <c r="T178" s="212">
        <f>SUM(T179:T180)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13" t="s">
        <v>81</v>
      </c>
      <c r="AT178" s="214" t="s">
        <v>72</v>
      </c>
      <c r="AU178" s="214" t="s">
        <v>81</v>
      </c>
      <c r="AY178" s="213" t="s">
        <v>120</v>
      </c>
      <c r="BK178" s="215">
        <f>SUM(BK179:BK180)</f>
        <v>0</v>
      </c>
    </row>
    <row r="179" s="2" customFormat="1" ht="16.5" customHeight="1">
      <c r="A179" s="38"/>
      <c r="B179" s="39"/>
      <c r="C179" s="218" t="s">
        <v>228</v>
      </c>
      <c r="D179" s="218" t="s">
        <v>122</v>
      </c>
      <c r="E179" s="219" t="s">
        <v>229</v>
      </c>
      <c r="F179" s="220" t="s">
        <v>230</v>
      </c>
      <c r="G179" s="221" t="s">
        <v>151</v>
      </c>
      <c r="H179" s="222">
        <v>0.28499999999999998</v>
      </c>
      <c r="I179" s="223"/>
      <c r="J179" s="224">
        <f>ROUND(I179*H179,2)</f>
        <v>0</v>
      </c>
      <c r="K179" s="220" t="s">
        <v>126</v>
      </c>
      <c r="L179" s="44"/>
      <c r="M179" s="225" t="s">
        <v>1</v>
      </c>
      <c r="N179" s="226" t="s">
        <v>38</v>
      </c>
      <c r="O179" s="91"/>
      <c r="P179" s="227">
        <f>O179*H179</f>
        <v>0</v>
      </c>
      <c r="Q179" s="227">
        <v>1.8907700000000001</v>
      </c>
      <c r="R179" s="227">
        <f>Q179*H179</f>
        <v>0.53886944999999997</v>
      </c>
      <c r="S179" s="227">
        <v>0</v>
      </c>
      <c r="T179" s="228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29" t="s">
        <v>127</v>
      </c>
      <c r="AT179" s="229" t="s">
        <v>122</v>
      </c>
      <c r="AU179" s="229" t="s">
        <v>83</v>
      </c>
      <c r="AY179" s="17" t="s">
        <v>120</v>
      </c>
      <c r="BE179" s="230">
        <f>IF(N179="základní",J179,0)</f>
        <v>0</v>
      </c>
      <c r="BF179" s="230">
        <f>IF(N179="snížená",J179,0)</f>
        <v>0</v>
      </c>
      <c r="BG179" s="230">
        <f>IF(N179="zákl. přenesená",J179,0)</f>
        <v>0</v>
      </c>
      <c r="BH179" s="230">
        <f>IF(N179="sníž. přenesená",J179,0)</f>
        <v>0</v>
      </c>
      <c r="BI179" s="230">
        <f>IF(N179="nulová",J179,0)</f>
        <v>0</v>
      </c>
      <c r="BJ179" s="17" t="s">
        <v>81</v>
      </c>
      <c r="BK179" s="230">
        <f>ROUND(I179*H179,2)</f>
        <v>0</v>
      </c>
      <c r="BL179" s="17" t="s">
        <v>127</v>
      </c>
      <c r="BM179" s="229" t="s">
        <v>231</v>
      </c>
    </row>
    <row r="180" s="13" customFormat="1">
      <c r="A180" s="13"/>
      <c r="B180" s="231"/>
      <c r="C180" s="232"/>
      <c r="D180" s="233" t="s">
        <v>129</v>
      </c>
      <c r="E180" s="234" t="s">
        <v>1</v>
      </c>
      <c r="F180" s="235" t="s">
        <v>232</v>
      </c>
      <c r="G180" s="232"/>
      <c r="H180" s="236">
        <v>0.28499999999999998</v>
      </c>
      <c r="I180" s="237"/>
      <c r="J180" s="232"/>
      <c r="K180" s="232"/>
      <c r="L180" s="238"/>
      <c r="M180" s="239"/>
      <c r="N180" s="240"/>
      <c r="O180" s="240"/>
      <c r="P180" s="240"/>
      <c r="Q180" s="240"/>
      <c r="R180" s="240"/>
      <c r="S180" s="240"/>
      <c r="T180" s="241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2" t="s">
        <v>129</v>
      </c>
      <c r="AU180" s="242" t="s">
        <v>83</v>
      </c>
      <c r="AV180" s="13" t="s">
        <v>83</v>
      </c>
      <c r="AW180" s="13" t="s">
        <v>30</v>
      </c>
      <c r="AX180" s="13" t="s">
        <v>81</v>
      </c>
      <c r="AY180" s="242" t="s">
        <v>120</v>
      </c>
    </row>
    <row r="181" s="12" customFormat="1" ht="22.8" customHeight="1">
      <c r="A181" s="12"/>
      <c r="B181" s="202"/>
      <c r="C181" s="203"/>
      <c r="D181" s="204" t="s">
        <v>72</v>
      </c>
      <c r="E181" s="216" t="s">
        <v>148</v>
      </c>
      <c r="F181" s="216" t="s">
        <v>233</v>
      </c>
      <c r="G181" s="203"/>
      <c r="H181" s="203"/>
      <c r="I181" s="206"/>
      <c r="J181" s="217">
        <f>BK181</f>
        <v>0</v>
      </c>
      <c r="K181" s="203"/>
      <c r="L181" s="208"/>
      <c r="M181" s="209"/>
      <c r="N181" s="210"/>
      <c r="O181" s="210"/>
      <c r="P181" s="211">
        <f>SUM(P182:P204)</f>
        <v>0</v>
      </c>
      <c r="Q181" s="210"/>
      <c r="R181" s="211">
        <f>SUM(R182:R204)</f>
        <v>130.51684230000004</v>
      </c>
      <c r="S181" s="210"/>
      <c r="T181" s="212">
        <f>SUM(T182:T204)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13" t="s">
        <v>81</v>
      </c>
      <c r="AT181" s="214" t="s">
        <v>72</v>
      </c>
      <c r="AU181" s="214" t="s">
        <v>81</v>
      </c>
      <c r="AY181" s="213" t="s">
        <v>120</v>
      </c>
      <c r="BK181" s="215">
        <f>SUM(BK182:BK204)</f>
        <v>0</v>
      </c>
    </row>
    <row r="182" s="2" customFormat="1" ht="16.5" customHeight="1">
      <c r="A182" s="38"/>
      <c r="B182" s="39"/>
      <c r="C182" s="218" t="s">
        <v>234</v>
      </c>
      <c r="D182" s="218" t="s">
        <v>122</v>
      </c>
      <c r="E182" s="219" t="s">
        <v>235</v>
      </c>
      <c r="F182" s="220" t="s">
        <v>236</v>
      </c>
      <c r="G182" s="221" t="s">
        <v>125</v>
      </c>
      <c r="H182" s="222">
        <v>3.8500000000000001</v>
      </c>
      <c r="I182" s="223"/>
      <c r="J182" s="224">
        <f>ROUND(I182*H182,2)</f>
        <v>0</v>
      </c>
      <c r="K182" s="220" t="s">
        <v>126</v>
      </c>
      <c r="L182" s="44"/>
      <c r="M182" s="225" t="s">
        <v>1</v>
      </c>
      <c r="N182" s="226" t="s">
        <v>38</v>
      </c>
      <c r="O182" s="91"/>
      <c r="P182" s="227">
        <f>O182*H182</f>
        <v>0</v>
      </c>
      <c r="Q182" s="227">
        <v>0.253</v>
      </c>
      <c r="R182" s="227">
        <f>Q182*H182</f>
        <v>0.97405000000000008</v>
      </c>
      <c r="S182" s="227">
        <v>0</v>
      </c>
      <c r="T182" s="228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29" t="s">
        <v>127</v>
      </c>
      <c r="AT182" s="229" t="s">
        <v>122</v>
      </c>
      <c r="AU182" s="229" t="s">
        <v>83</v>
      </c>
      <c r="AY182" s="17" t="s">
        <v>120</v>
      </c>
      <c r="BE182" s="230">
        <f>IF(N182="základní",J182,0)</f>
        <v>0</v>
      </c>
      <c r="BF182" s="230">
        <f>IF(N182="snížená",J182,0)</f>
        <v>0</v>
      </c>
      <c r="BG182" s="230">
        <f>IF(N182="zákl. přenesená",J182,0)</f>
        <v>0</v>
      </c>
      <c r="BH182" s="230">
        <f>IF(N182="sníž. přenesená",J182,0)</f>
        <v>0</v>
      </c>
      <c r="BI182" s="230">
        <f>IF(N182="nulová",J182,0)</f>
        <v>0</v>
      </c>
      <c r="BJ182" s="17" t="s">
        <v>81</v>
      </c>
      <c r="BK182" s="230">
        <f>ROUND(I182*H182,2)</f>
        <v>0</v>
      </c>
      <c r="BL182" s="17" t="s">
        <v>127</v>
      </c>
      <c r="BM182" s="229" t="s">
        <v>237</v>
      </c>
    </row>
    <row r="183" s="13" customFormat="1">
      <c r="A183" s="13"/>
      <c r="B183" s="231"/>
      <c r="C183" s="232"/>
      <c r="D183" s="233" t="s">
        <v>129</v>
      </c>
      <c r="E183" s="234" t="s">
        <v>1</v>
      </c>
      <c r="F183" s="235" t="s">
        <v>238</v>
      </c>
      <c r="G183" s="232"/>
      <c r="H183" s="236">
        <v>3.8500000000000001</v>
      </c>
      <c r="I183" s="237"/>
      <c r="J183" s="232"/>
      <c r="K183" s="232"/>
      <c r="L183" s="238"/>
      <c r="M183" s="239"/>
      <c r="N183" s="240"/>
      <c r="O183" s="240"/>
      <c r="P183" s="240"/>
      <c r="Q183" s="240"/>
      <c r="R183" s="240"/>
      <c r="S183" s="240"/>
      <c r="T183" s="241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2" t="s">
        <v>129</v>
      </c>
      <c r="AU183" s="242" t="s">
        <v>83</v>
      </c>
      <c r="AV183" s="13" t="s">
        <v>83</v>
      </c>
      <c r="AW183" s="13" t="s">
        <v>30</v>
      </c>
      <c r="AX183" s="13" t="s">
        <v>81</v>
      </c>
      <c r="AY183" s="242" t="s">
        <v>120</v>
      </c>
    </row>
    <row r="184" s="2" customFormat="1" ht="16.5" customHeight="1">
      <c r="A184" s="38"/>
      <c r="B184" s="39"/>
      <c r="C184" s="218" t="s">
        <v>7</v>
      </c>
      <c r="D184" s="218" t="s">
        <v>122</v>
      </c>
      <c r="E184" s="219" t="s">
        <v>239</v>
      </c>
      <c r="F184" s="220" t="s">
        <v>240</v>
      </c>
      <c r="G184" s="221" t="s">
        <v>125</v>
      </c>
      <c r="H184" s="222">
        <v>3.1699999999999999</v>
      </c>
      <c r="I184" s="223"/>
      <c r="J184" s="224">
        <f>ROUND(I184*H184,2)</f>
        <v>0</v>
      </c>
      <c r="K184" s="220" t="s">
        <v>126</v>
      </c>
      <c r="L184" s="44"/>
      <c r="M184" s="225" t="s">
        <v>1</v>
      </c>
      <c r="N184" s="226" t="s">
        <v>38</v>
      </c>
      <c r="O184" s="91"/>
      <c r="P184" s="227">
        <f>O184*H184</f>
        <v>0</v>
      </c>
      <c r="Q184" s="227">
        <v>0.39100000000000001</v>
      </c>
      <c r="R184" s="227">
        <f>Q184*H184</f>
        <v>1.2394700000000001</v>
      </c>
      <c r="S184" s="227">
        <v>0</v>
      </c>
      <c r="T184" s="228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29" t="s">
        <v>127</v>
      </c>
      <c r="AT184" s="229" t="s">
        <v>122</v>
      </c>
      <c r="AU184" s="229" t="s">
        <v>83</v>
      </c>
      <c r="AY184" s="17" t="s">
        <v>120</v>
      </c>
      <c r="BE184" s="230">
        <f>IF(N184="základní",J184,0)</f>
        <v>0</v>
      </c>
      <c r="BF184" s="230">
        <f>IF(N184="snížená",J184,0)</f>
        <v>0</v>
      </c>
      <c r="BG184" s="230">
        <f>IF(N184="zákl. přenesená",J184,0)</f>
        <v>0</v>
      </c>
      <c r="BH184" s="230">
        <f>IF(N184="sníž. přenesená",J184,0)</f>
        <v>0</v>
      </c>
      <c r="BI184" s="230">
        <f>IF(N184="nulová",J184,0)</f>
        <v>0</v>
      </c>
      <c r="BJ184" s="17" t="s">
        <v>81</v>
      </c>
      <c r="BK184" s="230">
        <f>ROUND(I184*H184,2)</f>
        <v>0</v>
      </c>
      <c r="BL184" s="17" t="s">
        <v>127</v>
      </c>
      <c r="BM184" s="229" t="s">
        <v>241</v>
      </c>
    </row>
    <row r="185" s="13" customFormat="1">
      <c r="A185" s="13"/>
      <c r="B185" s="231"/>
      <c r="C185" s="232"/>
      <c r="D185" s="233" t="s">
        <v>129</v>
      </c>
      <c r="E185" s="234" t="s">
        <v>1</v>
      </c>
      <c r="F185" s="235" t="s">
        <v>242</v>
      </c>
      <c r="G185" s="232"/>
      <c r="H185" s="236">
        <v>3.1699999999999999</v>
      </c>
      <c r="I185" s="237"/>
      <c r="J185" s="232"/>
      <c r="K185" s="232"/>
      <c r="L185" s="238"/>
      <c r="M185" s="239"/>
      <c r="N185" s="240"/>
      <c r="O185" s="240"/>
      <c r="P185" s="240"/>
      <c r="Q185" s="240"/>
      <c r="R185" s="240"/>
      <c r="S185" s="240"/>
      <c r="T185" s="241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2" t="s">
        <v>129</v>
      </c>
      <c r="AU185" s="242" t="s">
        <v>83</v>
      </c>
      <c r="AV185" s="13" t="s">
        <v>83</v>
      </c>
      <c r="AW185" s="13" t="s">
        <v>30</v>
      </c>
      <c r="AX185" s="13" t="s">
        <v>81</v>
      </c>
      <c r="AY185" s="242" t="s">
        <v>120</v>
      </c>
    </row>
    <row r="186" s="2" customFormat="1" ht="16.5" customHeight="1">
      <c r="A186" s="38"/>
      <c r="B186" s="39"/>
      <c r="C186" s="218" t="s">
        <v>243</v>
      </c>
      <c r="D186" s="218" t="s">
        <v>122</v>
      </c>
      <c r="E186" s="219" t="s">
        <v>244</v>
      </c>
      <c r="F186" s="220" t="s">
        <v>245</v>
      </c>
      <c r="G186" s="221" t="s">
        <v>125</v>
      </c>
      <c r="H186" s="222">
        <v>230.05000000000001</v>
      </c>
      <c r="I186" s="223"/>
      <c r="J186" s="224">
        <f>ROUND(I186*H186,2)</f>
        <v>0</v>
      </c>
      <c r="K186" s="220" t="s">
        <v>126</v>
      </c>
      <c r="L186" s="44"/>
      <c r="M186" s="225" t="s">
        <v>1</v>
      </c>
      <c r="N186" s="226" t="s">
        <v>38</v>
      </c>
      <c r="O186" s="91"/>
      <c r="P186" s="227">
        <f>O186*H186</f>
        <v>0</v>
      </c>
      <c r="Q186" s="227">
        <v>0.46000000000000002</v>
      </c>
      <c r="R186" s="227">
        <f>Q186*H186</f>
        <v>105.82300000000001</v>
      </c>
      <c r="S186" s="227">
        <v>0</v>
      </c>
      <c r="T186" s="228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29" t="s">
        <v>127</v>
      </c>
      <c r="AT186" s="229" t="s">
        <v>122</v>
      </c>
      <c r="AU186" s="229" t="s">
        <v>83</v>
      </c>
      <c r="AY186" s="17" t="s">
        <v>120</v>
      </c>
      <c r="BE186" s="230">
        <f>IF(N186="základní",J186,0)</f>
        <v>0</v>
      </c>
      <c r="BF186" s="230">
        <f>IF(N186="snížená",J186,0)</f>
        <v>0</v>
      </c>
      <c r="BG186" s="230">
        <f>IF(N186="zákl. přenesená",J186,0)</f>
        <v>0</v>
      </c>
      <c r="BH186" s="230">
        <f>IF(N186="sníž. přenesená",J186,0)</f>
        <v>0</v>
      </c>
      <c r="BI186" s="230">
        <f>IF(N186="nulová",J186,0)</f>
        <v>0</v>
      </c>
      <c r="BJ186" s="17" t="s">
        <v>81</v>
      </c>
      <c r="BK186" s="230">
        <f>ROUND(I186*H186,2)</f>
        <v>0</v>
      </c>
      <c r="BL186" s="17" t="s">
        <v>127</v>
      </c>
      <c r="BM186" s="229" t="s">
        <v>246</v>
      </c>
    </row>
    <row r="187" s="13" customFormat="1">
      <c r="A187" s="13"/>
      <c r="B187" s="231"/>
      <c r="C187" s="232"/>
      <c r="D187" s="233" t="s">
        <v>129</v>
      </c>
      <c r="E187" s="234" t="s">
        <v>1</v>
      </c>
      <c r="F187" s="235" t="s">
        <v>247</v>
      </c>
      <c r="G187" s="232"/>
      <c r="H187" s="236">
        <v>99.069999999999993</v>
      </c>
      <c r="I187" s="237"/>
      <c r="J187" s="232"/>
      <c r="K187" s="232"/>
      <c r="L187" s="238"/>
      <c r="M187" s="239"/>
      <c r="N187" s="240"/>
      <c r="O187" s="240"/>
      <c r="P187" s="240"/>
      <c r="Q187" s="240"/>
      <c r="R187" s="240"/>
      <c r="S187" s="240"/>
      <c r="T187" s="241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2" t="s">
        <v>129</v>
      </c>
      <c r="AU187" s="242" t="s">
        <v>83</v>
      </c>
      <c r="AV187" s="13" t="s">
        <v>83</v>
      </c>
      <c r="AW187" s="13" t="s">
        <v>30</v>
      </c>
      <c r="AX187" s="13" t="s">
        <v>73</v>
      </c>
      <c r="AY187" s="242" t="s">
        <v>120</v>
      </c>
    </row>
    <row r="188" s="13" customFormat="1">
      <c r="A188" s="13"/>
      <c r="B188" s="231"/>
      <c r="C188" s="232"/>
      <c r="D188" s="233" t="s">
        <v>129</v>
      </c>
      <c r="E188" s="234" t="s">
        <v>1</v>
      </c>
      <c r="F188" s="235" t="s">
        <v>248</v>
      </c>
      <c r="G188" s="232"/>
      <c r="H188" s="236">
        <v>130.97999999999999</v>
      </c>
      <c r="I188" s="237"/>
      <c r="J188" s="232"/>
      <c r="K188" s="232"/>
      <c r="L188" s="238"/>
      <c r="M188" s="239"/>
      <c r="N188" s="240"/>
      <c r="O188" s="240"/>
      <c r="P188" s="240"/>
      <c r="Q188" s="240"/>
      <c r="R188" s="240"/>
      <c r="S188" s="240"/>
      <c r="T188" s="241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2" t="s">
        <v>129</v>
      </c>
      <c r="AU188" s="242" t="s">
        <v>83</v>
      </c>
      <c r="AV188" s="13" t="s">
        <v>83</v>
      </c>
      <c r="AW188" s="13" t="s">
        <v>30</v>
      </c>
      <c r="AX188" s="13" t="s">
        <v>73</v>
      </c>
      <c r="AY188" s="242" t="s">
        <v>120</v>
      </c>
    </row>
    <row r="189" s="14" customFormat="1">
      <c r="A189" s="14"/>
      <c r="B189" s="243"/>
      <c r="C189" s="244"/>
      <c r="D189" s="233" t="s">
        <v>129</v>
      </c>
      <c r="E189" s="245" t="s">
        <v>1</v>
      </c>
      <c r="F189" s="246" t="s">
        <v>132</v>
      </c>
      <c r="G189" s="244"/>
      <c r="H189" s="247">
        <v>230.04999999999998</v>
      </c>
      <c r="I189" s="248"/>
      <c r="J189" s="244"/>
      <c r="K189" s="244"/>
      <c r="L189" s="249"/>
      <c r="M189" s="250"/>
      <c r="N189" s="251"/>
      <c r="O189" s="251"/>
      <c r="P189" s="251"/>
      <c r="Q189" s="251"/>
      <c r="R189" s="251"/>
      <c r="S189" s="251"/>
      <c r="T189" s="252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3" t="s">
        <v>129</v>
      </c>
      <c r="AU189" s="253" t="s">
        <v>83</v>
      </c>
      <c r="AV189" s="14" t="s">
        <v>127</v>
      </c>
      <c r="AW189" s="14" t="s">
        <v>30</v>
      </c>
      <c r="AX189" s="14" t="s">
        <v>81</v>
      </c>
      <c r="AY189" s="253" t="s">
        <v>120</v>
      </c>
    </row>
    <row r="190" s="2" customFormat="1" ht="33" customHeight="1">
      <c r="A190" s="38"/>
      <c r="B190" s="39"/>
      <c r="C190" s="218" t="s">
        <v>249</v>
      </c>
      <c r="D190" s="218" t="s">
        <v>122</v>
      </c>
      <c r="E190" s="219" t="s">
        <v>250</v>
      </c>
      <c r="F190" s="220" t="s">
        <v>251</v>
      </c>
      <c r="G190" s="221" t="s">
        <v>125</v>
      </c>
      <c r="H190" s="222">
        <v>3.1699999999999999</v>
      </c>
      <c r="I190" s="223"/>
      <c r="J190" s="224">
        <f>ROUND(I190*H190,2)</f>
        <v>0</v>
      </c>
      <c r="K190" s="220" t="s">
        <v>126</v>
      </c>
      <c r="L190" s="44"/>
      <c r="M190" s="225" t="s">
        <v>1</v>
      </c>
      <c r="N190" s="226" t="s">
        <v>38</v>
      </c>
      <c r="O190" s="91"/>
      <c r="P190" s="227">
        <f>O190*H190</f>
        <v>0</v>
      </c>
      <c r="Q190" s="227">
        <v>0.13188</v>
      </c>
      <c r="R190" s="227">
        <f>Q190*H190</f>
        <v>0.41805959999999998</v>
      </c>
      <c r="S190" s="227">
        <v>0</v>
      </c>
      <c r="T190" s="228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29" t="s">
        <v>127</v>
      </c>
      <c r="AT190" s="229" t="s">
        <v>122</v>
      </c>
      <c r="AU190" s="229" t="s">
        <v>83</v>
      </c>
      <c r="AY190" s="17" t="s">
        <v>120</v>
      </c>
      <c r="BE190" s="230">
        <f>IF(N190="základní",J190,0)</f>
        <v>0</v>
      </c>
      <c r="BF190" s="230">
        <f>IF(N190="snížená",J190,0)</f>
        <v>0</v>
      </c>
      <c r="BG190" s="230">
        <f>IF(N190="zákl. přenesená",J190,0)</f>
        <v>0</v>
      </c>
      <c r="BH190" s="230">
        <f>IF(N190="sníž. přenesená",J190,0)</f>
        <v>0</v>
      </c>
      <c r="BI190" s="230">
        <f>IF(N190="nulová",J190,0)</f>
        <v>0</v>
      </c>
      <c r="BJ190" s="17" t="s">
        <v>81</v>
      </c>
      <c r="BK190" s="230">
        <f>ROUND(I190*H190,2)</f>
        <v>0</v>
      </c>
      <c r="BL190" s="17" t="s">
        <v>127</v>
      </c>
      <c r="BM190" s="229" t="s">
        <v>252</v>
      </c>
    </row>
    <row r="191" s="2" customFormat="1">
      <c r="A191" s="38"/>
      <c r="B191" s="39"/>
      <c r="C191" s="218" t="s">
        <v>253</v>
      </c>
      <c r="D191" s="218" t="s">
        <v>122</v>
      </c>
      <c r="E191" s="219" t="s">
        <v>254</v>
      </c>
      <c r="F191" s="220" t="s">
        <v>255</v>
      </c>
      <c r="G191" s="221" t="s">
        <v>125</v>
      </c>
      <c r="H191" s="222">
        <v>3.1699999999999999</v>
      </c>
      <c r="I191" s="223"/>
      <c r="J191" s="224">
        <f>ROUND(I191*H191,2)</f>
        <v>0</v>
      </c>
      <c r="K191" s="220" t="s">
        <v>126</v>
      </c>
      <c r="L191" s="44"/>
      <c r="M191" s="225" t="s">
        <v>1</v>
      </c>
      <c r="N191" s="226" t="s">
        <v>38</v>
      </c>
      <c r="O191" s="91"/>
      <c r="P191" s="227">
        <f>O191*H191</f>
        <v>0</v>
      </c>
      <c r="Q191" s="227">
        <v>0.00034000000000000002</v>
      </c>
      <c r="R191" s="227">
        <f>Q191*H191</f>
        <v>0.0010778000000000001</v>
      </c>
      <c r="S191" s="227">
        <v>0</v>
      </c>
      <c r="T191" s="228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29" t="s">
        <v>127</v>
      </c>
      <c r="AT191" s="229" t="s">
        <v>122</v>
      </c>
      <c r="AU191" s="229" t="s">
        <v>83</v>
      </c>
      <c r="AY191" s="17" t="s">
        <v>120</v>
      </c>
      <c r="BE191" s="230">
        <f>IF(N191="základní",J191,0)</f>
        <v>0</v>
      </c>
      <c r="BF191" s="230">
        <f>IF(N191="snížená",J191,0)</f>
        <v>0</v>
      </c>
      <c r="BG191" s="230">
        <f>IF(N191="zákl. přenesená",J191,0)</f>
        <v>0</v>
      </c>
      <c r="BH191" s="230">
        <f>IF(N191="sníž. přenesená",J191,0)</f>
        <v>0</v>
      </c>
      <c r="BI191" s="230">
        <f>IF(N191="nulová",J191,0)</f>
        <v>0</v>
      </c>
      <c r="BJ191" s="17" t="s">
        <v>81</v>
      </c>
      <c r="BK191" s="230">
        <f>ROUND(I191*H191,2)</f>
        <v>0</v>
      </c>
      <c r="BL191" s="17" t="s">
        <v>127</v>
      </c>
      <c r="BM191" s="229" t="s">
        <v>256</v>
      </c>
    </row>
    <row r="192" s="13" customFormat="1">
      <c r="A192" s="13"/>
      <c r="B192" s="231"/>
      <c r="C192" s="232"/>
      <c r="D192" s="233" t="s">
        <v>129</v>
      </c>
      <c r="E192" s="234" t="s">
        <v>1</v>
      </c>
      <c r="F192" s="235" t="s">
        <v>257</v>
      </c>
      <c r="G192" s="232"/>
      <c r="H192" s="236">
        <v>3.1699999999999999</v>
      </c>
      <c r="I192" s="237"/>
      <c r="J192" s="232"/>
      <c r="K192" s="232"/>
      <c r="L192" s="238"/>
      <c r="M192" s="239"/>
      <c r="N192" s="240"/>
      <c r="O192" s="240"/>
      <c r="P192" s="240"/>
      <c r="Q192" s="240"/>
      <c r="R192" s="240"/>
      <c r="S192" s="240"/>
      <c r="T192" s="241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2" t="s">
        <v>129</v>
      </c>
      <c r="AU192" s="242" t="s">
        <v>83</v>
      </c>
      <c r="AV192" s="13" t="s">
        <v>83</v>
      </c>
      <c r="AW192" s="13" t="s">
        <v>30</v>
      </c>
      <c r="AX192" s="13" t="s">
        <v>81</v>
      </c>
      <c r="AY192" s="242" t="s">
        <v>120</v>
      </c>
    </row>
    <row r="193" s="2" customFormat="1">
      <c r="A193" s="38"/>
      <c r="B193" s="39"/>
      <c r="C193" s="218" t="s">
        <v>258</v>
      </c>
      <c r="D193" s="218" t="s">
        <v>122</v>
      </c>
      <c r="E193" s="219" t="s">
        <v>259</v>
      </c>
      <c r="F193" s="220" t="s">
        <v>260</v>
      </c>
      <c r="G193" s="221" t="s">
        <v>125</v>
      </c>
      <c r="H193" s="222">
        <v>3.1699999999999999</v>
      </c>
      <c r="I193" s="223"/>
      <c r="J193" s="224">
        <f>ROUND(I193*H193,2)</f>
        <v>0</v>
      </c>
      <c r="K193" s="220" t="s">
        <v>126</v>
      </c>
      <c r="L193" s="44"/>
      <c r="M193" s="225" t="s">
        <v>1</v>
      </c>
      <c r="N193" s="226" t="s">
        <v>38</v>
      </c>
      <c r="O193" s="91"/>
      <c r="P193" s="227">
        <f>O193*H193</f>
        <v>0</v>
      </c>
      <c r="Q193" s="227">
        <v>0.00031</v>
      </c>
      <c r="R193" s="227">
        <f>Q193*H193</f>
        <v>0.00098269999999999998</v>
      </c>
      <c r="S193" s="227">
        <v>0</v>
      </c>
      <c r="T193" s="228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29" t="s">
        <v>127</v>
      </c>
      <c r="AT193" s="229" t="s">
        <v>122</v>
      </c>
      <c r="AU193" s="229" t="s">
        <v>83</v>
      </c>
      <c r="AY193" s="17" t="s">
        <v>120</v>
      </c>
      <c r="BE193" s="230">
        <f>IF(N193="základní",J193,0)</f>
        <v>0</v>
      </c>
      <c r="BF193" s="230">
        <f>IF(N193="snížená",J193,0)</f>
        <v>0</v>
      </c>
      <c r="BG193" s="230">
        <f>IF(N193="zákl. přenesená",J193,0)</f>
        <v>0</v>
      </c>
      <c r="BH193" s="230">
        <f>IF(N193="sníž. přenesená",J193,0)</f>
        <v>0</v>
      </c>
      <c r="BI193" s="230">
        <f>IF(N193="nulová",J193,0)</f>
        <v>0</v>
      </c>
      <c r="BJ193" s="17" t="s">
        <v>81</v>
      </c>
      <c r="BK193" s="230">
        <f>ROUND(I193*H193,2)</f>
        <v>0</v>
      </c>
      <c r="BL193" s="17" t="s">
        <v>127</v>
      </c>
      <c r="BM193" s="229" t="s">
        <v>261</v>
      </c>
    </row>
    <row r="194" s="2" customFormat="1" ht="33" customHeight="1">
      <c r="A194" s="38"/>
      <c r="B194" s="39"/>
      <c r="C194" s="218" t="s">
        <v>262</v>
      </c>
      <c r="D194" s="218" t="s">
        <v>122</v>
      </c>
      <c r="E194" s="219" t="s">
        <v>263</v>
      </c>
      <c r="F194" s="220" t="s">
        <v>264</v>
      </c>
      <c r="G194" s="221" t="s">
        <v>125</v>
      </c>
      <c r="H194" s="222">
        <v>3.1699999999999999</v>
      </c>
      <c r="I194" s="223"/>
      <c r="J194" s="224">
        <f>ROUND(I194*H194,2)</f>
        <v>0</v>
      </c>
      <c r="K194" s="220" t="s">
        <v>126</v>
      </c>
      <c r="L194" s="44"/>
      <c r="M194" s="225" t="s">
        <v>1</v>
      </c>
      <c r="N194" s="226" t="s">
        <v>38</v>
      </c>
      <c r="O194" s="91"/>
      <c r="P194" s="227">
        <f>O194*H194</f>
        <v>0</v>
      </c>
      <c r="Q194" s="227">
        <v>0.12966</v>
      </c>
      <c r="R194" s="227">
        <f>Q194*H194</f>
        <v>0.4110222</v>
      </c>
      <c r="S194" s="227">
        <v>0</v>
      </c>
      <c r="T194" s="228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29" t="s">
        <v>127</v>
      </c>
      <c r="AT194" s="229" t="s">
        <v>122</v>
      </c>
      <c r="AU194" s="229" t="s">
        <v>83</v>
      </c>
      <c r="AY194" s="17" t="s">
        <v>120</v>
      </c>
      <c r="BE194" s="230">
        <f>IF(N194="základní",J194,0)</f>
        <v>0</v>
      </c>
      <c r="BF194" s="230">
        <f>IF(N194="snížená",J194,0)</f>
        <v>0</v>
      </c>
      <c r="BG194" s="230">
        <f>IF(N194="zákl. přenesená",J194,0)</f>
        <v>0</v>
      </c>
      <c r="BH194" s="230">
        <f>IF(N194="sníž. přenesená",J194,0)</f>
        <v>0</v>
      </c>
      <c r="BI194" s="230">
        <f>IF(N194="nulová",J194,0)</f>
        <v>0</v>
      </c>
      <c r="BJ194" s="17" t="s">
        <v>81</v>
      </c>
      <c r="BK194" s="230">
        <f>ROUND(I194*H194,2)</f>
        <v>0</v>
      </c>
      <c r="BL194" s="17" t="s">
        <v>127</v>
      </c>
      <c r="BM194" s="229" t="s">
        <v>265</v>
      </c>
    </row>
    <row r="195" s="2" customFormat="1">
      <c r="A195" s="38"/>
      <c r="B195" s="39"/>
      <c r="C195" s="218" t="s">
        <v>266</v>
      </c>
      <c r="D195" s="218" t="s">
        <v>122</v>
      </c>
      <c r="E195" s="219" t="s">
        <v>267</v>
      </c>
      <c r="F195" s="220" t="s">
        <v>268</v>
      </c>
      <c r="G195" s="221" t="s">
        <v>125</v>
      </c>
      <c r="H195" s="222">
        <v>102.92</v>
      </c>
      <c r="I195" s="223"/>
      <c r="J195" s="224">
        <f>ROUND(I195*H195,2)</f>
        <v>0</v>
      </c>
      <c r="K195" s="220" t="s">
        <v>126</v>
      </c>
      <c r="L195" s="44"/>
      <c r="M195" s="225" t="s">
        <v>1</v>
      </c>
      <c r="N195" s="226" t="s">
        <v>38</v>
      </c>
      <c r="O195" s="91"/>
      <c r="P195" s="227">
        <f>O195*H195</f>
        <v>0</v>
      </c>
      <c r="Q195" s="227">
        <v>0.084250000000000005</v>
      </c>
      <c r="R195" s="227">
        <f>Q195*H195</f>
        <v>8.6710100000000008</v>
      </c>
      <c r="S195" s="227">
        <v>0</v>
      </c>
      <c r="T195" s="228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29" t="s">
        <v>127</v>
      </c>
      <c r="AT195" s="229" t="s">
        <v>122</v>
      </c>
      <c r="AU195" s="229" t="s">
        <v>83</v>
      </c>
      <c r="AY195" s="17" t="s">
        <v>120</v>
      </c>
      <c r="BE195" s="230">
        <f>IF(N195="základní",J195,0)</f>
        <v>0</v>
      </c>
      <c r="BF195" s="230">
        <f>IF(N195="snížená",J195,0)</f>
        <v>0</v>
      </c>
      <c r="BG195" s="230">
        <f>IF(N195="zákl. přenesená",J195,0)</f>
        <v>0</v>
      </c>
      <c r="BH195" s="230">
        <f>IF(N195="sníž. přenesená",J195,0)</f>
        <v>0</v>
      </c>
      <c r="BI195" s="230">
        <f>IF(N195="nulová",J195,0)</f>
        <v>0</v>
      </c>
      <c r="BJ195" s="17" t="s">
        <v>81</v>
      </c>
      <c r="BK195" s="230">
        <f>ROUND(I195*H195,2)</f>
        <v>0</v>
      </c>
      <c r="BL195" s="17" t="s">
        <v>127</v>
      </c>
      <c r="BM195" s="229" t="s">
        <v>269</v>
      </c>
    </row>
    <row r="196" s="13" customFormat="1">
      <c r="A196" s="13"/>
      <c r="B196" s="231"/>
      <c r="C196" s="232"/>
      <c r="D196" s="233" t="s">
        <v>129</v>
      </c>
      <c r="E196" s="234" t="s">
        <v>1</v>
      </c>
      <c r="F196" s="235" t="s">
        <v>270</v>
      </c>
      <c r="G196" s="232"/>
      <c r="H196" s="236">
        <v>99.069999999999993</v>
      </c>
      <c r="I196" s="237"/>
      <c r="J196" s="232"/>
      <c r="K196" s="232"/>
      <c r="L196" s="238"/>
      <c r="M196" s="239"/>
      <c r="N196" s="240"/>
      <c r="O196" s="240"/>
      <c r="P196" s="240"/>
      <c r="Q196" s="240"/>
      <c r="R196" s="240"/>
      <c r="S196" s="240"/>
      <c r="T196" s="241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2" t="s">
        <v>129</v>
      </c>
      <c r="AU196" s="242" t="s">
        <v>83</v>
      </c>
      <c r="AV196" s="13" t="s">
        <v>83</v>
      </c>
      <c r="AW196" s="13" t="s">
        <v>30</v>
      </c>
      <c r="AX196" s="13" t="s">
        <v>73</v>
      </c>
      <c r="AY196" s="242" t="s">
        <v>120</v>
      </c>
    </row>
    <row r="197" s="13" customFormat="1">
      <c r="A197" s="13"/>
      <c r="B197" s="231"/>
      <c r="C197" s="232"/>
      <c r="D197" s="233" t="s">
        <v>129</v>
      </c>
      <c r="E197" s="234" t="s">
        <v>1</v>
      </c>
      <c r="F197" s="235" t="s">
        <v>238</v>
      </c>
      <c r="G197" s="232"/>
      <c r="H197" s="236">
        <v>3.8500000000000001</v>
      </c>
      <c r="I197" s="237"/>
      <c r="J197" s="232"/>
      <c r="K197" s="232"/>
      <c r="L197" s="238"/>
      <c r="M197" s="239"/>
      <c r="N197" s="240"/>
      <c r="O197" s="240"/>
      <c r="P197" s="240"/>
      <c r="Q197" s="240"/>
      <c r="R197" s="240"/>
      <c r="S197" s="240"/>
      <c r="T197" s="241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2" t="s">
        <v>129</v>
      </c>
      <c r="AU197" s="242" t="s">
        <v>83</v>
      </c>
      <c r="AV197" s="13" t="s">
        <v>83</v>
      </c>
      <c r="AW197" s="13" t="s">
        <v>30</v>
      </c>
      <c r="AX197" s="13" t="s">
        <v>73</v>
      </c>
      <c r="AY197" s="242" t="s">
        <v>120</v>
      </c>
    </row>
    <row r="198" s="14" customFormat="1">
      <c r="A198" s="14"/>
      <c r="B198" s="243"/>
      <c r="C198" s="244"/>
      <c r="D198" s="233" t="s">
        <v>129</v>
      </c>
      <c r="E198" s="245" t="s">
        <v>1</v>
      </c>
      <c r="F198" s="246" t="s">
        <v>132</v>
      </c>
      <c r="G198" s="244"/>
      <c r="H198" s="247">
        <v>102.91999999999999</v>
      </c>
      <c r="I198" s="248"/>
      <c r="J198" s="244"/>
      <c r="K198" s="244"/>
      <c r="L198" s="249"/>
      <c r="M198" s="250"/>
      <c r="N198" s="251"/>
      <c r="O198" s="251"/>
      <c r="P198" s="251"/>
      <c r="Q198" s="251"/>
      <c r="R198" s="251"/>
      <c r="S198" s="251"/>
      <c r="T198" s="252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3" t="s">
        <v>129</v>
      </c>
      <c r="AU198" s="253" t="s">
        <v>83</v>
      </c>
      <c r="AV198" s="14" t="s">
        <v>127</v>
      </c>
      <c r="AW198" s="14" t="s">
        <v>30</v>
      </c>
      <c r="AX198" s="14" t="s">
        <v>81</v>
      </c>
      <c r="AY198" s="253" t="s">
        <v>120</v>
      </c>
    </row>
    <row r="199" s="2" customFormat="1" ht="21.75" customHeight="1">
      <c r="A199" s="38"/>
      <c r="B199" s="39"/>
      <c r="C199" s="264" t="s">
        <v>271</v>
      </c>
      <c r="D199" s="264" t="s">
        <v>204</v>
      </c>
      <c r="E199" s="265" t="s">
        <v>272</v>
      </c>
      <c r="F199" s="266" t="s">
        <v>273</v>
      </c>
      <c r="G199" s="267" t="s">
        <v>125</v>
      </c>
      <c r="H199" s="268">
        <v>97.629999999999995</v>
      </c>
      <c r="I199" s="269"/>
      <c r="J199" s="270">
        <f>ROUND(I199*H199,2)</f>
        <v>0</v>
      </c>
      <c r="K199" s="266" t="s">
        <v>126</v>
      </c>
      <c r="L199" s="271"/>
      <c r="M199" s="272" t="s">
        <v>1</v>
      </c>
      <c r="N199" s="273" t="s">
        <v>38</v>
      </c>
      <c r="O199" s="91"/>
      <c r="P199" s="227">
        <f>O199*H199</f>
        <v>0</v>
      </c>
      <c r="Q199" s="227">
        <v>0.13100000000000001</v>
      </c>
      <c r="R199" s="227">
        <f>Q199*H199</f>
        <v>12.789529999999999</v>
      </c>
      <c r="S199" s="227">
        <v>0</v>
      </c>
      <c r="T199" s="228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29" t="s">
        <v>167</v>
      </c>
      <c r="AT199" s="229" t="s">
        <v>204</v>
      </c>
      <c r="AU199" s="229" t="s">
        <v>83</v>
      </c>
      <c r="AY199" s="17" t="s">
        <v>120</v>
      </c>
      <c r="BE199" s="230">
        <f>IF(N199="základní",J199,0)</f>
        <v>0</v>
      </c>
      <c r="BF199" s="230">
        <f>IF(N199="snížená",J199,0)</f>
        <v>0</v>
      </c>
      <c r="BG199" s="230">
        <f>IF(N199="zákl. přenesená",J199,0)</f>
        <v>0</v>
      </c>
      <c r="BH199" s="230">
        <f>IF(N199="sníž. přenesená",J199,0)</f>
        <v>0</v>
      </c>
      <c r="BI199" s="230">
        <f>IF(N199="nulová",J199,0)</f>
        <v>0</v>
      </c>
      <c r="BJ199" s="17" t="s">
        <v>81</v>
      </c>
      <c r="BK199" s="230">
        <f>ROUND(I199*H199,2)</f>
        <v>0</v>
      </c>
      <c r="BL199" s="17" t="s">
        <v>127</v>
      </c>
      <c r="BM199" s="229" t="s">
        <v>274</v>
      </c>
    </row>
    <row r="200" s="13" customFormat="1">
      <c r="A200" s="13"/>
      <c r="B200" s="231"/>
      <c r="C200" s="232"/>
      <c r="D200" s="233" t="s">
        <v>129</v>
      </c>
      <c r="E200" s="234" t="s">
        <v>1</v>
      </c>
      <c r="F200" s="235" t="s">
        <v>275</v>
      </c>
      <c r="G200" s="232"/>
      <c r="H200" s="236">
        <v>72.120000000000005</v>
      </c>
      <c r="I200" s="237"/>
      <c r="J200" s="232"/>
      <c r="K200" s="232"/>
      <c r="L200" s="238"/>
      <c r="M200" s="239"/>
      <c r="N200" s="240"/>
      <c r="O200" s="240"/>
      <c r="P200" s="240"/>
      <c r="Q200" s="240"/>
      <c r="R200" s="240"/>
      <c r="S200" s="240"/>
      <c r="T200" s="241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2" t="s">
        <v>129</v>
      </c>
      <c r="AU200" s="242" t="s">
        <v>83</v>
      </c>
      <c r="AV200" s="13" t="s">
        <v>83</v>
      </c>
      <c r="AW200" s="13" t="s">
        <v>30</v>
      </c>
      <c r="AX200" s="13" t="s">
        <v>73</v>
      </c>
      <c r="AY200" s="242" t="s">
        <v>120</v>
      </c>
    </row>
    <row r="201" s="13" customFormat="1">
      <c r="A201" s="13"/>
      <c r="B201" s="231"/>
      <c r="C201" s="232"/>
      <c r="D201" s="233" t="s">
        <v>129</v>
      </c>
      <c r="E201" s="234" t="s">
        <v>1</v>
      </c>
      <c r="F201" s="235" t="s">
        <v>276</v>
      </c>
      <c r="G201" s="232"/>
      <c r="H201" s="236">
        <v>25.510000000000002</v>
      </c>
      <c r="I201" s="237"/>
      <c r="J201" s="232"/>
      <c r="K201" s="232"/>
      <c r="L201" s="238"/>
      <c r="M201" s="239"/>
      <c r="N201" s="240"/>
      <c r="O201" s="240"/>
      <c r="P201" s="240"/>
      <c r="Q201" s="240"/>
      <c r="R201" s="240"/>
      <c r="S201" s="240"/>
      <c r="T201" s="241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2" t="s">
        <v>129</v>
      </c>
      <c r="AU201" s="242" t="s">
        <v>83</v>
      </c>
      <c r="AV201" s="13" t="s">
        <v>83</v>
      </c>
      <c r="AW201" s="13" t="s">
        <v>30</v>
      </c>
      <c r="AX201" s="13" t="s">
        <v>73</v>
      </c>
      <c r="AY201" s="242" t="s">
        <v>120</v>
      </c>
    </row>
    <row r="202" s="14" customFormat="1">
      <c r="A202" s="14"/>
      <c r="B202" s="243"/>
      <c r="C202" s="244"/>
      <c r="D202" s="233" t="s">
        <v>129</v>
      </c>
      <c r="E202" s="245" t="s">
        <v>1</v>
      </c>
      <c r="F202" s="246" t="s">
        <v>132</v>
      </c>
      <c r="G202" s="244"/>
      <c r="H202" s="247">
        <v>97.63000000000001</v>
      </c>
      <c r="I202" s="248"/>
      <c r="J202" s="244"/>
      <c r="K202" s="244"/>
      <c r="L202" s="249"/>
      <c r="M202" s="250"/>
      <c r="N202" s="251"/>
      <c r="O202" s="251"/>
      <c r="P202" s="251"/>
      <c r="Q202" s="251"/>
      <c r="R202" s="251"/>
      <c r="S202" s="251"/>
      <c r="T202" s="252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3" t="s">
        <v>129</v>
      </c>
      <c r="AU202" s="253" t="s">
        <v>83</v>
      </c>
      <c r="AV202" s="14" t="s">
        <v>127</v>
      </c>
      <c r="AW202" s="14" t="s">
        <v>30</v>
      </c>
      <c r="AX202" s="14" t="s">
        <v>81</v>
      </c>
      <c r="AY202" s="253" t="s">
        <v>120</v>
      </c>
    </row>
    <row r="203" s="2" customFormat="1">
      <c r="A203" s="38"/>
      <c r="B203" s="39"/>
      <c r="C203" s="264" t="s">
        <v>277</v>
      </c>
      <c r="D203" s="264" t="s">
        <v>204</v>
      </c>
      <c r="E203" s="265" t="s">
        <v>278</v>
      </c>
      <c r="F203" s="266" t="s">
        <v>279</v>
      </c>
      <c r="G203" s="267" t="s">
        <v>125</v>
      </c>
      <c r="H203" s="268">
        <v>1.44</v>
      </c>
      <c r="I203" s="269"/>
      <c r="J203" s="270">
        <f>ROUND(I203*H203,2)</f>
        <v>0</v>
      </c>
      <c r="K203" s="266" t="s">
        <v>126</v>
      </c>
      <c r="L203" s="271"/>
      <c r="M203" s="272" t="s">
        <v>1</v>
      </c>
      <c r="N203" s="273" t="s">
        <v>38</v>
      </c>
      <c r="O203" s="91"/>
      <c r="P203" s="227">
        <f>O203*H203</f>
        <v>0</v>
      </c>
      <c r="Q203" s="227">
        <v>0.13100000000000001</v>
      </c>
      <c r="R203" s="227">
        <f>Q203*H203</f>
        <v>0.18864</v>
      </c>
      <c r="S203" s="227">
        <v>0</v>
      </c>
      <c r="T203" s="228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29" t="s">
        <v>167</v>
      </c>
      <c r="AT203" s="229" t="s">
        <v>204</v>
      </c>
      <c r="AU203" s="229" t="s">
        <v>83</v>
      </c>
      <c r="AY203" s="17" t="s">
        <v>120</v>
      </c>
      <c r="BE203" s="230">
        <f>IF(N203="základní",J203,0)</f>
        <v>0</v>
      </c>
      <c r="BF203" s="230">
        <f>IF(N203="snížená",J203,0)</f>
        <v>0</v>
      </c>
      <c r="BG203" s="230">
        <f>IF(N203="zákl. přenesená",J203,0)</f>
        <v>0</v>
      </c>
      <c r="BH203" s="230">
        <f>IF(N203="sníž. přenesená",J203,0)</f>
        <v>0</v>
      </c>
      <c r="BI203" s="230">
        <f>IF(N203="nulová",J203,0)</f>
        <v>0</v>
      </c>
      <c r="BJ203" s="17" t="s">
        <v>81</v>
      </c>
      <c r="BK203" s="230">
        <f>ROUND(I203*H203,2)</f>
        <v>0</v>
      </c>
      <c r="BL203" s="17" t="s">
        <v>127</v>
      </c>
      <c r="BM203" s="229" t="s">
        <v>280</v>
      </c>
    </row>
    <row r="204" s="13" customFormat="1">
      <c r="A204" s="13"/>
      <c r="B204" s="231"/>
      <c r="C204" s="232"/>
      <c r="D204" s="233" t="s">
        <v>129</v>
      </c>
      <c r="E204" s="234" t="s">
        <v>1</v>
      </c>
      <c r="F204" s="235" t="s">
        <v>281</v>
      </c>
      <c r="G204" s="232"/>
      <c r="H204" s="236">
        <v>1.44</v>
      </c>
      <c r="I204" s="237"/>
      <c r="J204" s="232"/>
      <c r="K204" s="232"/>
      <c r="L204" s="238"/>
      <c r="M204" s="239"/>
      <c r="N204" s="240"/>
      <c r="O204" s="240"/>
      <c r="P204" s="240"/>
      <c r="Q204" s="240"/>
      <c r="R204" s="240"/>
      <c r="S204" s="240"/>
      <c r="T204" s="241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2" t="s">
        <v>129</v>
      </c>
      <c r="AU204" s="242" t="s">
        <v>83</v>
      </c>
      <c r="AV204" s="13" t="s">
        <v>83</v>
      </c>
      <c r="AW204" s="13" t="s">
        <v>30</v>
      </c>
      <c r="AX204" s="13" t="s">
        <v>81</v>
      </c>
      <c r="AY204" s="242" t="s">
        <v>120</v>
      </c>
    </row>
    <row r="205" s="12" customFormat="1" ht="22.8" customHeight="1">
      <c r="A205" s="12"/>
      <c r="B205" s="202"/>
      <c r="C205" s="203"/>
      <c r="D205" s="204" t="s">
        <v>72</v>
      </c>
      <c r="E205" s="216" t="s">
        <v>175</v>
      </c>
      <c r="F205" s="216" t="s">
        <v>282</v>
      </c>
      <c r="G205" s="203"/>
      <c r="H205" s="203"/>
      <c r="I205" s="206"/>
      <c r="J205" s="217">
        <f>BK205</f>
        <v>0</v>
      </c>
      <c r="K205" s="203"/>
      <c r="L205" s="208"/>
      <c r="M205" s="209"/>
      <c r="N205" s="210"/>
      <c r="O205" s="210"/>
      <c r="P205" s="211">
        <f>SUM(P206:P223)</f>
        <v>0</v>
      </c>
      <c r="Q205" s="210"/>
      <c r="R205" s="211">
        <f>SUM(R206:R223)</f>
        <v>23.577619260000002</v>
      </c>
      <c r="S205" s="210"/>
      <c r="T205" s="212">
        <f>SUM(T206:T223)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213" t="s">
        <v>81</v>
      </c>
      <c r="AT205" s="214" t="s">
        <v>72</v>
      </c>
      <c r="AU205" s="214" t="s">
        <v>81</v>
      </c>
      <c r="AY205" s="213" t="s">
        <v>120</v>
      </c>
      <c r="BK205" s="215">
        <f>SUM(BK206:BK223)</f>
        <v>0</v>
      </c>
    </row>
    <row r="206" s="2" customFormat="1" ht="33" customHeight="1">
      <c r="A206" s="38"/>
      <c r="B206" s="39"/>
      <c r="C206" s="218" t="s">
        <v>283</v>
      </c>
      <c r="D206" s="218" t="s">
        <v>122</v>
      </c>
      <c r="E206" s="219" t="s">
        <v>284</v>
      </c>
      <c r="F206" s="220" t="s">
        <v>285</v>
      </c>
      <c r="G206" s="221" t="s">
        <v>144</v>
      </c>
      <c r="H206" s="222">
        <v>6.2999999999999998</v>
      </c>
      <c r="I206" s="223"/>
      <c r="J206" s="224">
        <f>ROUND(I206*H206,2)</f>
        <v>0</v>
      </c>
      <c r="K206" s="220" t="s">
        <v>126</v>
      </c>
      <c r="L206" s="44"/>
      <c r="M206" s="225" t="s">
        <v>1</v>
      </c>
      <c r="N206" s="226" t="s">
        <v>38</v>
      </c>
      <c r="O206" s="91"/>
      <c r="P206" s="227">
        <f>O206*H206</f>
        <v>0</v>
      </c>
      <c r="Q206" s="227">
        <v>0.15540000000000001</v>
      </c>
      <c r="R206" s="227">
        <f>Q206*H206</f>
        <v>0.97902</v>
      </c>
      <c r="S206" s="227">
        <v>0</v>
      </c>
      <c r="T206" s="228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29" t="s">
        <v>127</v>
      </c>
      <c r="AT206" s="229" t="s">
        <v>122</v>
      </c>
      <c r="AU206" s="229" t="s">
        <v>83</v>
      </c>
      <c r="AY206" s="17" t="s">
        <v>120</v>
      </c>
      <c r="BE206" s="230">
        <f>IF(N206="základní",J206,0)</f>
        <v>0</v>
      </c>
      <c r="BF206" s="230">
        <f>IF(N206="snížená",J206,0)</f>
        <v>0</v>
      </c>
      <c r="BG206" s="230">
        <f>IF(N206="zákl. přenesená",J206,0)</f>
        <v>0</v>
      </c>
      <c r="BH206" s="230">
        <f>IF(N206="sníž. přenesená",J206,0)</f>
        <v>0</v>
      </c>
      <c r="BI206" s="230">
        <f>IF(N206="nulová",J206,0)</f>
        <v>0</v>
      </c>
      <c r="BJ206" s="17" t="s">
        <v>81</v>
      </c>
      <c r="BK206" s="230">
        <f>ROUND(I206*H206,2)</f>
        <v>0</v>
      </c>
      <c r="BL206" s="17" t="s">
        <v>127</v>
      </c>
      <c r="BM206" s="229" t="s">
        <v>286</v>
      </c>
    </row>
    <row r="207" s="2" customFormat="1">
      <c r="A207" s="38"/>
      <c r="B207" s="39"/>
      <c r="C207" s="264" t="s">
        <v>287</v>
      </c>
      <c r="D207" s="264" t="s">
        <v>204</v>
      </c>
      <c r="E207" s="265" t="s">
        <v>288</v>
      </c>
      <c r="F207" s="266" t="s">
        <v>289</v>
      </c>
      <c r="G207" s="267" t="s">
        <v>144</v>
      </c>
      <c r="H207" s="268">
        <v>4.2999999999999998</v>
      </c>
      <c r="I207" s="269"/>
      <c r="J207" s="270">
        <f>ROUND(I207*H207,2)</f>
        <v>0</v>
      </c>
      <c r="K207" s="266" t="s">
        <v>126</v>
      </c>
      <c r="L207" s="271"/>
      <c r="M207" s="272" t="s">
        <v>1</v>
      </c>
      <c r="N207" s="273" t="s">
        <v>38</v>
      </c>
      <c r="O207" s="91"/>
      <c r="P207" s="227">
        <f>O207*H207</f>
        <v>0</v>
      </c>
      <c r="Q207" s="227">
        <v>0.048300000000000003</v>
      </c>
      <c r="R207" s="227">
        <f>Q207*H207</f>
        <v>0.20769000000000001</v>
      </c>
      <c r="S207" s="227">
        <v>0</v>
      </c>
      <c r="T207" s="228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29" t="s">
        <v>167</v>
      </c>
      <c r="AT207" s="229" t="s">
        <v>204</v>
      </c>
      <c r="AU207" s="229" t="s">
        <v>83</v>
      </c>
      <c r="AY207" s="17" t="s">
        <v>120</v>
      </c>
      <c r="BE207" s="230">
        <f>IF(N207="základní",J207,0)</f>
        <v>0</v>
      </c>
      <c r="BF207" s="230">
        <f>IF(N207="snížená",J207,0)</f>
        <v>0</v>
      </c>
      <c r="BG207" s="230">
        <f>IF(N207="zákl. přenesená",J207,0)</f>
        <v>0</v>
      </c>
      <c r="BH207" s="230">
        <f>IF(N207="sníž. přenesená",J207,0)</f>
        <v>0</v>
      </c>
      <c r="BI207" s="230">
        <f>IF(N207="nulová",J207,0)</f>
        <v>0</v>
      </c>
      <c r="BJ207" s="17" t="s">
        <v>81</v>
      </c>
      <c r="BK207" s="230">
        <f>ROUND(I207*H207,2)</f>
        <v>0</v>
      </c>
      <c r="BL207" s="17" t="s">
        <v>127</v>
      </c>
      <c r="BM207" s="229" t="s">
        <v>290</v>
      </c>
    </row>
    <row r="208" s="2" customFormat="1">
      <c r="A208" s="38"/>
      <c r="B208" s="39"/>
      <c r="C208" s="264" t="s">
        <v>291</v>
      </c>
      <c r="D208" s="264" t="s">
        <v>204</v>
      </c>
      <c r="E208" s="265" t="s">
        <v>292</v>
      </c>
      <c r="F208" s="266" t="s">
        <v>293</v>
      </c>
      <c r="G208" s="267" t="s">
        <v>144</v>
      </c>
      <c r="H208" s="268">
        <v>2</v>
      </c>
      <c r="I208" s="269"/>
      <c r="J208" s="270">
        <f>ROUND(I208*H208,2)</f>
        <v>0</v>
      </c>
      <c r="K208" s="266" t="s">
        <v>126</v>
      </c>
      <c r="L208" s="271"/>
      <c r="M208" s="272" t="s">
        <v>1</v>
      </c>
      <c r="N208" s="273" t="s">
        <v>38</v>
      </c>
      <c r="O208" s="91"/>
      <c r="P208" s="227">
        <f>O208*H208</f>
        <v>0</v>
      </c>
      <c r="Q208" s="227">
        <v>0.065670000000000006</v>
      </c>
      <c r="R208" s="227">
        <f>Q208*H208</f>
        <v>0.13134000000000001</v>
      </c>
      <c r="S208" s="227">
        <v>0</v>
      </c>
      <c r="T208" s="228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29" t="s">
        <v>167</v>
      </c>
      <c r="AT208" s="229" t="s">
        <v>204</v>
      </c>
      <c r="AU208" s="229" t="s">
        <v>83</v>
      </c>
      <c r="AY208" s="17" t="s">
        <v>120</v>
      </c>
      <c r="BE208" s="230">
        <f>IF(N208="základní",J208,0)</f>
        <v>0</v>
      </c>
      <c r="BF208" s="230">
        <f>IF(N208="snížená",J208,0)</f>
        <v>0</v>
      </c>
      <c r="BG208" s="230">
        <f>IF(N208="zákl. přenesená",J208,0)</f>
        <v>0</v>
      </c>
      <c r="BH208" s="230">
        <f>IF(N208="sníž. přenesená",J208,0)</f>
        <v>0</v>
      </c>
      <c r="BI208" s="230">
        <f>IF(N208="nulová",J208,0)</f>
        <v>0</v>
      </c>
      <c r="BJ208" s="17" t="s">
        <v>81</v>
      </c>
      <c r="BK208" s="230">
        <f>ROUND(I208*H208,2)</f>
        <v>0</v>
      </c>
      <c r="BL208" s="17" t="s">
        <v>127</v>
      </c>
      <c r="BM208" s="229" t="s">
        <v>294</v>
      </c>
    </row>
    <row r="209" s="13" customFormat="1">
      <c r="A209" s="13"/>
      <c r="B209" s="231"/>
      <c r="C209" s="232"/>
      <c r="D209" s="233" t="s">
        <v>129</v>
      </c>
      <c r="E209" s="234" t="s">
        <v>1</v>
      </c>
      <c r="F209" s="235" t="s">
        <v>295</v>
      </c>
      <c r="G209" s="232"/>
      <c r="H209" s="236">
        <v>1</v>
      </c>
      <c r="I209" s="237"/>
      <c r="J209" s="232"/>
      <c r="K209" s="232"/>
      <c r="L209" s="238"/>
      <c r="M209" s="239"/>
      <c r="N209" s="240"/>
      <c r="O209" s="240"/>
      <c r="P209" s="240"/>
      <c r="Q209" s="240"/>
      <c r="R209" s="240"/>
      <c r="S209" s="240"/>
      <c r="T209" s="241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2" t="s">
        <v>129</v>
      </c>
      <c r="AU209" s="242" t="s">
        <v>83</v>
      </c>
      <c r="AV209" s="13" t="s">
        <v>83</v>
      </c>
      <c r="AW209" s="13" t="s">
        <v>30</v>
      </c>
      <c r="AX209" s="13" t="s">
        <v>73</v>
      </c>
      <c r="AY209" s="242" t="s">
        <v>120</v>
      </c>
    </row>
    <row r="210" s="13" customFormat="1">
      <c r="A210" s="13"/>
      <c r="B210" s="231"/>
      <c r="C210" s="232"/>
      <c r="D210" s="233" t="s">
        <v>129</v>
      </c>
      <c r="E210" s="234" t="s">
        <v>1</v>
      </c>
      <c r="F210" s="235" t="s">
        <v>296</v>
      </c>
      <c r="G210" s="232"/>
      <c r="H210" s="236">
        <v>1</v>
      </c>
      <c r="I210" s="237"/>
      <c r="J210" s="232"/>
      <c r="K210" s="232"/>
      <c r="L210" s="238"/>
      <c r="M210" s="239"/>
      <c r="N210" s="240"/>
      <c r="O210" s="240"/>
      <c r="P210" s="240"/>
      <c r="Q210" s="240"/>
      <c r="R210" s="240"/>
      <c r="S210" s="240"/>
      <c r="T210" s="241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2" t="s">
        <v>129</v>
      </c>
      <c r="AU210" s="242" t="s">
        <v>83</v>
      </c>
      <c r="AV210" s="13" t="s">
        <v>83</v>
      </c>
      <c r="AW210" s="13" t="s">
        <v>30</v>
      </c>
      <c r="AX210" s="13" t="s">
        <v>73</v>
      </c>
      <c r="AY210" s="242" t="s">
        <v>120</v>
      </c>
    </row>
    <row r="211" s="14" customFormat="1">
      <c r="A211" s="14"/>
      <c r="B211" s="243"/>
      <c r="C211" s="244"/>
      <c r="D211" s="233" t="s">
        <v>129</v>
      </c>
      <c r="E211" s="245" t="s">
        <v>1</v>
      </c>
      <c r="F211" s="246" t="s">
        <v>132</v>
      </c>
      <c r="G211" s="244"/>
      <c r="H211" s="247">
        <v>2</v>
      </c>
      <c r="I211" s="248"/>
      <c r="J211" s="244"/>
      <c r="K211" s="244"/>
      <c r="L211" s="249"/>
      <c r="M211" s="250"/>
      <c r="N211" s="251"/>
      <c r="O211" s="251"/>
      <c r="P211" s="251"/>
      <c r="Q211" s="251"/>
      <c r="R211" s="251"/>
      <c r="S211" s="251"/>
      <c r="T211" s="252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3" t="s">
        <v>129</v>
      </c>
      <c r="AU211" s="253" t="s">
        <v>83</v>
      </c>
      <c r="AV211" s="14" t="s">
        <v>127</v>
      </c>
      <c r="AW211" s="14" t="s">
        <v>30</v>
      </c>
      <c r="AX211" s="14" t="s">
        <v>81</v>
      </c>
      <c r="AY211" s="253" t="s">
        <v>120</v>
      </c>
    </row>
    <row r="212" s="2" customFormat="1" ht="33" customHeight="1">
      <c r="A212" s="38"/>
      <c r="B212" s="39"/>
      <c r="C212" s="218" t="s">
        <v>297</v>
      </c>
      <c r="D212" s="218" t="s">
        <v>122</v>
      </c>
      <c r="E212" s="219" t="s">
        <v>298</v>
      </c>
      <c r="F212" s="220" t="s">
        <v>299</v>
      </c>
      <c r="G212" s="221" t="s">
        <v>144</v>
      </c>
      <c r="H212" s="222">
        <v>117.59999999999999</v>
      </c>
      <c r="I212" s="223"/>
      <c r="J212" s="224">
        <f>ROUND(I212*H212,2)</f>
        <v>0</v>
      </c>
      <c r="K212" s="220" t="s">
        <v>126</v>
      </c>
      <c r="L212" s="44"/>
      <c r="M212" s="225" t="s">
        <v>1</v>
      </c>
      <c r="N212" s="226" t="s">
        <v>38</v>
      </c>
      <c r="O212" s="91"/>
      <c r="P212" s="227">
        <f>O212*H212</f>
        <v>0</v>
      </c>
      <c r="Q212" s="227">
        <v>0.1295</v>
      </c>
      <c r="R212" s="227">
        <f>Q212*H212</f>
        <v>15.229200000000001</v>
      </c>
      <c r="S212" s="227">
        <v>0</v>
      </c>
      <c r="T212" s="228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29" t="s">
        <v>127</v>
      </c>
      <c r="AT212" s="229" t="s">
        <v>122</v>
      </c>
      <c r="AU212" s="229" t="s">
        <v>83</v>
      </c>
      <c r="AY212" s="17" t="s">
        <v>120</v>
      </c>
      <c r="BE212" s="230">
        <f>IF(N212="základní",J212,0)</f>
        <v>0</v>
      </c>
      <c r="BF212" s="230">
        <f>IF(N212="snížená",J212,0)</f>
        <v>0</v>
      </c>
      <c r="BG212" s="230">
        <f>IF(N212="zákl. přenesená",J212,0)</f>
        <v>0</v>
      </c>
      <c r="BH212" s="230">
        <f>IF(N212="sníž. přenesená",J212,0)</f>
        <v>0</v>
      </c>
      <c r="BI212" s="230">
        <f>IF(N212="nulová",J212,0)</f>
        <v>0</v>
      </c>
      <c r="BJ212" s="17" t="s">
        <v>81</v>
      </c>
      <c r="BK212" s="230">
        <f>ROUND(I212*H212,2)</f>
        <v>0</v>
      </c>
      <c r="BL212" s="17" t="s">
        <v>127</v>
      </c>
      <c r="BM212" s="229" t="s">
        <v>300</v>
      </c>
    </row>
    <row r="213" s="2" customFormat="1" ht="16.5" customHeight="1">
      <c r="A213" s="38"/>
      <c r="B213" s="39"/>
      <c r="C213" s="264" t="s">
        <v>301</v>
      </c>
      <c r="D213" s="264" t="s">
        <v>204</v>
      </c>
      <c r="E213" s="265" t="s">
        <v>302</v>
      </c>
      <c r="F213" s="266" t="s">
        <v>303</v>
      </c>
      <c r="G213" s="267" t="s">
        <v>144</v>
      </c>
      <c r="H213" s="268">
        <v>117.59999999999999</v>
      </c>
      <c r="I213" s="269"/>
      <c r="J213" s="270">
        <f>ROUND(I213*H213,2)</f>
        <v>0</v>
      </c>
      <c r="K213" s="266" t="s">
        <v>126</v>
      </c>
      <c r="L213" s="271"/>
      <c r="M213" s="272" t="s">
        <v>1</v>
      </c>
      <c r="N213" s="273" t="s">
        <v>38</v>
      </c>
      <c r="O213" s="91"/>
      <c r="P213" s="227">
        <f>O213*H213</f>
        <v>0</v>
      </c>
      <c r="Q213" s="227">
        <v>0.056120000000000003</v>
      </c>
      <c r="R213" s="227">
        <f>Q213*H213</f>
        <v>6.5997120000000002</v>
      </c>
      <c r="S213" s="227">
        <v>0</v>
      </c>
      <c r="T213" s="228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29" t="s">
        <v>167</v>
      </c>
      <c r="AT213" s="229" t="s">
        <v>204</v>
      </c>
      <c r="AU213" s="229" t="s">
        <v>83</v>
      </c>
      <c r="AY213" s="17" t="s">
        <v>120</v>
      </c>
      <c r="BE213" s="230">
        <f>IF(N213="základní",J213,0)</f>
        <v>0</v>
      </c>
      <c r="BF213" s="230">
        <f>IF(N213="snížená",J213,0)</f>
        <v>0</v>
      </c>
      <c r="BG213" s="230">
        <f>IF(N213="zákl. přenesená",J213,0)</f>
        <v>0</v>
      </c>
      <c r="BH213" s="230">
        <f>IF(N213="sníž. přenesená",J213,0)</f>
        <v>0</v>
      </c>
      <c r="BI213" s="230">
        <f>IF(N213="nulová",J213,0)</f>
        <v>0</v>
      </c>
      <c r="BJ213" s="17" t="s">
        <v>81</v>
      </c>
      <c r="BK213" s="230">
        <f>ROUND(I213*H213,2)</f>
        <v>0</v>
      </c>
      <c r="BL213" s="17" t="s">
        <v>127</v>
      </c>
      <c r="BM213" s="229" t="s">
        <v>304</v>
      </c>
    </row>
    <row r="214" s="2" customFormat="1">
      <c r="A214" s="38"/>
      <c r="B214" s="39"/>
      <c r="C214" s="218" t="s">
        <v>305</v>
      </c>
      <c r="D214" s="218" t="s">
        <v>122</v>
      </c>
      <c r="E214" s="219" t="s">
        <v>306</v>
      </c>
      <c r="F214" s="220" t="s">
        <v>307</v>
      </c>
      <c r="G214" s="221" t="s">
        <v>151</v>
      </c>
      <c r="H214" s="222">
        <v>0.189</v>
      </c>
      <c r="I214" s="223"/>
      <c r="J214" s="224">
        <f>ROUND(I214*H214,2)</f>
        <v>0</v>
      </c>
      <c r="K214" s="220" t="s">
        <v>126</v>
      </c>
      <c r="L214" s="44"/>
      <c r="M214" s="225" t="s">
        <v>1</v>
      </c>
      <c r="N214" s="226" t="s">
        <v>38</v>
      </c>
      <c r="O214" s="91"/>
      <c r="P214" s="227">
        <f>O214*H214</f>
        <v>0</v>
      </c>
      <c r="Q214" s="227">
        <v>2.2563399999999998</v>
      </c>
      <c r="R214" s="227">
        <f>Q214*H214</f>
        <v>0.42644825999999997</v>
      </c>
      <c r="S214" s="227">
        <v>0</v>
      </c>
      <c r="T214" s="228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29" t="s">
        <v>127</v>
      </c>
      <c r="AT214" s="229" t="s">
        <v>122</v>
      </c>
      <c r="AU214" s="229" t="s">
        <v>83</v>
      </c>
      <c r="AY214" s="17" t="s">
        <v>120</v>
      </c>
      <c r="BE214" s="230">
        <f>IF(N214="základní",J214,0)</f>
        <v>0</v>
      </c>
      <c r="BF214" s="230">
        <f>IF(N214="snížená",J214,0)</f>
        <v>0</v>
      </c>
      <c r="BG214" s="230">
        <f>IF(N214="zákl. přenesená",J214,0)</f>
        <v>0</v>
      </c>
      <c r="BH214" s="230">
        <f>IF(N214="sníž. přenesená",J214,0)</f>
        <v>0</v>
      </c>
      <c r="BI214" s="230">
        <f>IF(N214="nulová",J214,0)</f>
        <v>0</v>
      </c>
      <c r="BJ214" s="17" t="s">
        <v>81</v>
      </c>
      <c r="BK214" s="230">
        <f>ROUND(I214*H214,2)</f>
        <v>0</v>
      </c>
      <c r="BL214" s="17" t="s">
        <v>127</v>
      </c>
      <c r="BM214" s="229" t="s">
        <v>308</v>
      </c>
    </row>
    <row r="215" s="13" customFormat="1">
      <c r="A215" s="13"/>
      <c r="B215" s="231"/>
      <c r="C215" s="232"/>
      <c r="D215" s="233" t="s">
        <v>129</v>
      </c>
      <c r="E215" s="234" t="s">
        <v>1</v>
      </c>
      <c r="F215" s="235" t="s">
        <v>309</v>
      </c>
      <c r="G215" s="232"/>
      <c r="H215" s="236">
        <v>0.189</v>
      </c>
      <c r="I215" s="237"/>
      <c r="J215" s="232"/>
      <c r="K215" s="232"/>
      <c r="L215" s="238"/>
      <c r="M215" s="239"/>
      <c r="N215" s="240"/>
      <c r="O215" s="240"/>
      <c r="P215" s="240"/>
      <c r="Q215" s="240"/>
      <c r="R215" s="240"/>
      <c r="S215" s="240"/>
      <c r="T215" s="241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2" t="s">
        <v>129</v>
      </c>
      <c r="AU215" s="242" t="s">
        <v>83</v>
      </c>
      <c r="AV215" s="13" t="s">
        <v>83</v>
      </c>
      <c r="AW215" s="13" t="s">
        <v>30</v>
      </c>
      <c r="AX215" s="13" t="s">
        <v>81</v>
      </c>
      <c r="AY215" s="242" t="s">
        <v>120</v>
      </c>
    </row>
    <row r="216" s="2" customFormat="1" ht="33" customHeight="1">
      <c r="A216" s="38"/>
      <c r="B216" s="39"/>
      <c r="C216" s="218" t="s">
        <v>310</v>
      </c>
      <c r="D216" s="218" t="s">
        <v>122</v>
      </c>
      <c r="E216" s="219" t="s">
        <v>311</v>
      </c>
      <c r="F216" s="220" t="s">
        <v>312</v>
      </c>
      <c r="G216" s="221" t="s">
        <v>144</v>
      </c>
      <c r="H216" s="222">
        <v>6.9000000000000004</v>
      </c>
      <c r="I216" s="223"/>
      <c r="J216" s="224">
        <f>ROUND(I216*H216,2)</f>
        <v>0</v>
      </c>
      <c r="K216" s="220" t="s">
        <v>126</v>
      </c>
      <c r="L216" s="44"/>
      <c r="M216" s="225" t="s">
        <v>1</v>
      </c>
      <c r="N216" s="226" t="s">
        <v>38</v>
      </c>
      <c r="O216" s="91"/>
      <c r="P216" s="227">
        <f>O216*H216</f>
        <v>0</v>
      </c>
      <c r="Q216" s="227">
        <v>0.00060999999999999997</v>
      </c>
      <c r="R216" s="227">
        <f>Q216*H216</f>
        <v>0.0042090000000000001</v>
      </c>
      <c r="S216" s="227">
        <v>0</v>
      </c>
      <c r="T216" s="228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29" t="s">
        <v>127</v>
      </c>
      <c r="AT216" s="229" t="s">
        <v>122</v>
      </c>
      <c r="AU216" s="229" t="s">
        <v>83</v>
      </c>
      <c r="AY216" s="17" t="s">
        <v>120</v>
      </c>
      <c r="BE216" s="230">
        <f>IF(N216="základní",J216,0)</f>
        <v>0</v>
      </c>
      <c r="BF216" s="230">
        <f>IF(N216="snížená",J216,0)</f>
        <v>0</v>
      </c>
      <c r="BG216" s="230">
        <f>IF(N216="zákl. přenesená",J216,0)</f>
        <v>0</v>
      </c>
      <c r="BH216" s="230">
        <f>IF(N216="sníž. přenesená",J216,0)</f>
        <v>0</v>
      </c>
      <c r="BI216" s="230">
        <f>IF(N216="nulová",J216,0)</f>
        <v>0</v>
      </c>
      <c r="BJ216" s="17" t="s">
        <v>81</v>
      </c>
      <c r="BK216" s="230">
        <f>ROUND(I216*H216,2)</f>
        <v>0</v>
      </c>
      <c r="BL216" s="17" t="s">
        <v>127</v>
      </c>
      <c r="BM216" s="229" t="s">
        <v>313</v>
      </c>
    </row>
    <row r="217" s="13" customFormat="1">
      <c r="A217" s="13"/>
      <c r="B217" s="231"/>
      <c r="C217" s="232"/>
      <c r="D217" s="233" t="s">
        <v>129</v>
      </c>
      <c r="E217" s="234" t="s">
        <v>1</v>
      </c>
      <c r="F217" s="235" t="s">
        <v>314</v>
      </c>
      <c r="G217" s="232"/>
      <c r="H217" s="236">
        <v>6.9000000000000004</v>
      </c>
      <c r="I217" s="237"/>
      <c r="J217" s="232"/>
      <c r="K217" s="232"/>
      <c r="L217" s="238"/>
      <c r="M217" s="239"/>
      <c r="N217" s="240"/>
      <c r="O217" s="240"/>
      <c r="P217" s="240"/>
      <c r="Q217" s="240"/>
      <c r="R217" s="240"/>
      <c r="S217" s="240"/>
      <c r="T217" s="241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2" t="s">
        <v>129</v>
      </c>
      <c r="AU217" s="242" t="s">
        <v>83</v>
      </c>
      <c r="AV217" s="13" t="s">
        <v>83</v>
      </c>
      <c r="AW217" s="13" t="s">
        <v>30</v>
      </c>
      <c r="AX217" s="13" t="s">
        <v>81</v>
      </c>
      <c r="AY217" s="242" t="s">
        <v>120</v>
      </c>
    </row>
    <row r="218" s="2" customFormat="1" ht="21.75" customHeight="1">
      <c r="A218" s="38"/>
      <c r="B218" s="39"/>
      <c r="C218" s="218" t="s">
        <v>315</v>
      </c>
      <c r="D218" s="218" t="s">
        <v>122</v>
      </c>
      <c r="E218" s="219" t="s">
        <v>316</v>
      </c>
      <c r="F218" s="220" t="s">
        <v>317</v>
      </c>
      <c r="G218" s="221" t="s">
        <v>144</v>
      </c>
      <c r="H218" s="222">
        <v>6.9000000000000004</v>
      </c>
      <c r="I218" s="223"/>
      <c r="J218" s="224">
        <f>ROUND(I218*H218,2)</f>
        <v>0</v>
      </c>
      <c r="K218" s="220" t="s">
        <v>126</v>
      </c>
      <c r="L218" s="44"/>
      <c r="M218" s="225" t="s">
        <v>1</v>
      </c>
      <c r="N218" s="226" t="s">
        <v>38</v>
      </c>
      <c r="O218" s="91"/>
      <c r="P218" s="227">
        <f>O218*H218</f>
        <v>0</v>
      </c>
      <c r="Q218" s="227">
        <v>0</v>
      </c>
      <c r="R218" s="227">
        <f>Q218*H218</f>
        <v>0</v>
      </c>
      <c r="S218" s="227">
        <v>0</v>
      </c>
      <c r="T218" s="228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29" t="s">
        <v>127</v>
      </c>
      <c r="AT218" s="229" t="s">
        <v>122</v>
      </c>
      <c r="AU218" s="229" t="s">
        <v>83</v>
      </c>
      <c r="AY218" s="17" t="s">
        <v>120</v>
      </c>
      <c r="BE218" s="230">
        <f>IF(N218="základní",J218,0)</f>
        <v>0</v>
      </c>
      <c r="BF218" s="230">
        <f>IF(N218="snížená",J218,0)</f>
        <v>0</v>
      </c>
      <c r="BG218" s="230">
        <f>IF(N218="zákl. přenesená",J218,0)</f>
        <v>0</v>
      </c>
      <c r="BH218" s="230">
        <f>IF(N218="sníž. přenesená",J218,0)</f>
        <v>0</v>
      </c>
      <c r="BI218" s="230">
        <f>IF(N218="nulová",J218,0)</f>
        <v>0</v>
      </c>
      <c r="BJ218" s="17" t="s">
        <v>81</v>
      </c>
      <c r="BK218" s="230">
        <f>ROUND(I218*H218,2)</f>
        <v>0</v>
      </c>
      <c r="BL218" s="17" t="s">
        <v>127</v>
      </c>
      <c r="BM218" s="229" t="s">
        <v>318</v>
      </c>
    </row>
    <row r="219" s="13" customFormat="1">
      <c r="A219" s="13"/>
      <c r="B219" s="231"/>
      <c r="C219" s="232"/>
      <c r="D219" s="233" t="s">
        <v>129</v>
      </c>
      <c r="E219" s="234" t="s">
        <v>1</v>
      </c>
      <c r="F219" s="235" t="s">
        <v>314</v>
      </c>
      <c r="G219" s="232"/>
      <c r="H219" s="236">
        <v>6.9000000000000004</v>
      </c>
      <c r="I219" s="237"/>
      <c r="J219" s="232"/>
      <c r="K219" s="232"/>
      <c r="L219" s="238"/>
      <c r="M219" s="239"/>
      <c r="N219" s="240"/>
      <c r="O219" s="240"/>
      <c r="P219" s="240"/>
      <c r="Q219" s="240"/>
      <c r="R219" s="240"/>
      <c r="S219" s="240"/>
      <c r="T219" s="241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2" t="s">
        <v>129</v>
      </c>
      <c r="AU219" s="242" t="s">
        <v>83</v>
      </c>
      <c r="AV219" s="13" t="s">
        <v>83</v>
      </c>
      <c r="AW219" s="13" t="s">
        <v>30</v>
      </c>
      <c r="AX219" s="13" t="s">
        <v>81</v>
      </c>
      <c r="AY219" s="242" t="s">
        <v>120</v>
      </c>
    </row>
    <row r="220" s="2" customFormat="1" ht="16.5" customHeight="1">
      <c r="A220" s="38"/>
      <c r="B220" s="39"/>
      <c r="C220" s="218" t="s">
        <v>319</v>
      </c>
      <c r="D220" s="218" t="s">
        <v>122</v>
      </c>
      <c r="E220" s="219" t="s">
        <v>320</v>
      </c>
      <c r="F220" s="220" t="s">
        <v>321</v>
      </c>
      <c r="G220" s="221" t="s">
        <v>144</v>
      </c>
      <c r="H220" s="222">
        <v>42.5</v>
      </c>
      <c r="I220" s="223"/>
      <c r="J220" s="224">
        <f>ROUND(I220*H220,2)</f>
        <v>0</v>
      </c>
      <c r="K220" s="220" t="s">
        <v>1</v>
      </c>
      <c r="L220" s="44"/>
      <c r="M220" s="225" t="s">
        <v>1</v>
      </c>
      <c r="N220" s="226" t="s">
        <v>38</v>
      </c>
      <c r="O220" s="91"/>
      <c r="P220" s="227">
        <f>O220*H220</f>
        <v>0</v>
      </c>
      <c r="Q220" s="227">
        <v>0</v>
      </c>
      <c r="R220" s="227">
        <f>Q220*H220</f>
        <v>0</v>
      </c>
      <c r="S220" s="227">
        <v>0</v>
      </c>
      <c r="T220" s="228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229" t="s">
        <v>127</v>
      </c>
      <c r="AT220" s="229" t="s">
        <v>122</v>
      </c>
      <c r="AU220" s="229" t="s">
        <v>83</v>
      </c>
      <c r="AY220" s="17" t="s">
        <v>120</v>
      </c>
      <c r="BE220" s="230">
        <f>IF(N220="základní",J220,0)</f>
        <v>0</v>
      </c>
      <c r="BF220" s="230">
        <f>IF(N220="snížená",J220,0)</f>
        <v>0</v>
      </c>
      <c r="BG220" s="230">
        <f>IF(N220="zákl. přenesená",J220,0)</f>
        <v>0</v>
      </c>
      <c r="BH220" s="230">
        <f>IF(N220="sníž. přenesená",J220,0)</f>
        <v>0</v>
      </c>
      <c r="BI220" s="230">
        <f>IF(N220="nulová",J220,0)</f>
        <v>0</v>
      </c>
      <c r="BJ220" s="17" t="s">
        <v>81</v>
      </c>
      <c r="BK220" s="230">
        <f>ROUND(I220*H220,2)</f>
        <v>0</v>
      </c>
      <c r="BL220" s="17" t="s">
        <v>127</v>
      </c>
      <c r="BM220" s="229" t="s">
        <v>322</v>
      </c>
    </row>
    <row r="221" s="13" customFormat="1">
      <c r="A221" s="13"/>
      <c r="B221" s="231"/>
      <c r="C221" s="232"/>
      <c r="D221" s="233" t="s">
        <v>129</v>
      </c>
      <c r="E221" s="234" t="s">
        <v>1</v>
      </c>
      <c r="F221" s="235" t="s">
        <v>323</v>
      </c>
      <c r="G221" s="232"/>
      <c r="H221" s="236">
        <v>42.5</v>
      </c>
      <c r="I221" s="237"/>
      <c r="J221" s="232"/>
      <c r="K221" s="232"/>
      <c r="L221" s="238"/>
      <c r="M221" s="239"/>
      <c r="N221" s="240"/>
      <c r="O221" s="240"/>
      <c r="P221" s="240"/>
      <c r="Q221" s="240"/>
      <c r="R221" s="240"/>
      <c r="S221" s="240"/>
      <c r="T221" s="241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2" t="s">
        <v>129</v>
      </c>
      <c r="AU221" s="242" t="s">
        <v>83</v>
      </c>
      <c r="AV221" s="13" t="s">
        <v>83</v>
      </c>
      <c r="AW221" s="13" t="s">
        <v>30</v>
      </c>
      <c r="AX221" s="13" t="s">
        <v>81</v>
      </c>
      <c r="AY221" s="242" t="s">
        <v>120</v>
      </c>
    </row>
    <row r="222" s="2" customFormat="1" ht="44.25" customHeight="1">
      <c r="A222" s="38"/>
      <c r="B222" s="39"/>
      <c r="C222" s="218" t="s">
        <v>324</v>
      </c>
      <c r="D222" s="218" t="s">
        <v>122</v>
      </c>
      <c r="E222" s="219" t="s">
        <v>325</v>
      </c>
      <c r="F222" s="220" t="s">
        <v>326</v>
      </c>
      <c r="G222" s="221" t="s">
        <v>327</v>
      </c>
      <c r="H222" s="222">
        <v>1</v>
      </c>
      <c r="I222" s="223"/>
      <c r="J222" s="224">
        <f>ROUND(I222*H222,2)</f>
        <v>0</v>
      </c>
      <c r="K222" s="220" t="s">
        <v>1</v>
      </c>
      <c r="L222" s="44"/>
      <c r="M222" s="225" t="s">
        <v>1</v>
      </c>
      <c r="N222" s="226" t="s">
        <v>38</v>
      </c>
      <c r="O222" s="91"/>
      <c r="P222" s="227">
        <f>O222*H222</f>
        <v>0</v>
      </c>
      <c r="Q222" s="227">
        <v>0</v>
      </c>
      <c r="R222" s="227">
        <f>Q222*H222</f>
        <v>0</v>
      </c>
      <c r="S222" s="227">
        <v>0</v>
      </c>
      <c r="T222" s="228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29" t="s">
        <v>127</v>
      </c>
      <c r="AT222" s="229" t="s">
        <v>122</v>
      </c>
      <c r="AU222" s="229" t="s">
        <v>83</v>
      </c>
      <c r="AY222" s="17" t="s">
        <v>120</v>
      </c>
      <c r="BE222" s="230">
        <f>IF(N222="základní",J222,0)</f>
        <v>0</v>
      </c>
      <c r="BF222" s="230">
        <f>IF(N222="snížená",J222,0)</f>
        <v>0</v>
      </c>
      <c r="BG222" s="230">
        <f>IF(N222="zákl. přenesená",J222,0)</f>
        <v>0</v>
      </c>
      <c r="BH222" s="230">
        <f>IF(N222="sníž. přenesená",J222,0)</f>
        <v>0</v>
      </c>
      <c r="BI222" s="230">
        <f>IF(N222="nulová",J222,0)</f>
        <v>0</v>
      </c>
      <c r="BJ222" s="17" t="s">
        <v>81</v>
      </c>
      <c r="BK222" s="230">
        <f>ROUND(I222*H222,2)</f>
        <v>0</v>
      </c>
      <c r="BL222" s="17" t="s">
        <v>127</v>
      </c>
      <c r="BM222" s="229" t="s">
        <v>328</v>
      </c>
    </row>
    <row r="223" s="13" customFormat="1">
      <c r="A223" s="13"/>
      <c r="B223" s="231"/>
      <c r="C223" s="232"/>
      <c r="D223" s="233" t="s">
        <v>129</v>
      </c>
      <c r="E223" s="234" t="s">
        <v>1</v>
      </c>
      <c r="F223" s="235" t="s">
        <v>81</v>
      </c>
      <c r="G223" s="232"/>
      <c r="H223" s="236">
        <v>1</v>
      </c>
      <c r="I223" s="237"/>
      <c r="J223" s="232"/>
      <c r="K223" s="232"/>
      <c r="L223" s="238"/>
      <c r="M223" s="239"/>
      <c r="N223" s="240"/>
      <c r="O223" s="240"/>
      <c r="P223" s="240"/>
      <c r="Q223" s="240"/>
      <c r="R223" s="240"/>
      <c r="S223" s="240"/>
      <c r="T223" s="241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2" t="s">
        <v>129</v>
      </c>
      <c r="AU223" s="242" t="s">
        <v>83</v>
      </c>
      <c r="AV223" s="13" t="s">
        <v>83</v>
      </c>
      <c r="AW223" s="13" t="s">
        <v>30</v>
      </c>
      <c r="AX223" s="13" t="s">
        <v>81</v>
      </c>
      <c r="AY223" s="242" t="s">
        <v>120</v>
      </c>
    </row>
    <row r="224" s="12" customFormat="1" ht="22.8" customHeight="1">
      <c r="A224" s="12"/>
      <c r="B224" s="202"/>
      <c r="C224" s="203"/>
      <c r="D224" s="204" t="s">
        <v>72</v>
      </c>
      <c r="E224" s="216" t="s">
        <v>329</v>
      </c>
      <c r="F224" s="216" t="s">
        <v>330</v>
      </c>
      <c r="G224" s="203"/>
      <c r="H224" s="203"/>
      <c r="I224" s="206"/>
      <c r="J224" s="217">
        <f>BK224</f>
        <v>0</v>
      </c>
      <c r="K224" s="203"/>
      <c r="L224" s="208"/>
      <c r="M224" s="209"/>
      <c r="N224" s="210"/>
      <c r="O224" s="210"/>
      <c r="P224" s="211">
        <f>SUM(P225:P231)</f>
        <v>0</v>
      </c>
      <c r="Q224" s="210"/>
      <c r="R224" s="211">
        <f>SUM(R225:R231)</f>
        <v>0</v>
      </c>
      <c r="S224" s="210"/>
      <c r="T224" s="212">
        <f>SUM(T225:T231)</f>
        <v>0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213" t="s">
        <v>81</v>
      </c>
      <c r="AT224" s="214" t="s">
        <v>72</v>
      </c>
      <c r="AU224" s="214" t="s">
        <v>81</v>
      </c>
      <c r="AY224" s="213" t="s">
        <v>120</v>
      </c>
      <c r="BK224" s="215">
        <f>SUM(BK225:BK231)</f>
        <v>0</v>
      </c>
    </row>
    <row r="225" s="2" customFormat="1">
      <c r="A225" s="38"/>
      <c r="B225" s="39"/>
      <c r="C225" s="218" t="s">
        <v>331</v>
      </c>
      <c r="D225" s="218" t="s">
        <v>122</v>
      </c>
      <c r="E225" s="219" t="s">
        <v>332</v>
      </c>
      <c r="F225" s="220" t="s">
        <v>333</v>
      </c>
      <c r="G225" s="221" t="s">
        <v>190</v>
      </c>
      <c r="H225" s="222">
        <v>12.544000000000001</v>
      </c>
      <c r="I225" s="223"/>
      <c r="J225" s="224">
        <f>ROUND(I225*H225,2)</f>
        <v>0</v>
      </c>
      <c r="K225" s="220" t="s">
        <v>126</v>
      </c>
      <c r="L225" s="44"/>
      <c r="M225" s="225" t="s">
        <v>1</v>
      </c>
      <c r="N225" s="226" t="s">
        <v>38</v>
      </c>
      <c r="O225" s="91"/>
      <c r="P225" s="227">
        <f>O225*H225</f>
        <v>0</v>
      </c>
      <c r="Q225" s="227">
        <v>0</v>
      </c>
      <c r="R225" s="227">
        <f>Q225*H225</f>
        <v>0</v>
      </c>
      <c r="S225" s="227">
        <v>0</v>
      </c>
      <c r="T225" s="228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29" t="s">
        <v>127</v>
      </c>
      <c r="AT225" s="229" t="s">
        <v>122</v>
      </c>
      <c r="AU225" s="229" t="s">
        <v>83</v>
      </c>
      <c r="AY225" s="17" t="s">
        <v>120</v>
      </c>
      <c r="BE225" s="230">
        <f>IF(N225="základní",J225,0)</f>
        <v>0</v>
      </c>
      <c r="BF225" s="230">
        <f>IF(N225="snížená",J225,0)</f>
        <v>0</v>
      </c>
      <c r="BG225" s="230">
        <f>IF(N225="zákl. přenesená",J225,0)</f>
        <v>0</v>
      </c>
      <c r="BH225" s="230">
        <f>IF(N225="sníž. přenesená",J225,0)</f>
        <v>0</v>
      </c>
      <c r="BI225" s="230">
        <f>IF(N225="nulová",J225,0)</f>
        <v>0</v>
      </c>
      <c r="BJ225" s="17" t="s">
        <v>81</v>
      </c>
      <c r="BK225" s="230">
        <f>ROUND(I225*H225,2)</f>
        <v>0</v>
      </c>
      <c r="BL225" s="17" t="s">
        <v>127</v>
      </c>
      <c r="BM225" s="229" t="s">
        <v>334</v>
      </c>
    </row>
    <row r="226" s="13" customFormat="1">
      <c r="A226" s="13"/>
      <c r="B226" s="231"/>
      <c r="C226" s="232"/>
      <c r="D226" s="233" t="s">
        <v>129</v>
      </c>
      <c r="E226" s="234" t="s">
        <v>1</v>
      </c>
      <c r="F226" s="235" t="s">
        <v>335</v>
      </c>
      <c r="G226" s="232"/>
      <c r="H226" s="236">
        <v>12.544000000000001</v>
      </c>
      <c r="I226" s="237"/>
      <c r="J226" s="232"/>
      <c r="K226" s="232"/>
      <c r="L226" s="238"/>
      <c r="M226" s="239"/>
      <c r="N226" s="240"/>
      <c r="O226" s="240"/>
      <c r="P226" s="240"/>
      <c r="Q226" s="240"/>
      <c r="R226" s="240"/>
      <c r="S226" s="240"/>
      <c r="T226" s="241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2" t="s">
        <v>129</v>
      </c>
      <c r="AU226" s="242" t="s">
        <v>83</v>
      </c>
      <c r="AV226" s="13" t="s">
        <v>83</v>
      </c>
      <c r="AW226" s="13" t="s">
        <v>30</v>
      </c>
      <c r="AX226" s="13" t="s">
        <v>81</v>
      </c>
      <c r="AY226" s="242" t="s">
        <v>120</v>
      </c>
    </row>
    <row r="227" s="2" customFormat="1">
      <c r="A227" s="38"/>
      <c r="B227" s="39"/>
      <c r="C227" s="218" t="s">
        <v>336</v>
      </c>
      <c r="D227" s="218" t="s">
        <v>122</v>
      </c>
      <c r="E227" s="219" t="s">
        <v>337</v>
      </c>
      <c r="F227" s="220" t="s">
        <v>338</v>
      </c>
      <c r="G227" s="221" t="s">
        <v>190</v>
      </c>
      <c r="H227" s="222">
        <v>213.24799999999999</v>
      </c>
      <c r="I227" s="223"/>
      <c r="J227" s="224">
        <f>ROUND(I227*H227,2)</f>
        <v>0</v>
      </c>
      <c r="K227" s="220" t="s">
        <v>126</v>
      </c>
      <c r="L227" s="44"/>
      <c r="M227" s="225" t="s">
        <v>1</v>
      </c>
      <c r="N227" s="226" t="s">
        <v>38</v>
      </c>
      <c r="O227" s="91"/>
      <c r="P227" s="227">
        <f>O227*H227</f>
        <v>0</v>
      </c>
      <c r="Q227" s="227">
        <v>0</v>
      </c>
      <c r="R227" s="227">
        <f>Q227*H227</f>
        <v>0</v>
      </c>
      <c r="S227" s="227">
        <v>0</v>
      </c>
      <c r="T227" s="228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29" t="s">
        <v>127</v>
      </c>
      <c r="AT227" s="229" t="s">
        <v>122</v>
      </c>
      <c r="AU227" s="229" t="s">
        <v>83</v>
      </c>
      <c r="AY227" s="17" t="s">
        <v>120</v>
      </c>
      <c r="BE227" s="230">
        <f>IF(N227="základní",J227,0)</f>
        <v>0</v>
      </c>
      <c r="BF227" s="230">
        <f>IF(N227="snížená",J227,0)</f>
        <v>0</v>
      </c>
      <c r="BG227" s="230">
        <f>IF(N227="zákl. přenesená",J227,0)</f>
        <v>0</v>
      </c>
      <c r="BH227" s="230">
        <f>IF(N227="sníž. přenesená",J227,0)</f>
        <v>0</v>
      </c>
      <c r="BI227" s="230">
        <f>IF(N227="nulová",J227,0)</f>
        <v>0</v>
      </c>
      <c r="BJ227" s="17" t="s">
        <v>81</v>
      </c>
      <c r="BK227" s="230">
        <f>ROUND(I227*H227,2)</f>
        <v>0</v>
      </c>
      <c r="BL227" s="17" t="s">
        <v>127</v>
      </c>
      <c r="BM227" s="229" t="s">
        <v>339</v>
      </c>
    </row>
    <row r="228" s="13" customFormat="1">
      <c r="A228" s="13"/>
      <c r="B228" s="231"/>
      <c r="C228" s="232"/>
      <c r="D228" s="233" t="s">
        <v>129</v>
      </c>
      <c r="E228" s="234" t="s">
        <v>1</v>
      </c>
      <c r="F228" s="235" t="s">
        <v>340</v>
      </c>
      <c r="G228" s="232"/>
      <c r="H228" s="236">
        <v>213.24799999999999</v>
      </c>
      <c r="I228" s="237"/>
      <c r="J228" s="232"/>
      <c r="K228" s="232"/>
      <c r="L228" s="238"/>
      <c r="M228" s="239"/>
      <c r="N228" s="240"/>
      <c r="O228" s="240"/>
      <c r="P228" s="240"/>
      <c r="Q228" s="240"/>
      <c r="R228" s="240"/>
      <c r="S228" s="240"/>
      <c r="T228" s="241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2" t="s">
        <v>129</v>
      </c>
      <c r="AU228" s="242" t="s">
        <v>83</v>
      </c>
      <c r="AV228" s="13" t="s">
        <v>83</v>
      </c>
      <c r="AW228" s="13" t="s">
        <v>30</v>
      </c>
      <c r="AX228" s="13" t="s">
        <v>81</v>
      </c>
      <c r="AY228" s="242" t="s">
        <v>120</v>
      </c>
    </row>
    <row r="229" s="2" customFormat="1">
      <c r="A229" s="38"/>
      <c r="B229" s="39"/>
      <c r="C229" s="218" t="s">
        <v>341</v>
      </c>
      <c r="D229" s="218" t="s">
        <v>122</v>
      </c>
      <c r="E229" s="219" t="s">
        <v>342</v>
      </c>
      <c r="F229" s="220" t="s">
        <v>343</v>
      </c>
      <c r="G229" s="221" t="s">
        <v>190</v>
      </c>
      <c r="H229" s="222">
        <v>8.6129999999999995</v>
      </c>
      <c r="I229" s="223"/>
      <c r="J229" s="224">
        <f>ROUND(I229*H229,2)</f>
        <v>0</v>
      </c>
      <c r="K229" s="220" t="s">
        <v>126</v>
      </c>
      <c r="L229" s="44"/>
      <c r="M229" s="225" t="s">
        <v>1</v>
      </c>
      <c r="N229" s="226" t="s">
        <v>38</v>
      </c>
      <c r="O229" s="91"/>
      <c r="P229" s="227">
        <f>O229*H229</f>
        <v>0</v>
      </c>
      <c r="Q229" s="227">
        <v>0</v>
      </c>
      <c r="R229" s="227">
        <f>Q229*H229</f>
        <v>0</v>
      </c>
      <c r="S229" s="227">
        <v>0</v>
      </c>
      <c r="T229" s="228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29" t="s">
        <v>127</v>
      </c>
      <c r="AT229" s="229" t="s">
        <v>122</v>
      </c>
      <c r="AU229" s="229" t="s">
        <v>83</v>
      </c>
      <c r="AY229" s="17" t="s">
        <v>120</v>
      </c>
      <c r="BE229" s="230">
        <f>IF(N229="základní",J229,0)</f>
        <v>0</v>
      </c>
      <c r="BF229" s="230">
        <f>IF(N229="snížená",J229,0)</f>
        <v>0</v>
      </c>
      <c r="BG229" s="230">
        <f>IF(N229="zákl. přenesená",J229,0)</f>
        <v>0</v>
      </c>
      <c r="BH229" s="230">
        <f>IF(N229="sníž. přenesená",J229,0)</f>
        <v>0</v>
      </c>
      <c r="BI229" s="230">
        <f>IF(N229="nulová",J229,0)</f>
        <v>0</v>
      </c>
      <c r="BJ229" s="17" t="s">
        <v>81</v>
      </c>
      <c r="BK229" s="230">
        <f>ROUND(I229*H229,2)</f>
        <v>0</v>
      </c>
      <c r="BL229" s="17" t="s">
        <v>127</v>
      </c>
      <c r="BM229" s="229" t="s">
        <v>344</v>
      </c>
    </row>
    <row r="230" s="2" customFormat="1" ht="44.25" customHeight="1">
      <c r="A230" s="38"/>
      <c r="B230" s="39"/>
      <c r="C230" s="218" t="s">
        <v>345</v>
      </c>
      <c r="D230" s="218" t="s">
        <v>122</v>
      </c>
      <c r="E230" s="219" t="s">
        <v>346</v>
      </c>
      <c r="F230" s="220" t="s">
        <v>347</v>
      </c>
      <c r="G230" s="221" t="s">
        <v>190</v>
      </c>
      <c r="H230" s="222">
        <v>3.2490000000000001</v>
      </c>
      <c r="I230" s="223"/>
      <c r="J230" s="224">
        <f>ROUND(I230*H230,2)</f>
        <v>0</v>
      </c>
      <c r="K230" s="220" t="s">
        <v>126</v>
      </c>
      <c r="L230" s="44"/>
      <c r="M230" s="225" t="s">
        <v>1</v>
      </c>
      <c r="N230" s="226" t="s">
        <v>38</v>
      </c>
      <c r="O230" s="91"/>
      <c r="P230" s="227">
        <f>O230*H230</f>
        <v>0</v>
      </c>
      <c r="Q230" s="227">
        <v>0</v>
      </c>
      <c r="R230" s="227">
        <f>Q230*H230</f>
        <v>0</v>
      </c>
      <c r="S230" s="227">
        <v>0</v>
      </c>
      <c r="T230" s="228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29" t="s">
        <v>127</v>
      </c>
      <c r="AT230" s="229" t="s">
        <v>122</v>
      </c>
      <c r="AU230" s="229" t="s">
        <v>83</v>
      </c>
      <c r="AY230" s="17" t="s">
        <v>120</v>
      </c>
      <c r="BE230" s="230">
        <f>IF(N230="základní",J230,0)</f>
        <v>0</v>
      </c>
      <c r="BF230" s="230">
        <f>IF(N230="snížená",J230,0)</f>
        <v>0</v>
      </c>
      <c r="BG230" s="230">
        <f>IF(N230="zákl. přenesená",J230,0)</f>
        <v>0</v>
      </c>
      <c r="BH230" s="230">
        <f>IF(N230="sníž. přenesená",J230,0)</f>
        <v>0</v>
      </c>
      <c r="BI230" s="230">
        <f>IF(N230="nulová",J230,0)</f>
        <v>0</v>
      </c>
      <c r="BJ230" s="17" t="s">
        <v>81</v>
      </c>
      <c r="BK230" s="230">
        <f>ROUND(I230*H230,2)</f>
        <v>0</v>
      </c>
      <c r="BL230" s="17" t="s">
        <v>127</v>
      </c>
      <c r="BM230" s="229" t="s">
        <v>348</v>
      </c>
    </row>
    <row r="231" s="2" customFormat="1" ht="44.25" customHeight="1">
      <c r="A231" s="38"/>
      <c r="B231" s="39"/>
      <c r="C231" s="218" t="s">
        <v>349</v>
      </c>
      <c r="D231" s="218" t="s">
        <v>122</v>
      </c>
      <c r="E231" s="219" t="s">
        <v>350</v>
      </c>
      <c r="F231" s="220" t="s">
        <v>351</v>
      </c>
      <c r="G231" s="221" t="s">
        <v>190</v>
      </c>
      <c r="H231" s="222">
        <v>0.68200000000000005</v>
      </c>
      <c r="I231" s="223"/>
      <c r="J231" s="224">
        <f>ROUND(I231*H231,2)</f>
        <v>0</v>
      </c>
      <c r="K231" s="220" t="s">
        <v>126</v>
      </c>
      <c r="L231" s="44"/>
      <c r="M231" s="225" t="s">
        <v>1</v>
      </c>
      <c r="N231" s="226" t="s">
        <v>38</v>
      </c>
      <c r="O231" s="91"/>
      <c r="P231" s="227">
        <f>O231*H231</f>
        <v>0</v>
      </c>
      <c r="Q231" s="227">
        <v>0</v>
      </c>
      <c r="R231" s="227">
        <f>Q231*H231</f>
        <v>0</v>
      </c>
      <c r="S231" s="227">
        <v>0</v>
      </c>
      <c r="T231" s="228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229" t="s">
        <v>127</v>
      </c>
      <c r="AT231" s="229" t="s">
        <v>122</v>
      </c>
      <c r="AU231" s="229" t="s">
        <v>83</v>
      </c>
      <c r="AY231" s="17" t="s">
        <v>120</v>
      </c>
      <c r="BE231" s="230">
        <f>IF(N231="základní",J231,0)</f>
        <v>0</v>
      </c>
      <c r="BF231" s="230">
        <f>IF(N231="snížená",J231,0)</f>
        <v>0</v>
      </c>
      <c r="BG231" s="230">
        <f>IF(N231="zákl. přenesená",J231,0)</f>
        <v>0</v>
      </c>
      <c r="BH231" s="230">
        <f>IF(N231="sníž. přenesená",J231,0)</f>
        <v>0</v>
      </c>
      <c r="BI231" s="230">
        <f>IF(N231="nulová",J231,0)</f>
        <v>0</v>
      </c>
      <c r="BJ231" s="17" t="s">
        <v>81</v>
      </c>
      <c r="BK231" s="230">
        <f>ROUND(I231*H231,2)</f>
        <v>0</v>
      </c>
      <c r="BL231" s="17" t="s">
        <v>127</v>
      </c>
      <c r="BM231" s="229" t="s">
        <v>352</v>
      </c>
    </row>
    <row r="232" s="12" customFormat="1" ht="22.8" customHeight="1">
      <c r="A232" s="12"/>
      <c r="B232" s="202"/>
      <c r="C232" s="203"/>
      <c r="D232" s="204" t="s">
        <v>72</v>
      </c>
      <c r="E232" s="216" t="s">
        <v>353</v>
      </c>
      <c r="F232" s="216" t="s">
        <v>354</v>
      </c>
      <c r="G232" s="203"/>
      <c r="H232" s="203"/>
      <c r="I232" s="206"/>
      <c r="J232" s="217">
        <f>BK232</f>
        <v>0</v>
      </c>
      <c r="K232" s="203"/>
      <c r="L232" s="208"/>
      <c r="M232" s="209"/>
      <c r="N232" s="210"/>
      <c r="O232" s="210"/>
      <c r="P232" s="211">
        <f>P233</f>
        <v>0</v>
      </c>
      <c r="Q232" s="210"/>
      <c r="R232" s="211">
        <f>R233</f>
        <v>0</v>
      </c>
      <c r="S232" s="210"/>
      <c r="T232" s="212">
        <f>T233</f>
        <v>0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213" t="s">
        <v>81</v>
      </c>
      <c r="AT232" s="214" t="s">
        <v>72</v>
      </c>
      <c r="AU232" s="214" t="s">
        <v>81</v>
      </c>
      <c r="AY232" s="213" t="s">
        <v>120</v>
      </c>
      <c r="BK232" s="215">
        <f>BK233</f>
        <v>0</v>
      </c>
    </row>
    <row r="233" s="2" customFormat="1">
      <c r="A233" s="38"/>
      <c r="B233" s="39"/>
      <c r="C233" s="218" t="s">
        <v>355</v>
      </c>
      <c r="D233" s="218" t="s">
        <v>122</v>
      </c>
      <c r="E233" s="219" t="s">
        <v>356</v>
      </c>
      <c r="F233" s="220" t="s">
        <v>357</v>
      </c>
      <c r="G233" s="221" t="s">
        <v>190</v>
      </c>
      <c r="H233" s="222">
        <v>160.80699999999999</v>
      </c>
      <c r="I233" s="223"/>
      <c r="J233" s="224">
        <f>ROUND(I233*H233,2)</f>
        <v>0</v>
      </c>
      <c r="K233" s="220" t="s">
        <v>126</v>
      </c>
      <c r="L233" s="44"/>
      <c r="M233" s="274" t="s">
        <v>1</v>
      </c>
      <c r="N233" s="275" t="s">
        <v>38</v>
      </c>
      <c r="O233" s="276"/>
      <c r="P233" s="277">
        <f>O233*H233</f>
        <v>0</v>
      </c>
      <c r="Q233" s="277">
        <v>0</v>
      </c>
      <c r="R233" s="277">
        <f>Q233*H233</f>
        <v>0</v>
      </c>
      <c r="S233" s="277">
        <v>0</v>
      </c>
      <c r="T233" s="278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29" t="s">
        <v>127</v>
      </c>
      <c r="AT233" s="229" t="s">
        <v>122</v>
      </c>
      <c r="AU233" s="229" t="s">
        <v>83</v>
      </c>
      <c r="AY233" s="17" t="s">
        <v>120</v>
      </c>
      <c r="BE233" s="230">
        <f>IF(N233="základní",J233,0)</f>
        <v>0</v>
      </c>
      <c r="BF233" s="230">
        <f>IF(N233="snížená",J233,0)</f>
        <v>0</v>
      </c>
      <c r="BG233" s="230">
        <f>IF(N233="zákl. přenesená",J233,0)</f>
        <v>0</v>
      </c>
      <c r="BH233" s="230">
        <f>IF(N233="sníž. přenesená",J233,0)</f>
        <v>0</v>
      </c>
      <c r="BI233" s="230">
        <f>IF(N233="nulová",J233,0)</f>
        <v>0</v>
      </c>
      <c r="BJ233" s="17" t="s">
        <v>81</v>
      </c>
      <c r="BK233" s="230">
        <f>ROUND(I233*H233,2)</f>
        <v>0</v>
      </c>
      <c r="BL233" s="17" t="s">
        <v>127</v>
      </c>
      <c r="BM233" s="229" t="s">
        <v>358</v>
      </c>
    </row>
    <row r="234" s="2" customFormat="1" ht="6.96" customHeight="1">
      <c r="A234" s="38"/>
      <c r="B234" s="66"/>
      <c r="C234" s="67"/>
      <c r="D234" s="67"/>
      <c r="E234" s="67"/>
      <c r="F234" s="67"/>
      <c r="G234" s="67"/>
      <c r="H234" s="67"/>
      <c r="I234" s="67"/>
      <c r="J234" s="67"/>
      <c r="K234" s="67"/>
      <c r="L234" s="44"/>
      <c r="M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</row>
  </sheetData>
  <sheetProtection sheet="1" autoFilter="0" formatColumns="0" formatRows="0" objects="1" scenarios="1" spinCount="100000" saltValue="2iZiGveuyArRmEoInICfZUqUVNVfMma3DMkz27TAyuKjsfoaAR57P9G/8kXezO8/EMs2FdND4mauWQXfT+K0VA==" hashValue="0nTq+gXMelkeAe5+vgx4o+o9YzbEZvCPnOLuU+657cWVsrymCJOb6m3C4TQfrAirOo2o1rtxZpsNuaY2oLW52A==" algorithmName="SHA-512" password="CC35"/>
  <autoFilter ref="C122:K233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86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83</v>
      </c>
    </row>
    <row r="4" s="1" customFormat="1" ht="24.96" customHeight="1">
      <c r="B4" s="20"/>
      <c r="D4" s="138" t="s">
        <v>90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Parkoviště Mezi Mlaty, Kyjov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91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359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17. 4. 2021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21</v>
      </c>
      <c r="F15" s="38"/>
      <c r="G15" s="38"/>
      <c r="H15" s="38"/>
      <c r="I15" s="140" t="s">
        <v>26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27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26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29</v>
      </c>
      <c r="E20" s="38"/>
      <c r="F20" s="38"/>
      <c r="G20" s="38"/>
      <c r="H20" s="38"/>
      <c r="I20" s="140" t="s">
        <v>25</v>
      </c>
      <c r="J20" s="143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21</v>
      </c>
      <c r="F21" s="38"/>
      <c r="G21" s="38"/>
      <c r="H21" s="38"/>
      <c r="I21" s="140" t="s">
        <v>26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31</v>
      </c>
      <c r="E23" s="38"/>
      <c r="F23" s="38"/>
      <c r="G23" s="38"/>
      <c r="H23" s="38"/>
      <c r="I23" s="140" t="s">
        <v>25</v>
      </c>
      <c r="J23" s="143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21</v>
      </c>
      <c r="F24" s="38"/>
      <c r="G24" s="38"/>
      <c r="H24" s="38"/>
      <c r="I24" s="140" t="s">
        <v>26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32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33</v>
      </c>
      <c r="E30" s="38"/>
      <c r="F30" s="38"/>
      <c r="G30" s="38"/>
      <c r="H30" s="38"/>
      <c r="I30" s="38"/>
      <c r="J30" s="151">
        <f>ROUND(J125,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35</v>
      </c>
      <c r="G32" s="38"/>
      <c r="H32" s="38"/>
      <c r="I32" s="152" t="s">
        <v>34</v>
      </c>
      <c r="J32" s="152" t="s">
        <v>36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37</v>
      </c>
      <c r="E33" s="140" t="s">
        <v>38</v>
      </c>
      <c r="F33" s="154">
        <f>ROUND((SUM(BE125:BE279)),  2)</f>
        <v>0</v>
      </c>
      <c r="G33" s="38"/>
      <c r="H33" s="38"/>
      <c r="I33" s="155">
        <v>0.20999999999999999</v>
      </c>
      <c r="J33" s="154">
        <f>ROUND(((SUM(BE125:BE279))*I33),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39</v>
      </c>
      <c r="F34" s="154">
        <f>ROUND((SUM(BF125:BF279)),  2)</f>
        <v>0</v>
      </c>
      <c r="G34" s="38"/>
      <c r="H34" s="38"/>
      <c r="I34" s="155">
        <v>0.14999999999999999</v>
      </c>
      <c r="J34" s="154">
        <f>ROUND(((SUM(BF125:BF279))*I34),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40</v>
      </c>
      <c r="F35" s="154">
        <f>ROUND((SUM(BG125:BG279)),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41</v>
      </c>
      <c r="F36" s="154">
        <f>ROUND((SUM(BH125:BH279)),  2)</f>
        <v>0</v>
      </c>
      <c r="G36" s="38"/>
      <c r="H36" s="38"/>
      <c r="I36" s="155">
        <v>0.14999999999999999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42</v>
      </c>
      <c r="F37" s="154">
        <f>ROUND((SUM(BI125:BI279)),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43</v>
      </c>
      <c r="E39" s="158"/>
      <c r="F39" s="158"/>
      <c r="G39" s="159" t="s">
        <v>44</v>
      </c>
      <c r="H39" s="160" t="s">
        <v>45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46</v>
      </c>
      <c r="E50" s="164"/>
      <c r="F50" s="164"/>
      <c r="G50" s="163" t="s">
        <v>47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48</v>
      </c>
      <c r="E61" s="166"/>
      <c r="F61" s="167" t="s">
        <v>49</v>
      </c>
      <c r="G61" s="165" t="s">
        <v>48</v>
      </c>
      <c r="H61" s="166"/>
      <c r="I61" s="166"/>
      <c r="J61" s="168" t="s">
        <v>49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50</v>
      </c>
      <c r="E65" s="169"/>
      <c r="F65" s="169"/>
      <c r="G65" s="163" t="s">
        <v>51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48</v>
      </c>
      <c r="E76" s="166"/>
      <c r="F76" s="167" t="s">
        <v>49</v>
      </c>
      <c r="G76" s="165" t="s">
        <v>48</v>
      </c>
      <c r="H76" s="166"/>
      <c r="I76" s="166"/>
      <c r="J76" s="168" t="s">
        <v>49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93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Parkoviště Mezi Mlaty, Kyjov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91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SO 102 - Parkovací stání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 xml:space="preserve"> </v>
      </c>
      <c r="G89" s="40"/>
      <c r="H89" s="40"/>
      <c r="I89" s="32" t="s">
        <v>22</v>
      </c>
      <c r="J89" s="79" t="str">
        <f>IF(J12="","",J12)</f>
        <v>17. 4. 2021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 xml:space="preserve"> </v>
      </c>
      <c r="G91" s="40"/>
      <c r="H91" s="40"/>
      <c r="I91" s="32" t="s">
        <v>29</v>
      </c>
      <c r="J91" s="36" t="str">
        <f>E21</f>
        <v xml:space="preserve"> 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27</v>
      </c>
      <c r="D92" s="40"/>
      <c r="E92" s="40"/>
      <c r="F92" s="27" t="str">
        <f>IF(E18="","",E18)</f>
        <v>Vyplň údaj</v>
      </c>
      <c r="G92" s="40"/>
      <c r="H92" s="40"/>
      <c r="I92" s="32" t="s">
        <v>31</v>
      </c>
      <c r="J92" s="36" t="str">
        <f>E24</f>
        <v xml:space="preserve"> 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94</v>
      </c>
      <c r="D94" s="176"/>
      <c r="E94" s="176"/>
      <c r="F94" s="176"/>
      <c r="G94" s="176"/>
      <c r="H94" s="176"/>
      <c r="I94" s="176"/>
      <c r="J94" s="177" t="s">
        <v>95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96</v>
      </c>
      <c r="D96" s="40"/>
      <c r="E96" s="40"/>
      <c r="F96" s="40"/>
      <c r="G96" s="40"/>
      <c r="H96" s="40"/>
      <c r="I96" s="40"/>
      <c r="J96" s="110">
        <f>J125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97</v>
      </c>
    </row>
    <row r="97" s="9" customFormat="1" ht="24.96" customHeight="1">
      <c r="A97" s="9"/>
      <c r="B97" s="179"/>
      <c r="C97" s="180"/>
      <c r="D97" s="181" t="s">
        <v>98</v>
      </c>
      <c r="E97" s="182"/>
      <c r="F97" s="182"/>
      <c r="G97" s="182"/>
      <c r="H97" s="182"/>
      <c r="I97" s="182"/>
      <c r="J97" s="183">
        <f>J126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99</v>
      </c>
      <c r="E98" s="188"/>
      <c r="F98" s="188"/>
      <c r="G98" s="188"/>
      <c r="H98" s="188"/>
      <c r="I98" s="188"/>
      <c r="J98" s="189">
        <f>J127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5"/>
      <c r="C99" s="186"/>
      <c r="D99" s="187" t="s">
        <v>100</v>
      </c>
      <c r="E99" s="188"/>
      <c r="F99" s="188"/>
      <c r="G99" s="188"/>
      <c r="H99" s="188"/>
      <c r="I99" s="188"/>
      <c r="J99" s="189">
        <f>J192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5"/>
      <c r="C100" s="186"/>
      <c r="D100" s="187" t="s">
        <v>101</v>
      </c>
      <c r="E100" s="188"/>
      <c r="F100" s="188"/>
      <c r="G100" s="188"/>
      <c r="H100" s="188"/>
      <c r="I100" s="188"/>
      <c r="J100" s="189">
        <f>J197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5"/>
      <c r="C101" s="186"/>
      <c r="D101" s="187" t="s">
        <v>102</v>
      </c>
      <c r="E101" s="188"/>
      <c r="F101" s="188"/>
      <c r="G101" s="188"/>
      <c r="H101" s="188"/>
      <c r="I101" s="188"/>
      <c r="J101" s="189">
        <f>J224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5"/>
      <c r="C102" s="186"/>
      <c r="D102" s="187" t="s">
        <v>103</v>
      </c>
      <c r="E102" s="188"/>
      <c r="F102" s="188"/>
      <c r="G102" s="188"/>
      <c r="H102" s="188"/>
      <c r="I102" s="188"/>
      <c r="J102" s="189">
        <f>J267</f>
        <v>0</v>
      </c>
      <c r="K102" s="186"/>
      <c r="L102" s="19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5"/>
      <c r="C103" s="186"/>
      <c r="D103" s="187" t="s">
        <v>104</v>
      </c>
      <c r="E103" s="188"/>
      <c r="F103" s="188"/>
      <c r="G103" s="188"/>
      <c r="H103" s="188"/>
      <c r="I103" s="188"/>
      <c r="J103" s="189">
        <f>J275</f>
        <v>0</v>
      </c>
      <c r="K103" s="186"/>
      <c r="L103" s="19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79"/>
      <c r="C104" s="180"/>
      <c r="D104" s="181" t="s">
        <v>360</v>
      </c>
      <c r="E104" s="182"/>
      <c r="F104" s="182"/>
      <c r="G104" s="182"/>
      <c r="H104" s="182"/>
      <c r="I104" s="182"/>
      <c r="J104" s="183">
        <f>J277</f>
        <v>0</v>
      </c>
      <c r="K104" s="180"/>
      <c r="L104" s="184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85"/>
      <c r="C105" s="186"/>
      <c r="D105" s="187" t="s">
        <v>361</v>
      </c>
      <c r="E105" s="188"/>
      <c r="F105" s="188"/>
      <c r="G105" s="188"/>
      <c r="H105" s="188"/>
      <c r="I105" s="188"/>
      <c r="J105" s="189">
        <f>J278</f>
        <v>0</v>
      </c>
      <c r="K105" s="186"/>
      <c r="L105" s="19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8"/>
      <c r="B106" s="39"/>
      <c r="C106" s="40"/>
      <c r="D106" s="40"/>
      <c r="E106" s="40"/>
      <c r="F106" s="40"/>
      <c r="G106" s="40"/>
      <c r="H106" s="40"/>
      <c r="I106" s="40"/>
      <c r="J106" s="40"/>
      <c r="K106" s="40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6.96" customHeight="1">
      <c r="A107" s="38"/>
      <c r="B107" s="66"/>
      <c r="C107" s="67"/>
      <c r="D107" s="67"/>
      <c r="E107" s="67"/>
      <c r="F107" s="67"/>
      <c r="G107" s="67"/>
      <c r="H107" s="67"/>
      <c r="I107" s="67"/>
      <c r="J107" s="67"/>
      <c r="K107" s="67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11" s="2" customFormat="1" ht="6.96" customHeight="1">
      <c r="A111" s="38"/>
      <c r="B111" s="68"/>
      <c r="C111" s="69"/>
      <c r="D111" s="69"/>
      <c r="E111" s="69"/>
      <c r="F111" s="69"/>
      <c r="G111" s="69"/>
      <c r="H111" s="69"/>
      <c r="I111" s="69"/>
      <c r="J111" s="69"/>
      <c r="K111" s="69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24.96" customHeight="1">
      <c r="A112" s="38"/>
      <c r="B112" s="39"/>
      <c r="C112" s="23" t="s">
        <v>105</v>
      </c>
      <c r="D112" s="40"/>
      <c r="E112" s="40"/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40"/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2" customHeight="1">
      <c r="A114" s="38"/>
      <c r="B114" s="39"/>
      <c r="C114" s="32" t="s">
        <v>16</v>
      </c>
      <c r="D114" s="40"/>
      <c r="E114" s="40"/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6.5" customHeight="1">
      <c r="A115" s="38"/>
      <c r="B115" s="39"/>
      <c r="C115" s="40"/>
      <c r="D115" s="40"/>
      <c r="E115" s="174" t="str">
        <f>E7</f>
        <v>Parkoviště Mezi Mlaty, Kyjov</v>
      </c>
      <c r="F115" s="32"/>
      <c r="G115" s="32"/>
      <c r="H115" s="32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91</v>
      </c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6.5" customHeight="1">
      <c r="A117" s="38"/>
      <c r="B117" s="39"/>
      <c r="C117" s="40"/>
      <c r="D117" s="40"/>
      <c r="E117" s="76" t="str">
        <f>E9</f>
        <v>SO 102 - Parkovací stání</v>
      </c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6.96" customHeight="1">
      <c r="A118" s="38"/>
      <c r="B118" s="39"/>
      <c r="C118" s="40"/>
      <c r="D118" s="40"/>
      <c r="E118" s="40"/>
      <c r="F118" s="40"/>
      <c r="G118" s="40"/>
      <c r="H118" s="40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2" customHeight="1">
      <c r="A119" s="38"/>
      <c r="B119" s="39"/>
      <c r="C119" s="32" t="s">
        <v>20</v>
      </c>
      <c r="D119" s="40"/>
      <c r="E119" s="40"/>
      <c r="F119" s="27" t="str">
        <f>F12</f>
        <v xml:space="preserve"> </v>
      </c>
      <c r="G119" s="40"/>
      <c r="H119" s="40"/>
      <c r="I119" s="32" t="s">
        <v>22</v>
      </c>
      <c r="J119" s="79" t="str">
        <f>IF(J12="","",J12)</f>
        <v>17. 4. 2021</v>
      </c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5.15" customHeight="1">
      <c r="A121" s="38"/>
      <c r="B121" s="39"/>
      <c r="C121" s="32" t="s">
        <v>24</v>
      </c>
      <c r="D121" s="40"/>
      <c r="E121" s="40"/>
      <c r="F121" s="27" t="str">
        <f>E15</f>
        <v xml:space="preserve"> </v>
      </c>
      <c r="G121" s="40"/>
      <c r="H121" s="40"/>
      <c r="I121" s="32" t="s">
        <v>29</v>
      </c>
      <c r="J121" s="36" t="str">
        <f>E21</f>
        <v xml:space="preserve"> </v>
      </c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5.15" customHeight="1">
      <c r="A122" s="38"/>
      <c r="B122" s="39"/>
      <c r="C122" s="32" t="s">
        <v>27</v>
      </c>
      <c r="D122" s="40"/>
      <c r="E122" s="40"/>
      <c r="F122" s="27" t="str">
        <f>IF(E18="","",E18)</f>
        <v>Vyplň údaj</v>
      </c>
      <c r="G122" s="40"/>
      <c r="H122" s="40"/>
      <c r="I122" s="32" t="s">
        <v>31</v>
      </c>
      <c r="J122" s="36" t="str">
        <f>E24</f>
        <v xml:space="preserve"> </v>
      </c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0.32" customHeight="1">
      <c r="A123" s="38"/>
      <c r="B123" s="39"/>
      <c r="C123" s="40"/>
      <c r="D123" s="40"/>
      <c r="E123" s="40"/>
      <c r="F123" s="40"/>
      <c r="G123" s="40"/>
      <c r="H123" s="40"/>
      <c r="I123" s="40"/>
      <c r="J123" s="40"/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11" customFormat="1" ht="29.28" customHeight="1">
      <c r="A124" s="191"/>
      <c r="B124" s="192"/>
      <c r="C124" s="193" t="s">
        <v>106</v>
      </c>
      <c r="D124" s="194" t="s">
        <v>58</v>
      </c>
      <c r="E124" s="194" t="s">
        <v>54</v>
      </c>
      <c r="F124" s="194" t="s">
        <v>55</v>
      </c>
      <c r="G124" s="194" t="s">
        <v>107</v>
      </c>
      <c r="H124" s="194" t="s">
        <v>108</v>
      </c>
      <c r="I124" s="194" t="s">
        <v>109</v>
      </c>
      <c r="J124" s="194" t="s">
        <v>95</v>
      </c>
      <c r="K124" s="195" t="s">
        <v>110</v>
      </c>
      <c r="L124" s="196"/>
      <c r="M124" s="100" t="s">
        <v>1</v>
      </c>
      <c r="N124" s="101" t="s">
        <v>37</v>
      </c>
      <c r="O124" s="101" t="s">
        <v>111</v>
      </c>
      <c r="P124" s="101" t="s">
        <v>112</v>
      </c>
      <c r="Q124" s="101" t="s">
        <v>113</v>
      </c>
      <c r="R124" s="101" t="s">
        <v>114</v>
      </c>
      <c r="S124" s="101" t="s">
        <v>115</v>
      </c>
      <c r="T124" s="102" t="s">
        <v>116</v>
      </c>
      <c r="U124" s="191"/>
      <c r="V124" s="191"/>
      <c r="W124" s="191"/>
      <c r="X124" s="191"/>
      <c r="Y124" s="191"/>
      <c r="Z124" s="191"/>
      <c r="AA124" s="191"/>
      <c r="AB124" s="191"/>
      <c r="AC124" s="191"/>
      <c r="AD124" s="191"/>
      <c r="AE124" s="191"/>
    </row>
    <row r="125" s="2" customFormat="1" ht="22.8" customHeight="1">
      <c r="A125" s="38"/>
      <c r="B125" s="39"/>
      <c r="C125" s="107" t="s">
        <v>117</v>
      </c>
      <c r="D125" s="40"/>
      <c r="E125" s="40"/>
      <c r="F125" s="40"/>
      <c r="G125" s="40"/>
      <c r="H125" s="40"/>
      <c r="I125" s="40"/>
      <c r="J125" s="197">
        <f>BK125</f>
        <v>0</v>
      </c>
      <c r="K125" s="40"/>
      <c r="L125" s="44"/>
      <c r="M125" s="103"/>
      <c r="N125" s="198"/>
      <c r="O125" s="104"/>
      <c r="P125" s="199">
        <f>P126+P277</f>
        <v>0</v>
      </c>
      <c r="Q125" s="104"/>
      <c r="R125" s="199">
        <f>R126+R277</f>
        <v>335.69629424999994</v>
      </c>
      <c r="S125" s="104"/>
      <c r="T125" s="200">
        <f>T126+T277</f>
        <v>103.29790000000001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7" t="s">
        <v>72</v>
      </c>
      <c r="AU125" s="17" t="s">
        <v>97</v>
      </c>
      <c r="BK125" s="201">
        <f>BK126+BK277</f>
        <v>0</v>
      </c>
    </row>
    <row r="126" s="12" customFormat="1" ht="25.92" customHeight="1">
      <c r="A126" s="12"/>
      <c r="B126" s="202"/>
      <c r="C126" s="203"/>
      <c r="D126" s="204" t="s">
        <v>72</v>
      </c>
      <c r="E126" s="205" t="s">
        <v>118</v>
      </c>
      <c r="F126" s="205" t="s">
        <v>119</v>
      </c>
      <c r="G126" s="203"/>
      <c r="H126" s="203"/>
      <c r="I126" s="206"/>
      <c r="J126" s="207">
        <f>BK126</f>
        <v>0</v>
      </c>
      <c r="K126" s="203"/>
      <c r="L126" s="208"/>
      <c r="M126" s="209"/>
      <c r="N126" s="210"/>
      <c r="O126" s="210"/>
      <c r="P126" s="211">
        <f>P127+P192+P197+P224+P267+P275</f>
        <v>0</v>
      </c>
      <c r="Q126" s="210"/>
      <c r="R126" s="211">
        <f>R127+R192+R197+R224+R267+R275</f>
        <v>335.69629424999994</v>
      </c>
      <c r="S126" s="210"/>
      <c r="T126" s="212">
        <f>T127+T192+T197+T224+T267+T275</f>
        <v>103.29790000000001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3" t="s">
        <v>81</v>
      </c>
      <c r="AT126" s="214" t="s">
        <v>72</v>
      </c>
      <c r="AU126" s="214" t="s">
        <v>73</v>
      </c>
      <c r="AY126" s="213" t="s">
        <v>120</v>
      </c>
      <c r="BK126" s="215">
        <f>BK127+BK192+BK197+BK224+BK267+BK275</f>
        <v>0</v>
      </c>
    </row>
    <row r="127" s="12" customFormat="1" ht="22.8" customHeight="1">
      <c r="A127" s="12"/>
      <c r="B127" s="202"/>
      <c r="C127" s="203"/>
      <c r="D127" s="204" t="s">
        <v>72</v>
      </c>
      <c r="E127" s="216" t="s">
        <v>81</v>
      </c>
      <c r="F127" s="216" t="s">
        <v>121</v>
      </c>
      <c r="G127" s="203"/>
      <c r="H127" s="203"/>
      <c r="I127" s="206"/>
      <c r="J127" s="217">
        <f>BK127</f>
        <v>0</v>
      </c>
      <c r="K127" s="203"/>
      <c r="L127" s="208"/>
      <c r="M127" s="209"/>
      <c r="N127" s="210"/>
      <c r="O127" s="210"/>
      <c r="P127" s="211">
        <f>SUM(P128:P191)</f>
        <v>0</v>
      </c>
      <c r="Q127" s="210"/>
      <c r="R127" s="211">
        <f>SUM(R128:R191)</f>
        <v>6.5392329999999994</v>
      </c>
      <c r="S127" s="210"/>
      <c r="T127" s="212">
        <f>SUM(T128:T191)</f>
        <v>103.21190000000001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13" t="s">
        <v>81</v>
      </c>
      <c r="AT127" s="214" t="s">
        <v>72</v>
      </c>
      <c r="AU127" s="214" t="s">
        <v>81</v>
      </c>
      <c r="AY127" s="213" t="s">
        <v>120</v>
      </c>
      <c r="BK127" s="215">
        <f>SUM(BK128:BK191)</f>
        <v>0</v>
      </c>
    </row>
    <row r="128" s="2" customFormat="1">
      <c r="A128" s="38"/>
      <c r="B128" s="39"/>
      <c r="C128" s="218" t="s">
        <v>81</v>
      </c>
      <c r="D128" s="218" t="s">
        <v>122</v>
      </c>
      <c r="E128" s="219" t="s">
        <v>362</v>
      </c>
      <c r="F128" s="220" t="s">
        <v>363</v>
      </c>
      <c r="G128" s="221" t="s">
        <v>125</v>
      </c>
      <c r="H128" s="222">
        <v>30</v>
      </c>
      <c r="I128" s="223"/>
      <c r="J128" s="224">
        <f>ROUND(I128*H128,2)</f>
        <v>0</v>
      </c>
      <c r="K128" s="220" t="s">
        <v>126</v>
      </c>
      <c r="L128" s="44"/>
      <c r="M128" s="225" t="s">
        <v>1</v>
      </c>
      <c r="N128" s="226" t="s">
        <v>38</v>
      </c>
      <c r="O128" s="91"/>
      <c r="P128" s="227">
        <f>O128*H128</f>
        <v>0</v>
      </c>
      <c r="Q128" s="227">
        <v>0</v>
      </c>
      <c r="R128" s="227">
        <f>Q128*H128</f>
        <v>0</v>
      </c>
      <c r="S128" s="227">
        <v>0</v>
      </c>
      <c r="T128" s="228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29" t="s">
        <v>127</v>
      </c>
      <c r="AT128" s="229" t="s">
        <v>122</v>
      </c>
      <c r="AU128" s="229" t="s">
        <v>83</v>
      </c>
      <c r="AY128" s="17" t="s">
        <v>120</v>
      </c>
      <c r="BE128" s="230">
        <f>IF(N128="základní",J128,0)</f>
        <v>0</v>
      </c>
      <c r="BF128" s="230">
        <f>IF(N128="snížená",J128,0)</f>
        <v>0</v>
      </c>
      <c r="BG128" s="230">
        <f>IF(N128="zákl. přenesená",J128,0)</f>
        <v>0</v>
      </c>
      <c r="BH128" s="230">
        <f>IF(N128="sníž. přenesená",J128,0)</f>
        <v>0</v>
      </c>
      <c r="BI128" s="230">
        <f>IF(N128="nulová",J128,0)</f>
        <v>0</v>
      </c>
      <c r="BJ128" s="17" t="s">
        <v>81</v>
      </c>
      <c r="BK128" s="230">
        <f>ROUND(I128*H128,2)</f>
        <v>0</v>
      </c>
      <c r="BL128" s="17" t="s">
        <v>127</v>
      </c>
      <c r="BM128" s="229" t="s">
        <v>364</v>
      </c>
    </row>
    <row r="129" s="2" customFormat="1">
      <c r="A129" s="38"/>
      <c r="B129" s="39"/>
      <c r="C129" s="218" t="s">
        <v>83</v>
      </c>
      <c r="D129" s="218" t="s">
        <v>122</v>
      </c>
      <c r="E129" s="219" t="s">
        <v>365</v>
      </c>
      <c r="F129" s="220" t="s">
        <v>366</v>
      </c>
      <c r="G129" s="221" t="s">
        <v>125</v>
      </c>
      <c r="H129" s="222">
        <v>115.14</v>
      </c>
      <c r="I129" s="223"/>
      <c r="J129" s="224">
        <f>ROUND(I129*H129,2)</f>
        <v>0</v>
      </c>
      <c r="K129" s="220" t="s">
        <v>126</v>
      </c>
      <c r="L129" s="44"/>
      <c r="M129" s="225" t="s">
        <v>1</v>
      </c>
      <c r="N129" s="226" t="s">
        <v>38</v>
      </c>
      <c r="O129" s="91"/>
      <c r="P129" s="227">
        <f>O129*H129</f>
        <v>0</v>
      </c>
      <c r="Q129" s="227">
        <v>0</v>
      </c>
      <c r="R129" s="227">
        <f>Q129*H129</f>
        <v>0</v>
      </c>
      <c r="S129" s="227">
        <v>0.26000000000000001</v>
      </c>
      <c r="T129" s="228">
        <f>S129*H129</f>
        <v>29.936400000000003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29" t="s">
        <v>127</v>
      </c>
      <c r="AT129" s="229" t="s">
        <v>122</v>
      </c>
      <c r="AU129" s="229" t="s">
        <v>83</v>
      </c>
      <c r="AY129" s="17" t="s">
        <v>120</v>
      </c>
      <c r="BE129" s="230">
        <f>IF(N129="základní",J129,0)</f>
        <v>0</v>
      </c>
      <c r="BF129" s="230">
        <f>IF(N129="snížená",J129,0)</f>
        <v>0</v>
      </c>
      <c r="BG129" s="230">
        <f>IF(N129="zákl. přenesená",J129,0)</f>
        <v>0</v>
      </c>
      <c r="BH129" s="230">
        <f>IF(N129="sníž. přenesená",J129,0)</f>
        <v>0</v>
      </c>
      <c r="BI129" s="230">
        <f>IF(N129="nulová",J129,0)</f>
        <v>0</v>
      </c>
      <c r="BJ129" s="17" t="s">
        <v>81</v>
      </c>
      <c r="BK129" s="230">
        <f>ROUND(I129*H129,2)</f>
        <v>0</v>
      </c>
      <c r="BL129" s="17" t="s">
        <v>127</v>
      </c>
      <c r="BM129" s="229" t="s">
        <v>367</v>
      </c>
    </row>
    <row r="130" s="13" customFormat="1">
      <c r="A130" s="13"/>
      <c r="B130" s="231"/>
      <c r="C130" s="232"/>
      <c r="D130" s="233" t="s">
        <v>129</v>
      </c>
      <c r="E130" s="234" t="s">
        <v>1</v>
      </c>
      <c r="F130" s="235" t="s">
        <v>368</v>
      </c>
      <c r="G130" s="232"/>
      <c r="H130" s="236">
        <v>111.31999999999999</v>
      </c>
      <c r="I130" s="237"/>
      <c r="J130" s="232"/>
      <c r="K130" s="232"/>
      <c r="L130" s="238"/>
      <c r="M130" s="239"/>
      <c r="N130" s="240"/>
      <c r="O130" s="240"/>
      <c r="P130" s="240"/>
      <c r="Q130" s="240"/>
      <c r="R130" s="240"/>
      <c r="S130" s="240"/>
      <c r="T130" s="241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2" t="s">
        <v>129</v>
      </c>
      <c r="AU130" s="242" t="s">
        <v>83</v>
      </c>
      <c r="AV130" s="13" t="s">
        <v>83</v>
      </c>
      <c r="AW130" s="13" t="s">
        <v>30</v>
      </c>
      <c r="AX130" s="13" t="s">
        <v>73</v>
      </c>
      <c r="AY130" s="242" t="s">
        <v>120</v>
      </c>
    </row>
    <row r="131" s="13" customFormat="1">
      <c r="A131" s="13"/>
      <c r="B131" s="231"/>
      <c r="C131" s="232"/>
      <c r="D131" s="233" t="s">
        <v>129</v>
      </c>
      <c r="E131" s="234" t="s">
        <v>1</v>
      </c>
      <c r="F131" s="235" t="s">
        <v>369</v>
      </c>
      <c r="G131" s="232"/>
      <c r="H131" s="236">
        <v>3.8199999999999998</v>
      </c>
      <c r="I131" s="237"/>
      <c r="J131" s="232"/>
      <c r="K131" s="232"/>
      <c r="L131" s="238"/>
      <c r="M131" s="239"/>
      <c r="N131" s="240"/>
      <c r="O131" s="240"/>
      <c r="P131" s="240"/>
      <c r="Q131" s="240"/>
      <c r="R131" s="240"/>
      <c r="S131" s="240"/>
      <c r="T131" s="241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2" t="s">
        <v>129</v>
      </c>
      <c r="AU131" s="242" t="s">
        <v>83</v>
      </c>
      <c r="AV131" s="13" t="s">
        <v>83</v>
      </c>
      <c r="AW131" s="13" t="s">
        <v>30</v>
      </c>
      <c r="AX131" s="13" t="s">
        <v>73</v>
      </c>
      <c r="AY131" s="242" t="s">
        <v>120</v>
      </c>
    </row>
    <row r="132" s="14" customFormat="1">
      <c r="A132" s="14"/>
      <c r="B132" s="243"/>
      <c r="C132" s="244"/>
      <c r="D132" s="233" t="s">
        <v>129</v>
      </c>
      <c r="E132" s="245" t="s">
        <v>1</v>
      </c>
      <c r="F132" s="246" t="s">
        <v>132</v>
      </c>
      <c r="G132" s="244"/>
      <c r="H132" s="247">
        <v>115.13999999999999</v>
      </c>
      <c r="I132" s="248"/>
      <c r="J132" s="244"/>
      <c r="K132" s="244"/>
      <c r="L132" s="249"/>
      <c r="M132" s="250"/>
      <c r="N132" s="251"/>
      <c r="O132" s="251"/>
      <c r="P132" s="251"/>
      <c r="Q132" s="251"/>
      <c r="R132" s="251"/>
      <c r="S132" s="251"/>
      <c r="T132" s="252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3" t="s">
        <v>129</v>
      </c>
      <c r="AU132" s="253" t="s">
        <v>83</v>
      </c>
      <c r="AV132" s="14" t="s">
        <v>127</v>
      </c>
      <c r="AW132" s="14" t="s">
        <v>30</v>
      </c>
      <c r="AX132" s="14" t="s">
        <v>81</v>
      </c>
      <c r="AY132" s="253" t="s">
        <v>120</v>
      </c>
    </row>
    <row r="133" s="2" customFormat="1">
      <c r="A133" s="38"/>
      <c r="B133" s="39"/>
      <c r="C133" s="218" t="s">
        <v>138</v>
      </c>
      <c r="D133" s="218" t="s">
        <v>122</v>
      </c>
      <c r="E133" s="219" t="s">
        <v>133</v>
      </c>
      <c r="F133" s="220" t="s">
        <v>134</v>
      </c>
      <c r="G133" s="221" t="s">
        <v>125</v>
      </c>
      <c r="H133" s="222">
        <v>90.120000000000005</v>
      </c>
      <c r="I133" s="223"/>
      <c r="J133" s="224">
        <f>ROUND(I133*H133,2)</f>
        <v>0</v>
      </c>
      <c r="K133" s="220" t="s">
        <v>126</v>
      </c>
      <c r="L133" s="44"/>
      <c r="M133" s="225" t="s">
        <v>1</v>
      </c>
      <c r="N133" s="226" t="s">
        <v>38</v>
      </c>
      <c r="O133" s="91"/>
      <c r="P133" s="227">
        <f>O133*H133</f>
        <v>0</v>
      </c>
      <c r="Q133" s="227">
        <v>0</v>
      </c>
      <c r="R133" s="227">
        <f>Q133*H133</f>
        <v>0</v>
      </c>
      <c r="S133" s="227">
        <v>0.29999999999999999</v>
      </c>
      <c r="T133" s="228">
        <f>S133*H133</f>
        <v>27.036000000000001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29" t="s">
        <v>127</v>
      </c>
      <c r="AT133" s="229" t="s">
        <v>122</v>
      </c>
      <c r="AU133" s="229" t="s">
        <v>83</v>
      </c>
      <c r="AY133" s="17" t="s">
        <v>120</v>
      </c>
      <c r="BE133" s="230">
        <f>IF(N133="základní",J133,0)</f>
        <v>0</v>
      </c>
      <c r="BF133" s="230">
        <f>IF(N133="snížená",J133,0)</f>
        <v>0</v>
      </c>
      <c r="BG133" s="230">
        <f>IF(N133="zákl. přenesená",J133,0)</f>
        <v>0</v>
      </c>
      <c r="BH133" s="230">
        <f>IF(N133="sníž. přenesená",J133,0)</f>
        <v>0</v>
      </c>
      <c r="BI133" s="230">
        <f>IF(N133="nulová",J133,0)</f>
        <v>0</v>
      </c>
      <c r="BJ133" s="17" t="s">
        <v>81</v>
      </c>
      <c r="BK133" s="230">
        <f>ROUND(I133*H133,2)</f>
        <v>0</v>
      </c>
      <c r="BL133" s="17" t="s">
        <v>127</v>
      </c>
      <c r="BM133" s="229" t="s">
        <v>370</v>
      </c>
    </row>
    <row r="134" s="13" customFormat="1">
      <c r="A134" s="13"/>
      <c r="B134" s="231"/>
      <c r="C134" s="232"/>
      <c r="D134" s="233" t="s">
        <v>129</v>
      </c>
      <c r="E134" s="234" t="s">
        <v>1</v>
      </c>
      <c r="F134" s="235" t="s">
        <v>371</v>
      </c>
      <c r="G134" s="232"/>
      <c r="H134" s="236">
        <v>35.469999999999999</v>
      </c>
      <c r="I134" s="237"/>
      <c r="J134" s="232"/>
      <c r="K134" s="232"/>
      <c r="L134" s="238"/>
      <c r="M134" s="239"/>
      <c r="N134" s="240"/>
      <c r="O134" s="240"/>
      <c r="P134" s="240"/>
      <c r="Q134" s="240"/>
      <c r="R134" s="240"/>
      <c r="S134" s="240"/>
      <c r="T134" s="241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2" t="s">
        <v>129</v>
      </c>
      <c r="AU134" s="242" t="s">
        <v>83</v>
      </c>
      <c r="AV134" s="13" t="s">
        <v>83</v>
      </c>
      <c r="AW134" s="13" t="s">
        <v>30</v>
      </c>
      <c r="AX134" s="13" t="s">
        <v>73</v>
      </c>
      <c r="AY134" s="242" t="s">
        <v>120</v>
      </c>
    </row>
    <row r="135" s="13" customFormat="1">
      <c r="A135" s="13"/>
      <c r="B135" s="231"/>
      <c r="C135" s="232"/>
      <c r="D135" s="233" t="s">
        <v>129</v>
      </c>
      <c r="E135" s="234" t="s">
        <v>1</v>
      </c>
      <c r="F135" s="235" t="s">
        <v>372</v>
      </c>
      <c r="G135" s="232"/>
      <c r="H135" s="236">
        <v>53.369999999999997</v>
      </c>
      <c r="I135" s="237"/>
      <c r="J135" s="232"/>
      <c r="K135" s="232"/>
      <c r="L135" s="238"/>
      <c r="M135" s="239"/>
      <c r="N135" s="240"/>
      <c r="O135" s="240"/>
      <c r="P135" s="240"/>
      <c r="Q135" s="240"/>
      <c r="R135" s="240"/>
      <c r="S135" s="240"/>
      <c r="T135" s="241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2" t="s">
        <v>129</v>
      </c>
      <c r="AU135" s="242" t="s">
        <v>83</v>
      </c>
      <c r="AV135" s="13" t="s">
        <v>83</v>
      </c>
      <c r="AW135" s="13" t="s">
        <v>30</v>
      </c>
      <c r="AX135" s="13" t="s">
        <v>73</v>
      </c>
      <c r="AY135" s="242" t="s">
        <v>120</v>
      </c>
    </row>
    <row r="136" s="13" customFormat="1">
      <c r="A136" s="13"/>
      <c r="B136" s="231"/>
      <c r="C136" s="232"/>
      <c r="D136" s="233" t="s">
        <v>129</v>
      </c>
      <c r="E136" s="234" t="s">
        <v>1</v>
      </c>
      <c r="F136" s="235" t="s">
        <v>373</v>
      </c>
      <c r="G136" s="232"/>
      <c r="H136" s="236">
        <v>1.28</v>
      </c>
      <c r="I136" s="237"/>
      <c r="J136" s="232"/>
      <c r="K136" s="232"/>
      <c r="L136" s="238"/>
      <c r="M136" s="239"/>
      <c r="N136" s="240"/>
      <c r="O136" s="240"/>
      <c r="P136" s="240"/>
      <c r="Q136" s="240"/>
      <c r="R136" s="240"/>
      <c r="S136" s="240"/>
      <c r="T136" s="241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2" t="s">
        <v>129</v>
      </c>
      <c r="AU136" s="242" t="s">
        <v>83</v>
      </c>
      <c r="AV136" s="13" t="s">
        <v>83</v>
      </c>
      <c r="AW136" s="13" t="s">
        <v>30</v>
      </c>
      <c r="AX136" s="13" t="s">
        <v>73</v>
      </c>
      <c r="AY136" s="242" t="s">
        <v>120</v>
      </c>
    </row>
    <row r="137" s="14" customFormat="1">
      <c r="A137" s="14"/>
      <c r="B137" s="243"/>
      <c r="C137" s="244"/>
      <c r="D137" s="233" t="s">
        <v>129</v>
      </c>
      <c r="E137" s="245" t="s">
        <v>1</v>
      </c>
      <c r="F137" s="246" t="s">
        <v>132</v>
      </c>
      <c r="G137" s="244"/>
      <c r="H137" s="247">
        <v>90.120000000000005</v>
      </c>
      <c r="I137" s="248"/>
      <c r="J137" s="244"/>
      <c r="K137" s="244"/>
      <c r="L137" s="249"/>
      <c r="M137" s="250"/>
      <c r="N137" s="251"/>
      <c r="O137" s="251"/>
      <c r="P137" s="251"/>
      <c r="Q137" s="251"/>
      <c r="R137" s="251"/>
      <c r="S137" s="251"/>
      <c r="T137" s="252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3" t="s">
        <v>129</v>
      </c>
      <c r="AU137" s="253" t="s">
        <v>83</v>
      </c>
      <c r="AV137" s="14" t="s">
        <v>127</v>
      </c>
      <c r="AW137" s="14" t="s">
        <v>30</v>
      </c>
      <c r="AX137" s="14" t="s">
        <v>81</v>
      </c>
      <c r="AY137" s="253" t="s">
        <v>120</v>
      </c>
    </row>
    <row r="138" s="2" customFormat="1">
      <c r="A138" s="38"/>
      <c r="B138" s="39"/>
      <c r="C138" s="218" t="s">
        <v>127</v>
      </c>
      <c r="D138" s="218" t="s">
        <v>122</v>
      </c>
      <c r="E138" s="219" t="s">
        <v>374</v>
      </c>
      <c r="F138" s="220" t="s">
        <v>375</v>
      </c>
      <c r="G138" s="221" t="s">
        <v>125</v>
      </c>
      <c r="H138" s="222">
        <v>14.9</v>
      </c>
      <c r="I138" s="223"/>
      <c r="J138" s="224">
        <f>ROUND(I138*H138,2)</f>
        <v>0</v>
      </c>
      <c r="K138" s="220" t="s">
        <v>126</v>
      </c>
      <c r="L138" s="44"/>
      <c r="M138" s="225" t="s">
        <v>1</v>
      </c>
      <c r="N138" s="226" t="s">
        <v>38</v>
      </c>
      <c r="O138" s="91"/>
      <c r="P138" s="227">
        <f>O138*H138</f>
        <v>0</v>
      </c>
      <c r="Q138" s="227">
        <v>0</v>
      </c>
      <c r="R138" s="227">
        <f>Q138*H138</f>
        <v>0</v>
      </c>
      <c r="S138" s="227">
        <v>0.44</v>
      </c>
      <c r="T138" s="228">
        <f>S138*H138</f>
        <v>6.556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29" t="s">
        <v>127</v>
      </c>
      <c r="AT138" s="229" t="s">
        <v>122</v>
      </c>
      <c r="AU138" s="229" t="s">
        <v>83</v>
      </c>
      <c r="AY138" s="17" t="s">
        <v>120</v>
      </c>
      <c r="BE138" s="230">
        <f>IF(N138="základní",J138,0)</f>
        <v>0</v>
      </c>
      <c r="BF138" s="230">
        <f>IF(N138="snížená",J138,0)</f>
        <v>0</v>
      </c>
      <c r="BG138" s="230">
        <f>IF(N138="zákl. přenesená",J138,0)</f>
        <v>0</v>
      </c>
      <c r="BH138" s="230">
        <f>IF(N138="sníž. přenesená",J138,0)</f>
        <v>0</v>
      </c>
      <c r="BI138" s="230">
        <f>IF(N138="nulová",J138,0)</f>
        <v>0</v>
      </c>
      <c r="BJ138" s="17" t="s">
        <v>81</v>
      </c>
      <c r="BK138" s="230">
        <f>ROUND(I138*H138,2)</f>
        <v>0</v>
      </c>
      <c r="BL138" s="17" t="s">
        <v>127</v>
      </c>
      <c r="BM138" s="229" t="s">
        <v>376</v>
      </c>
    </row>
    <row r="139" s="13" customFormat="1">
      <c r="A139" s="13"/>
      <c r="B139" s="231"/>
      <c r="C139" s="232"/>
      <c r="D139" s="233" t="s">
        <v>129</v>
      </c>
      <c r="E139" s="234" t="s">
        <v>1</v>
      </c>
      <c r="F139" s="235" t="s">
        <v>377</v>
      </c>
      <c r="G139" s="232"/>
      <c r="H139" s="236">
        <v>14.9</v>
      </c>
      <c r="I139" s="237"/>
      <c r="J139" s="232"/>
      <c r="K139" s="232"/>
      <c r="L139" s="238"/>
      <c r="M139" s="239"/>
      <c r="N139" s="240"/>
      <c r="O139" s="240"/>
      <c r="P139" s="240"/>
      <c r="Q139" s="240"/>
      <c r="R139" s="240"/>
      <c r="S139" s="240"/>
      <c r="T139" s="241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2" t="s">
        <v>129</v>
      </c>
      <c r="AU139" s="242" t="s">
        <v>83</v>
      </c>
      <c r="AV139" s="13" t="s">
        <v>83</v>
      </c>
      <c r="AW139" s="13" t="s">
        <v>30</v>
      </c>
      <c r="AX139" s="13" t="s">
        <v>81</v>
      </c>
      <c r="AY139" s="242" t="s">
        <v>120</v>
      </c>
    </row>
    <row r="140" s="2" customFormat="1">
      <c r="A140" s="38"/>
      <c r="B140" s="39"/>
      <c r="C140" s="218" t="s">
        <v>148</v>
      </c>
      <c r="D140" s="218" t="s">
        <v>122</v>
      </c>
      <c r="E140" s="219" t="s">
        <v>378</v>
      </c>
      <c r="F140" s="220" t="s">
        <v>379</v>
      </c>
      <c r="G140" s="221" t="s">
        <v>125</v>
      </c>
      <c r="H140" s="222">
        <v>1.28</v>
      </c>
      <c r="I140" s="223"/>
      <c r="J140" s="224">
        <f>ROUND(I140*H140,2)</f>
        <v>0</v>
      </c>
      <c r="K140" s="220" t="s">
        <v>126</v>
      </c>
      <c r="L140" s="44"/>
      <c r="M140" s="225" t="s">
        <v>1</v>
      </c>
      <c r="N140" s="226" t="s">
        <v>38</v>
      </c>
      <c r="O140" s="91"/>
      <c r="P140" s="227">
        <f>O140*H140</f>
        <v>0</v>
      </c>
      <c r="Q140" s="227">
        <v>0</v>
      </c>
      <c r="R140" s="227">
        <f>Q140*H140</f>
        <v>0</v>
      </c>
      <c r="S140" s="227">
        <v>0.625</v>
      </c>
      <c r="T140" s="228">
        <f>S140*H140</f>
        <v>0.80000000000000004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29" t="s">
        <v>127</v>
      </c>
      <c r="AT140" s="229" t="s">
        <v>122</v>
      </c>
      <c r="AU140" s="229" t="s">
        <v>83</v>
      </c>
      <c r="AY140" s="17" t="s">
        <v>120</v>
      </c>
      <c r="BE140" s="230">
        <f>IF(N140="základní",J140,0)</f>
        <v>0</v>
      </c>
      <c r="BF140" s="230">
        <f>IF(N140="snížená",J140,0)</f>
        <v>0</v>
      </c>
      <c r="BG140" s="230">
        <f>IF(N140="zákl. přenesená",J140,0)</f>
        <v>0</v>
      </c>
      <c r="BH140" s="230">
        <f>IF(N140="sníž. přenesená",J140,0)</f>
        <v>0</v>
      </c>
      <c r="BI140" s="230">
        <f>IF(N140="nulová",J140,0)</f>
        <v>0</v>
      </c>
      <c r="BJ140" s="17" t="s">
        <v>81</v>
      </c>
      <c r="BK140" s="230">
        <f>ROUND(I140*H140,2)</f>
        <v>0</v>
      </c>
      <c r="BL140" s="17" t="s">
        <v>127</v>
      </c>
      <c r="BM140" s="229" t="s">
        <v>380</v>
      </c>
    </row>
    <row r="141" s="2" customFormat="1">
      <c r="A141" s="38"/>
      <c r="B141" s="39"/>
      <c r="C141" s="218" t="s">
        <v>155</v>
      </c>
      <c r="D141" s="218" t="s">
        <v>122</v>
      </c>
      <c r="E141" s="219" t="s">
        <v>139</v>
      </c>
      <c r="F141" s="220" t="s">
        <v>140</v>
      </c>
      <c r="G141" s="221" t="s">
        <v>125</v>
      </c>
      <c r="H141" s="222">
        <v>50.369999999999997</v>
      </c>
      <c r="I141" s="223"/>
      <c r="J141" s="224">
        <f>ROUND(I141*H141,2)</f>
        <v>0</v>
      </c>
      <c r="K141" s="220" t="s">
        <v>126</v>
      </c>
      <c r="L141" s="44"/>
      <c r="M141" s="225" t="s">
        <v>1</v>
      </c>
      <c r="N141" s="226" t="s">
        <v>38</v>
      </c>
      <c r="O141" s="91"/>
      <c r="P141" s="227">
        <f>O141*H141</f>
        <v>0</v>
      </c>
      <c r="Q141" s="227">
        <v>0</v>
      </c>
      <c r="R141" s="227">
        <f>Q141*H141</f>
        <v>0</v>
      </c>
      <c r="S141" s="227">
        <v>0.22</v>
      </c>
      <c r="T141" s="228">
        <f>S141*H141</f>
        <v>11.0814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29" t="s">
        <v>127</v>
      </c>
      <c r="AT141" s="229" t="s">
        <v>122</v>
      </c>
      <c r="AU141" s="229" t="s">
        <v>83</v>
      </c>
      <c r="AY141" s="17" t="s">
        <v>120</v>
      </c>
      <c r="BE141" s="230">
        <f>IF(N141="základní",J141,0)</f>
        <v>0</v>
      </c>
      <c r="BF141" s="230">
        <f>IF(N141="snížená",J141,0)</f>
        <v>0</v>
      </c>
      <c r="BG141" s="230">
        <f>IF(N141="zákl. přenesená",J141,0)</f>
        <v>0</v>
      </c>
      <c r="BH141" s="230">
        <f>IF(N141="sníž. přenesená",J141,0)</f>
        <v>0</v>
      </c>
      <c r="BI141" s="230">
        <f>IF(N141="nulová",J141,0)</f>
        <v>0</v>
      </c>
      <c r="BJ141" s="17" t="s">
        <v>81</v>
      </c>
      <c r="BK141" s="230">
        <f>ROUND(I141*H141,2)</f>
        <v>0</v>
      </c>
      <c r="BL141" s="17" t="s">
        <v>127</v>
      </c>
      <c r="BM141" s="229" t="s">
        <v>381</v>
      </c>
    </row>
    <row r="142" s="13" customFormat="1">
      <c r="A142" s="13"/>
      <c r="B142" s="231"/>
      <c r="C142" s="232"/>
      <c r="D142" s="233" t="s">
        <v>129</v>
      </c>
      <c r="E142" s="234" t="s">
        <v>1</v>
      </c>
      <c r="F142" s="235" t="s">
        <v>382</v>
      </c>
      <c r="G142" s="232"/>
      <c r="H142" s="236">
        <v>50.369999999999997</v>
      </c>
      <c r="I142" s="237"/>
      <c r="J142" s="232"/>
      <c r="K142" s="232"/>
      <c r="L142" s="238"/>
      <c r="M142" s="239"/>
      <c r="N142" s="240"/>
      <c r="O142" s="240"/>
      <c r="P142" s="240"/>
      <c r="Q142" s="240"/>
      <c r="R142" s="240"/>
      <c r="S142" s="240"/>
      <c r="T142" s="241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2" t="s">
        <v>129</v>
      </c>
      <c r="AU142" s="242" t="s">
        <v>83</v>
      </c>
      <c r="AV142" s="13" t="s">
        <v>83</v>
      </c>
      <c r="AW142" s="13" t="s">
        <v>30</v>
      </c>
      <c r="AX142" s="13" t="s">
        <v>81</v>
      </c>
      <c r="AY142" s="242" t="s">
        <v>120</v>
      </c>
    </row>
    <row r="143" s="2" customFormat="1" ht="16.5" customHeight="1">
      <c r="A143" s="38"/>
      <c r="B143" s="39"/>
      <c r="C143" s="218" t="s">
        <v>160</v>
      </c>
      <c r="D143" s="218" t="s">
        <v>122</v>
      </c>
      <c r="E143" s="219" t="s">
        <v>142</v>
      </c>
      <c r="F143" s="220" t="s">
        <v>143</v>
      </c>
      <c r="G143" s="221" t="s">
        <v>144</v>
      </c>
      <c r="H143" s="222">
        <v>135.62000000000001</v>
      </c>
      <c r="I143" s="223"/>
      <c r="J143" s="224">
        <f>ROUND(I143*H143,2)</f>
        <v>0</v>
      </c>
      <c r="K143" s="220" t="s">
        <v>126</v>
      </c>
      <c r="L143" s="44"/>
      <c r="M143" s="225" t="s">
        <v>1</v>
      </c>
      <c r="N143" s="226" t="s">
        <v>38</v>
      </c>
      <c r="O143" s="91"/>
      <c r="P143" s="227">
        <f>O143*H143</f>
        <v>0</v>
      </c>
      <c r="Q143" s="227">
        <v>0</v>
      </c>
      <c r="R143" s="227">
        <f>Q143*H143</f>
        <v>0</v>
      </c>
      <c r="S143" s="227">
        <v>0.20499999999999999</v>
      </c>
      <c r="T143" s="228">
        <f>S143*H143</f>
        <v>27.802099999999999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29" t="s">
        <v>127</v>
      </c>
      <c r="AT143" s="229" t="s">
        <v>122</v>
      </c>
      <c r="AU143" s="229" t="s">
        <v>83</v>
      </c>
      <c r="AY143" s="17" t="s">
        <v>120</v>
      </c>
      <c r="BE143" s="230">
        <f>IF(N143="základní",J143,0)</f>
        <v>0</v>
      </c>
      <c r="BF143" s="230">
        <f>IF(N143="snížená",J143,0)</f>
        <v>0</v>
      </c>
      <c r="BG143" s="230">
        <f>IF(N143="zákl. přenesená",J143,0)</f>
        <v>0</v>
      </c>
      <c r="BH143" s="230">
        <f>IF(N143="sníž. přenesená",J143,0)</f>
        <v>0</v>
      </c>
      <c r="BI143" s="230">
        <f>IF(N143="nulová",J143,0)</f>
        <v>0</v>
      </c>
      <c r="BJ143" s="17" t="s">
        <v>81</v>
      </c>
      <c r="BK143" s="230">
        <f>ROUND(I143*H143,2)</f>
        <v>0</v>
      </c>
      <c r="BL143" s="17" t="s">
        <v>127</v>
      </c>
      <c r="BM143" s="229" t="s">
        <v>383</v>
      </c>
    </row>
    <row r="144" s="13" customFormat="1">
      <c r="A144" s="13"/>
      <c r="B144" s="231"/>
      <c r="C144" s="232"/>
      <c r="D144" s="233" t="s">
        <v>129</v>
      </c>
      <c r="E144" s="234" t="s">
        <v>1</v>
      </c>
      <c r="F144" s="235" t="s">
        <v>384</v>
      </c>
      <c r="G144" s="232"/>
      <c r="H144" s="236">
        <v>66.260000000000005</v>
      </c>
      <c r="I144" s="237"/>
      <c r="J144" s="232"/>
      <c r="K144" s="232"/>
      <c r="L144" s="238"/>
      <c r="M144" s="239"/>
      <c r="N144" s="240"/>
      <c r="O144" s="240"/>
      <c r="P144" s="240"/>
      <c r="Q144" s="240"/>
      <c r="R144" s="240"/>
      <c r="S144" s="240"/>
      <c r="T144" s="241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2" t="s">
        <v>129</v>
      </c>
      <c r="AU144" s="242" t="s">
        <v>83</v>
      </c>
      <c r="AV144" s="13" t="s">
        <v>83</v>
      </c>
      <c r="AW144" s="13" t="s">
        <v>30</v>
      </c>
      <c r="AX144" s="13" t="s">
        <v>73</v>
      </c>
      <c r="AY144" s="242" t="s">
        <v>120</v>
      </c>
    </row>
    <row r="145" s="13" customFormat="1">
      <c r="A145" s="13"/>
      <c r="B145" s="231"/>
      <c r="C145" s="232"/>
      <c r="D145" s="233" t="s">
        <v>129</v>
      </c>
      <c r="E145" s="234" t="s">
        <v>1</v>
      </c>
      <c r="F145" s="235" t="s">
        <v>385</v>
      </c>
      <c r="G145" s="232"/>
      <c r="H145" s="236">
        <v>69.359999999999999</v>
      </c>
      <c r="I145" s="237"/>
      <c r="J145" s="232"/>
      <c r="K145" s="232"/>
      <c r="L145" s="238"/>
      <c r="M145" s="239"/>
      <c r="N145" s="240"/>
      <c r="O145" s="240"/>
      <c r="P145" s="240"/>
      <c r="Q145" s="240"/>
      <c r="R145" s="240"/>
      <c r="S145" s="240"/>
      <c r="T145" s="241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2" t="s">
        <v>129</v>
      </c>
      <c r="AU145" s="242" t="s">
        <v>83</v>
      </c>
      <c r="AV145" s="13" t="s">
        <v>83</v>
      </c>
      <c r="AW145" s="13" t="s">
        <v>30</v>
      </c>
      <c r="AX145" s="13" t="s">
        <v>73</v>
      </c>
      <c r="AY145" s="242" t="s">
        <v>120</v>
      </c>
    </row>
    <row r="146" s="14" customFormat="1">
      <c r="A146" s="14"/>
      <c r="B146" s="243"/>
      <c r="C146" s="244"/>
      <c r="D146" s="233" t="s">
        <v>129</v>
      </c>
      <c r="E146" s="245" t="s">
        <v>1</v>
      </c>
      <c r="F146" s="246" t="s">
        <v>132</v>
      </c>
      <c r="G146" s="244"/>
      <c r="H146" s="247">
        <v>135.62000000000001</v>
      </c>
      <c r="I146" s="248"/>
      <c r="J146" s="244"/>
      <c r="K146" s="244"/>
      <c r="L146" s="249"/>
      <c r="M146" s="250"/>
      <c r="N146" s="251"/>
      <c r="O146" s="251"/>
      <c r="P146" s="251"/>
      <c r="Q146" s="251"/>
      <c r="R146" s="251"/>
      <c r="S146" s="251"/>
      <c r="T146" s="252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3" t="s">
        <v>129</v>
      </c>
      <c r="AU146" s="253" t="s">
        <v>83</v>
      </c>
      <c r="AV146" s="14" t="s">
        <v>127</v>
      </c>
      <c r="AW146" s="14" t="s">
        <v>30</v>
      </c>
      <c r="AX146" s="14" t="s">
        <v>81</v>
      </c>
      <c r="AY146" s="253" t="s">
        <v>120</v>
      </c>
    </row>
    <row r="147" s="2" customFormat="1" ht="33" customHeight="1">
      <c r="A147" s="38"/>
      <c r="B147" s="39"/>
      <c r="C147" s="218" t="s">
        <v>167</v>
      </c>
      <c r="D147" s="218" t="s">
        <v>122</v>
      </c>
      <c r="E147" s="219" t="s">
        <v>386</v>
      </c>
      <c r="F147" s="220" t="s">
        <v>387</v>
      </c>
      <c r="G147" s="221" t="s">
        <v>151</v>
      </c>
      <c r="H147" s="222">
        <v>143.613</v>
      </c>
      <c r="I147" s="223"/>
      <c r="J147" s="224">
        <f>ROUND(I147*H147,2)</f>
        <v>0</v>
      </c>
      <c r="K147" s="220" t="s">
        <v>126</v>
      </c>
      <c r="L147" s="44"/>
      <c r="M147" s="225" t="s">
        <v>1</v>
      </c>
      <c r="N147" s="226" t="s">
        <v>38</v>
      </c>
      <c r="O147" s="91"/>
      <c r="P147" s="227">
        <f>O147*H147</f>
        <v>0</v>
      </c>
      <c r="Q147" s="227">
        <v>0</v>
      </c>
      <c r="R147" s="227">
        <f>Q147*H147</f>
        <v>0</v>
      </c>
      <c r="S147" s="227">
        <v>0</v>
      </c>
      <c r="T147" s="228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29" t="s">
        <v>127</v>
      </c>
      <c r="AT147" s="229" t="s">
        <v>122</v>
      </c>
      <c r="AU147" s="229" t="s">
        <v>83</v>
      </c>
      <c r="AY147" s="17" t="s">
        <v>120</v>
      </c>
      <c r="BE147" s="230">
        <f>IF(N147="základní",J147,0)</f>
        <v>0</v>
      </c>
      <c r="BF147" s="230">
        <f>IF(N147="snížená",J147,0)</f>
        <v>0</v>
      </c>
      <c r="BG147" s="230">
        <f>IF(N147="zákl. přenesená",J147,0)</f>
        <v>0</v>
      </c>
      <c r="BH147" s="230">
        <f>IF(N147="sníž. přenesená",J147,0)</f>
        <v>0</v>
      </c>
      <c r="BI147" s="230">
        <f>IF(N147="nulová",J147,0)</f>
        <v>0</v>
      </c>
      <c r="BJ147" s="17" t="s">
        <v>81</v>
      </c>
      <c r="BK147" s="230">
        <f>ROUND(I147*H147,2)</f>
        <v>0</v>
      </c>
      <c r="BL147" s="17" t="s">
        <v>127</v>
      </c>
      <c r="BM147" s="229" t="s">
        <v>388</v>
      </c>
    </row>
    <row r="148" s="13" customFormat="1">
      <c r="A148" s="13"/>
      <c r="B148" s="231"/>
      <c r="C148" s="232"/>
      <c r="D148" s="233" t="s">
        <v>129</v>
      </c>
      <c r="E148" s="234" t="s">
        <v>1</v>
      </c>
      <c r="F148" s="235" t="s">
        <v>389</v>
      </c>
      <c r="G148" s="232"/>
      <c r="H148" s="236">
        <v>140.98500000000001</v>
      </c>
      <c r="I148" s="237"/>
      <c r="J148" s="232"/>
      <c r="K148" s="232"/>
      <c r="L148" s="238"/>
      <c r="M148" s="239"/>
      <c r="N148" s="240"/>
      <c r="O148" s="240"/>
      <c r="P148" s="240"/>
      <c r="Q148" s="240"/>
      <c r="R148" s="240"/>
      <c r="S148" s="240"/>
      <c r="T148" s="241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2" t="s">
        <v>129</v>
      </c>
      <c r="AU148" s="242" t="s">
        <v>83</v>
      </c>
      <c r="AV148" s="13" t="s">
        <v>83</v>
      </c>
      <c r="AW148" s="13" t="s">
        <v>30</v>
      </c>
      <c r="AX148" s="13" t="s">
        <v>73</v>
      </c>
      <c r="AY148" s="242" t="s">
        <v>120</v>
      </c>
    </row>
    <row r="149" s="13" customFormat="1">
      <c r="A149" s="13"/>
      <c r="B149" s="231"/>
      <c r="C149" s="232"/>
      <c r="D149" s="233" t="s">
        <v>129</v>
      </c>
      <c r="E149" s="234" t="s">
        <v>1</v>
      </c>
      <c r="F149" s="235" t="s">
        <v>390</v>
      </c>
      <c r="G149" s="232"/>
      <c r="H149" s="236">
        <v>2.6280000000000001</v>
      </c>
      <c r="I149" s="237"/>
      <c r="J149" s="232"/>
      <c r="K149" s="232"/>
      <c r="L149" s="238"/>
      <c r="M149" s="239"/>
      <c r="N149" s="240"/>
      <c r="O149" s="240"/>
      <c r="P149" s="240"/>
      <c r="Q149" s="240"/>
      <c r="R149" s="240"/>
      <c r="S149" s="240"/>
      <c r="T149" s="241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2" t="s">
        <v>129</v>
      </c>
      <c r="AU149" s="242" t="s">
        <v>83</v>
      </c>
      <c r="AV149" s="13" t="s">
        <v>83</v>
      </c>
      <c r="AW149" s="13" t="s">
        <v>30</v>
      </c>
      <c r="AX149" s="13" t="s">
        <v>73</v>
      </c>
      <c r="AY149" s="242" t="s">
        <v>120</v>
      </c>
    </row>
    <row r="150" s="14" customFormat="1">
      <c r="A150" s="14"/>
      <c r="B150" s="243"/>
      <c r="C150" s="244"/>
      <c r="D150" s="233" t="s">
        <v>129</v>
      </c>
      <c r="E150" s="245" t="s">
        <v>1</v>
      </c>
      <c r="F150" s="246" t="s">
        <v>132</v>
      </c>
      <c r="G150" s="244"/>
      <c r="H150" s="247">
        <v>143.613</v>
      </c>
      <c r="I150" s="248"/>
      <c r="J150" s="244"/>
      <c r="K150" s="244"/>
      <c r="L150" s="249"/>
      <c r="M150" s="250"/>
      <c r="N150" s="251"/>
      <c r="O150" s="251"/>
      <c r="P150" s="251"/>
      <c r="Q150" s="251"/>
      <c r="R150" s="251"/>
      <c r="S150" s="251"/>
      <c r="T150" s="252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3" t="s">
        <v>129</v>
      </c>
      <c r="AU150" s="253" t="s">
        <v>83</v>
      </c>
      <c r="AV150" s="14" t="s">
        <v>127</v>
      </c>
      <c r="AW150" s="14" t="s">
        <v>30</v>
      </c>
      <c r="AX150" s="14" t="s">
        <v>81</v>
      </c>
      <c r="AY150" s="253" t="s">
        <v>120</v>
      </c>
    </row>
    <row r="151" s="2" customFormat="1">
      <c r="A151" s="38"/>
      <c r="B151" s="39"/>
      <c r="C151" s="218" t="s">
        <v>175</v>
      </c>
      <c r="D151" s="218" t="s">
        <v>122</v>
      </c>
      <c r="E151" s="219" t="s">
        <v>156</v>
      </c>
      <c r="F151" s="220" t="s">
        <v>157</v>
      </c>
      <c r="G151" s="221" t="s">
        <v>151</v>
      </c>
      <c r="H151" s="222">
        <v>4.0800000000000001</v>
      </c>
      <c r="I151" s="223"/>
      <c r="J151" s="224">
        <f>ROUND(I151*H151,2)</f>
        <v>0</v>
      </c>
      <c r="K151" s="220" t="s">
        <v>126</v>
      </c>
      <c r="L151" s="44"/>
      <c r="M151" s="225" t="s">
        <v>1</v>
      </c>
      <c r="N151" s="226" t="s">
        <v>38</v>
      </c>
      <c r="O151" s="91"/>
      <c r="P151" s="227">
        <f>O151*H151</f>
        <v>0</v>
      </c>
      <c r="Q151" s="227">
        <v>0</v>
      </c>
      <c r="R151" s="227">
        <f>Q151*H151</f>
        <v>0</v>
      </c>
      <c r="S151" s="227">
        <v>0</v>
      </c>
      <c r="T151" s="228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29" t="s">
        <v>127</v>
      </c>
      <c r="AT151" s="229" t="s">
        <v>122</v>
      </c>
      <c r="AU151" s="229" t="s">
        <v>83</v>
      </c>
      <c r="AY151" s="17" t="s">
        <v>120</v>
      </c>
      <c r="BE151" s="230">
        <f>IF(N151="základní",J151,0)</f>
        <v>0</v>
      </c>
      <c r="BF151" s="230">
        <f>IF(N151="snížená",J151,0)</f>
        <v>0</v>
      </c>
      <c r="BG151" s="230">
        <f>IF(N151="zákl. přenesená",J151,0)</f>
        <v>0</v>
      </c>
      <c r="BH151" s="230">
        <f>IF(N151="sníž. přenesená",J151,0)</f>
        <v>0</v>
      </c>
      <c r="BI151" s="230">
        <f>IF(N151="nulová",J151,0)</f>
        <v>0</v>
      </c>
      <c r="BJ151" s="17" t="s">
        <v>81</v>
      </c>
      <c r="BK151" s="230">
        <f>ROUND(I151*H151,2)</f>
        <v>0</v>
      </c>
      <c r="BL151" s="17" t="s">
        <v>127</v>
      </c>
      <c r="BM151" s="229" t="s">
        <v>391</v>
      </c>
    </row>
    <row r="152" s="13" customFormat="1">
      <c r="A152" s="13"/>
      <c r="B152" s="231"/>
      <c r="C152" s="232"/>
      <c r="D152" s="233" t="s">
        <v>129</v>
      </c>
      <c r="E152" s="234" t="s">
        <v>1</v>
      </c>
      <c r="F152" s="235" t="s">
        <v>392</v>
      </c>
      <c r="G152" s="232"/>
      <c r="H152" s="236">
        <v>4.0800000000000001</v>
      </c>
      <c r="I152" s="237"/>
      <c r="J152" s="232"/>
      <c r="K152" s="232"/>
      <c r="L152" s="238"/>
      <c r="M152" s="239"/>
      <c r="N152" s="240"/>
      <c r="O152" s="240"/>
      <c r="P152" s="240"/>
      <c r="Q152" s="240"/>
      <c r="R152" s="240"/>
      <c r="S152" s="240"/>
      <c r="T152" s="241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2" t="s">
        <v>129</v>
      </c>
      <c r="AU152" s="242" t="s">
        <v>83</v>
      </c>
      <c r="AV152" s="13" t="s">
        <v>83</v>
      </c>
      <c r="AW152" s="13" t="s">
        <v>30</v>
      </c>
      <c r="AX152" s="13" t="s">
        <v>81</v>
      </c>
      <c r="AY152" s="242" t="s">
        <v>120</v>
      </c>
    </row>
    <row r="153" s="2" customFormat="1" ht="33" customHeight="1">
      <c r="A153" s="38"/>
      <c r="B153" s="39"/>
      <c r="C153" s="218" t="s">
        <v>180</v>
      </c>
      <c r="D153" s="218" t="s">
        <v>122</v>
      </c>
      <c r="E153" s="219" t="s">
        <v>161</v>
      </c>
      <c r="F153" s="220" t="s">
        <v>162</v>
      </c>
      <c r="G153" s="221" t="s">
        <v>151</v>
      </c>
      <c r="H153" s="222">
        <v>39.771999999999998</v>
      </c>
      <c r="I153" s="223"/>
      <c r="J153" s="224">
        <f>ROUND(I153*H153,2)</f>
        <v>0</v>
      </c>
      <c r="K153" s="220" t="s">
        <v>126</v>
      </c>
      <c r="L153" s="44"/>
      <c r="M153" s="225" t="s">
        <v>1</v>
      </c>
      <c r="N153" s="226" t="s">
        <v>38</v>
      </c>
      <c r="O153" s="91"/>
      <c r="P153" s="227">
        <f>O153*H153</f>
        <v>0</v>
      </c>
      <c r="Q153" s="227">
        <v>0</v>
      </c>
      <c r="R153" s="227">
        <f>Q153*H153</f>
        <v>0</v>
      </c>
      <c r="S153" s="227">
        <v>0</v>
      </c>
      <c r="T153" s="228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29" t="s">
        <v>127</v>
      </c>
      <c r="AT153" s="229" t="s">
        <v>122</v>
      </c>
      <c r="AU153" s="229" t="s">
        <v>83</v>
      </c>
      <c r="AY153" s="17" t="s">
        <v>120</v>
      </c>
      <c r="BE153" s="230">
        <f>IF(N153="základní",J153,0)</f>
        <v>0</v>
      </c>
      <c r="BF153" s="230">
        <f>IF(N153="snížená",J153,0)</f>
        <v>0</v>
      </c>
      <c r="BG153" s="230">
        <f>IF(N153="zákl. přenesená",J153,0)</f>
        <v>0</v>
      </c>
      <c r="BH153" s="230">
        <f>IF(N153="sníž. přenesená",J153,0)</f>
        <v>0</v>
      </c>
      <c r="BI153" s="230">
        <f>IF(N153="nulová",J153,0)</f>
        <v>0</v>
      </c>
      <c r="BJ153" s="17" t="s">
        <v>81</v>
      </c>
      <c r="BK153" s="230">
        <f>ROUND(I153*H153,2)</f>
        <v>0</v>
      </c>
      <c r="BL153" s="17" t="s">
        <v>127</v>
      </c>
      <c r="BM153" s="229" t="s">
        <v>393</v>
      </c>
    </row>
    <row r="154" s="15" customFormat="1">
      <c r="A154" s="15"/>
      <c r="B154" s="254"/>
      <c r="C154" s="255"/>
      <c r="D154" s="233" t="s">
        <v>129</v>
      </c>
      <c r="E154" s="256" t="s">
        <v>1</v>
      </c>
      <c r="F154" s="257" t="s">
        <v>164</v>
      </c>
      <c r="G154" s="255"/>
      <c r="H154" s="256" t="s">
        <v>1</v>
      </c>
      <c r="I154" s="258"/>
      <c r="J154" s="255"/>
      <c r="K154" s="255"/>
      <c r="L154" s="259"/>
      <c r="M154" s="260"/>
      <c r="N154" s="261"/>
      <c r="O154" s="261"/>
      <c r="P154" s="261"/>
      <c r="Q154" s="261"/>
      <c r="R154" s="261"/>
      <c r="S154" s="261"/>
      <c r="T154" s="262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63" t="s">
        <v>129</v>
      </c>
      <c r="AU154" s="263" t="s">
        <v>83</v>
      </c>
      <c r="AV154" s="15" t="s">
        <v>81</v>
      </c>
      <c r="AW154" s="15" t="s">
        <v>30</v>
      </c>
      <c r="AX154" s="15" t="s">
        <v>73</v>
      </c>
      <c r="AY154" s="263" t="s">
        <v>120</v>
      </c>
    </row>
    <row r="155" s="13" customFormat="1">
      <c r="A155" s="13"/>
      <c r="B155" s="231"/>
      <c r="C155" s="232"/>
      <c r="D155" s="233" t="s">
        <v>129</v>
      </c>
      <c r="E155" s="234" t="s">
        <v>1</v>
      </c>
      <c r="F155" s="235" t="s">
        <v>394</v>
      </c>
      <c r="G155" s="232"/>
      <c r="H155" s="236">
        <v>14.039999999999999</v>
      </c>
      <c r="I155" s="237"/>
      <c r="J155" s="232"/>
      <c r="K155" s="232"/>
      <c r="L155" s="238"/>
      <c r="M155" s="239"/>
      <c r="N155" s="240"/>
      <c r="O155" s="240"/>
      <c r="P155" s="240"/>
      <c r="Q155" s="240"/>
      <c r="R155" s="240"/>
      <c r="S155" s="240"/>
      <c r="T155" s="241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2" t="s">
        <v>129</v>
      </c>
      <c r="AU155" s="242" t="s">
        <v>83</v>
      </c>
      <c r="AV155" s="13" t="s">
        <v>83</v>
      </c>
      <c r="AW155" s="13" t="s">
        <v>30</v>
      </c>
      <c r="AX155" s="13" t="s">
        <v>73</v>
      </c>
      <c r="AY155" s="242" t="s">
        <v>120</v>
      </c>
    </row>
    <row r="156" s="13" customFormat="1">
      <c r="A156" s="13"/>
      <c r="B156" s="231"/>
      <c r="C156" s="232"/>
      <c r="D156" s="233" t="s">
        <v>129</v>
      </c>
      <c r="E156" s="234" t="s">
        <v>1</v>
      </c>
      <c r="F156" s="235" t="s">
        <v>395</v>
      </c>
      <c r="G156" s="232"/>
      <c r="H156" s="236">
        <v>25.731999999999999</v>
      </c>
      <c r="I156" s="237"/>
      <c r="J156" s="232"/>
      <c r="K156" s="232"/>
      <c r="L156" s="238"/>
      <c r="M156" s="239"/>
      <c r="N156" s="240"/>
      <c r="O156" s="240"/>
      <c r="P156" s="240"/>
      <c r="Q156" s="240"/>
      <c r="R156" s="240"/>
      <c r="S156" s="240"/>
      <c r="T156" s="241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2" t="s">
        <v>129</v>
      </c>
      <c r="AU156" s="242" t="s">
        <v>83</v>
      </c>
      <c r="AV156" s="13" t="s">
        <v>83</v>
      </c>
      <c r="AW156" s="13" t="s">
        <v>30</v>
      </c>
      <c r="AX156" s="13" t="s">
        <v>73</v>
      </c>
      <c r="AY156" s="242" t="s">
        <v>120</v>
      </c>
    </row>
    <row r="157" s="14" customFormat="1">
      <c r="A157" s="14"/>
      <c r="B157" s="243"/>
      <c r="C157" s="244"/>
      <c r="D157" s="233" t="s">
        <v>129</v>
      </c>
      <c r="E157" s="245" t="s">
        <v>1</v>
      </c>
      <c r="F157" s="246" t="s">
        <v>132</v>
      </c>
      <c r="G157" s="244"/>
      <c r="H157" s="247">
        <v>39.771999999999998</v>
      </c>
      <c r="I157" s="248"/>
      <c r="J157" s="244"/>
      <c r="K157" s="244"/>
      <c r="L157" s="249"/>
      <c r="M157" s="250"/>
      <c r="N157" s="251"/>
      <c r="O157" s="251"/>
      <c r="P157" s="251"/>
      <c r="Q157" s="251"/>
      <c r="R157" s="251"/>
      <c r="S157" s="251"/>
      <c r="T157" s="252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3" t="s">
        <v>129</v>
      </c>
      <c r="AU157" s="253" t="s">
        <v>83</v>
      </c>
      <c r="AV157" s="14" t="s">
        <v>127</v>
      </c>
      <c r="AW157" s="14" t="s">
        <v>30</v>
      </c>
      <c r="AX157" s="14" t="s">
        <v>81</v>
      </c>
      <c r="AY157" s="253" t="s">
        <v>120</v>
      </c>
    </row>
    <row r="158" s="2" customFormat="1" ht="33" customHeight="1">
      <c r="A158" s="38"/>
      <c r="B158" s="39"/>
      <c r="C158" s="218" t="s">
        <v>187</v>
      </c>
      <c r="D158" s="218" t="s">
        <v>122</v>
      </c>
      <c r="E158" s="219" t="s">
        <v>168</v>
      </c>
      <c r="F158" s="220" t="s">
        <v>169</v>
      </c>
      <c r="G158" s="221" t="s">
        <v>151</v>
      </c>
      <c r="H158" s="222">
        <v>122.32899999999999</v>
      </c>
      <c r="I158" s="223"/>
      <c r="J158" s="224">
        <f>ROUND(I158*H158,2)</f>
        <v>0</v>
      </c>
      <c r="K158" s="220" t="s">
        <v>126</v>
      </c>
      <c r="L158" s="44"/>
      <c r="M158" s="225" t="s">
        <v>1</v>
      </c>
      <c r="N158" s="226" t="s">
        <v>38</v>
      </c>
      <c r="O158" s="91"/>
      <c r="P158" s="227">
        <f>O158*H158</f>
        <v>0</v>
      </c>
      <c r="Q158" s="227">
        <v>0</v>
      </c>
      <c r="R158" s="227">
        <f>Q158*H158</f>
        <v>0</v>
      </c>
      <c r="S158" s="227">
        <v>0</v>
      </c>
      <c r="T158" s="228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29" t="s">
        <v>127</v>
      </c>
      <c r="AT158" s="229" t="s">
        <v>122</v>
      </c>
      <c r="AU158" s="229" t="s">
        <v>83</v>
      </c>
      <c r="AY158" s="17" t="s">
        <v>120</v>
      </c>
      <c r="BE158" s="230">
        <f>IF(N158="základní",J158,0)</f>
        <v>0</v>
      </c>
      <c r="BF158" s="230">
        <f>IF(N158="snížená",J158,0)</f>
        <v>0</v>
      </c>
      <c r="BG158" s="230">
        <f>IF(N158="zákl. přenesená",J158,0)</f>
        <v>0</v>
      </c>
      <c r="BH158" s="230">
        <f>IF(N158="sníž. přenesená",J158,0)</f>
        <v>0</v>
      </c>
      <c r="BI158" s="230">
        <f>IF(N158="nulová",J158,0)</f>
        <v>0</v>
      </c>
      <c r="BJ158" s="17" t="s">
        <v>81</v>
      </c>
      <c r="BK158" s="230">
        <f>ROUND(I158*H158,2)</f>
        <v>0</v>
      </c>
      <c r="BL158" s="17" t="s">
        <v>127</v>
      </c>
      <c r="BM158" s="229" t="s">
        <v>396</v>
      </c>
    </row>
    <row r="159" s="13" customFormat="1">
      <c r="A159" s="13"/>
      <c r="B159" s="231"/>
      <c r="C159" s="232"/>
      <c r="D159" s="233" t="s">
        <v>129</v>
      </c>
      <c r="E159" s="234" t="s">
        <v>1</v>
      </c>
      <c r="F159" s="235" t="s">
        <v>397</v>
      </c>
      <c r="G159" s="232"/>
      <c r="H159" s="236">
        <v>143.613</v>
      </c>
      <c r="I159" s="237"/>
      <c r="J159" s="232"/>
      <c r="K159" s="232"/>
      <c r="L159" s="238"/>
      <c r="M159" s="239"/>
      <c r="N159" s="240"/>
      <c r="O159" s="240"/>
      <c r="P159" s="240"/>
      <c r="Q159" s="240"/>
      <c r="R159" s="240"/>
      <c r="S159" s="240"/>
      <c r="T159" s="241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2" t="s">
        <v>129</v>
      </c>
      <c r="AU159" s="242" t="s">
        <v>83</v>
      </c>
      <c r="AV159" s="13" t="s">
        <v>83</v>
      </c>
      <c r="AW159" s="13" t="s">
        <v>30</v>
      </c>
      <c r="AX159" s="13" t="s">
        <v>73</v>
      </c>
      <c r="AY159" s="242" t="s">
        <v>120</v>
      </c>
    </row>
    <row r="160" s="13" customFormat="1">
      <c r="A160" s="13"/>
      <c r="B160" s="231"/>
      <c r="C160" s="232"/>
      <c r="D160" s="233" t="s">
        <v>129</v>
      </c>
      <c r="E160" s="234" t="s">
        <v>1</v>
      </c>
      <c r="F160" s="235" t="s">
        <v>398</v>
      </c>
      <c r="G160" s="232"/>
      <c r="H160" s="236">
        <v>4.0800000000000001</v>
      </c>
      <c r="I160" s="237"/>
      <c r="J160" s="232"/>
      <c r="K160" s="232"/>
      <c r="L160" s="238"/>
      <c r="M160" s="239"/>
      <c r="N160" s="240"/>
      <c r="O160" s="240"/>
      <c r="P160" s="240"/>
      <c r="Q160" s="240"/>
      <c r="R160" s="240"/>
      <c r="S160" s="240"/>
      <c r="T160" s="241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2" t="s">
        <v>129</v>
      </c>
      <c r="AU160" s="242" t="s">
        <v>83</v>
      </c>
      <c r="AV160" s="13" t="s">
        <v>83</v>
      </c>
      <c r="AW160" s="13" t="s">
        <v>30</v>
      </c>
      <c r="AX160" s="13" t="s">
        <v>73</v>
      </c>
      <c r="AY160" s="242" t="s">
        <v>120</v>
      </c>
    </row>
    <row r="161" s="13" customFormat="1">
      <c r="A161" s="13"/>
      <c r="B161" s="231"/>
      <c r="C161" s="232"/>
      <c r="D161" s="233" t="s">
        <v>129</v>
      </c>
      <c r="E161" s="234" t="s">
        <v>1</v>
      </c>
      <c r="F161" s="235" t="s">
        <v>399</v>
      </c>
      <c r="G161" s="232"/>
      <c r="H161" s="236">
        <v>-7.0199999999999996</v>
      </c>
      <c r="I161" s="237"/>
      <c r="J161" s="232"/>
      <c r="K161" s="232"/>
      <c r="L161" s="238"/>
      <c r="M161" s="239"/>
      <c r="N161" s="240"/>
      <c r="O161" s="240"/>
      <c r="P161" s="240"/>
      <c r="Q161" s="240"/>
      <c r="R161" s="240"/>
      <c r="S161" s="240"/>
      <c r="T161" s="241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2" t="s">
        <v>129</v>
      </c>
      <c r="AU161" s="242" t="s">
        <v>83</v>
      </c>
      <c r="AV161" s="13" t="s">
        <v>83</v>
      </c>
      <c r="AW161" s="13" t="s">
        <v>30</v>
      </c>
      <c r="AX161" s="13" t="s">
        <v>73</v>
      </c>
      <c r="AY161" s="242" t="s">
        <v>120</v>
      </c>
    </row>
    <row r="162" s="13" customFormat="1">
      <c r="A162" s="13"/>
      <c r="B162" s="231"/>
      <c r="C162" s="232"/>
      <c r="D162" s="233" t="s">
        <v>129</v>
      </c>
      <c r="E162" s="234" t="s">
        <v>1</v>
      </c>
      <c r="F162" s="235" t="s">
        <v>400</v>
      </c>
      <c r="G162" s="232"/>
      <c r="H162" s="236">
        <v>-5.4779999999999998</v>
      </c>
      <c r="I162" s="237"/>
      <c r="J162" s="232"/>
      <c r="K162" s="232"/>
      <c r="L162" s="238"/>
      <c r="M162" s="239"/>
      <c r="N162" s="240"/>
      <c r="O162" s="240"/>
      <c r="P162" s="240"/>
      <c r="Q162" s="240"/>
      <c r="R162" s="240"/>
      <c r="S162" s="240"/>
      <c r="T162" s="241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2" t="s">
        <v>129</v>
      </c>
      <c r="AU162" s="242" t="s">
        <v>83</v>
      </c>
      <c r="AV162" s="13" t="s">
        <v>83</v>
      </c>
      <c r="AW162" s="13" t="s">
        <v>30</v>
      </c>
      <c r="AX162" s="13" t="s">
        <v>73</v>
      </c>
      <c r="AY162" s="242" t="s">
        <v>120</v>
      </c>
    </row>
    <row r="163" s="13" customFormat="1">
      <c r="A163" s="13"/>
      <c r="B163" s="231"/>
      <c r="C163" s="232"/>
      <c r="D163" s="233" t="s">
        <v>129</v>
      </c>
      <c r="E163" s="234" t="s">
        <v>1</v>
      </c>
      <c r="F163" s="235" t="s">
        <v>401</v>
      </c>
      <c r="G163" s="232"/>
      <c r="H163" s="236">
        <v>-12.866</v>
      </c>
      <c r="I163" s="237"/>
      <c r="J163" s="232"/>
      <c r="K163" s="232"/>
      <c r="L163" s="238"/>
      <c r="M163" s="239"/>
      <c r="N163" s="240"/>
      <c r="O163" s="240"/>
      <c r="P163" s="240"/>
      <c r="Q163" s="240"/>
      <c r="R163" s="240"/>
      <c r="S163" s="240"/>
      <c r="T163" s="241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2" t="s">
        <v>129</v>
      </c>
      <c r="AU163" s="242" t="s">
        <v>83</v>
      </c>
      <c r="AV163" s="13" t="s">
        <v>83</v>
      </c>
      <c r="AW163" s="13" t="s">
        <v>30</v>
      </c>
      <c r="AX163" s="13" t="s">
        <v>73</v>
      </c>
      <c r="AY163" s="242" t="s">
        <v>120</v>
      </c>
    </row>
    <row r="164" s="14" customFormat="1">
      <c r="A164" s="14"/>
      <c r="B164" s="243"/>
      <c r="C164" s="244"/>
      <c r="D164" s="233" t="s">
        <v>129</v>
      </c>
      <c r="E164" s="245" t="s">
        <v>1</v>
      </c>
      <c r="F164" s="246" t="s">
        <v>132</v>
      </c>
      <c r="G164" s="244"/>
      <c r="H164" s="247">
        <v>122.32899999999999</v>
      </c>
      <c r="I164" s="248"/>
      <c r="J164" s="244"/>
      <c r="K164" s="244"/>
      <c r="L164" s="249"/>
      <c r="M164" s="250"/>
      <c r="N164" s="251"/>
      <c r="O164" s="251"/>
      <c r="P164" s="251"/>
      <c r="Q164" s="251"/>
      <c r="R164" s="251"/>
      <c r="S164" s="251"/>
      <c r="T164" s="252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3" t="s">
        <v>129</v>
      </c>
      <c r="AU164" s="253" t="s">
        <v>83</v>
      </c>
      <c r="AV164" s="14" t="s">
        <v>127</v>
      </c>
      <c r="AW164" s="14" t="s">
        <v>30</v>
      </c>
      <c r="AX164" s="14" t="s">
        <v>81</v>
      </c>
      <c r="AY164" s="253" t="s">
        <v>120</v>
      </c>
    </row>
    <row r="165" s="2" customFormat="1">
      <c r="A165" s="38"/>
      <c r="B165" s="39"/>
      <c r="C165" s="218" t="s">
        <v>193</v>
      </c>
      <c r="D165" s="218" t="s">
        <v>122</v>
      </c>
      <c r="E165" s="219" t="s">
        <v>176</v>
      </c>
      <c r="F165" s="220" t="s">
        <v>177</v>
      </c>
      <c r="G165" s="221" t="s">
        <v>151</v>
      </c>
      <c r="H165" s="222">
        <v>978.63199999999995</v>
      </c>
      <c r="I165" s="223"/>
      <c r="J165" s="224">
        <f>ROUND(I165*H165,2)</f>
        <v>0</v>
      </c>
      <c r="K165" s="220" t="s">
        <v>126</v>
      </c>
      <c r="L165" s="44"/>
      <c r="M165" s="225" t="s">
        <v>1</v>
      </c>
      <c r="N165" s="226" t="s">
        <v>38</v>
      </c>
      <c r="O165" s="91"/>
      <c r="P165" s="227">
        <f>O165*H165</f>
        <v>0</v>
      </c>
      <c r="Q165" s="227">
        <v>0</v>
      </c>
      <c r="R165" s="227">
        <f>Q165*H165</f>
        <v>0</v>
      </c>
      <c r="S165" s="227">
        <v>0</v>
      </c>
      <c r="T165" s="228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29" t="s">
        <v>127</v>
      </c>
      <c r="AT165" s="229" t="s">
        <v>122</v>
      </c>
      <c r="AU165" s="229" t="s">
        <v>83</v>
      </c>
      <c r="AY165" s="17" t="s">
        <v>120</v>
      </c>
      <c r="BE165" s="230">
        <f>IF(N165="základní",J165,0)</f>
        <v>0</v>
      </c>
      <c r="BF165" s="230">
        <f>IF(N165="snížená",J165,0)</f>
        <v>0</v>
      </c>
      <c r="BG165" s="230">
        <f>IF(N165="zákl. přenesená",J165,0)</f>
        <v>0</v>
      </c>
      <c r="BH165" s="230">
        <f>IF(N165="sníž. přenesená",J165,0)</f>
        <v>0</v>
      </c>
      <c r="BI165" s="230">
        <f>IF(N165="nulová",J165,0)</f>
        <v>0</v>
      </c>
      <c r="BJ165" s="17" t="s">
        <v>81</v>
      </c>
      <c r="BK165" s="230">
        <f>ROUND(I165*H165,2)</f>
        <v>0</v>
      </c>
      <c r="BL165" s="17" t="s">
        <v>127</v>
      </c>
      <c r="BM165" s="229" t="s">
        <v>402</v>
      </c>
    </row>
    <row r="166" s="13" customFormat="1">
      <c r="A166" s="13"/>
      <c r="B166" s="231"/>
      <c r="C166" s="232"/>
      <c r="D166" s="233" t="s">
        <v>129</v>
      </c>
      <c r="E166" s="234" t="s">
        <v>1</v>
      </c>
      <c r="F166" s="235" t="s">
        <v>403</v>
      </c>
      <c r="G166" s="232"/>
      <c r="H166" s="236">
        <v>978.63199999999995</v>
      </c>
      <c r="I166" s="237"/>
      <c r="J166" s="232"/>
      <c r="K166" s="232"/>
      <c r="L166" s="238"/>
      <c r="M166" s="239"/>
      <c r="N166" s="240"/>
      <c r="O166" s="240"/>
      <c r="P166" s="240"/>
      <c r="Q166" s="240"/>
      <c r="R166" s="240"/>
      <c r="S166" s="240"/>
      <c r="T166" s="241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2" t="s">
        <v>129</v>
      </c>
      <c r="AU166" s="242" t="s">
        <v>83</v>
      </c>
      <c r="AV166" s="13" t="s">
        <v>83</v>
      </c>
      <c r="AW166" s="13" t="s">
        <v>30</v>
      </c>
      <c r="AX166" s="13" t="s">
        <v>81</v>
      </c>
      <c r="AY166" s="242" t="s">
        <v>120</v>
      </c>
    </row>
    <row r="167" s="2" customFormat="1">
      <c r="A167" s="38"/>
      <c r="B167" s="39"/>
      <c r="C167" s="218" t="s">
        <v>197</v>
      </c>
      <c r="D167" s="218" t="s">
        <v>122</v>
      </c>
      <c r="E167" s="219" t="s">
        <v>181</v>
      </c>
      <c r="F167" s="220" t="s">
        <v>182</v>
      </c>
      <c r="G167" s="221" t="s">
        <v>151</v>
      </c>
      <c r="H167" s="222">
        <v>19.885999999999999</v>
      </c>
      <c r="I167" s="223"/>
      <c r="J167" s="224">
        <f>ROUND(I167*H167,2)</f>
        <v>0</v>
      </c>
      <c r="K167" s="220" t="s">
        <v>126</v>
      </c>
      <c r="L167" s="44"/>
      <c r="M167" s="225" t="s">
        <v>1</v>
      </c>
      <c r="N167" s="226" t="s">
        <v>38</v>
      </c>
      <c r="O167" s="91"/>
      <c r="P167" s="227">
        <f>O167*H167</f>
        <v>0</v>
      </c>
      <c r="Q167" s="227">
        <v>0</v>
      </c>
      <c r="R167" s="227">
        <f>Q167*H167</f>
        <v>0</v>
      </c>
      <c r="S167" s="227">
        <v>0</v>
      </c>
      <c r="T167" s="228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29" t="s">
        <v>127</v>
      </c>
      <c r="AT167" s="229" t="s">
        <v>122</v>
      </c>
      <c r="AU167" s="229" t="s">
        <v>83</v>
      </c>
      <c r="AY167" s="17" t="s">
        <v>120</v>
      </c>
      <c r="BE167" s="230">
        <f>IF(N167="základní",J167,0)</f>
        <v>0</v>
      </c>
      <c r="BF167" s="230">
        <f>IF(N167="snížená",J167,0)</f>
        <v>0</v>
      </c>
      <c r="BG167" s="230">
        <f>IF(N167="zákl. přenesená",J167,0)</f>
        <v>0</v>
      </c>
      <c r="BH167" s="230">
        <f>IF(N167="sníž. přenesená",J167,0)</f>
        <v>0</v>
      </c>
      <c r="BI167" s="230">
        <f>IF(N167="nulová",J167,0)</f>
        <v>0</v>
      </c>
      <c r="BJ167" s="17" t="s">
        <v>81</v>
      </c>
      <c r="BK167" s="230">
        <f>ROUND(I167*H167,2)</f>
        <v>0</v>
      </c>
      <c r="BL167" s="17" t="s">
        <v>127</v>
      </c>
      <c r="BM167" s="229" t="s">
        <v>404</v>
      </c>
    </row>
    <row r="168" s="15" customFormat="1">
      <c r="A168" s="15"/>
      <c r="B168" s="254"/>
      <c r="C168" s="255"/>
      <c r="D168" s="233" t="s">
        <v>129</v>
      </c>
      <c r="E168" s="256" t="s">
        <v>1</v>
      </c>
      <c r="F168" s="257" t="s">
        <v>184</v>
      </c>
      <c r="G168" s="255"/>
      <c r="H168" s="256" t="s">
        <v>1</v>
      </c>
      <c r="I168" s="258"/>
      <c r="J168" s="255"/>
      <c r="K168" s="255"/>
      <c r="L168" s="259"/>
      <c r="M168" s="260"/>
      <c r="N168" s="261"/>
      <c r="O168" s="261"/>
      <c r="P168" s="261"/>
      <c r="Q168" s="261"/>
      <c r="R168" s="261"/>
      <c r="S168" s="261"/>
      <c r="T168" s="262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63" t="s">
        <v>129</v>
      </c>
      <c r="AU168" s="263" t="s">
        <v>83</v>
      </c>
      <c r="AV168" s="15" t="s">
        <v>81</v>
      </c>
      <c r="AW168" s="15" t="s">
        <v>30</v>
      </c>
      <c r="AX168" s="15" t="s">
        <v>73</v>
      </c>
      <c r="AY168" s="263" t="s">
        <v>120</v>
      </c>
    </row>
    <row r="169" s="13" customFormat="1">
      <c r="A169" s="13"/>
      <c r="B169" s="231"/>
      <c r="C169" s="232"/>
      <c r="D169" s="233" t="s">
        <v>129</v>
      </c>
      <c r="E169" s="234" t="s">
        <v>1</v>
      </c>
      <c r="F169" s="235" t="s">
        <v>405</v>
      </c>
      <c r="G169" s="232"/>
      <c r="H169" s="236">
        <v>7.0199999999999996</v>
      </c>
      <c r="I169" s="237"/>
      <c r="J169" s="232"/>
      <c r="K169" s="232"/>
      <c r="L169" s="238"/>
      <c r="M169" s="239"/>
      <c r="N169" s="240"/>
      <c r="O169" s="240"/>
      <c r="P169" s="240"/>
      <c r="Q169" s="240"/>
      <c r="R169" s="240"/>
      <c r="S169" s="240"/>
      <c r="T169" s="241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2" t="s">
        <v>129</v>
      </c>
      <c r="AU169" s="242" t="s">
        <v>83</v>
      </c>
      <c r="AV169" s="13" t="s">
        <v>83</v>
      </c>
      <c r="AW169" s="13" t="s">
        <v>30</v>
      </c>
      <c r="AX169" s="13" t="s">
        <v>73</v>
      </c>
      <c r="AY169" s="242" t="s">
        <v>120</v>
      </c>
    </row>
    <row r="170" s="13" customFormat="1">
      <c r="A170" s="13"/>
      <c r="B170" s="231"/>
      <c r="C170" s="232"/>
      <c r="D170" s="233" t="s">
        <v>129</v>
      </c>
      <c r="E170" s="234" t="s">
        <v>1</v>
      </c>
      <c r="F170" s="235" t="s">
        <v>406</v>
      </c>
      <c r="G170" s="232"/>
      <c r="H170" s="236">
        <v>12.866</v>
      </c>
      <c r="I170" s="237"/>
      <c r="J170" s="232"/>
      <c r="K170" s="232"/>
      <c r="L170" s="238"/>
      <c r="M170" s="239"/>
      <c r="N170" s="240"/>
      <c r="O170" s="240"/>
      <c r="P170" s="240"/>
      <c r="Q170" s="240"/>
      <c r="R170" s="240"/>
      <c r="S170" s="240"/>
      <c r="T170" s="241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2" t="s">
        <v>129</v>
      </c>
      <c r="AU170" s="242" t="s">
        <v>83</v>
      </c>
      <c r="AV170" s="13" t="s">
        <v>83</v>
      </c>
      <c r="AW170" s="13" t="s">
        <v>30</v>
      </c>
      <c r="AX170" s="13" t="s">
        <v>73</v>
      </c>
      <c r="AY170" s="242" t="s">
        <v>120</v>
      </c>
    </row>
    <row r="171" s="14" customFormat="1">
      <c r="A171" s="14"/>
      <c r="B171" s="243"/>
      <c r="C171" s="244"/>
      <c r="D171" s="233" t="s">
        <v>129</v>
      </c>
      <c r="E171" s="245" t="s">
        <v>1</v>
      </c>
      <c r="F171" s="246" t="s">
        <v>132</v>
      </c>
      <c r="G171" s="244"/>
      <c r="H171" s="247">
        <v>19.885999999999999</v>
      </c>
      <c r="I171" s="248"/>
      <c r="J171" s="244"/>
      <c r="K171" s="244"/>
      <c r="L171" s="249"/>
      <c r="M171" s="250"/>
      <c r="N171" s="251"/>
      <c r="O171" s="251"/>
      <c r="P171" s="251"/>
      <c r="Q171" s="251"/>
      <c r="R171" s="251"/>
      <c r="S171" s="251"/>
      <c r="T171" s="252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3" t="s">
        <v>129</v>
      </c>
      <c r="AU171" s="253" t="s">
        <v>83</v>
      </c>
      <c r="AV171" s="14" t="s">
        <v>127</v>
      </c>
      <c r="AW171" s="14" t="s">
        <v>30</v>
      </c>
      <c r="AX171" s="14" t="s">
        <v>81</v>
      </c>
      <c r="AY171" s="253" t="s">
        <v>120</v>
      </c>
    </row>
    <row r="172" s="2" customFormat="1" ht="33" customHeight="1">
      <c r="A172" s="38"/>
      <c r="B172" s="39"/>
      <c r="C172" s="218" t="s">
        <v>203</v>
      </c>
      <c r="D172" s="218" t="s">
        <v>122</v>
      </c>
      <c r="E172" s="219" t="s">
        <v>188</v>
      </c>
      <c r="F172" s="220" t="s">
        <v>189</v>
      </c>
      <c r="G172" s="221" t="s">
        <v>190</v>
      </c>
      <c r="H172" s="222">
        <v>220.19200000000001</v>
      </c>
      <c r="I172" s="223"/>
      <c r="J172" s="224">
        <f>ROUND(I172*H172,2)</f>
        <v>0</v>
      </c>
      <c r="K172" s="220" t="s">
        <v>126</v>
      </c>
      <c r="L172" s="44"/>
      <c r="M172" s="225" t="s">
        <v>1</v>
      </c>
      <c r="N172" s="226" t="s">
        <v>38</v>
      </c>
      <c r="O172" s="91"/>
      <c r="P172" s="227">
        <f>O172*H172</f>
        <v>0</v>
      </c>
      <c r="Q172" s="227">
        <v>0</v>
      </c>
      <c r="R172" s="227">
        <f>Q172*H172</f>
        <v>0</v>
      </c>
      <c r="S172" s="227">
        <v>0</v>
      </c>
      <c r="T172" s="228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29" t="s">
        <v>127</v>
      </c>
      <c r="AT172" s="229" t="s">
        <v>122</v>
      </c>
      <c r="AU172" s="229" t="s">
        <v>83</v>
      </c>
      <c r="AY172" s="17" t="s">
        <v>120</v>
      </c>
      <c r="BE172" s="230">
        <f>IF(N172="základní",J172,0)</f>
        <v>0</v>
      </c>
      <c r="BF172" s="230">
        <f>IF(N172="snížená",J172,0)</f>
        <v>0</v>
      </c>
      <c r="BG172" s="230">
        <f>IF(N172="zákl. přenesená",J172,0)</f>
        <v>0</v>
      </c>
      <c r="BH172" s="230">
        <f>IF(N172="sníž. přenesená",J172,0)</f>
        <v>0</v>
      </c>
      <c r="BI172" s="230">
        <f>IF(N172="nulová",J172,0)</f>
        <v>0</v>
      </c>
      <c r="BJ172" s="17" t="s">
        <v>81</v>
      </c>
      <c r="BK172" s="230">
        <f>ROUND(I172*H172,2)</f>
        <v>0</v>
      </c>
      <c r="BL172" s="17" t="s">
        <v>127</v>
      </c>
      <c r="BM172" s="229" t="s">
        <v>407</v>
      </c>
    </row>
    <row r="173" s="13" customFormat="1">
      <c r="A173" s="13"/>
      <c r="B173" s="231"/>
      <c r="C173" s="232"/>
      <c r="D173" s="233" t="s">
        <v>129</v>
      </c>
      <c r="E173" s="234" t="s">
        <v>1</v>
      </c>
      <c r="F173" s="235" t="s">
        <v>408</v>
      </c>
      <c r="G173" s="232"/>
      <c r="H173" s="236">
        <v>220.19200000000001</v>
      </c>
      <c r="I173" s="237"/>
      <c r="J173" s="232"/>
      <c r="K173" s="232"/>
      <c r="L173" s="238"/>
      <c r="M173" s="239"/>
      <c r="N173" s="240"/>
      <c r="O173" s="240"/>
      <c r="P173" s="240"/>
      <c r="Q173" s="240"/>
      <c r="R173" s="240"/>
      <c r="S173" s="240"/>
      <c r="T173" s="241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2" t="s">
        <v>129</v>
      </c>
      <c r="AU173" s="242" t="s">
        <v>83</v>
      </c>
      <c r="AV173" s="13" t="s">
        <v>83</v>
      </c>
      <c r="AW173" s="13" t="s">
        <v>30</v>
      </c>
      <c r="AX173" s="13" t="s">
        <v>81</v>
      </c>
      <c r="AY173" s="242" t="s">
        <v>120</v>
      </c>
    </row>
    <row r="174" s="2" customFormat="1" ht="16.5" customHeight="1">
      <c r="A174" s="38"/>
      <c r="B174" s="39"/>
      <c r="C174" s="218" t="s">
        <v>8</v>
      </c>
      <c r="D174" s="218" t="s">
        <v>122</v>
      </c>
      <c r="E174" s="219" t="s">
        <v>194</v>
      </c>
      <c r="F174" s="220" t="s">
        <v>195</v>
      </c>
      <c r="G174" s="221" t="s">
        <v>151</v>
      </c>
      <c r="H174" s="222">
        <v>122.32899999999999</v>
      </c>
      <c r="I174" s="223"/>
      <c r="J174" s="224">
        <f>ROUND(I174*H174,2)</f>
        <v>0</v>
      </c>
      <c r="K174" s="220" t="s">
        <v>126</v>
      </c>
      <c r="L174" s="44"/>
      <c r="M174" s="225" t="s">
        <v>1</v>
      </c>
      <c r="N174" s="226" t="s">
        <v>38</v>
      </c>
      <c r="O174" s="91"/>
      <c r="P174" s="227">
        <f>O174*H174</f>
        <v>0</v>
      </c>
      <c r="Q174" s="227">
        <v>0</v>
      </c>
      <c r="R174" s="227">
        <f>Q174*H174</f>
        <v>0</v>
      </c>
      <c r="S174" s="227">
        <v>0</v>
      </c>
      <c r="T174" s="228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29" t="s">
        <v>127</v>
      </c>
      <c r="AT174" s="229" t="s">
        <v>122</v>
      </c>
      <c r="AU174" s="229" t="s">
        <v>83</v>
      </c>
      <c r="AY174" s="17" t="s">
        <v>120</v>
      </c>
      <c r="BE174" s="230">
        <f>IF(N174="základní",J174,0)</f>
        <v>0</v>
      </c>
      <c r="BF174" s="230">
        <f>IF(N174="snížená",J174,0)</f>
        <v>0</v>
      </c>
      <c r="BG174" s="230">
        <f>IF(N174="zákl. přenesená",J174,0)</f>
        <v>0</v>
      </c>
      <c r="BH174" s="230">
        <f>IF(N174="sníž. přenesená",J174,0)</f>
        <v>0</v>
      </c>
      <c r="BI174" s="230">
        <f>IF(N174="nulová",J174,0)</f>
        <v>0</v>
      </c>
      <c r="BJ174" s="17" t="s">
        <v>81</v>
      </c>
      <c r="BK174" s="230">
        <f>ROUND(I174*H174,2)</f>
        <v>0</v>
      </c>
      <c r="BL174" s="17" t="s">
        <v>127</v>
      </c>
      <c r="BM174" s="229" t="s">
        <v>409</v>
      </c>
    </row>
    <row r="175" s="2" customFormat="1">
      <c r="A175" s="38"/>
      <c r="B175" s="39"/>
      <c r="C175" s="218" t="s">
        <v>213</v>
      </c>
      <c r="D175" s="218" t="s">
        <v>122</v>
      </c>
      <c r="E175" s="219" t="s">
        <v>198</v>
      </c>
      <c r="F175" s="220" t="s">
        <v>199</v>
      </c>
      <c r="G175" s="221" t="s">
        <v>151</v>
      </c>
      <c r="H175" s="222">
        <v>15.762000000000001</v>
      </c>
      <c r="I175" s="223"/>
      <c r="J175" s="224">
        <f>ROUND(I175*H175,2)</f>
        <v>0</v>
      </c>
      <c r="K175" s="220" t="s">
        <v>126</v>
      </c>
      <c r="L175" s="44"/>
      <c r="M175" s="225" t="s">
        <v>1</v>
      </c>
      <c r="N175" s="226" t="s">
        <v>38</v>
      </c>
      <c r="O175" s="91"/>
      <c r="P175" s="227">
        <f>O175*H175</f>
        <v>0</v>
      </c>
      <c r="Q175" s="227">
        <v>0</v>
      </c>
      <c r="R175" s="227">
        <f>Q175*H175</f>
        <v>0</v>
      </c>
      <c r="S175" s="227">
        <v>0</v>
      </c>
      <c r="T175" s="228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29" t="s">
        <v>127</v>
      </c>
      <c r="AT175" s="229" t="s">
        <v>122</v>
      </c>
      <c r="AU175" s="229" t="s">
        <v>83</v>
      </c>
      <c r="AY175" s="17" t="s">
        <v>120</v>
      </c>
      <c r="BE175" s="230">
        <f>IF(N175="základní",J175,0)</f>
        <v>0</v>
      </c>
      <c r="BF175" s="230">
        <f>IF(N175="snížená",J175,0)</f>
        <v>0</v>
      </c>
      <c r="BG175" s="230">
        <f>IF(N175="zákl. přenesená",J175,0)</f>
        <v>0</v>
      </c>
      <c r="BH175" s="230">
        <f>IF(N175="sníž. přenesená",J175,0)</f>
        <v>0</v>
      </c>
      <c r="BI175" s="230">
        <f>IF(N175="nulová",J175,0)</f>
        <v>0</v>
      </c>
      <c r="BJ175" s="17" t="s">
        <v>81</v>
      </c>
      <c r="BK175" s="230">
        <f>ROUND(I175*H175,2)</f>
        <v>0</v>
      </c>
      <c r="BL175" s="17" t="s">
        <v>127</v>
      </c>
      <c r="BM175" s="229" t="s">
        <v>410</v>
      </c>
    </row>
    <row r="176" s="13" customFormat="1">
      <c r="A176" s="13"/>
      <c r="B176" s="231"/>
      <c r="C176" s="232"/>
      <c r="D176" s="233" t="s">
        <v>129</v>
      </c>
      <c r="E176" s="234" t="s">
        <v>1</v>
      </c>
      <c r="F176" s="235" t="s">
        <v>411</v>
      </c>
      <c r="G176" s="232"/>
      <c r="H176" s="236">
        <v>3.2639999999999998</v>
      </c>
      <c r="I176" s="237"/>
      <c r="J176" s="232"/>
      <c r="K176" s="232"/>
      <c r="L176" s="238"/>
      <c r="M176" s="239"/>
      <c r="N176" s="240"/>
      <c r="O176" s="240"/>
      <c r="P176" s="240"/>
      <c r="Q176" s="240"/>
      <c r="R176" s="240"/>
      <c r="S176" s="240"/>
      <c r="T176" s="241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2" t="s">
        <v>129</v>
      </c>
      <c r="AU176" s="242" t="s">
        <v>83</v>
      </c>
      <c r="AV176" s="13" t="s">
        <v>83</v>
      </c>
      <c r="AW176" s="13" t="s">
        <v>30</v>
      </c>
      <c r="AX176" s="13" t="s">
        <v>73</v>
      </c>
      <c r="AY176" s="242" t="s">
        <v>120</v>
      </c>
    </row>
    <row r="177" s="13" customFormat="1">
      <c r="A177" s="13"/>
      <c r="B177" s="231"/>
      <c r="C177" s="232"/>
      <c r="D177" s="233" t="s">
        <v>129</v>
      </c>
      <c r="E177" s="234" t="s">
        <v>1</v>
      </c>
      <c r="F177" s="235" t="s">
        <v>412</v>
      </c>
      <c r="G177" s="232"/>
      <c r="H177" s="236">
        <v>5.4779999999999998</v>
      </c>
      <c r="I177" s="237"/>
      <c r="J177" s="232"/>
      <c r="K177" s="232"/>
      <c r="L177" s="238"/>
      <c r="M177" s="239"/>
      <c r="N177" s="240"/>
      <c r="O177" s="240"/>
      <c r="P177" s="240"/>
      <c r="Q177" s="240"/>
      <c r="R177" s="240"/>
      <c r="S177" s="240"/>
      <c r="T177" s="241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2" t="s">
        <v>129</v>
      </c>
      <c r="AU177" s="242" t="s">
        <v>83</v>
      </c>
      <c r="AV177" s="13" t="s">
        <v>83</v>
      </c>
      <c r="AW177" s="13" t="s">
        <v>30</v>
      </c>
      <c r="AX177" s="13" t="s">
        <v>73</v>
      </c>
      <c r="AY177" s="242" t="s">
        <v>120</v>
      </c>
    </row>
    <row r="178" s="13" customFormat="1">
      <c r="A178" s="13"/>
      <c r="B178" s="231"/>
      <c r="C178" s="232"/>
      <c r="D178" s="233" t="s">
        <v>129</v>
      </c>
      <c r="E178" s="234" t="s">
        <v>1</v>
      </c>
      <c r="F178" s="235" t="s">
        <v>413</v>
      </c>
      <c r="G178" s="232"/>
      <c r="H178" s="236">
        <v>7.0199999999999996</v>
      </c>
      <c r="I178" s="237"/>
      <c r="J178" s="232"/>
      <c r="K178" s="232"/>
      <c r="L178" s="238"/>
      <c r="M178" s="239"/>
      <c r="N178" s="240"/>
      <c r="O178" s="240"/>
      <c r="P178" s="240"/>
      <c r="Q178" s="240"/>
      <c r="R178" s="240"/>
      <c r="S178" s="240"/>
      <c r="T178" s="241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2" t="s">
        <v>129</v>
      </c>
      <c r="AU178" s="242" t="s">
        <v>83</v>
      </c>
      <c r="AV178" s="13" t="s">
        <v>83</v>
      </c>
      <c r="AW178" s="13" t="s">
        <v>30</v>
      </c>
      <c r="AX178" s="13" t="s">
        <v>73</v>
      </c>
      <c r="AY178" s="242" t="s">
        <v>120</v>
      </c>
    </row>
    <row r="179" s="14" customFormat="1">
      <c r="A179" s="14"/>
      <c r="B179" s="243"/>
      <c r="C179" s="244"/>
      <c r="D179" s="233" t="s">
        <v>129</v>
      </c>
      <c r="E179" s="245" t="s">
        <v>1</v>
      </c>
      <c r="F179" s="246" t="s">
        <v>132</v>
      </c>
      <c r="G179" s="244"/>
      <c r="H179" s="247">
        <v>15.761999999999999</v>
      </c>
      <c r="I179" s="248"/>
      <c r="J179" s="244"/>
      <c r="K179" s="244"/>
      <c r="L179" s="249"/>
      <c r="M179" s="250"/>
      <c r="N179" s="251"/>
      <c r="O179" s="251"/>
      <c r="P179" s="251"/>
      <c r="Q179" s="251"/>
      <c r="R179" s="251"/>
      <c r="S179" s="251"/>
      <c r="T179" s="252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3" t="s">
        <v>129</v>
      </c>
      <c r="AU179" s="253" t="s">
        <v>83</v>
      </c>
      <c r="AV179" s="14" t="s">
        <v>127</v>
      </c>
      <c r="AW179" s="14" t="s">
        <v>30</v>
      </c>
      <c r="AX179" s="14" t="s">
        <v>81</v>
      </c>
      <c r="AY179" s="253" t="s">
        <v>120</v>
      </c>
    </row>
    <row r="180" s="2" customFormat="1" ht="16.5" customHeight="1">
      <c r="A180" s="38"/>
      <c r="B180" s="39"/>
      <c r="C180" s="264" t="s">
        <v>217</v>
      </c>
      <c r="D180" s="264" t="s">
        <v>204</v>
      </c>
      <c r="E180" s="265" t="s">
        <v>205</v>
      </c>
      <c r="F180" s="266" t="s">
        <v>206</v>
      </c>
      <c r="G180" s="267" t="s">
        <v>190</v>
      </c>
      <c r="H180" s="268">
        <v>6.5279999999999996</v>
      </c>
      <c r="I180" s="269"/>
      <c r="J180" s="270">
        <f>ROUND(I180*H180,2)</f>
        <v>0</v>
      </c>
      <c r="K180" s="266" t="s">
        <v>126</v>
      </c>
      <c r="L180" s="271"/>
      <c r="M180" s="272" t="s">
        <v>1</v>
      </c>
      <c r="N180" s="273" t="s">
        <v>38</v>
      </c>
      <c r="O180" s="91"/>
      <c r="P180" s="227">
        <f>O180*H180</f>
        <v>0</v>
      </c>
      <c r="Q180" s="227">
        <v>1</v>
      </c>
      <c r="R180" s="227">
        <f>Q180*H180</f>
        <v>6.5279999999999996</v>
      </c>
      <c r="S180" s="227">
        <v>0</v>
      </c>
      <c r="T180" s="228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29" t="s">
        <v>167</v>
      </c>
      <c r="AT180" s="229" t="s">
        <v>204</v>
      </c>
      <c r="AU180" s="229" t="s">
        <v>83</v>
      </c>
      <c r="AY180" s="17" t="s">
        <v>120</v>
      </c>
      <c r="BE180" s="230">
        <f>IF(N180="základní",J180,0)</f>
        <v>0</v>
      </c>
      <c r="BF180" s="230">
        <f>IF(N180="snížená",J180,0)</f>
        <v>0</v>
      </c>
      <c r="BG180" s="230">
        <f>IF(N180="zákl. přenesená",J180,0)</f>
        <v>0</v>
      </c>
      <c r="BH180" s="230">
        <f>IF(N180="sníž. přenesená",J180,0)</f>
        <v>0</v>
      </c>
      <c r="BI180" s="230">
        <f>IF(N180="nulová",J180,0)</f>
        <v>0</v>
      </c>
      <c r="BJ180" s="17" t="s">
        <v>81</v>
      </c>
      <c r="BK180" s="230">
        <f>ROUND(I180*H180,2)</f>
        <v>0</v>
      </c>
      <c r="BL180" s="17" t="s">
        <v>127</v>
      </c>
      <c r="BM180" s="229" t="s">
        <v>414</v>
      </c>
    </row>
    <row r="181" s="13" customFormat="1">
      <c r="A181" s="13"/>
      <c r="B181" s="231"/>
      <c r="C181" s="232"/>
      <c r="D181" s="233" t="s">
        <v>129</v>
      </c>
      <c r="E181" s="234" t="s">
        <v>1</v>
      </c>
      <c r="F181" s="235" t="s">
        <v>415</v>
      </c>
      <c r="G181" s="232"/>
      <c r="H181" s="236">
        <v>6.5279999999999996</v>
      </c>
      <c r="I181" s="237"/>
      <c r="J181" s="232"/>
      <c r="K181" s="232"/>
      <c r="L181" s="238"/>
      <c r="M181" s="239"/>
      <c r="N181" s="240"/>
      <c r="O181" s="240"/>
      <c r="P181" s="240"/>
      <c r="Q181" s="240"/>
      <c r="R181" s="240"/>
      <c r="S181" s="240"/>
      <c r="T181" s="241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2" t="s">
        <v>129</v>
      </c>
      <c r="AU181" s="242" t="s">
        <v>83</v>
      </c>
      <c r="AV181" s="13" t="s">
        <v>83</v>
      </c>
      <c r="AW181" s="13" t="s">
        <v>30</v>
      </c>
      <c r="AX181" s="13" t="s">
        <v>81</v>
      </c>
      <c r="AY181" s="242" t="s">
        <v>120</v>
      </c>
    </row>
    <row r="182" s="2" customFormat="1">
      <c r="A182" s="38"/>
      <c r="B182" s="39"/>
      <c r="C182" s="218" t="s">
        <v>223</v>
      </c>
      <c r="D182" s="218" t="s">
        <v>122</v>
      </c>
      <c r="E182" s="219" t="s">
        <v>209</v>
      </c>
      <c r="F182" s="220" t="s">
        <v>210</v>
      </c>
      <c r="G182" s="221" t="s">
        <v>125</v>
      </c>
      <c r="H182" s="222">
        <v>128.66</v>
      </c>
      <c r="I182" s="223"/>
      <c r="J182" s="224">
        <f>ROUND(I182*H182,2)</f>
        <v>0</v>
      </c>
      <c r="K182" s="220" t="s">
        <v>126</v>
      </c>
      <c r="L182" s="44"/>
      <c r="M182" s="225" t="s">
        <v>1</v>
      </c>
      <c r="N182" s="226" t="s">
        <v>38</v>
      </c>
      <c r="O182" s="91"/>
      <c r="P182" s="227">
        <f>O182*H182</f>
        <v>0</v>
      </c>
      <c r="Q182" s="227">
        <v>0</v>
      </c>
      <c r="R182" s="227">
        <f>Q182*H182</f>
        <v>0</v>
      </c>
      <c r="S182" s="227">
        <v>0</v>
      </c>
      <c r="T182" s="228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29" t="s">
        <v>127</v>
      </c>
      <c r="AT182" s="229" t="s">
        <v>122</v>
      </c>
      <c r="AU182" s="229" t="s">
        <v>83</v>
      </c>
      <c r="AY182" s="17" t="s">
        <v>120</v>
      </c>
      <c r="BE182" s="230">
        <f>IF(N182="základní",J182,0)</f>
        <v>0</v>
      </c>
      <c r="BF182" s="230">
        <f>IF(N182="snížená",J182,0)</f>
        <v>0</v>
      </c>
      <c r="BG182" s="230">
        <f>IF(N182="zákl. přenesená",J182,0)</f>
        <v>0</v>
      </c>
      <c r="BH182" s="230">
        <f>IF(N182="sníž. přenesená",J182,0)</f>
        <v>0</v>
      </c>
      <c r="BI182" s="230">
        <f>IF(N182="nulová",J182,0)</f>
        <v>0</v>
      </c>
      <c r="BJ182" s="17" t="s">
        <v>81</v>
      </c>
      <c r="BK182" s="230">
        <f>ROUND(I182*H182,2)</f>
        <v>0</v>
      </c>
      <c r="BL182" s="17" t="s">
        <v>127</v>
      </c>
      <c r="BM182" s="229" t="s">
        <v>416</v>
      </c>
    </row>
    <row r="183" s="13" customFormat="1">
      <c r="A183" s="13"/>
      <c r="B183" s="231"/>
      <c r="C183" s="232"/>
      <c r="D183" s="233" t="s">
        <v>129</v>
      </c>
      <c r="E183" s="234" t="s">
        <v>1</v>
      </c>
      <c r="F183" s="235" t="s">
        <v>417</v>
      </c>
      <c r="G183" s="232"/>
      <c r="H183" s="236">
        <v>128.66</v>
      </c>
      <c r="I183" s="237"/>
      <c r="J183" s="232"/>
      <c r="K183" s="232"/>
      <c r="L183" s="238"/>
      <c r="M183" s="239"/>
      <c r="N183" s="240"/>
      <c r="O183" s="240"/>
      <c r="P183" s="240"/>
      <c r="Q183" s="240"/>
      <c r="R183" s="240"/>
      <c r="S183" s="240"/>
      <c r="T183" s="241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2" t="s">
        <v>129</v>
      </c>
      <c r="AU183" s="242" t="s">
        <v>83</v>
      </c>
      <c r="AV183" s="13" t="s">
        <v>83</v>
      </c>
      <c r="AW183" s="13" t="s">
        <v>30</v>
      </c>
      <c r="AX183" s="13" t="s">
        <v>73</v>
      </c>
      <c r="AY183" s="242" t="s">
        <v>120</v>
      </c>
    </row>
    <row r="184" s="14" customFormat="1">
      <c r="A184" s="14"/>
      <c r="B184" s="243"/>
      <c r="C184" s="244"/>
      <c r="D184" s="233" t="s">
        <v>129</v>
      </c>
      <c r="E184" s="245" t="s">
        <v>1</v>
      </c>
      <c r="F184" s="246" t="s">
        <v>132</v>
      </c>
      <c r="G184" s="244"/>
      <c r="H184" s="247">
        <v>128.66</v>
      </c>
      <c r="I184" s="248"/>
      <c r="J184" s="244"/>
      <c r="K184" s="244"/>
      <c r="L184" s="249"/>
      <c r="M184" s="250"/>
      <c r="N184" s="251"/>
      <c r="O184" s="251"/>
      <c r="P184" s="251"/>
      <c r="Q184" s="251"/>
      <c r="R184" s="251"/>
      <c r="S184" s="251"/>
      <c r="T184" s="252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3" t="s">
        <v>129</v>
      </c>
      <c r="AU184" s="253" t="s">
        <v>83</v>
      </c>
      <c r="AV184" s="14" t="s">
        <v>127</v>
      </c>
      <c r="AW184" s="14" t="s">
        <v>30</v>
      </c>
      <c r="AX184" s="14" t="s">
        <v>81</v>
      </c>
      <c r="AY184" s="253" t="s">
        <v>120</v>
      </c>
    </row>
    <row r="185" s="2" customFormat="1">
      <c r="A185" s="38"/>
      <c r="B185" s="39"/>
      <c r="C185" s="218" t="s">
        <v>228</v>
      </c>
      <c r="D185" s="218" t="s">
        <v>122</v>
      </c>
      <c r="E185" s="219" t="s">
        <v>214</v>
      </c>
      <c r="F185" s="220" t="s">
        <v>215</v>
      </c>
      <c r="G185" s="221" t="s">
        <v>125</v>
      </c>
      <c r="H185" s="222">
        <v>280.81999999999999</v>
      </c>
      <c r="I185" s="223"/>
      <c r="J185" s="224">
        <f>ROUND(I185*H185,2)</f>
        <v>0</v>
      </c>
      <c r="K185" s="220" t="s">
        <v>126</v>
      </c>
      <c r="L185" s="44"/>
      <c r="M185" s="225" t="s">
        <v>1</v>
      </c>
      <c r="N185" s="226" t="s">
        <v>38</v>
      </c>
      <c r="O185" s="91"/>
      <c r="P185" s="227">
        <f>O185*H185</f>
        <v>0</v>
      </c>
      <c r="Q185" s="227">
        <v>0</v>
      </c>
      <c r="R185" s="227">
        <f>Q185*H185</f>
        <v>0</v>
      </c>
      <c r="S185" s="227">
        <v>0</v>
      </c>
      <c r="T185" s="228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29" t="s">
        <v>127</v>
      </c>
      <c r="AT185" s="229" t="s">
        <v>122</v>
      </c>
      <c r="AU185" s="229" t="s">
        <v>83</v>
      </c>
      <c r="AY185" s="17" t="s">
        <v>120</v>
      </c>
      <c r="BE185" s="230">
        <f>IF(N185="základní",J185,0)</f>
        <v>0</v>
      </c>
      <c r="BF185" s="230">
        <f>IF(N185="snížená",J185,0)</f>
        <v>0</v>
      </c>
      <c r="BG185" s="230">
        <f>IF(N185="zákl. přenesená",J185,0)</f>
        <v>0</v>
      </c>
      <c r="BH185" s="230">
        <f>IF(N185="sníž. přenesená",J185,0)</f>
        <v>0</v>
      </c>
      <c r="BI185" s="230">
        <f>IF(N185="nulová",J185,0)</f>
        <v>0</v>
      </c>
      <c r="BJ185" s="17" t="s">
        <v>81</v>
      </c>
      <c r="BK185" s="230">
        <f>ROUND(I185*H185,2)</f>
        <v>0</v>
      </c>
      <c r="BL185" s="17" t="s">
        <v>127</v>
      </c>
      <c r="BM185" s="229" t="s">
        <v>418</v>
      </c>
    </row>
    <row r="186" s="13" customFormat="1">
      <c r="A186" s="13"/>
      <c r="B186" s="231"/>
      <c r="C186" s="232"/>
      <c r="D186" s="233" t="s">
        <v>129</v>
      </c>
      <c r="E186" s="234" t="s">
        <v>1</v>
      </c>
      <c r="F186" s="235" t="s">
        <v>419</v>
      </c>
      <c r="G186" s="232"/>
      <c r="H186" s="236">
        <v>128.66</v>
      </c>
      <c r="I186" s="237"/>
      <c r="J186" s="232"/>
      <c r="K186" s="232"/>
      <c r="L186" s="238"/>
      <c r="M186" s="239"/>
      <c r="N186" s="240"/>
      <c r="O186" s="240"/>
      <c r="P186" s="240"/>
      <c r="Q186" s="240"/>
      <c r="R186" s="240"/>
      <c r="S186" s="240"/>
      <c r="T186" s="241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2" t="s">
        <v>129</v>
      </c>
      <c r="AU186" s="242" t="s">
        <v>83</v>
      </c>
      <c r="AV186" s="13" t="s">
        <v>83</v>
      </c>
      <c r="AW186" s="13" t="s">
        <v>30</v>
      </c>
      <c r="AX186" s="13" t="s">
        <v>73</v>
      </c>
      <c r="AY186" s="242" t="s">
        <v>120</v>
      </c>
    </row>
    <row r="187" s="13" customFormat="1">
      <c r="A187" s="13"/>
      <c r="B187" s="231"/>
      <c r="C187" s="232"/>
      <c r="D187" s="233" t="s">
        <v>129</v>
      </c>
      <c r="E187" s="234" t="s">
        <v>1</v>
      </c>
      <c r="F187" s="235" t="s">
        <v>420</v>
      </c>
      <c r="G187" s="232"/>
      <c r="H187" s="236">
        <v>152.16</v>
      </c>
      <c r="I187" s="237"/>
      <c r="J187" s="232"/>
      <c r="K187" s="232"/>
      <c r="L187" s="238"/>
      <c r="M187" s="239"/>
      <c r="N187" s="240"/>
      <c r="O187" s="240"/>
      <c r="P187" s="240"/>
      <c r="Q187" s="240"/>
      <c r="R187" s="240"/>
      <c r="S187" s="240"/>
      <c r="T187" s="241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2" t="s">
        <v>129</v>
      </c>
      <c r="AU187" s="242" t="s">
        <v>83</v>
      </c>
      <c r="AV187" s="13" t="s">
        <v>83</v>
      </c>
      <c r="AW187" s="13" t="s">
        <v>30</v>
      </c>
      <c r="AX187" s="13" t="s">
        <v>73</v>
      </c>
      <c r="AY187" s="242" t="s">
        <v>120</v>
      </c>
    </row>
    <row r="188" s="14" customFormat="1">
      <c r="A188" s="14"/>
      <c r="B188" s="243"/>
      <c r="C188" s="244"/>
      <c r="D188" s="233" t="s">
        <v>129</v>
      </c>
      <c r="E188" s="245" t="s">
        <v>1</v>
      </c>
      <c r="F188" s="246" t="s">
        <v>132</v>
      </c>
      <c r="G188" s="244"/>
      <c r="H188" s="247">
        <v>280.81999999999999</v>
      </c>
      <c r="I188" s="248"/>
      <c r="J188" s="244"/>
      <c r="K188" s="244"/>
      <c r="L188" s="249"/>
      <c r="M188" s="250"/>
      <c r="N188" s="251"/>
      <c r="O188" s="251"/>
      <c r="P188" s="251"/>
      <c r="Q188" s="251"/>
      <c r="R188" s="251"/>
      <c r="S188" s="251"/>
      <c r="T188" s="252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3" t="s">
        <v>129</v>
      </c>
      <c r="AU188" s="253" t="s">
        <v>83</v>
      </c>
      <c r="AV188" s="14" t="s">
        <v>127</v>
      </c>
      <c r="AW188" s="14" t="s">
        <v>30</v>
      </c>
      <c r="AX188" s="14" t="s">
        <v>81</v>
      </c>
      <c r="AY188" s="253" t="s">
        <v>120</v>
      </c>
    </row>
    <row r="189" s="2" customFormat="1" ht="16.5" customHeight="1">
      <c r="A189" s="38"/>
      <c r="B189" s="39"/>
      <c r="C189" s="264" t="s">
        <v>234</v>
      </c>
      <c r="D189" s="264" t="s">
        <v>204</v>
      </c>
      <c r="E189" s="265" t="s">
        <v>218</v>
      </c>
      <c r="F189" s="266" t="s">
        <v>219</v>
      </c>
      <c r="G189" s="267" t="s">
        <v>220</v>
      </c>
      <c r="H189" s="268">
        <v>11.233000000000001</v>
      </c>
      <c r="I189" s="269"/>
      <c r="J189" s="270">
        <f>ROUND(I189*H189,2)</f>
        <v>0</v>
      </c>
      <c r="K189" s="266" t="s">
        <v>126</v>
      </c>
      <c r="L189" s="271"/>
      <c r="M189" s="272" t="s">
        <v>1</v>
      </c>
      <c r="N189" s="273" t="s">
        <v>38</v>
      </c>
      <c r="O189" s="91"/>
      <c r="P189" s="227">
        <f>O189*H189</f>
        <v>0</v>
      </c>
      <c r="Q189" s="227">
        <v>0.001</v>
      </c>
      <c r="R189" s="227">
        <f>Q189*H189</f>
        <v>0.011233</v>
      </c>
      <c r="S189" s="227">
        <v>0</v>
      </c>
      <c r="T189" s="228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29" t="s">
        <v>167</v>
      </c>
      <c r="AT189" s="229" t="s">
        <v>204</v>
      </c>
      <c r="AU189" s="229" t="s">
        <v>83</v>
      </c>
      <c r="AY189" s="17" t="s">
        <v>120</v>
      </c>
      <c r="BE189" s="230">
        <f>IF(N189="základní",J189,0)</f>
        <v>0</v>
      </c>
      <c r="BF189" s="230">
        <f>IF(N189="snížená",J189,0)</f>
        <v>0</v>
      </c>
      <c r="BG189" s="230">
        <f>IF(N189="zákl. přenesená",J189,0)</f>
        <v>0</v>
      </c>
      <c r="BH189" s="230">
        <f>IF(N189="sníž. přenesená",J189,0)</f>
        <v>0</v>
      </c>
      <c r="BI189" s="230">
        <f>IF(N189="nulová",J189,0)</f>
        <v>0</v>
      </c>
      <c r="BJ189" s="17" t="s">
        <v>81</v>
      </c>
      <c r="BK189" s="230">
        <f>ROUND(I189*H189,2)</f>
        <v>0</v>
      </c>
      <c r="BL189" s="17" t="s">
        <v>127</v>
      </c>
      <c r="BM189" s="229" t="s">
        <v>421</v>
      </c>
    </row>
    <row r="190" s="13" customFormat="1">
      <c r="A190" s="13"/>
      <c r="B190" s="231"/>
      <c r="C190" s="232"/>
      <c r="D190" s="233" t="s">
        <v>129</v>
      </c>
      <c r="E190" s="234" t="s">
        <v>1</v>
      </c>
      <c r="F190" s="235" t="s">
        <v>422</v>
      </c>
      <c r="G190" s="232"/>
      <c r="H190" s="236">
        <v>11.233000000000001</v>
      </c>
      <c r="I190" s="237"/>
      <c r="J190" s="232"/>
      <c r="K190" s="232"/>
      <c r="L190" s="238"/>
      <c r="M190" s="239"/>
      <c r="N190" s="240"/>
      <c r="O190" s="240"/>
      <c r="P190" s="240"/>
      <c r="Q190" s="240"/>
      <c r="R190" s="240"/>
      <c r="S190" s="240"/>
      <c r="T190" s="241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2" t="s">
        <v>129</v>
      </c>
      <c r="AU190" s="242" t="s">
        <v>83</v>
      </c>
      <c r="AV190" s="13" t="s">
        <v>83</v>
      </c>
      <c r="AW190" s="13" t="s">
        <v>30</v>
      </c>
      <c r="AX190" s="13" t="s">
        <v>81</v>
      </c>
      <c r="AY190" s="242" t="s">
        <v>120</v>
      </c>
    </row>
    <row r="191" s="2" customFormat="1">
      <c r="A191" s="38"/>
      <c r="B191" s="39"/>
      <c r="C191" s="218" t="s">
        <v>7</v>
      </c>
      <c r="D191" s="218" t="s">
        <v>122</v>
      </c>
      <c r="E191" s="219" t="s">
        <v>224</v>
      </c>
      <c r="F191" s="220" t="s">
        <v>225</v>
      </c>
      <c r="G191" s="221" t="s">
        <v>125</v>
      </c>
      <c r="H191" s="222">
        <v>206.58000000000001</v>
      </c>
      <c r="I191" s="223"/>
      <c r="J191" s="224">
        <f>ROUND(I191*H191,2)</f>
        <v>0</v>
      </c>
      <c r="K191" s="220" t="s">
        <v>126</v>
      </c>
      <c r="L191" s="44"/>
      <c r="M191" s="225" t="s">
        <v>1</v>
      </c>
      <c r="N191" s="226" t="s">
        <v>38</v>
      </c>
      <c r="O191" s="91"/>
      <c r="P191" s="227">
        <f>O191*H191</f>
        <v>0</v>
      </c>
      <c r="Q191" s="227">
        <v>0</v>
      </c>
      <c r="R191" s="227">
        <f>Q191*H191</f>
        <v>0</v>
      </c>
      <c r="S191" s="227">
        <v>0</v>
      </c>
      <c r="T191" s="228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29" t="s">
        <v>127</v>
      </c>
      <c r="AT191" s="229" t="s">
        <v>122</v>
      </c>
      <c r="AU191" s="229" t="s">
        <v>83</v>
      </c>
      <c r="AY191" s="17" t="s">
        <v>120</v>
      </c>
      <c r="BE191" s="230">
        <f>IF(N191="základní",J191,0)</f>
        <v>0</v>
      </c>
      <c r="BF191" s="230">
        <f>IF(N191="snížená",J191,0)</f>
        <v>0</v>
      </c>
      <c r="BG191" s="230">
        <f>IF(N191="zákl. přenesená",J191,0)</f>
        <v>0</v>
      </c>
      <c r="BH191" s="230">
        <f>IF(N191="sníž. přenesená",J191,0)</f>
        <v>0</v>
      </c>
      <c r="BI191" s="230">
        <f>IF(N191="nulová",J191,0)</f>
        <v>0</v>
      </c>
      <c r="BJ191" s="17" t="s">
        <v>81</v>
      </c>
      <c r="BK191" s="230">
        <f>ROUND(I191*H191,2)</f>
        <v>0</v>
      </c>
      <c r="BL191" s="17" t="s">
        <v>127</v>
      </c>
      <c r="BM191" s="229" t="s">
        <v>423</v>
      </c>
    </row>
    <row r="192" s="12" customFormat="1" ht="22.8" customHeight="1">
      <c r="A192" s="12"/>
      <c r="B192" s="202"/>
      <c r="C192" s="203"/>
      <c r="D192" s="204" t="s">
        <v>72</v>
      </c>
      <c r="E192" s="216" t="s">
        <v>127</v>
      </c>
      <c r="F192" s="216" t="s">
        <v>227</v>
      </c>
      <c r="G192" s="203"/>
      <c r="H192" s="203"/>
      <c r="I192" s="206"/>
      <c r="J192" s="217">
        <f>BK192</f>
        <v>0</v>
      </c>
      <c r="K192" s="203"/>
      <c r="L192" s="208"/>
      <c r="M192" s="209"/>
      <c r="N192" s="210"/>
      <c r="O192" s="210"/>
      <c r="P192" s="211">
        <f>SUM(P193:P196)</f>
        <v>0</v>
      </c>
      <c r="Q192" s="210"/>
      <c r="R192" s="211">
        <f>SUM(R193:R196)</f>
        <v>27.738815949999999</v>
      </c>
      <c r="S192" s="210"/>
      <c r="T192" s="212">
        <f>SUM(T193:T196)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213" t="s">
        <v>81</v>
      </c>
      <c r="AT192" s="214" t="s">
        <v>72</v>
      </c>
      <c r="AU192" s="214" t="s">
        <v>81</v>
      </c>
      <c r="AY192" s="213" t="s">
        <v>120</v>
      </c>
      <c r="BK192" s="215">
        <f>SUM(BK193:BK196)</f>
        <v>0</v>
      </c>
    </row>
    <row r="193" s="2" customFormat="1" ht="16.5" customHeight="1">
      <c r="A193" s="38"/>
      <c r="B193" s="39"/>
      <c r="C193" s="218" t="s">
        <v>243</v>
      </c>
      <c r="D193" s="218" t="s">
        <v>122</v>
      </c>
      <c r="E193" s="219" t="s">
        <v>229</v>
      </c>
      <c r="F193" s="220" t="s">
        <v>230</v>
      </c>
      <c r="G193" s="221" t="s">
        <v>151</v>
      </c>
      <c r="H193" s="222">
        <v>0.33500000000000002</v>
      </c>
      <c r="I193" s="223"/>
      <c r="J193" s="224">
        <f>ROUND(I193*H193,2)</f>
        <v>0</v>
      </c>
      <c r="K193" s="220" t="s">
        <v>126</v>
      </c>
      <c r="L193" s="44"/>
      <c r="M193" s="225" t="s">
        <v>1</v>
      </c>
      <c r="N193" s="226" t="s">
        <v>38</v>
      </c>
      <c r="O193" s="91"/>
      <c r="P193" s="227">
        <f>O193*H193</f>
        <v>0</v>
      </c>
      <c r="Q193" s="227">
        <v>1.8907700000000001</v>
      </c>
      <c r="R193" s="227">
        <f>Q193*H193</f>
        <v>0.63340795000000005</v>
      </c>
      <c r="S193" s="227">
        <v>0</v>
      </c>
      <c r="T193" s="228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29" t="s">
        <v>127</v>
      </c>
      <c r="AT193" s="229" t="s">
        <v>122</v>
      </c>
      <c r="AU193" s="229" t="s">
        <v>83</v>
      </c>
      <c r="AY193" s="17" t="s">
        <v>120</v>
      </c>
      <c r="BE193" s="230">
        <f>IF(N193="základní",J193,0)</f>
        <v>0</v>
      </c>
      <c r="BF193" s="230">
        <f>IF(N193="snížená",J193,0)</f>
        <v>0</v>
      </c>
      <c r="BG193" s="230">
        <f>IF(N193="zákl. přenesená",J193,0)</f>
        <v>0</v>
      </c>
      <c r="BH193" s="230">
        <f>IF(N193="sníž. přenesená",J193,0)</f>
        <v>0</v>
      </c>
      <c r="BI193" s="230">
        <f>IF(N193="nulová",J193,0)</f>
        <v>0</v>
      </c>
      <c r="BJ193" s="17" t="s">
        <v>81</v>
      </c>
      <c r="BK193" s="230">
        <f>ROUND(I193*H193,2)</f>
        <v>0</v>
      </c>
      <c r="BL193" s="17" t="s">
        <v>127</v>
      </c>
      <c r="BM193" s="229" t="s">
        <v>424</v>
      </c>
    </row>
    <row r="194" s="13" customFormat="1">
      <c r="A194" s="13"/>
      <c r="B194" s="231"/>
      <c r="C194" s="232"/>
      <c r="D194" s="233" t="s">
        <v>129</v>
      </c>
      <c r="E194" s="234" t="s">
        <v>1</v>
      </c>
      <c r="F194" s="235" t="s">
        <v>425</v>
      </c>
      <c r="G194" s="232"/>
      <c r="H194" s="236">
        <v>0.33500000000000002</v>
      </c>
      <c r="I194" s="237"/>
      <c r="J194" s="232"/>
      <c r="K194" s="232"/>
      <c r="L194" s="238"/>
      <c r="M194" s="239"/>
      <c r="N194" s="240"/>
      <c r="O194" s="240"/>
      <c r="P194" s="240"/>
      <c r="Q194" s="240"/>
      <c r="R194" s="240"/>
      <c r="S194" s="240"/>
      <c r="T194" s="241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2" t="s">
        <v>129</v>
      </c>
      <c r="AU194" s="242" t="s">
        <v>83</v>
      </c>
      <c r="AV194" s="13" t="s">
        <v>83</v>
      </c>
      <c r="AW194" s="13" t="s">
        <v>30</v>
      </c>
      <c r="AX194" s="13" t="s">
        <v>81</v>
      </c>
      <c r="AY194" s="242" t="s">
        <v>120</v>
      </c>
    </row>
    <row r="195" s="2" customFormat="1" ht="33" customHeight="1">
      <c r="A195" s="38"/>
      <c r="B195" s="39"/>
      <c r="C195" s="218" t="s">
        <v>249</v>
      </c>
      <c r="D195" s="218" t="s">
        <v>122</v>
      </c>
      <c r="E195" s="219" t="s">
        <v>426</v>
      </c>
      <c r="F195" s="220" t="s">
        <v>427</v>
      </c>
      <c r="G195" s="221" t="s">
        <v>125</v>
      </c>
      <c r="H195" s="222">
        <v>167.40000000000001</v>
      </c>
      <c r="I195" s="223"/>
      <c r="J195" s="224">
        <f>ROUND(I195*H195,2)</f>
        <v>0</v>
      </c>
      <c r="K195" s="220" t="s">
        <v>126</v>
      </c>
      <c r="L195" s="44"/>
      <c r="M195" s="225" t="s">
        <v>1</v>
      </c>
      <c r="N195" s="226" t="s">
        <v>38</v>
      </c>
      <c r="O195" s="91"/>
      <c r="P195" s="227">
        <f>O195*H195</f>
        <v>0</v>
      </c>
      <c r="Q195" s="227">
        <v>0.16192000000000001</v>
      </c>
      <c r="R195" s="227">
        <f>Q195*H195</f>
        <v>27.105408000000001</v>
      </c>
      <c r="S195" s="227">
        <v>0</v>
      </c>
      <c r="T195" s="228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29" t="s">
        <v>127</v>
      </c>
      <c r="AT195" s="229" t="s">
        <v>122</v>
      </c>
      <c r="AU195" s="229" t="s">
        <v>83</v>
      </c>
      <c r="AY195" s="17" t="s">
        <v>120</v>
      </c>
      <c r="BE195" s="230">
        <f>IF(N195="základní",J195,0)</f>
        <v>0</v>
      </c>
      <c r="BF195" s="230">
        <f>IF(N195="snížená",J195,0)</f>
        <v>0</v>
      </c>
      <c r="BG195" s="230">
        <f>IF(N195="zákl. přenesená",J195,0)</f>
        <v>0</v>
      </c>
      <c r="BH195" s="230">
        <f>IF(N195="sníž. přenesená",J195,0)</f>
        <v>0</v>
      </c>
      <c r="BI195" s="230">
        <f>IF(N195="nulová",J195,0)</f>
        <v>0</v>
      </c>
      <c r="BJ195" s="17" t="s">
        <v>81</v>
      </c>
      <c r="BK195" s="230">
        <f>ROUND(I195*H195,2)</f>
        <v>0</v>
      </c>
      <c r="BL195" s="17" t="s">
        <v>127</v>
      </c>
      <c r="BM195" s="229" t="s">
        <v>428</v>
      </c>
    </row>
    <row r="196" s="13" customFormat="1">
      <c r="A196" s="13"/>
      <c r="B196" s="231"/>
      <c r="C196" s="232"/>
      <c r="D196" s="233" t="s">
        <v>129</v>
      </c>
      <c r="E196" s="234" t="s">
        <v>1</v>
      </c>
      <c r="F196" s="235" t="s">
        <v>429</v>
      </c>
      <c r="G196" s="232"/>
      <c r="H196" s="236">
        <v>167.40000000000001</v>
      </c>
      <c r="I196" s="237"/>
      <c r="J196" s="232"/>
      <c r="K196" s="232"/>
      <c r="L196" s="238"/>
      <c r="M196" s="239"/>
      <c r="N196" s="240"/>
      <c r="O196" s="240"/>
      <c r="P196" s="240"/>
      <c r="Q196" s="240"/>
      <c r="R196" s="240"/>
      <c r="S196" s="240"/>
      <c r="T196" s="241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2" t="s">
        <v>129</v>
      </c>
      <c r="AU196" s="242" t="s">
        <v>83</v>
      </c>
      <c r="AV196" s="13" t="s">
        <v>83</v>
      </c>
      <c r="AW196" s="13" t="s">
        <v>30</v>
      </c>
      <c r="AX196" s="13" t="s">
        <v>81</v>
      </c>
      <c r="AY196" s="242" t="s">
        <v>120</v>
      </c>
    </row>
    <row r="197" s="12" customFormat="1" ht="22.8" customHeight="1">
      <c r="A197" s="12"/>
      <c r="B197" s="202"/>
      <c r="C197" s="203"/>
      <c r="D197" s="204" t="s">
        <v>72</v>
      </c>
      <c r="E197" s="216" t="s">
        <v>148</v>
      </c>
      <c r="F197" s="216" t="s">
        <v>233</v>
      </c>
      <c r="G197" s="203"/>
      <c r="H197" s="203"/>
      <c r="I197" s="206"/>
      <c r="J197" s="217">
        <f>BK197</f>
        <v>0</v>
      </c>
      <c r="K197" s="203"/>
      <c r="L197" s="208"/>
      <c r="M197" s="209"/>
      <c r="N197" s="210"/>
      <c r="O197" s="210"/>
      <c r="P197" s="211">
        <f>SUM(P198:P223)</f>
        <v>0</v>
      </c>
      <c r="Q197" s="210"/>
      <c r="R197" s="211">
        <f>SUM(R198:R223)</f>
        <v>258.95537899999999</v>
      </c>
      <c r="S197" s="210"/>
      <c r="T197" s="212">
        <f>SUM(T198:T223)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13" t="s">
        <v>81</v>
      </c>
      <c r="AT197" s="214" t="s">
        <v>72</v>
      </c>
      <c r="AU197" s="214" t="s">
        <v>81</v>
      </c>
      <c r="AY197" s="213" t="s">
        <v>120</v>
      </c>
      <c r="BK197" s="215">
        <f>SUM(BK198:BK223)</f>
        <v>0</v>
      </c>
    </row>
    <row r="198" s="2" customFormat="1" ht="16.5" customHeight="1">
      <c r="A198" s="38"/>
      <c r="B198" s="39"/>
      <c r="C198" s="218" t="s">
        <v>253</v>
      </c>
      <c r="D198" s="218" t="s">
        <v>122</v>
      </c>
      <c r="E198" s="219" t="s">
        <v>235</v>
      </c>
      <c r="F198" s="220" t="s">
        <v>236</v>
      </c>
      <c r="G198" s="221" t="s">
        <v>125</v>
      </c>
      <c r="H198" s="222">
        <v>1</v>
      </c>
      <c r="I198" s="223"/>
      <c r="J198" s="224">
        <f>ROUND(I198*H198,2)</f>
        <v>0</v>
      </c>
      <c r="K198" s="220" t="s">
        <v>126</v>
      </c>
      <c r="L198" s="44"/>
      <c r="M198" s="225" t="s">
        <v>1</v>
      </c>
      <c r="N198" s="226" t="s">
        <v>38</v>
      </c>
      <c r="O198" s="91"/>
      <c r="P198" s="227">
        <f>O198*H198</f>
        <v>0</v>
      </c>
      <c r="Q198" s="227">
        <v>0.253</v>
      </c>
      <c r="R198" s="227">
        <f>Q198*H198</f>
        <v>0.253</v>
      </c>
      <c r="S198" s="227">
        <v>0</v>
      </c>
      <c r="T198" s="228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29" t="s">
        <v>127</v>
      </c>
      <c r="AT198" s="229" t="s">
        <v>122</v>
      </c>
      <c r="AU198" s="229" t="s">
        <v>83</v>
      </c>
      <c r="AY198" s="17" t="s">
        <v>120</v>
      </c>
      <c r="BE198" s="230">
        <f>IF(N198="základní",J198,0)</f>
        <v>0</v>
      </c>
      <c r="BF198" s="230">
        <f>IF(N198="snížená",J198,0)</f>
        <v>0</v>
      </c>
      <c r="BG198" s="230">
        <f>IF(N198="zákl. přenesená",J198,0)</f>
        <v>0</v>
      </c>
      <c r="BH198" s="230">
        <f>IF(N198="sníž. přenesená",J198,0)</f>
        <v>0</v>
      </c>
      <c r="BI198" s="230">
        <f>IF(N198="nulová",J198,0)</f>
        <v>0</v>
      </c>
      <c r="BJ198" s="17" t="s">
        <v>81</v>
      </c>
      <c r="BK198" s="230">
        <f>ROUND(I198*H198,2)</f>
        <v>0</v>
      </c>
      <c r="BL198" s="17" t="s">
        <v>127</v>
      </c>
      <c r="BM198" s="229" t="s">
        <v>430</v>
      </c>
    </row>
    <row r="199" s="13" customFormat="1">
      <c r="A199" s="13"/>
      <c r="B199" s="231"/>
      <c r="C199" s="232"/>
      <c r="D199" s="233" t="s">
        <v>129</v>
      </c>
      <c r="E199" s="234" t="s">
        <v>1</v>
      </c>
      <c r="F199" s="235" t="s">
        <v>431</v>
      </c>
      <c r="G199" s="232"/>
      <c r="H199" s="236">
        <v>1</v>
      </c>
      <c r="I199" s="237"/>
      <c r="J199" s="232"/>
      <c r="K199" s="232"/>
      <c r="L199" s="238"/>
      <c r="M199" s="239"/>
      <c r="N199" s="240"/>
      <c r="O199" s="240"/>
      <c r="P199" s="240"/>
      <c r="Q199" s="240"/>
      <c r="R199" s="240"/>
      <c r="S199" s="240"/>
      <c r="T199" s="241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2" t="s">
        <v>129</v>
      </c>
      <c r="AU199" s="242" t="s">
        <v>83</v>
      </c>
      <c r="AV199" s="13" t="s">
        <v>83</v>
      </c>
      <c r="AW199" s="13" t="s">
        <v>30</v>
      </c>
      <c r="AX199" s="13" t="s">
        <v>81</v>
      </c>
      <c r="AY199" s="242" t="s">
        <v>120</v>
      </c>
    </row>
    <row r="200" s="2" customFormat="1" ht="16.5" customHeight="1">
      <c r="A200" s="38"/>
      <c r="B200" s="39"/>
      <c r="C200" s="218" t="s">
        <v>258</v>
      </c>
      <c r="D200" s="218" t="s">
        <v>122</v>
      </c>
      <c r="E200" s="219" t="s">
        <v>432</v>
      </c>
      <c r="F200" s="220" t="s">
        <v>433</v>
      </c>
      <c r="G200" s="221" t="s">
        <v>125</v>
      </c>
      <c r="H200" s="222">
        <v>167.40000000000001</v>
      </c>
      <c r="I200" s="223"/>
      <c r="J200" s="224">
        <f>ROUND(I200*H200,2)</f>
        <v>0</v>
      </c>
      <c r="K200" s="220" t="s">
        <v>126</v>
      </c>
      <c r="L200" s="44"/>
      <c r="M200" s="225" t="s">
        <v>1</v>
      </c>
      <c r="N200" s="226" t="s">
        <v>38</v>
      </c>
      <c r="O200" s="91"/>
      <c r="P200" s="227">
        <f>O200*H200</f>
        <v>0</v>
      </c>
      <c r="Q200" s="227">
        <v>0.34499999999999997</v>
      </c>
      <c r="R200" s="227">
        <f>Q200*H200</f>
        <v>57.753</v>
      </c>
      <c r="S200" s="227">
        <v>0</v>
      </c>
      <c r="T200" s="228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29" t="s">
        <v>127</v>
      </c>
      <c r="AT200" s="229" t="s">
        <v>122</v>
      </c>
      <c r="AU200" s="229" t="s">
        <v>83</v>
      </c>
      <c r="AY200" s="17" t="s">
        <v>120</v>
      </c>
      <c r="BE200" s="230">
        <f>IF(N200="základní",J200,0)</f>
        <v>0</v>
      </c>
      <c r="BF200" s="230">
        <f>IF(N200="snížená",J200,0)</f>
        <v>0</v>
      </c>
      <c r="BG200" s="230">
        <f>IF(N200="zákl. přenesená",J200,0)</f>
        <v>0</v>
      </c>
      <c r="BH200" s="230">
        <f>IF(N200="sníž. přenesená",J200,0)</f>
        <v>0</v>
      </c>
      <c r="BI200" s="230">
        <f>IF(N200="nulová",J200,0)</f>
        <v>0</v>
      </c>
      <c r="BJ200" s="17" t="s">
        <v>81</v>
      </c>
      <c r="BK200" s="230">
        <f>ROUND(I200*H200,2)</f>
        <v>0</v>
      </c>
      <c r="BL200" s="17" t="s">
        <v>127</v>
      </c>
      <c r="BM200" s="229" t="s">
        <v>434</v>
      </c>
    </row>
    <row r="201" s="13" customFormat="1">
      <c r="A201" s="13"/>
      <c r="B201" s="231"/>
      <c r="C201" s="232"/>
      <c r="D201" s="233" t="s">
        <v>129</v>
      </c>
      <c r="E201" s="234" t="s">
        <v>1</v>
      </c>
      <c r="F201" s="235" t="s">
        <v>435</v>
      </c>
      <c r="G201" s="232"/>
      <c r="H201" s="236">
        <v>167.40000000000001</v>
      </c>
      <c r="I201" s="237"/>
      <c r="J201" s="232"/>
      <c r="K201" s="232"/>
      <c r="L201" s="238"/>
      <c r="M201" s="239"/>
      <c r="N201" s="240"/>
      <c r="O201" s="240"/>
      <c r="P201" s="240"/>
      <c r="Q201" s="240"/>
      <c r="R201" s="240"/>
      <c r="S201" s="240"/>
      <c r="T201" s="241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2" t="s">
        <v>129</v>
      </c>
      <c r="AU201" s="242" t="s">
        <v>83</v>
      </c>
      <c r="AV201" s="13" t="s">
        <v>83</v>
      </c>
      <c r="AW201" s="13" t="s">
        <v>30</v>
      </c>
      <c r="AX201" s="13" t="s">
        <v>81</v>
      </c>
      <c r="AY201" s="242" t="s">
        <v>120</v>
      </c>
    </row>
    <row r="202" s="2" customFormat="1" ht="16.5" customHeight="1">
      <c r="A202" s="38"/>
      <c r="B202" s="39"/>
      <c r="C202" s="218" t="s">
        <v>262</v>
      </c>
      <c r="D202" s="218" t="s">
        <v>122</v>
      </c>
      <c r="E202" s="219" t="s">
        <v>239</v>
      </c>
      <c r="F202" s="220" t="s">
        <v>240</v>
      </c>
      <c r="G202" s="221" t="s">
        <v>125</v>
      </c>
      <c r="H202" s="222">
        <v>31.100000000000001</v>
      </c>
      <c r="I202" s="223"/>
      <c r="J202" s="224">
        <f>ROUND(I202*H202,2)</f>
        <v>0</v>
      </c>
      <c r="K202" s="220" t="s">
        <v>126</v>
      </c>
      <c r="L202" s="44"/>
      <c r="M202" s="225" t="s">
        <v>1</v>
      </c>
      <c r="N202" s="226" t="s">
        <v>38</v>
      </c>
      <c r="O202" s="91"/>
      <c r="P202" s="227">
        <f>O202*H202</f>
        <v>0</v>
      </c>
      <c r="Q202" s="227">
        <v>0.39100000000000001</v>
      </c>
      <c r="R202" s="227">
        <f>Q202*H202</f>
        <v>12.160100000000002</v>
      </c>
      <c r="S202" s="227">
        <v>0</v>
      </c>
      <c r="T202" s="228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29" t="s">
        <v>127</v>
      </c>
      <c r="AT202" s="229" t="s">
        <v>122</v>
      </c>
      <c r="AU202" s="229" t="s">
        <v>83</v>
      </c>
      <c r="AY202" s="17" t="s">
        <v>120</v>
      </c>
      <c r="BE202" s="230">
        <f>IF(N202="základní",J202,0)</f>
        <v>0</v>
      </c>
      <c r="BF202" s="230">
        <f>IF(N202="snížená",J202,0)</f>
        <v>0</v>
      </c>
      <c r="BG202" s="230">
        <f>IF(N202="zákl. přenesená",J202,0)</f>
        <v>0</v>
      </c>
      <c r="BH202" s="230">
        <f>IF(N202="sníž. přenesená",J202,0)</f>
        <v>0</v>
      </c>
      <c r="BI202" s="230">
        <f>IF(N202="nulová",J202,0)</f>
        <v>0</v>
      </c>
      <c r="BJ202" s="17" t="s">
        <v>81</v>
      </c>
      <c r="BK202" s="230">
        <f>ROUND(I202*H202,2)</f>
        <v>0</v>
      </c>
      <c r="BL202" s="17" t="s">
        <v>127</v>
      </c>
      <c r="BM202" s="229" t="s">
        <v>436</v>
      </c>
    </row>
    <row r="203" s="13" customFormat="1">
      <c r="A203" s="13"/>
      <c r="B203" s="231"/>
      <c r="C203" s="232"/>
      <c r="D203" s="233" t="s">
        <v>129</v>
      </c>
      <c r="E203" s="234" t="s">
        <v>1</v>
      </c>
      <c r="F203" s="235" t="s">
        <v>437</v>
      </c>
      <c r="G203" s="232"/>
      <c r="H203" s="236">
        <v>31.100000000000001</v>
      </c>
      <c r="I203" s="237"/>
      <c r="J203" s="232"/>
      <c r="K203" s="232"/>
      <c r="L203" s="238"/>
      <c r="M203" s="239"/>
      <c r="N203" s="240"/>
      <c r="O203" s="240"/>
      <c r="P203" s="240"/>
      <c r="Q203" s="240"/>
      <c r="R203" s="240"/>
      <c r="S203" s="240"/>
      <c r="T203" s="241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2" t="s">
        <v>129</v>
      </c>
      <c r="AU203" s="242" t="s">
        <v>83</v>
      </c>
      <c r="AV203" s="13" t="s">
        <v>83</v>
      </c>
      <c r="AW203" s="13" t="s">
        <v>30</v>
      </c>
      <c r="AX203" s="13" t="s">
        <v>81</v>
      </c>
      <c r="AY203" s="242" t="s">
        <v>120</v>
      </c>
    </row>
    <row r="204" s="2" customFormat="1" ht="16.5" customHeight="1">
      <c r="A204" s="38"/>
      <c r="B204" s="39"/>
      <c r="C204" s="218" t="s">
        <v>266</v>
      </c>
      <c r="D204" s="218" t="s">
        <v>122</v>
      </c>
      <c r="E204" s="219" t="s">
        <v>438</v>
      </c>
      <c r="F204" s="220" t="s">
        <v>439</v>
      </c>
      <c r="G204" s="221" t="s">
        <v>125</v>
      </c>
      <c r="H204" s="222">
        <v>206.58000000000001</v>
      </c>
      <c r="I204" s="223"/>
      <c r="J204" s="224">
        <f>ROUND(I204*H204,2)</f>
        <v>0</v>
      </c>
      <c r="K204" s="220" t="s">
        <v>126</v>
      </c>
      <c r="L204" s="44"/>
      <c r="M204" s="225" t="s">
        <v>1</v>
      </c>
      <c r="N204" s="226" t="s">
        <v>38</v>
      </c>
      <c r="O204" s="91"/>
      <c r="P204" s="227">
        <f>O204*H204</f>
        <v>0</v>
      </c>
      <c r="Q204" s="227">
        <v>0.41399999999999998</v>
      </c>
      <c r="R204" s="227">
        <f>Q204*H204</f>
        <v>85.524119999999996</v>
      </c>
      <c r="S204" s="227">
        <v>0</v>
      </c>
      <c r="T204" s="228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29" t="s">
        <v>127</v>
      </c>
      <c r="AT204" s="229" t="s">
        <v>122</v>
      </c>
      <c r="AU204" s="229" t="s">
        <v>83</v>
      </c>
      <c r="AY204" s="17" t="s">
        <v>120</v>
      </c>
      <c r="BE204" s="230">
        <f>IF(N204="základní",J204,0)</f>
        <v>0</v>
      </c>
      <c r="BF204" s="230">
        <f>IF(N204="snížená",J204,0)</f>
        <v>0</v>
      </c>
      <c r="BG204" s="230">
        <f>IF(N204="zákl. přenesená",J204,0)</f>
        <v>0</v>
      </c>
      <c r="BH204" s="230">
        <f>IF(N204="sníž. přenesená",J204,0)</f>
        <v>0</v>
      </c>
      <c r="BI204" s="230">
        <f>IF(N204="nulová",J204,0)</f>
        <v>0</v>
      </c>
      <c r="BJ204" s="17" t="s">
        <v>81</v>
      </c>
      <c r="BK204" s="230">
        <f>ROUND(I204*H204,2)</f>
        <v>0</v>
      </c>
      <c r="BL204" s="17" t="s">
        <v>127</v>
      </c>
      <c r="BM204" s="229" t="s">
        <v>440</v>
      </c>
    </row>
    <row r="205" s="13" customFormat="1">
      <c r="A205" s="13"/>
      <c r="B205" s="231"/>
      <c r="C205" s="232"/>
      <c r="D205" s="233" t="s">
        <v>129</v>
      </c>
      <c r="E205" s="234" t="s">
        <v>1</v>
      </c>
      <c r="F205" s="235" t="s">
        <v>441</v>
      </c>
      <c r="G205" s="232"/>
      <c r="H205" s="236">
        <v>206.58000000000001</v>
      </c>
      <c r="I205" s="237"/>
      <c r="J205" s="232"/>
      <c r="K205" s="232"/>
      <c r="L205" s="238"/>
      <c r="M205" s="239"/>
      <c r="N205" s="240"/>
      <c r="O205" s="240"/>
      <c r="P205" s="240"/>
      <c r="Q205" s="240"/>
      <c r="R205" s="240"/>
      <c r="S205" s="240"/>
      <c r="T205" s="241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2" t="s">
        <v>129</v>
      </c>
      <c r="AU205" s="242" t="s">
        <v>83</v>
      </c>
      <c r="AV205" s="13" t="s">
        <v>83</v>
      </c>
      <c r="AW205" s="13" t="s">
        <v>30</v>
      </c>
      <c r="AX205" s="13" t="s">
        <v>81</v>
      </c>
      <c r="AY205" s="242" t="s">
        <v>120</v>
      </c>
    </row>
    <row r="206" s="2" customFormat="1" ht="16.5" customHeight="1">
      <c r="A206" s="38"/>
      <c r="B206" s="39"/>
      <c r="C206" s="218" t="s">
        <v>271</v>
      </c>
      <c r="D206" s="218" t="s">
        <v>122</v>
      </c>
      <c r="E206" s="219" t="s">
        <v>244</v>
      </c>
      <c r="F206" s="220" t="s">
        <v>245</v>
      </c>
      <c r="G206" s="221" t="s">
        <v>125</v>
      </c>
      <c r="H206" s="222">
        <v>206.58000000000001</v>
      </c>
      <c r="I206" s="223"/>
      <c r="J206" s="224">
        <f>ROUND(I206*H206,2)</f>
        <v>0</v>
      </c>
      <c r="K206" s="220" t="s">
        <v>126</v>
      </c>
      <c r="L206" s="44"/>
      <c r="M206" s="225" t="s">
        <v>1</v>
      </c>
      <c r="N206" s="226" t="s">
        <v>38</v>
      </c>
      <c r="O206" s="91"/>
      <c r="P206" s="227">
        <f>O206*H206</f>
        <v>0</v>
      </c>
      <c r="Q206" s="227">
        <v>0.46000000000000002</v>
      </c>
      <c r="R206" s="227">
        <f>Q206*H206</f>
        <v>95.026800000000009</v>
      </c>
      <c r="S206" s="227">
        <v>0</v>
      </c>
      <c r="T206" s="228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29" t="s">
        <v>127</v>
      </c>
      <c r="AT206" s="229" t="s">
        <v>122</v>
      </c>
      <c r="AU206" s="229" t="s">
        <v>83</v>
      </c>
      <c r="AY206" s="17" t="s">
        <v>120</v>
      </c>
      <c r="BE206" s="230">
        <f>IF(N206="základní",J206,0)</f>
        <v>0</v>
      </c>
      <c r="BF206" s="230">
        <f>IF(N206="snížená",J206,0)</f>
        <v>0</v>
      </c>
      <c r="BG206" s="230">
        <f>IF(N206="zákl. přenesená",J206,0)</f>
        <v>0</v>
      </c>
      <c r="BH206" s="230">
        <f>IF(N206="sníž. přenesená",J206,0)</f>
        <v>0</v>
      </c>
      <c r="BI206" s="230">
        <f>IF(N206="nulová",J206,0)</f>
        <v>0</v>
      </c>
      <c r="BJ206" s="17" t="s">
        <v>81</v>
      </c>
      <c r="BK206" s="230">
        <f>ROUND(I206*H206,2)</f>
        <v>0</v>
      </c>
      <c r="BL206" s="17" t="s">
        <v>127</v>
      </c>
      <c r="BM206" s="229" t="s">
        <v>442</v>
      </c>
    </row>
    <row r="207" s="13" customFormat="1">
      <c r="A207" s="13"/>
      <c r="B207" s="231"/>
      <c r="C207" s="232"/>
      <c r="D207" s="233" t="s">
        <v>129</v>
      </c>
      <c r="E207" s="234" t="s">
        <v>1</v>
      </c>
      <c r="F207" s="235" t="s">
        <v>443</v>
      </c>
      <c r="G207" s="232"/>
      <c r="H207" s="236">
        <v>206.58000000000001</v>
      </c>
      <c r="I207" s="237"/>
      <c r="J207" s="232"/>
      <c r="K207" s="232"/>
      <c r="L207" s="238"/>
      <c r="M207" s="239"/>
      <c r="N207" s="240"/>
      <c r="O207" s="240"/>
      <c r="P207" s="240"/>
      <c r="Q207" s="240"/>
      <c r="R207" s="240"/>
      <c r="S207" s="240"/>
      <c r="T207" s="241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2" t="s">
        <v>129</v>
      </c>
      <c r="AU207" s="242" t="s">
        <v>83</v>
      </c>
      <c r="AV207" s="13" t="s">
        <v>83</v>
      </c>
      <c r="AW207" s="13" t="s">
        <v>30</v>
      </c>
      <c r="AX207" s="13" t="s">
        <v>81</v>
      </c>
      <c r="AY207" s="242" t="s">
        <v>120</v>
      </c>
    </row>
    <row r="208" s="2" customFormat="1" ht="33" customHeight="1">
      <c r="A208" s="38"/>
      <c r="B208" s="39"/>
      <c r="C208" s="218" t="s">
        <v>277</v>
      </c>
      <c r="D208" s="218" t="s">
        <v>122</v>
      </c>
      <c r="E208" s="219" t="s">
        <v>250</v>
      </c>
      <c r="F208" s="220" t="s">
        <v>251</v>
      </c>
      <c r="G208" s="221" t="s">
        <v>125</v>
      </c>
      <c r="H208" s="222">
        <v>31.100000000000001</v>
      </c>
      <c r="I208" s="223"/>
      <c r="J208" s="224">
        <f>ROUND(I208*H208,2)</f>
        <v>0</v>
      </c>
      <c r="K208" s="220" t="s">
        <v>126</v>
      </c>
      <c r="L208" s="44"/>
      <c r="M208" s="225" t="s">
        <v>1</v>
      </c>
      <c r="N208" s="226" t="s">
        <v>38</v>
      </c>
      <c r="O208" s="91"/>
      <c r="P208" s="227">
        <f>O208*H208</f>
        <v>0</v>
      </c>
      <c r="Q208" s="227">
        <v>0.13188</v>
      </c>
      <c r="R208" s="227">
        <f>Q208*H208</f>
        <v>4.1014679999999997</v>
      </c>
      <c r="S208" s="227">
        <v>0</v>
      </c>
      <c r="T208" s="228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29" t="s">
        <v>127</v>
      </c>
      <c r="AT208" s="229" t="s">
        <v>122</v>
      </c>
      <c r="AU208" s="229" t="s">
        <v>83</v>
      </c>
      <c r="AY208" s="17" t="s">
        <v>120</v>
      </c>
      <c r="BE208" s="230">
        <f>IF(N208="základní",J208,0)</f>
        <v>0</v>
      </c>
      <c r="BF208" s="230">
        <f>IF(N208="snížená",J208,0)</f>
        <v>0</v>
      </c>
      <c r="BG208" s="230">
        <f>IF(N208="zákl. přenesená",J208,0)</f>
        <v>0</v>
      </c>
      <c r="BH208" s="230">
        <f>IF(N208="sníž. přenesená",J208,0)</f>
        <v>0</v>
      </c>
      <c r="BI208" s="230">
        <f>IF(N208="nulová",J208,0)</f>
        <v>0</v>
      </c>
      <c r="BJ208" s="17" t="s">
        <v>81</v>
      </c>
      <c r="BK208" s="230">
        <f>ROUND(I208*H208,2)</f>
        <v>0</v>
      </c>
      <c r="BL208" s="17" t="s">
        <v>127</v>
      </c>
      <c r="BM208" s="229" t="s">
        <v>444</v>
      </c>
    </row>
    <row r="209" s="2" customFormat="1">
      <c r="A209" s="38"/>
      <c r="B209" s="39"/>
      <c r="C209" s="218" t="s">
        <v>283</v>
      </c>
      <c r="D209" s="218" t="s">
        <v>122</v>
      </c>
      <c r="E209" s="219" t="s">
        <v>254</v>
      </c>
      <c r="F209" s="220" t="s">
        <v>255</v>
      </c>
      <c r="G209" s="221" t="s">
        <v>125</v>
      </c>
      <c r="H209" s="222">
        <v>31.100000000000001</v>
      </c>
      <c r="I209" s="223"/>
      <c r="J209" s="224">
        <f>ROUND(I209*H209,2)</f>
        <v>0</v>
      </c>
      <c r="K209" s="220" t="s">
        <v>126</v>
      </c>
      <c r="L209" s="44"/>
      <c r="M209" s="225" t="s">
        <v>1</v>
      </c>
      <c r="N209" s="226" t="s">
        <v>38</v>
      </c>
      <c r="O209" s="91"/>
      <c r="P209" s="227">
        <f>O209*H209</f>
        <v>0</v>
      </c>
      <c r="Q209" s="227">
        <v>0.00034000000000000002</v>
      </c>
      <c r="R209" s="227">
        <f>Q209*H209</f>
        <v>0.010574000000000002</v>
      </c>
      <c r="S209" s="227">
        <v>0</v>
      </c>
      <c r="T209" s="228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29" t="s">
        <v>127</v>
      </c>
      <c r="AT209" s="229" t="s">
        <v>122</v>
      </c>
      <c r="AU209" s="229" t="s">
        <v>83</v>
      </c>
      <c r="AY209" s="17" t="s">
        <v>120</v>
      </c>
      <c r="BE209" s="230">
        <f>IF(N209="základní",J209,0)</f>
        <v>0</v>
      </c>
      <c r="BF209" s="230">
        <f>IF(N209="snížená",J209,0)</f>
        <v>0</v>
      </c>
      <c r="BG209" s="230">
        <f>IF(N209="zákl. přenesená",J209,0)</f>
        <v>0</v>
      </c>
      <c r="BH209" s="230">
        <f>IF(N209="sníž. přenesená",J209,0)</f>
        <v>0</v>
      </c>
      <c r="BI209" s="230">
        <f>IF(N209="nulová",J209,0)</f>
        <v>0</v>
      </c>
      <c r="BJ209" s="17" t="s">
        <v>81</v>
      </c>
      <c r="BK209" s="230">
        <f>ROUND(I209*H209,2)</f>
        <v>0</v>
      </c>
      <c r="BL209" s="17" t="s">
        <v>127</v>
      </c>
      <c r="BM209" s="229" t="s">
        <v>445</v>
      </c>
    </row>
    <row r="210" s="13" customFormat="1">
      <c r="A210" s="13"/>
      <c r="B210" s="231"/>
      <c r="C210" s="232"/>
      <c r="D210" s="233" t="s">
        <v>129</v>
      </c>
      <c r="E210" s="234" t="s">
        <v>1</v>
      </c>
      <c r="F210" s="235" t="s">
        <v>446</v>
      </c>
      <c r="G210" s="232"/>
      <c r="H210" s="236">
        <v>31.100000000000001</v>
      </c>
      <c r="I210" s="237"/>
      <c r="J210" s="232"/>
      <c r="K210" s="232"/>
      <c r="L210" s="238"/>
      <c r="M210" s="239"/>
      <c r="N210" s="240"/>
      <c r="O210" s="240"/>
      <c r="P210" s="240"/>
      <c r="Q210" s="240"/>
      <c r="R210" s="240"/>
      <c r="S210" s="240"/>
      <c r="T210" s="241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2" t="s">
        <v>129</v>
      </c>
      <c r="AU210" s="242" t="s">
        <v>83</v>
      </c>
      <c r="AV210" s="13" t="s">
        <v>83</v>
      </c>
      <c r="AW210" s="13" t="s">
        <v>30</v>
      </c>
      <c r="AX210" s="13" t="s">
        <v>81</v>
      </c>
      <c r="AY210" s="242" t="s">
        <v>120</v>
      </c>
    </row>
    <row r="211" s="2" customFormat="1">
      <c r="A211" s="38"/>
      <c r="B211" s="39"/>
      <c r="C211" s="218" t="s">
        <v>287</v>
      </c>
      <c r="D211" s="218" t="s">
        <v>122</v>
      </c>
      <c r="E211" s="219" t="s">
        <v>259</v>
      </c>
      <c r="F211" s="220" t="s">
        <v>260</v>
      </c>
      <c r="G211" s="221" t="s">
        <v>125</v>
      </c>
      <c r="H211" s="222">
        <v>31.100000000000001</v>
      </c>
      <c r="I211" s="223"/>
      <c r="J211" s="224">
        <f>ROUND(I211*H211,2)</f>
        <v>0</v>
      </c>
      <c r="K211" s="220" t="s">
        <v>126</v>
      </c>
      <c r="L211" s="44"/>
      <c r="M211" s="225" t="s">
        <v>1</v>
      </c>
      <c r="N211" s="226" t="s">
        <v>38</v>
      </c>
      <c r="O211" s="91"/>
      <c r="P211" s="227">
        <f>O211*H211</f>
        <v>0</v>
      </c>
      <c r="Q211" s="227">
        <v>0.00031</v>
      </c>
      <c r="R211" s="227">
        <f>Q211*H211</f>
        <v>0.0096410000000000003</v>
      </c>
      <c r="S211" s="227">
        <v>0</v>
      </c>
      <c r="T211" s="228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29" t="s">
        <v>127</v>
      </c>
      <c r="AT211" s="229" t="s">
        <v>122</v>
      </c>
      <c r="AU211" s="229" t="s">
        <v>83</v>
      </c>
      <c r="AY211" s="17" t="s">
        <v>120</v>
      </c>
      <c r="BE211" s="230">
        <f>IF(N211="základní",J211,0)</f>
        <v>0</v>
      </c>
      <c r="BF211" s="230">
        <f>IF(N211="snížená",J211,0)</f>
        <v>0</v>
      </c>
      <c r="BG211" s="230">
        <f>IF(N211="zákl. přenesená",J211,0)</f>
        <v>0</v>
      </c>
      <c r="BH211" s="230">
        <f>IF(N211="sníž. přenesená",J211,0)</f>
        <v>0</v>
      </c>
      <c r="BI211" s="230">
        <f>IF(N211="nulová",J211,0)</f>
        <v>0</v>
      </c>
      <c r="BJ211" s="17" t="s">
        <v>81</v>
      </c>
      <c r="BK211" s="230">
        <f>ROUND(I211*H211,2)</f>
        <v>0</v>
      </c>
      <c r="BL211" s="17" t="s">
        <v>127</v>
      </c>
      <c r="BM211" s="229" t="s">
        <v>447</v>
      </c>
    </row>
    <row r="212" s="2" customFormat="1" ht="33" customHeight="1">
      <c r="A212" s="38"/>
      <c r="B212" s="39"/>
      <c r="C212" s="218" t="s">
        <v>291</v>
      </c>
      <c r="D212" s="218" t="s">
        <v>122</v>
      </c>
      <c r="E212" s="219" t="s">
        <v>263</v>
      </c>
      <c r="F212" s="220" t="s">
        <v>264</v>
      </c>
      <c r="G212" s="221" t="s">
        <v>125</v>
      </c>
      <c r="H212" s="222">
        <v>31.100000000000001</v>
      </c>
      <c r="I212" s="223"/>
      <c r="J212" s="224">
        <f>ROUND(I212*H212,2)</f>
        <v>0</v>
      </c>
      <c r="K212" s="220" t="s">
        <v>126</v>
      </c>
      <c r="L212" s="44"/>
      <c r="M212" s="225" t="s">
        <v>1</v>
      </c>
      <c r="N212" s="226" t="s">
        <v>38</v>
      </c>
      <c r="O212" s="91"/>
      <c r="P212" s="227">
        <f>O212*H212</f>
        <v>0</v>
      </c>
      <c r="Q212" s="227">
        <v>0.12966</v>
      </c>
      <c r="R212" s="227">
        <f>Q212*H212</f>
        <v>4.0324260000000001</v>
      </c>
      <c r="S212" s="227">
        <v>0</v>
      </c>
      <c r="T212" s="228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29" t="s">
        <v>127</v>
      </c>
      <c r="AT212" s="229" t="s">
        <v>122</v>
      </c>
      <c r="AU212" s="229" t="s">
        <v>83</v>
      </c>
      <c r="AY212" s="17" t="s">
        <v>120</v>
      </c>
      <c r="BE212" s="230">
        <f>IF(N212="základní",J212,0)</f>
        <v>0</v>
      </c>
      <c r="BF212" s="230">
        <f>IF(N212="snížená",J212,0)</f>
        <v>0</v>
      </c>
      <c r="BG212" s="230">
        <f>IF(N212="zákl. přenesená",J212,0)</f>
        <v>0</v>
      </c>
      <c r="BH212" s="230">
        <f>IF(N212="sníž. přenesená",J212,0)</f>
        <v>0</v>
      </c>
      <c r="BI212" s="230">
        <f>IF(N212="nulová",J212,0)</f>
        <v>0</v>
      </c>
      <c r="BJ212" s="17" t="s">
        <v>81</v>
      </c>
      <c r="BK212" s="230">
        <f>ROUND(I212*H212,2)</f>
        <v>0</v>
      </c>
      <c r="BL212" s="17" t="s">
        <v>127</v>
      </c>
      <c r="BM212" s="229" t="s">
        <v>448</v>
      </c>
    </row>
    <row r="213" s="2" customFormat="1">
      <c r="A213" s="38"/>
      <c r="B213" s="39"/>
      <c r="C213" s="218" t="s">
        <v>297</v>
      </c>
      <c r="D213" s="218" t="s">
        <v>122</v>
      </c>
      <c r="E213" s="219" t="s">
        <v>267</v>
      </c>
      <c r="F213" s="220" t="s">
        <v>268</v>
      </c>
      <c r="G213" s="221" t="s">
        <v>125</v>
      </c>
      <c r="H213" s="222">
        <v>1</v>
      </c>
      <c r="I213" s="223"/>
      <c r="J213" s="224">
        <f>ROUND(I213*H213,2)</f>
        <v>0</v>
      </c>
      <c r="K213" s="220" t="s">
        <v>126</v>
      </c>
      <c r="L213" s="44"/>
      <c r="M213" s="225" t="s">
        <v>1</v>
      </c>
      <c r="N213" s="226" t="s">
        <v>38</v>
      </c>
      <c r="O213" s="91"/>
      <c r="P213" s="227">
        <f>O213*H213</f>
        <v>0</v>
      </c>
      <c r="Q213" s="227">
        <v>0.084250000000000005</v>
      </c>
      <c r="R213" s="227">
        <f>Q213*H213</f>
        <v>0.084250000000000005</v>
      </c>
      <c r="S213" s="227">
        <v>0</v>
      </c>
      <c r="T213" s="228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29" t="s">
        <v>127</v>
      </c>
      <c r="AT213" s="229" t="s">
        <v>122</v>
      </c>
      <c r="AU213" s="229" t="s">
        <v>83</v>
      </c>
      <c r="AY213" s="17" t="s">
        <v>120</v>
      </c>
      <c r="BE213" s="230">
        <f>IF(N213="základní",J213,0)</f>
        <v>0</v>
      </c>
      <c r="BF213" s="230">
        <f>IF(N213="snížená",J213,0)</f>
        <v>0</v>
      </c>
      <c r="BG213" s="230">
        <f>IF(N213="zákl. přenesená",J213,0)</f>
        <v>0</v>
      </c>
      <c r="BH213" s="230">
        <f>IF(N213="sníž. přenesená",J213,0)</f>
        <v>0</v>
      </c>
      <c r="BI213" s="230">
        <f>IF(N213="nulová",J213,0)</f>
        <v>0</v>
      </c>
      <c r="BJ213" s="17" t="s">
        <v>81</v>
      </c>
      <c r="BK213" s="230">
        <f>ROUND(I213*H213,2)</f>
        <v>0</v>
      </c>
      <c r="BL213" s="17" t="s">
        <v>127</v>
      </c>
      <c r="BM213" s="229" t="s">
        <v>449</v>
      </c>
    </row>
    <row r="214" s="13" customFormat="1">
      <c r="A214" s="13"/>
      <c r="B214" s="231"/>
      <c r="C214" s="232"/>
      <c r="D214" s="233" t="s">
        <v>129</v>
      </c>
      <c r="E214" s="234" t="s">
        <v>1</v>
      </c>
      <c r="F214" s="235" t="s">
        <v>450</v>
      </c>
      <c r="G214" s="232"/>
      <c r="H214" s="236">
        <v>1</v>
      </c>
      <c r="I214" s="237"/>
      <c r="J214" s="232"/>
      <c r="K214" s="232"/>
      <c r="L214" s="238"/>
      <c r="M214" s="239"/>
      <c r="N214" s="240"/>
      <c r="O214" s="240"/>
      <c r="P214" s="240"/>
      <c r="Q214" s="240"/>
      <c r="R214" s="240"/>
      <c r="S214" s="240"/>
      <c r="T214" s="241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2" t="s">
        <v>129</v>
      </c>
      <c r="AU214" s="242" t="s">
        <v>83</v>
      </c>
      <c r="AV214" s="13" t="s">
        <v>83</v>
      </c>
      <c r="AW214" s="13" t="s">
        <v>30</v>
      </c>
      <c r="AX214" s="13" t="s">
        <v>73</v>
      </c>
      <c r="AY214" s="242" t="s">
        <v>120</v>
      </c>
    </row>
    <row r="215" s="14" customFormat="1">
      <c r="A215" s="14"/>
      <c r="B215" s="243"/>
      <c r="C215" s="244"/>
      <c r="D215" s="233" t="s">
        <v>129</v>
      </c>
      <c r="E215" s="245" t="s">
        <v>1</v>
      </c>
      <c r="F215" s="246" t="s">
        <v>132</v>
      </c>
      <c r="G215" s="244"/>
      <c r="H215" s="247">
        <v>1</v>
      </c>
      <c r="I215" s="248"/>
      <c r="J215" s="244"/>
      <c r="K215" s="244"/>
      <c r="L215" s="249"/>
      <c r="M215" s="250"/>
      <c r="N215" s="251"/>
      <c r="O215" s="251"/>
      <c r="P215" s="251"/>
      <c r="Q215" s="251"/>
      <c r="R215" s="251"/>
      <c r="S215" s="251"/>
      <c r="T215" s="252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3" t="s">
        <v>129</v>
      </c>
      <c r="AU215" s="253" t="s">
        <v>83</v>
      </c>
      <c r="AV215" s="14" t="s">
        <v>127</v>
      </c>
      <c r="AW215" s="14" t="s">
        <v>30</v>
      </c>
      <c r="AX215" s="14" t="s">
        <v>81</v>
      </c>
      <c r="AY215" s="253" t="s">
        <v>120</v>
      </c>
    </row>
    <row r="216" s="2" customFormat="1" ht="16.5" customHeight="1">
      <c r="A216" s="38"/>
      <c r="B216" s="39"/>
      <c r="C216" s="218" t="s">
        <v>301</v>
      </c>
      <c r="D216" s="218" t="s">
        <v>122</v>
      </c>
      <c r="E216" s="219" t="s">
        <v>451</v>
      </c>
      <c r="F216" s="220" t="s">
        <v>452</v>
      </c>
      <c r="G216" s="221" t="s">
        <v>125</v>
      </c>
      <c r="H216" s="222">
        <v>167.40000000000001</v>
      </c>
      <c r="I216" s="223"/>
      <c r="J216" s="224">
        <f>ROUND(I216*H216,2)</f>
        <v>0</v>
      </c>
      <c r="K216" s="220" t="s">
        <v>1</v>
      </c>
      <c r="L216" s="44"/>
      <c r="M216" s="225" t="s">
        <v>1</v>
      </c>
      <c r="N216" s="226" t="s">
        <v>38</v>
      </c>
      <c r="O216" s="91"/>
      <c r="P216" s="227">
        <f>O216*H216</f>
        <v>0</v>
      </c>
      <c r="Q216" s="227">
        <v>0</v>
      </c>
      <c r="R216" s="227">
        <f>Q216*H216</f>
        <v>0</v>
      </c>
      <c r="S216" s="227">
        <v>0</v>
      </c>
      <c r="T216" s="228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29" t="s">
        <v>127</v>
      </c>
      <c r="AT216" s="229" t="s">
        <v>122</v>
      </c>
      <c r="AU216" s="229" t="s">
        <v>83</v>
      </c>
      <c r="AY216" s="17" t="s">
        <v>120</v>
      </c>
      <c r="BE216" s="230">
        <f>IF(N216="základní",J216,0)</f>
        <v>0</v>
      </c>
      <c r="BF216" s="230">
        <f>IF(N216="snížená",J216,0)</f>
        <v>0</v>
      </c>
      <c r="BG216" s="230">
        <f>IF(N216="zákl. přenesená",J216,0)</f>
        <v>0</v>
      </c>
      <c r="BH216" s="230">
        <f>IF(N216="sníž. přenesená",J216,0)</f>
        <v>0</v>
      </c>
      <c r="BI216" s="230">
        <f>IF(N216="nulová",J216,0)</f>
        <v>0</v>
      </c>
      <c r="BJ216" s="17" t="s">
        <v>81</v>
      </c>
      <c r="BK216" s="230">
        <f>ROUND(I216*H216,2)</f>
        <v>0</v>
      </c>
      <c r="BL216" s="17" t="s">
        <v>127</v>
      </c>
      <c r="BM216" s="229" t="s">
        <v>453</v>
      </c>
    </row>
    <row r="217" s="13" customFormat="1">
      <c r="A217" s="13"/>
      <c r="B217" s="231"/>
      <c r="C217" s="232"/>
      <c r="D217" s="233" t="s">
        <v>129</v>
      </c>
      <c r="E217" s="234" t="s">
        <v>1</v>
      </c>
      <c r="F217" s="235" t="s">
        <v>454</v>
      </c>
      <c r="G217" s="232"/>
      <c r="H217" s="236">
        <v>167.40000000000001</v>
      </c>
      <c r="I217" s="237"/>
      <c r="J217" s="232"/>
      <c r="K217" s="232"/>
      <c r="L217" s="238"/>
      <c r="M217" s="239"/>
      <c r="N217" s="240"/>
      <c r="O217" s="240"/>
      <c r="P217" s="240"/>
      <c r="Q217" s="240"/>
      <c r="R217" s="240"/>
      <c r="S217" s="240"/>
      <c r="T217" s="241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2" t="s">
        <v>129</v>
      </c>
      <c r="AU217" s="242" t="s">
        <v>83</v>
      </c>
      <c r="AV217" s="13" t="s">
        <v>83</v>
      </c>
      <c r="AW217" s="13" t="s">
        <v>30</v>
      </c>
      <c r="AX217" s="13" t="s">
        <v>81</v>
      </c>
      <c r="AY217" s="242" t="s">
        <v>120</v>
      </c>
    </row>
    <row r="218" s="2" customFormat="1" ht="16.5" customHeight="1">
      <c r="A218" s="38"/>
      <c r="B218" s="39"/>
      <c r="C218" s="264" t="s">
        <v>305</v>
      </c>
      <c r="D218" s="264" t="s">
        <v>204</v>
      </c>
      <c r="E218" s="265" t="s">
        <v>455</v>
      </c>
      <c r="F218" s="266" t="s">
        <v>456</v>
      </c>
      <c r="G218" s="267" t="s">
        <v>125</v>
      </c>
      <c r="H218" s="268">
        <v>152.16</v>
      </c>
      <c r="I218" s="269"/>
      <c r="J218" s="270">
        <f>ROUND(I218*H218,2)</f>
        <v>0</v>
      </c>
      <c r="K218" s="266" t="s">
        <v>1</v>
      </c>
      <c r="L218" s="271"/>
      <c r="M218" s="272" t="s">
        <v>1</v>
      </c>
      <c r="N218" s="273" t="s">
        <v>38</v>
      </c>
      <c r="O218" s="91"/>
      <c r="P218" s="227">
        <f>O218*H218</f>
        <v>0</v>
      </c>
      <c r="Q218" s="227">
        <v>0</v>
      </c>
      <c r="R218" s="227">
        <f>Q218*H218</f>
        <v>0</v>
      </c>
      <c r="S218" s="227">
        <v>0</v>
      </c>
      <c r="T218" s="228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29" t="s">
        <v>167</v>
      </c>
      <c r="AT218" s="229" t="s">
        <v>204</v>
      </c>
      <c r="AU218" s="229" t="s">
        <v>83</v>
      </c>
      <c r="AY218" s="17" t="s">
        <v>120</v>
      </c>
      <c r="BE218" s="230">
        <f>IF(N218="základní",J218,0)</f>
        <v>0</v>
      </c>
      <c r="BF218" s="230">
        <f>IF(N218="snížená",J218,0)</f>
        <v>0</v>
      </c>
      <c r="BG218" s="230">
        <f>IF(N218="zákl. přenesená",J218,0)</f>
        <v>0</v>
      </c>
      <c r="BH218" s="230">
        <f>IF(N218="sníž. přenesená",J218,0)</f>
        <v>0</v>
      </c>
      <c r="BI218" s="230">
        <f>IF(N218="nulová",J218,0)</f>
        <v>0</v>
      </c>
      <c r="BJ218" s="17" t="s">
        <v>81</v>
      </c>
      <c r="BK218" s="230">
        <f>ROUND(I218*H218,2)</f>
        <v>0</v>
      </c>
      <c r="BL218" s="17" t="s">
        <v>127</v>
      </c>
      <c r="BM218" s="229" t="s">
        <v>457</v>
      </c>
    </row>
    <row r="219" s="13" customFormat="1">
      <c r="A219" s="13"/>
      <c r="B219" s="231"/>
      <c r="C219" s="232"/>
      <c r="D219" s="233" t="s">
        <v>129</v>
      </c>
      <c r="E219" s="234" t="s">
        <v>1</v>
      </c>
      <c r="F219" s="235" t="s">
        <v>458</v>
      </c>
      <c r="G219" s="232"/>
      <c r="H219" s="236">
        <v>152.16</v>
      </c>
      <c r="I219" s="237"/>
      <c r="J219" s="232"/>
      <c r="K219" s="232"/>
      <c r="L219" s="238"/>
      <c r="M219" s="239"/>
      <c r="N219" s="240"/>
      <c r="O219" s="240"/>
      <c r="P219" s="240"/>
      <c r="Q219" s="240"/>
      <c r="R219" s="240"/>
      <c r="S219" s="240"/>
      <c r="T219" s="241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2" t="s">
        <v>129</v>
      </c>
      <c r="AU219" s="242" t="s">
        <v>83</v>
      </c>
      <c r="AV219" s="13" t="s">
        <v>83</v>
      </c>
      <c r="AW219" s="13" t="s">
        <v>30</v>
      </c>
      <c r="AX219" s="13" t="s">
        <v>81</v>
      </c>
      <c r="AY219" s="242" t="s">
        <v>120</v>
      </c>
    </row>
    <row r="220" s="2" customFormat="1" ht="16.5" customHeight="1">
      <c r="A220" s="38"/>
      <c r="B220" s="39"/>
      <c r="C220" s="264" t="s">
        <v>310</v>
      </c>
      <c r="D220" s="264" t="s">
        <v>204</v>
      </c>
      <c r="E220" s="265" t="s">
        <v>459</v>
      </c>
      <c r="F220" s="266" t="s">
        <v>460</v>
      </c>
      <c r="G220" s="267" t="s">
        <v>125</v>
      </c>
      <c r="H220" s="268">
        <v>15.24</v>
      </c>
      <c r="I220" s="269"/>
      <c r="J220" s="270">
        <f>ROUND(I220*H220,2)</f>
        <v>0</v>
      </c>
      <c r="K220" s="266" t="s">
        <v>1</v>
      </c>
      <c r="L220" s="271"/>
      <c r="M220" s="272" t="s">
        <v>1</v>
      </c>
      <c r="N220" s="273" t="s">
        <v>38</v>
      </c>
      <c r="O220" s="91"/>
      <c r="P220" s="227">
        <f>O220*H220</f>
        <v>0</v>
      </c>
      <c r="Q220" s="227">
        <v>0</v>
      </c>
      <c r="R220" s="227">
        <f>Q220*H220</f>
        <v>0</v>
      </c>
      <c r="S220" s="227">
        <v>0</v>
      </c>
      <c r="T220" s="228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229" t="s">
        <v>167</v>
      </c>
      <c r="AT220" s="229" t="s">
        <v>204</v>
      </c>
      <c r="AU220" s="229" t="s">
        <v>83</v>
      </c>
      <c r="AY220" s="17" t="s">
        <v>120</v>
      </c>
      <c r="BE220" s="230">
        <f>IF(N220="základní",J220,0)</f>
        <v>0</v>
      </c>
      <c r="BF220" s="230">
        <f>IF(N220="snížená",J220,0)</f>
        <v>0</v>
      </c>
      <c r="BG220" s="230">
        <f>IF(N220="zákl. přenesená",J220,0)</f>
        <v>0</v>
      </c>
      <c r="BH220" s="230">
        <f>IF(N220="sníž. přenesená",J220,0)</f>
        <v>0</v>
      </c>
      <c r="BI220" s="230">
        <f>IF(N220="nulová",J220,0)</f>
        <v>0</v>
      </c>
      <c r="BJ220" s="17" t="s">
        <v>81</v>
      </c>
      <c r="BK220" s="230">
        <f>ROUND(I220*H220,2)</f>
        <v>0</v>
      </c>
      <c r="BL220" s="17" t="s">
        <v>127</v>
      </c>
      <c r="BM220" s="229" t="s">
        <v>461</v>
      </c>
    </row>
    <row r="221" s="13" customFormat="1">
      <c r="A221" s="13"/>
      <c r="B221" s="231"/>
      <c r="C221" s="232"/>
      <c r="D221" s="233" t="s">
        <v>129</v>
      </c>
      <c r="E221" s="234" t="s">
        <v>1</v>
      </c>
      <c r="F221" s="235" t="s">
        <v>462</v>
      </c>
      <c r="G221" s="232"/>
      <c r="H221" s="236">
        <v>15.24</v>
      </c>
      <c r="I221" s="237"/>
      <c r="J221" s="232"/>
      <c r="K221" s="232"/>
      <c r="L221" s="238"/>
      <c r="M221" s="239"/>
      <c r="N221" s="240"/>
      <c r="O221" s="240"/>
      <c r="P221" s="240"/>
      <c r="Q221" s="240"/>
      <c r="R221" s="240"/>
      <c r="S221" s="240"/>
      <c r="T221" s="241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2" t="s">
        <v>129</v>
      </c>
      <c r="AU221" s="242" t="s">
        <v>83</v>
      </c>
      <c r="AV221" s="13" t="s">
        <v>83</v>
      </c>
      <c r="AW221" s="13" t="s">
        <v>30</v>
      </c>
      <c r="AX221" s="13" t="s">
        <v>81</v>
      </c>
      <c r="AY221" s="242" t="s">
        <v>120</v>
      </c>
    </row>
    <row r="222" s="2" customFormat="1" ht="33" customHeight="1">
      <c r="A222" s="38"/>
      <c r="B222" s="39"/>
      <c r="C222" s="218" t="s">
        <v>315</v>
      </c>
      <c r="D222" s="218" t="s">
        <v>122</v>
      </c>
      <c r="E222" s="219" t="s">
        <v>463</v>
      </c>
      <c r="F222" s="220" t="s">
        <v>464</v>
      </c>
      <c r="G222" s="221" t="s">
        <v>125</v>
      </c>
      <c r="H222" s="222">
        <v>167.40000000000001</v>
      </c>
      <c r="I222" s="223"/>
      <c r="J222" s="224">
        <f>ROUND(I222*H222,2)</f>
        <v>0</v>
      </c>
      <c r="K222" s="220" t="s">
        <v>1</v>
      </c>
      <c r="L222" s="44"/>
      <c r="M222" s="225" t="s">
        <v>1</v>
      </c>
      <c r="N222" s="226" t="s">
        <v>38</v>
      </c>
      <c r="O222" s="91"/>
      <c r="P222" s="227">
        <f>O222*H222</f>
        <v>0</v>
      </c>
      <c r="Q222" s="227">
        <v>0</v>
      </c>
      <c r="R222" s="227">
        <f>Q222*H222</f>
        <v>0</v>
      </c>
      <c r="S222" s="227">
        <v>0</v>
      </c>
      <c r="T222" s="228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29" t="s">
        <v>127</v>
      </c>
      <c r="AT222" s="229" t="s">
        <v>122</v>
      </c>
      <c r="AU222" s="229" t="s">
        <v>83</v>
      </c>
      <c r="AY222" s="17" t="s">
        <v>120</v>
      </c>
      <c r="BE222" s="230">
        <f>IF(N222="základní",J222,0)</f>
        <v>0</v>
      </c>
      <c r="BF222" s="230">
        <f>IF(N222="snížená",J222,0)</f>
        <v>0</v>
      </c>
      <c r="BG222" s="230">
        <f>IF(N222="zákl. přenesená",J222,0)</f>
        <v>0</v>
      </c>
      <c r="BH222" s="230">
        <f>IF(N222="sníž. přenesená",J222,0)</f>
        <v>0</v>
      </c>
      <c r="BI222" s="230">
        <f>IF(N222="nulová",J222,0)</f>
        <v>0</v>
      </c>
      <c r="BJ222" s="17" t="s">
        <v>81</v>
      </c>
      <c r="BK222" s="230">
        <f>ROUND(I222*H222,2)</f>
        <v>0</v>
      </c>
      <c r="BL222" s="17" t="s">
        <v>127</v>
      </c>
      <c r="BM222" s="229" t="s">
        <v>465</v>
      </c>
    </row>
    <row r="223" s="13" customFormat="1">
      <c r="A223" s="13"/>
      <c r="B223" s="231"/>
      <c r="C223" s="232"/>
      <c r="D223" s="233" t="s">
        <v>129</v>
      </c>
      <c r="E223" s="234" t="s">
        <v>1</v>
      </c>
      <c r="F223" s="235" t="s">
        <v>454</v>
      </c>
      <c r="G223" s="232"/>
      <c r="H223" s="236">
        <v>167.40000000000001</v>
      </c>
      <c r="I223" s="237"/>
      <c r="J223" s="232"/>
      <c r="K223" s="232"/>
      <c r="L223" s="238"/>
      <c r="M223" s="239"/>
      <c r="N223" s="240"/>
      <c r="O223" s="240"/>
      <c r="P223" s="240"/>
      <c r="Q223" s="240"/>
      <c r="R223" s="240"/>
      <c r="S223" s="240"/>
      <c r="T223" s="241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2" t="s">
        <v>129</v>
      </c>
      <c r="AU223" s="242" t="s">
        <v>83</v>
      </c>
      <c r="AV223" s="13" t="s">
        <v>83</v>
      </c>
      <c r="AW223" s="13" t="s">
        <v>30</v>
      </c>
      <c r="AX223" s="13" t="s">
        <v>81</v>
      </c>
      <c r="AY223" s="242" t="s">
        <v>120</v>
      </c>
    </row>
    <row r="224" s="12" customFormat="1" ht="22.8" customHeight="1">
      <c r="A224" s="12"/>
      <c r="B224" s="202"/>
      <c r="C224" s="203"/>
      <c r="D224" s="204" t="s">
        <v>72</v>
      </c>
      <c r="E224" s="216" t="s">
        <v>175</v>
      </c>
      <c r="F224" s="216" t="s">
        <v>282</v>
      </c>
      <c r="G224" s="203"/>
      <c r="H224" s="203"/>
      <c r="I224" s="206"/>
      <c r="J224" s="217">
        <f>BK224</f>
        <v>0</v>
      </c>
      <c r="K224" s="203"/>
      <c r="L224" s="208"/>
      <c r="M224" s="209"/>
      <c r="N224" s="210"/>
      <c r="O224" s="210"/>
      <c r="P224" s="211">
        <f>SUM(P225:P266)</f>
        <v>0</v>
      </c>
      <c r="Q224" s="210"/>
      <c r="R224" s="211">
        <f>SUM(R225:R266)</f>
        <v>42.462866300000002</v>
      </c>
      <c r="S224" s="210"/>
      <c r="T224" s="212">
        <f>SUM(T225:T266)</f>
        <v>0.086000000000000007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213" t="s">
        <v>81</v>
      </c>
      <c r="AT224" s="214" t="s">
        <v>72</v>
      </c>
      <c r="AU224" s="214" t="s">
        <v>81</v>
      </c>
      <c r="AY224" s="213" t="s">
        <v>120</v>
      </c>
      <c r="BK224" s="215">
        <f>SUM(BK225:BK266)</f>
        <v>0</v>
      </c>
    </row>
    <row r="225" s="2" customFormat="1">
      <c r="A225" s="38"/>
      <c r="B225" s="39"/>
      <c r="C225" s="218" t="s">
        <v>319</v>
      </c>
      <c r="D225" s="218" t="s">
        <v>122</v>
      </c>
      <c r="E225" s="219" t="s">
        <v>466</v>
      </c>
      <c r="F225" s="220" t="s">
        <v>467</v>
      </c>
      <c r="G225" s="221" t="s">
        <v>468</v>
      </c>
      <c r="H225" s="222">
        <v>4</v>
      </c>
      <c r="I225" s="223"/>
      <c r="J225" s="224">
        <f>ROUND(I225*H225,2)</f>
        <v>0</v>
      </c>
      <c r="K225" s="220" t="s">
        <v>126</v>
      </c>
      <c r="L225" s="44"/>
      <c r="M225" s="225" t="s">
        <v>1</v>
      </c>
      <c r="N225" s="226" t="s">
        <v>38</v>
      </c>
      <c r="O225" s="91"/>
      <c r="P225" s="227">
        <f>O225*H225</f>
        <v>0</v>
      </c>
      <c r="Q225" s="227">
        <v>0.00069999999999999999</v>
      </c>
      <c r="R225" s="227">
        <f>Q225*H225</f>
        <v>0.0028</v>
      </c>
      <c r="S225" s="227">
        <v>0</v>
      </c>
      <c r="T225" s="228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29" t="s">
        <v>127</v>
      </c>
      <c r="AT225" s="229" t="s">
        <v>122</v>
      </c>
      <c r="AU225" s="229" t="s">
        <v>83</v>
      </c>
      <c r="AY225" s="17" t="s">
        <v>120</v>
      </c>
      <c r="BE225" s="230">
        <f>IF(N225="základní",J225,0)</f>
        <v>0</v>
      </c>
      <c r="BF225" s="230">
        <f>IF(N225="snížená",J225,0)</f>
        <v>0</v>
      </c>
      <c r="BG225" s="230">
        <f>IF(N225="zákl. přenesená",J225,0)</f>
        <v>0</v>
      </c>
      <c r="BH225" s="230">
        <f>IF(N225="sníž. přenesená",J225,0)</f>
        <v>0</v>
      </c>
      <c r="BI225" s="230">
        <f>IF(N225="nulová",J225,0)</f>
        <v>0</v>
      </c>
      <c r="BJ225" s="17" t="s">
        <v>81</v>
      </c>
      <c r="BK225" s="230">
        <f>ROUND(I225*H225,2)</f>
        <v>0</v>
      </c>
      <c r="BL225" s="17" t="s">
        <v>127</v>
      </c>
      <c r="BM225" s="229" t="s">
        <v>469</v>
      </c>
    </row>
    <row r="226" s="2" customFormat="1">
      <c r="A226" s="38"/>
      <c r="B226" s="39"/>
      <c r="C226" s="264" t="s">
        <v>324</v>
      </c>
      <c r="D226" s="264" t="s">
        <v>204</v>
      </c>
      <c r="E226" s="265" t="s">
        <v>470</v>
      </c>
      <c r="F226" s="266" t="s">
        <v>471</v>
      </c>
      <c r="G226" s="267" t="s">
        <v>468</v>
      </c>
      <c r="H226" s="268">
        <v>1</v>
      </c>
      <c r="I226" s="269"/>
      <c r="J226" s="270">
        <f>ROUND(I226*H226,2)</f>
        <v>0</v>
      </c>
      <c r="K226" s="266" t="s">
        <v>126</v>
      </c>
      <c r="L226" s="271"/>
      <c r="M226" s="272" t="s">
        <v>1</v>
      </c>
      <c r="N226" s="273" t="s">
        <v>38</v>
      </c>
      <c r="O226" s="91"/>
      <c r="P226" s="227">
        <f>O226*H226</f>
        <v>0</v>
      </c>
      <c r="Q226" s="227">
        <v>0.0025999999999999999</v>
      </c>
      <c r="R226" s="227">
        <f>Q226*H226</f>
        <v>0.0025999999999999999</v>
      </c>
      <c r="S226" s="227">
        <v>0</v>
      </c>
      <c r="T226" s="228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29" t="s">
        <v>167</v>
      </c>
      <c r="AT226" s="229" t="s">
        <v>204</v>
      </c>
      <c r="AU226" s="229" t="s">
        <v>83</v>
      </c>
      <c r="AY226" s="17" t="s">
        <v>120</v>
      </c>
      <c r="BE226" s="230">
        <f>IF(N226="základní",J226,0)</f>
        <v>0</v>
      </c>
      <c r="BF226" s="230">
        <f>IF(N226="snížená",J226,0)</f>
        <v>0</v>
      </c>
      <c r="BG226" s="230">
        <f>IF(N226="zákl. přenesená",J226,0)</f>
        <v>0</v>
      </c>
      <c r="BH226" s="230">
        <f>IF(N226="sníž. přenesená",J226,0)</f>
        <v>0</v>
      </c>
      <c r="BI226" s="230">
        <f>IF(N226="nulová",J226,0)</f>
        <v>0</v>
      </c>
      <c r="BJ226" s="17" t="s">
        <v>81</v>
      </c>
      <c r="BK226" s="230">
        <f>ROUND(I226*H226,2)</f>
        <v>0</v>
      </c>
      <c r="BL226" s="17" t="s">
        <v>127</v>
      </c>
      <c r="BM226" s="229" t="s">
        <v>472</v>
      </c>
    </row>
    <row r="227" s="13" customFormat="1">
      <c r="A227" s="13"/>
      <c r="B227" s="231"/>
      <c r="C227" s="232"/>
      <c r="D227" s="233" t="s">
        <v>129</v>
      </c>
      <c r="E227" s="234" t="s">
        <v>1</v>
      </c>
      <c r="F227" s="235" t="s">
        <v>473</v>
      </c>
      <c r="G227" s="232"/>
      <c r="H227" s="236">
        <v>1</v>
      </c>
      <c r="I227" s="237"/>
      <c r="J227" s="232"/>
      <c r="K227" s="232"/>
      <c r="L227" s="238"/>
      <c r="M227" s="239"/>
      <c r="N227" s="240"/>
      <c r="O227" s="240"/>
      <c r="P227" s="240"/>
      <c r="Q227" s="240"/>
      <c r="R227" s="240"/>
      <c r="S227" s="240"/>
      <c r="T227" s="241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2" t="s">
        <v>129</v>
      </c>
      <c r="AU227" s="242" t="s">
        <v>83</v>
      </c>
      <c r="AV227" s="13" t="s">
        <v>83</v>
      </c>
      <c r="AW227" s="13" t="s">
        <v>30</v>
      </c>
      <c r="AX227" s="13" t="s">
        <v>81</v>
      </c>
      <c r="AY227" s="242" t="s">
        <v>120</v>
      </c>
    </row>
    <row r="228" s="2" customFormat="1">
      <c r="A228" s="38"/>
      <c r="B228" s="39"/>
      <c r="C228" s="264" t="s">
        <v>331</v>
      </c>
      <c r="D228" s="264" t="s">
        <v>204</v>
      </c>
      <c r="E228" s="265" t="s">
        <v>474</v>
      </c>
      <c r="F228" s="266" t="s">
        <v>475</v>
      </c>
      <c r="G228" s="267" t="s">
        <v>468</v>
      </c>
      <c r="H228" s="268">
        <v>1</v>
      </c>
      <c r="I228" s="269"/>
      <c r="J228" s="270">
        <f>ROUND(I228*H228,2)</f>
        <v>0</v>
      </c>
      <c r="K228" s="266" t="s">
        <v>126</v>
      </c>
      <c r="L228" s="271"/>
      <c r="M228" s="272" t="s">
        <v>1</v>
      </c>
      <c r="N228" s="273" t="s">
        <v>38</v>
      </c>
      <c r="O228" s="91"/>
      <c r="P228" s="227">
        <f>O228*H228</f>
        <v>0</v>
      </c>
      <c r="Q228" s="227">
        <v>0.0035000000000000001</v>
      </c>
      <c r="R228" s="227">
        <f>Q228*H228</f>
        <v>0.0035000000000000001</v>
      </c>
      <c r="S228" s="227">
        <v>0</v>
      </c>
      <c r="T228" s="228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29" t="s">
        <v>167</v>
      </c>
      <c r="AT228" s="229" t="s">
        <v>204</v>
      </c>
      <c r="AU228" s="229" t="s">
        <v>83</v>
      </c>
      <c r="AY228" s="17" t="s">
        <v>120</v>
      </c>
      <c r="BE228" s="230">
        <f>IF(N228="základní",J228,0)</f>
        <v>0</v>
      </c>
      <c r="BF228" s="230">
        <f>IF(N228="snížená",J228,0)</f>
        <v>0</v>
      </c>
      <c r="BG228" s="230">
        <f>IF(N228="zákl. přenesená",J228,0)</f>
        <v>0</v>
      </c>
      <c r="BH228" s="230">
        <f>IF(N228="sníž. přenesená",J228,0)</f>
        <v>0</v>
      </c>
      <c r="BI228" s="230">
        <f>IF(N228="nulová",J228,0)</f>
        <v>0</v>
      </c>
      <c r="BJ228" s="17" t="s">
        <v>81</v>
      </c>
      <c r="BK228" s="230">
        <f>ROUND(I228*H228,2)</f>
        <v>0</v>
      </c>
      <c r="BL228" s="17" t="s">
        <v>127</v>
      </c>
      <c r="BM228" s="229" t="s">
        <v>476</v>
      </c>
    </row>
    <row r="229" s="13" customFormat="1">
      <c r="A229" s="13"/>
      <c r="B229" s="231"/>
      <c r="C229" s="232"/>
      <c r="D229" s="233" t="s">
        <v>129</v>
      </c>
      <c r="E229" s="234" t="s">
        <v>1</v>
      </c>
      <c r="F229" s="235" t="s">
        <v>477</v>
      </c>
      <c r="G229" s="232"/>
      <c r="H229" s="236">
        <v>1</v>
      </c>
      <c r="I229" s="237"/>
      <c r="J229" s="232"/>
      <c r="K229" s="232"/>
      <c r="L229" s="238"/>
      <c r="M229" s="239"/>
      <c r="N229" s="240"/>
      <c r="O229" s="240"/>
      <c r="P229" s="240"/>
      <c r="Q229" s="240"/>
      <c r="R229" s="240"/>
      <c r="S229" s="240"/>
      <c r="T229" s="241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2" t="s">
        <v>129</v>
      </c>
      <c r="AU229" s="242" t="s">
        <v>83</v>
      </c>
      <c r="AV229" s="13" t="s">
        <v>83</v>
      </c>
      <c r="AW229" s="13" t="s">
        <v>30</v>
      </c>
      <c r="AX229" s="13" t="s">
        <v>81</v>
      </c>
      <c r="AY229" s="242" t="s">
        <v>120</v>
      </c>
    </row>
    <row r="230" s="2" customFormat="1">
      <c r="A230" s="38"/>
      <c r="B230" s="39"/>
      <c r="C230" s="218" t="s">
        <v>336</v>
      </c>
      <c r="D230" s="218" t="s">
        <v>122</v>
      </c>
      <c r="E230" s="219" t="s">
        <v>478</v>
      </c>
      <c r="F230" s="220" t="s">
        <v>479</v>
      </c>
      <c r="G230" s="221" t="s">
        <v>468</v>
      </c>
      <c r="H230" s="222">
        <v>3</v>
      </c>
      <c r="I230" s="223"/>
      <c r="J230" s="224">
        <f>ROUND(I230*H230,2)</f>
        <v>0</v>
      </c>
      <c r="K230" s="220" t="s">
        <v>126</v>
      </c>
      <c r="L230" s="44"/>
      <c r="M230" s="225" t="s">
        <v>1</v>
      </c>
      <c r="N230" s="226" t="s">
        <v>38</v>
      </c>
      <c r="O230" s="91"/>
      <c r="P230" s="227">
        <f>O230*H230</f>
        <v>0</v>
      </c>
      <c r="Q230" s="227">
        <v>0.11241</v>
      </c>
      <c r="R230" s="227">
        <f>Q230*H230</f>
        <v>0.33722999999999997</v>
      </c>
      <c r="S230" s="227">
        <v>0</v>
      </c>
      <c r="T230" s="228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29" t="s">
        <v>127</v>
      </c>
      <c r="AT230" s="229" t="s">
        <v>122</v>
      </c>
      <c r="AU230" s="229" t="s">
        <v>83</v>
      </c>
      <c r="AY230" s="17" t="s">
        <v>120</v>
      </c>
      <c r="BE230" s="230">
        <f>IF(N230="základní",J230,0)</f>
        <v>0</v>
      </c>
      <c r="BF230" s="230">
        <f>IF(N230="snížená",J230,0)</f>
        <v>0</v>
      </c>
      <c r="BG230" s="230">
        <f>IF(N230="zákl. přenesená",J230,0)</f>
        <v>0</v>
      </c>
      <c r="BH230" s="230">
        <f>IF(N230="sníž. přenesená",J230,0)</f>
        <v>0</v>
      </c>
      <c r="BI230" s="230">
        <f>IF(N230="nulová",J230,0)</f>
        <v>0</v>
      </c>
      <c r="BJ230" s="17" t="s">
        <v>81</v>
      </c>
      <c r="BK230" s="230">
        <f>ROUND(I230*H230,2)</f>
        <v>0</v>
      </c>
      <c r="BL230" s="17" t="s">
        <v>127</v>
      </c>
      <c r="BM230" s="229" t="s">
        <v>480</v>
      </c>
    </row>
    <row r="231" s="13" customFormat="1">
      <c r="A231" s="13"/>
      <c r="B231" s="231"/>
      <c r="C231" s="232"/>
      <c r="D231" s="233" t="s">
        <v>129</v>
      </c>
      <c r="E231" s="234" t="s">
        <v>1</v>
      </c>
      <c r="F231" s="235" t="s">
        <v>481</v>
      </c>
      <c r="G231" s="232"/>
      <c r="H231" s="236">
        <v>1</v>
      </c>
      <c r="I231" s="237"/>
      <c r="J231" s="232"/>
      <c r="K231" s="232"/>
      <c r="L231" s="238"/>
      <c r="M231" s="239"/>
      <c r="N231" s="240"/>
      <c r="O231" s="240"/>
      <c r="P231" s="240"/>
      <c r="Q231" s="240"/>
      <c r="R231" s="240"/>
      <c r="S231" s="240"/>
      <c r="T231" s="241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2" t="s">
        <v>129</v>
      </c>
      <c r="AU231" s="242" t="s">
        <v>83</v>
      </c>
      <c r="AV231" s="13" t="s">
        <v>83</v>
      </c>
      <c r="AW231" s="13" t="s">
        <v>30</v>
      </c>
      <c r="AX231" s="13" t="s">
        <v>73</v>
      </c>
      <c r="AY231" s="242" t="s">
        <v>120</v>
      </c>
    </row>
    <row r="232" s="13" customFormat="1">
      <c r="A232" s="13"/>
      <c r="B232" s="231"/>
      <c r="C232" s="232"/>
      <c r="D232" s="233" t="s">
        <v>129</v>
      </c>
      <c r="E232" s="234" t="s">
        <v>1</v>
      </c>
      <c r="F232" s="235" t="s">
        <v>482</v>
      </c>
      <c r="G232" s="232"/>
      <c r="H232" s="236">
        <v>2</v>
      </c>
      <c r="I232" s="237"/>
      <c r="J232" s="232"/>
      <c r="K232" s="232"/>
      <c r="L232" s="238"/>
      <c r="M232" s="239"/>
      <c r="N232" s="240"/>
      <c r="O232" s="240"/>
      <c r="P232" s="240"/>
      <c r="Q232" s="240"/>
      <c r="R232" s="240"/>
      <c r="S232" s="240"/>
      <c r="T232" s="241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2" t="s">
        <v>129</v>
      </c>
      <c r="AU232" s="242" t="s">
        <v>83</v>
      </c>
      <c r="AV232" s="13" t="s">
        <v>83</v>
      </c>
      <c r="AW232" s="13" t="s">
        <v>30</v>
      </c>
      <c r="AX232" s="13" t="s">
        <v>73</v>
      </c>
      <c r="AY232" s="242" t="s">
        <v>120</v>
      </c>
    </row>
    <row r="233" s="14" customFormat="1">
      <c r="A233" s="14"/>
      <c r="B233" s="243"/>
      <c r="C233" s="244"/>
      <c r="D233" s="233" t="s">
        <v>129</v>
      </c>
      <c r="E233" s="245" t="s">
        <v>1</v>
      </c>
      <c r="F233" s="246" t="s">
        <v>132</v>
      </c>
      <c r="G233" s="244"/>
      <c r="H233" s="247">
        <v>3</v>
      </c>
      <c r="I233" s="248"/>
      <c r="J233" s="244"/>
      <c r="K233" s="244"/>
      <c r="L233" s="249"/>
      <c r="M233" s="250"/>
      <c r="N233" s="251"/>
      <c r="O233" s="251"/>
      <c r="P233" s="251"/>
      <c r="Q233" s="251"/>
      <c r="R233" s="251"/>
      <c r="S233" s="251"/>
      <c r="T233" s="252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3" t="s">
        <v>129</v>
      </c>
      <c r="AU233" s="253" t="s">
        <v>83</v>
      </c>
      <c r="AV233" s="14" t="s">
        <v>127</v>
      </c>
      <c r="AW233" s="14" t="s">
        <v>30</v>
      </c>
      <c r="AX233" s="14" t="s">
        <v>81</v>
      </c>
      <c r="AY233" s="253" t="s">
        <v>120</v>
      </c>
    </row>
    <row r="234" s="2" customFormat="1" ht="21.75" customHeight="1">
      <c r="A234" s="38"/>
      <c r="B234" s="39"/>
      <c r="C234" s="264" t="s">
        <v>341</v>
      </c>
      <c r="D234" s="264" t="s">
        <v>204</v>
      </c>
      <c r="E234" s="265" t="s">
        <v>483</v>
      </c>
      <c r="F234" s="266" t="s">
        <v>484</v>
      </c>
      <c r="G234" s="267" t="s">
        <v>468</v>
      </c>
      <c r="H234" s="268">
        <v>3</v>
      </c>
      <c r="I234" s="269"/>
      <c r="J234" s="270">
        <f>ROUND(I234*H234,2)</f>
        <v>0</v>
      </c>
      <c r="K234" s="266" t="s">
        <v>126</v>
      </c>
      <c r="L234" s="271"/>
      <c r="M234" s="272" t="s">
        <v>1</v>
      </c>
      <c r="N234" s="273" t="s">
        <v>38</v>
      </c>
      <c r="O234" s="91"/>
      <c r="P234" s="227">
        <f>O234*H234</f>
        <v>0</v>
      </c>
      <c r="Q234" s="227">
        <v>0.0061000000000000004</v>
      </c>
      <c r="R234" s="227">
        <f>Q234*H234</f>
        <v>0.0183</v>
      </c>
      <c r="S234" s="227">
        <v>0</v>
      </c>
      <c r="T234" s="228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29" t="s">
        <v>167</v>
      </c>
      <c r="AT234" s="229" t="s">
        <v>204</v>
      </c>
      <c r="AU234" s="229" t="s">
        <v>83</v>
      </c>
      <c r="AY234" s="17" t="s">
        <v>120</v>
      </c>
      <c r="BE234" s="230">
        <f>IF(N234="základní",J234,0)</f>
        <v>0</v>
      </c>
      <c r="BF234" s="230">
        <f>IF(N234="snížená",J234,0)</f>
        <v>0</v>
      </c>
      <c r="BG234" s="230">
        <f>IF(N234="zákl. přenesená",J234,0)</f>
        <v>0</v>
      </c>
      <c r="BH234" s="230">
        <f>IF(N234="sníž. přenesená",J234,0)</f>
        <v>0</v>
      </c>
      <c r="BI234" s="230">
        <f>IF(N234="nulová",J234,0)</f>
        <v>0</v>
      </c>
      <c r="BJ234" s="17" t="s">
        <v>81</v>
      </c>
      <c r="BK234" s="230">
        <f>ROUND(I234*H234,2)</f>
        <v>0</v>
      </c>
      <c r="BL234" s="17" t="s">
        <v>127</v>
      </c>
      <c r="BM234" s="229" t="s">
        <v>485</v>
      </c>
    </row>
    <row r="235" s="2" customFormat="1" ht="21.75" customHeight="1">
      <c r="A235" s="38"/>
      <c r="B235" s="39"/>
      <c r="C235" s="264" t="s">
        <v>345</v>
      </c>
      <c r="D235" s="264" t="s">
        <v>204</v>
      </c>
      <c r="E235" s="265" t="s">
        <v>486</v>
      </c>
      <c r="F235" s="266" t="s">
        <v>487</v>
      </c>
      <c r="G235" s="267" t="s">
        <v>468</v>
      </c>
      <c r="H235" s="268">
        <v>8</v>
      </c>
      <c r="I235" s="269"/>
      <c r="J235" s="270">
        <f>ROUND(I235*H235,2)</f>
        <v>0</v>
      </c>
      <c r="K235" s="266" t="s">
        <v>126</v>
      </c>
      <c r="L235" s="271"/>
      <c r="M235" s="272" t="s">
        <v>1</v>
      </c>
      <c r="N235" s="273" t="s">
        <v>38</v>
      </c>
      <c r="O235" s="91"/>
      <c r="P235" s="227">
        <f>O235*H235</f>
        <v>0</v>
      </c>
      <c r="Q235" s="227">
        <v>0.00035</v>
      </c>
      <c r="R235" s="227">
        <f>Q235*H235</f>
        <v>0.0028</v>
      </c>
      <c r="S235" s="227">
        <v>0</v>
      </c>
      <c r="T235" s="228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29" t="s">
        <v>167</v>
      </c>
      <c r="AT235" s="229" t="s">
        <v>204</v>
      </c>
      <c r="AU235" s="229" t="s">
        <v>83</v>
      </c>
      <c r="AY235" s="17" t="s">
        <v>120</v>
      </c>
      <c r="BE235" s="230">
        <f>IF(N235="základní",J235,0)</f>
        <v>0</v>
      </c>
      <c r="BF235" s="230">
        <f>IF(N235="snížená",J235,0)</f>
        <v>0</v>
      </c>
      <c r="BG235" s="230">
        <f>IF(N235="zákl. přenesená",J235,0)</f>
        <v>0</v>
      </c>
      <c r="BH235" s="230">
        <f>IF(N235="sníž. přenesená",J235,0)</f>
        <v>0</v>
      </c>
      <c r="BI235" s="230">
        <f>IF(N235="nulová",J235,0)</f>
        <v>0</v>
      </c>
      <c r="BJ235" s="17" t="s">
        <v>81</v>
      </c>
      <c r="BK235" s="230">
        <f>ROUND(I235*H235,2)</f>
        <v>0</v>
      </c>
      <c r="BL235" s="17" t="s">
        <v>127</v>
      </c>
      <c r="BM235" s="229" t="s">
        <v>488</v>
      </c>
    </row>
    <row r="236" s="2" customFormat="1" ht="16.5" customHeight="1">
      <c r="A236" s="38"/>
      <c r="B236" s="39"/>
      <c r="C236" s="264" t="s">
        <v>349</v>
      </c>
      <c r="D236" s="264" t="s">
        <v>204</v>
      </c>
      <c r="E236" s="265" t="s">
        <v>489</v>
      </c>
      <c r="F236" s="266" t="s">
        <v>490</v>
      </c>
      <c r="G236" s="267" t="s">
        <v>468</v>
      </c>
      <c r="H236" s="268">
        <v>3</v>
      </c>
      <c r="I236" s="269"/>
      <c r="J236" s="270">
        <f>ROUND(I236*H236,2)</f>
        <v>0</v>
      </c>
      <c r="K236" s="266" t="s">
        <v>126</v>
      </c>
      <c r="L236" s="271"/>
      <c r="M236" s="272" t="s">
        <v>1</v>
      </c>
      <c r="N236" s="273" t="s">
        <v>38</v>
      </c>
      <c r="O236" s="91"/>
      <c r="P236" s="227">
        <f>O236*H236</f>
        <v>0</v>
      </c>
      <c r="Q236" s="227">
        <v>0.00010000000000000001</v>
      </c>
      <c r="R236" s="227">
        <f>Q236*H236</f>
        <v>0.00030000000000000003</v>
      </c>
      <c r="S236" s="227">
        <v>0</v>
      </c>
      <c r="T236" s="228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29" t="s">
        <v>167</v>
      </c>
      <c r="AT236" s="229" t="s">
        <v>204</v>
      </c>
      <c r="AU236" s="229" t="s">
        <v>83</v>
      </c>
      <c r="AY236" s="17" t="s">
        <v>120</v>
      </c>
      <c r="BE236" s="230">
        <f>IF(N236="základní",J236,0)</f>
        <v>0</v>
      </c>
      <c r="BF236" s="230">
        <f>IF(N236="snížená",J236,0)</f>
        <v>0</v>
      </c>
      <c r="BG236" s="230">
        <f>IF(N236="zákl. přenesená",J236,0)</f>
        <v>0</v>
      </c>
      <c r="BH236" s="230">
        <f>IF(N236="sníž. přenesená",J236,0)</f>
        <v>0</v>
      </c>
      <c r="BI236" s="230">
        <f>IF(N236="nulová",J236,0)</f>
        <v>0</v>
      </c>
      <c r="BJ236" s="17" t="s">
        <v>81</v>
      </c>
      <c r="BK236" s="230">
        <f>ROUND(I236*H236,2)</f>
        <v>0</v>
      </c>
      <c r="BL236" s="17" t="s">
        <v>127</v>
      </c>
      <c r="BM236" s="229" t="s">
        <v>491</v>
      </c>
    </row>
    <row r="237" s="2" customFormat="1">
      <c r="A237" s="38"/>
      <c r="B237" s="39"/>
      <c r="C237" s="218" t="s">
        <v>355</v>
      </c>
      <c r="D237" s="218" t="s">
        <v>122</v>
      </c>
      <c r="E237" s="219" t="s">
        <v>492</v>
      </c>
      <c r="F237" s="220" t="s">
        <v>493</v>
      </c>
      <c r="G237" s="221" t="s">
        <v>144</v>
      </c>
      <c r="H237" s="222">
        <v>39.799999999999997</v>
      </c>
      <c r="I237" s="223"/>
      <c r="J237" s="224">
        <f>ROUND(I237*H237,2)</f>
        <v>0</v>
      </c>
      <c r="K237" s="220" t="s">
        <v>126</v>
      </c>
      <c r="L237" s="44"/>
      <c r="M237" s="225" t="s">
        <v>1</v>
      </c>
      <c r="N237" s="226" t="s">
        <v>38</v>
      </c>
      <c r="O237" s="91"/>
      <c r="P237" s="227">
        <f>O237*H237</f>
        <v>0</v>
      </c>
      <c r="Q237" s="227">
        <v>0.00011</v>
      </c>
      <c r="R237" s="227">
        <f>Q237*H237</f>
        <v>0.0043779999999999999</v>
      </c>
      <c r="S237" s="227">
        <v>0</v>
      </c>
      <c r="T237" s="228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229" t="s">
        <v>127</v>
      </c>
      <c r="AT237" s="229" t="s">
        <v>122</v>
      </c>
      <c r="AU237" s="229" t="s">
        <v>83</v>
      </c>
      <c r="AY237" s="17" t="s">
        <v>120</v>
      </c>
      <c r="BE237" s="230">
        <f>IF(N237="základní",J237,0)</f>
        <v>0</v>
      </c>
      <c r="BF237" s="230">
        <f>IF(N237="snížená",J237,0)</f>
        <v>0</v>
      </c>
      <c r="BG237" s="230">
        <f>IF(N237="zákl. přenesená",J237,0)</f>
        <v>0</v>
      </c>
      <c r="BH237" s="230">
        <f>IF(N237="sníž. přenesená",J237,0)</f>
        <v>0</v>
      </c>
      <c r="BI237" s="230">
        <f>IF(N237="nulová",J237,0)</f>
        <v>0</v>
      </c>
      <c r="BJ237" s="17" t="s">
        <v>81</v>
      </c>
      <c r="BK237" s="230">
        <f>ROUND(I237*H237,2)</f>
        <v>0</v>
      </c>
      <c r="BL237" s="17" t="s">
        <v>127</v>
      </c>
      <c r="BM237" s="229" t="s">
        <v>494</v>
      </c>
    </row>
    <row r="238" s="13" customFormat="1">
      <c r="A238" s="13"/>
      <c r="B238" s="231"/>
      <c r="C238" s="232"/>
      <c r="D238" s="233" t="s">
        <v>129</v>
      </c>
      <c r="E238" s="234" t="s">
        <v>1</v>
      </c>
      <c r="F238" s="235" t="s">
        <v>495</v>
      </c>
      <c r="G238" s="232"/>
      <c r="H238" s="236">
        <v>39.799999999999997</v>
      </c>
      <c r="I238" s="237"/>
      <c r="J238" s="232"/>
      <c r="K238" s="232"/>
      <c r="L238" s="238"/>
      <c r="M238" s="239"/>
      <c r="N238" s="240"/>
      <c r="O238" s="240"/>
      <c r="P238" s="240"/>
      <c r="Q238" s="240"/>
      <c r="R238" s="240"/>
      <c r="S238" s="240"/>
      <c r="T238" s="241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2" t="s">
        <v>129</v>
      </c>
      <c r="AU238" s="242" t="s">
        <v>83</v>
      </c>
      <c r="AV238" s="13" t="s">
        <v>83</v>
      </c>
      <c r="AW238" s="13" t="s">
        <v>30</v>
      </c>
      <c r="AX238" s="13" t="s">
        <v>81</v>
      </c>
      <c r="AY238" s="242" t="s">
        <v>120</v>
      </c>
    </row>
    <row r="239" s="2" customFormat="1">
      <c r="A239" s="38"/>
      <c r="B239" s="39"/>
      <c r="C239" s="218" t="s">
        <v>496</v>
      </c>
      <c r="D239" s="218" t="s">
        <v>122</v>
      </c>
      <c r="E239" s="219" t="s">
        <v>497</v>
      </c>
      <c r="F239" s="220" t="s">
        <v>498</v>
      </c>
      <c r="G239" s="221" t="s">
        <v>125</v>
      </c>
      <c r="H239" s="222">
        <v>1.1100000000000001</v>
      </c>
      <c r="I239" s="223"/>
      <c r="J239" s="224">
        <f>ROUND(I239*H239,2)</f>
        <v>0</v>
      </c>
      <c r="K239" s="220" t="s">
        <v>126</v>
      </c>
      <c r="L239" s="44"/>
      <c r="M239" s="225" t="s">
        <v>1</v>
      </c>
      <c r="N239" s="226" t="s">
        <v>38</v>
      </c>
      <c r="O239" s="91"/>
      <c r="P239" s="227">
        <f>O239*H239</f>
        <v>0</v>
      </c>
      <c r="Q239" s="227">
        <v>0.00084999999999999995</v>
      </c>
      <c r="R239" s="227">
        <f>Q239*H239</f>
        <v>0.0009435</v>
      </c>
      <c r="S239" s="227">
        <v>0</v>
      </c>
      <c r="T239" s="228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229" t="s">
        <v>127</v>
      </c>
      <c r="AT239" s="229" t="s">
        <v>122</v>
      </c>
      <c r="AU239" s="229" t="s">
        <v>83</v>
      </c>
      <c r="AY239" s="17" t="s">
        <v>120</v>
      </c>
      <c r="BE239" s="230">
        <f>IF(N239="základní",J239,0)</f>
        <v>0</v>
      </c>
      <c r="BF239" s="230">
        <f>IF(N239="snížená",J239,0)</f>
        <v>0</v>
      </c>
      <c r="BG239" s="230">
        <f>IF(N239="zákl. přenesená",J239,0)</f>
        <v>0</v>
      </c>
      <c r="BH239" s="230">
        <f>IF(N239="sníž. přenesená",J239,0)</f>
        <v>0</v>
      </c>
      <c r="BI239" s="230">
        <f>IF(N239="nulová",J239,0)</f>
        <v>0</v>
      </c>
      <c r="BJ239" s="17" t="s">
        <v>81</v>
      </c>
      <c r="BK239" s="230">
        <f>ROUND(I239*H239,2)</f>
        <v>0</v>
      </c>
      <c r="BL239" s="17" t="s">
        <v>127</v>
      </c>
      <c r="BM239" s="229" t="s">
        <v>499</v>
      </c>
    </row>
    <row r="240" s="13" customFormat="1">
      <c r="A240" s="13"/>
      <c r="B240" s="231"/>
      <c r="C240" s="232"/>
      <c r="D240" s="233" t="s">
        <v>129</v>
      </c>
      <c r="E240" s="234" t="s">
        <v>1</v>
      </c>
      <c r="F240" s="235" t="s">
        <v>500</v>
      </c>
      <c r="G240" s="232"/>
      <c r="H240" s="236">
        <v>1.1100000000000001</v>
      </c>
      <c r="I240" s="237"/>
      <c r="J240" s="232"/>
      <c r="K240" s="232"/>
      <c r="L240" s="238"/>
      <c r="M240" s="239"/>
      <c r="N240" s="240"/>
      <c r="O240" s="240"/>
      <c r="P240" s="240"/>
      <c r="Q240" s="240"/>
      <c r="R240" s="240"/>
      <c r="S240" s="240"/>
      <c r="T240" s="241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2" t="s">
        <v>129</v>
      </c>
      <c r="AU240" s="242" t="s">
        <v>83</v>
      </c>
      <c r="AV240" s="13" t="s">
        <v>83</v>
      </c>
      <c r="AW240" s="13" t="s">
        <v>30</v>
      </c>
      <c r="AX240" s="13" t="s">
        <v>81</v>
      </c>
      <c r="AY240" s="242" t="s">
        <v>120</v>
      </c>
    </row>
    <row r="241" s="2" customFormat="1" ht="16.5" customHeight="1">
      <c r="A241" s="38"/>
      <c r="B241" s="39"/>
      <c r="C241" s="218" t="s">
        <v>501</v>
      </c>
      <c r="D241" s="218" t="s">
        <v>122</v>
      </c>
      <c r="E241" s="219" t="s">
        <v>502</v>
      </c>
      <c r="F241" s="220" t="s">
        <v>503</v>
      </c>
      <c r="G241" s="221" t="s">
        <v>144</v>
      </c>
      <c r="H241" s="222">
        <v>39.799999999999997</v>
      </c>
      <c r="I241" s="223"/>
      <c r="J241" s="224">
        <f>ROUND(I241*H241,2)</f>
        <v>0</v>
      </c>
      <c r="K241" s="220" t="s">
        <v>126</v>
      </c>
      <c r="L241" s="44"/>
      <c r="M241" s="225" t="s">
        <v>1</v>
      </c>
      <c r="N241" s="226" t="s">
        <v>38</v>
      </c>
      <c r="O241" s="91"/>
      <c r="P241" s="227">
        <f>O241*H241</f>
        <v>0</v>
      </c>
      <c r="Q241" s="227">
        <v>0</v>
      </c>
      <c r="R241" s="227">
        <f>Q241*H241</f>
        <v>0</v>
      </c>
      <c r="S241" s="227">
        <v>0</v>
      </c>
      <c r="T241" s="228">
        <f>S241*H241</f>
        <v>0</v>
      </c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R241" s="229" t="s">
        <v>127</v>
      </c>
      <c r="AT241" s="229" t="s">
        <v>122</v>
      </c>
      <c r="AU241" s="229" t="s">
        <v>83</v>
      </c>
      <c r="AY241" s="17" t="s">
        <v>120</v>
      </c>
      <c r="BE241" s="230">
        <f>IF(N241="základní",J241,0)</f>
        <v>0</v>
      </c>
      <c r="BF241" s="230">
        <f>IF(N241="snížená",J241,0)</f>
        <v>0</v>
      </c>
      <c r="BG241" s="230">
        <f>IF(N241="zákl. přenesená",J241,0)</f>
        <v>0</v>
      </c>
      <c r="BH241" s="230">
        <f>IF(N241="sníž. přenesená",J241,0)</f>
        <v>0</v>
      </c>
      <c r="BI241" s="230">
        <f>IF(N241="nulová",J241,0)</f>
        <v>0</v>
      </c>
      <c r="BJ241" s="17" t="s">
        <v>81</v>
      </c>
      <c r="BK241" s="230">
        <f>ROUND(I241*H241,2)</f>
        <v>0</v>
      </c>
      <c r="BL241" s="17" t="s">
        <v>127</v>
      </c>
      <c r="BM241" s="229" t="s">
        <v>504</v>
      </c>
    </row>
    <row r="242" s="2" customFormat="1" ht="16.5" customHeight="1">
      <c r="A242" s="38"/>
      <c r="B242" s="39"/>
      <c r="C242" s="218" t="s">
        <v>505</v>
      </c>
      <c r="D242" s="218" t="s">
        <v>122</v>
      </c>
      <c r="E242" s="219" t="s">
        <v>506</v>
      </c>
      <c r="F242" s="220" t="s">
        <v>507</v>
      </c>
      <c r="G242" s="221" t="s">
        <v>125</v>
      </c>
      <c r="H242" s="222">
        <v>1.1100000000000001</v>
      </c>
      <c r="I242" s="223"/>
      <c r="J242" s="224">
        <f>ROUND(I242*H242,2)</f>
        <v>0</v>
      </c>
      <c r="K242" s="220" t="s">
        <v>126</v>
      </c>
      <c r="L242" s="44"/>
      <c r="M242" s="225" t="s">
        <v>1</v>
      </c>
      <c r="N242" s="226" t="s">
        <v>38</v>
      </c>
      <c r="O242" s="91"/>
      <c r="P242" s="227">
        <f>O242*H242</f>
        <v>0</v>
      </c>
      <c r="Q242" s="227">
        <v>1.0000000000000001E-05</v>
      </c>
      <c r="R242" s="227">
        <f>Q242*H242</f>
        <v>1.1100000000000002E-05</v>
      </c>
      <c r="S242" s="227">
        <v>0</v>
      </c>
      <c r="T242" s="228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29" t="s">
        <v>127</v>
      </c>
      <c r="AT242" s="229" t="s">
        <v>122</v>
      </c>
      <c r="AU242" s="229" t="s">
        <v>83</v>
      </c>
      <c r="AY242" s="17" t="s">
        <v>120</v>
      </c>
      <c r="BE242" s="230">
        <f>IF(N242="základní",J242,0)</f>
        <v>0</v>
      </c>
      <c r="BF242" s="230">
        <f>IF(N242="snížená",J242,0)</f>
        <v>0</v>
      </c>
      <c r="BG242" s="230">
        <f>IF(N242="zákl. přenesená",J242,0)</f>
        <v>0</v>
      </c>
      <c r="BH242" s="230">
        <f>IF(N242="sníž. přenesená",J242,0)</f>
        <v>0</v>
      </c>
      <c r="BI242" s="230">
        <f>IF(N242="nulová",J242,0)</f>
        <v>0</v>
      </c>
      <c r="BJ242" s="17" t="s">
        <v>81</v>
      </c>
      <c r="BK242" s="230">
        <f>ROUND(I242*H242,2)</f>
        <v>0</v>
      </c>
      <c r="BL242" s="17" t="s">
        <v>127</v>
      </c>
      <c r="BM242" s="229" t="s">
        <v>508</v>
      </c>
    </row>
    <row r="243" s="2" customFormat="1" ht="33" customHeight="1">
      <c r="A243" s="38"/>
      <c r="B243" s="39"/>
      <c r="C243" s="218" t="s">
        <v>509</v>
      </c>
      <c r="D243" s="218" t="s">
        <v>122</v>
      </c>
      <c r="E243" s="219" t="s">
        <v>284</v>
      </c>
      <c r="F243" s="220" t="s">
        <v>285</v>
      </c>
      <c r="G243" s="221" t="s">
        <v>144</v>
      </c>
      <c r="H243" s="222">
        <v>143.5</v>
      </c>
      <c r="I243" s="223"/>
      <c r="J243" s="224">
        <f>ROUND(I243*H243,2)</f>
        <v>0</v>
      </c>
      <c r="K243" s="220" t="s">
        <v>126</v>
      </c>
      <c r="L243" s="44"/>
      <c r="M243" s="225" t="s">
        <v>1</v>
      </c>
      <c r="N243" s="226" t="s">
        <v>38</v>
      </c>
      <c r="O243" s="91"/>
      <c r="P243" s="227">
        <f>O243*H243</f>
        <v>0</v>
      </c>
      <c r="Q243" s="227">
        <v>0.15540000000000001</v>
      </c>
      <c r="R243" s="227">
        <f>Q243*H243</f>
        <v>22.299900000000001</v>
      </c>
      <c r="S243" s="227">
        <v>0</v>
      </c>
      <c r="T243" s="228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229" t="s">
        <v>127</v>
      </c>
      <c r="AT243" s="229" t="s">
        <v>122</v>
      </c>
      <c r="AU243" s="229" t="s">
        <v>83</v>
      </c>
      <c r="AY243" s="17" t="s">
        <v>120</v>
      </c>
      <c r="BE243" s="230">
        <f>IF(N243="základní",J243,0)</f>
        <v>0</v>
      </c>
      <c r="BF243" s="230">
        <f>IF(N243="snížená",J243,0)</f>
        <v>0</v>
      </c>
      <c r="BG243" s="230">
        <f>IF(N243="zákl. přenesená",J243,0)</f>
        <v>0</v>
      </c>
      <c r="BH243" s="230">
        <f>IF(N243="sníž. přenesená",J243,0)</f>
        <v>0</v>
      </c>
      <c r="BI243" s="230">
        <f>IF(N243="nulová",J243,0)</f>
        <v>0</v>
      </c>
      <c r="BJ243" s="17" t="s">
        <v>81</v>
      </c>
      <c r="BK243" s="230">
        <f>ROUND(I243*H243,2)</f>
        <v>0</v>
      </c>
      <c r="BL243" s="17" t="s">
        <v>127</v>
      </c>
      <c r="BM243" s="229" t="s">
        <v>510</v>
      </c>
    </row>
    <row r="244" s="13" customFormat="1">
      <c r="A244" s="13"/>
      <c r="B244" s="231"/>
      <c r="C244" s="232"/>
      <c r="D244" s="233" t="s">
        <v>129</v>
      </c>
      <c r="E244" s="234" t="s">
        <v>1</v>
      </c>
      <c r="F244" s="235" t="s">
        <v>511</v>
      </c>
      <c r="G244" s="232"/>
      <c r="H244" s="236">
        <v>143.5</v>
      </c>
      <c r="I244" s="237"/>
      <c r="J244" s="232"/>
      <c r="K244" s="232"/>
      <c r="L244" s="238"/>
      <c r="M244" s="239"/>
      <c r="N244" s="240"/>
      <c r="O244" s="240"/>
      <c r="P244" s="240"/>
      <c r="Q244" s="240"/>
      <c r="R244" s="240"/>
      <c r="S244" s="240"/>
      <c r="T244" s="241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2" t="s">
        <v>129</v>
      </c>
      <c r="AU244" s="242" t="s">
        <v>83</v>
      </c>
      <c r="AV244" s="13" t="s">
        <v>83</v>
      </c>
      <c r="AW244" s="13" t="s">
        <v>30</v>
      </c>
      <c r="AX244" s="13" t="s">
        <v>81</v>
      </c>
      <c r="AY244" s="242" t="s">
        <v>120</v>
      </c>
    </row>
    <row r="245" s="2" customFormat="1" ht="16.5" customHeight="1">
      <c r="A245" s="38"/>
      <c r="B245" s="39"/>
      <c r="C245" s="264" t="s">
        <v>512</v>
      </c>
      <c r="D245" s="264" t="s">
        <v>204</v>
      </c>
      <c r="E245" s="265" t="s">
        <v>513</v>
      </c>
      <c r="F245" s="266" t="s">
        <v>514</v>
      </c>
      <c r="G245" s="267" t="s">
        <v>144</v>
      </c>
      <c r="H245" s="268">
        <v>96.900000000000006</v>
      </c>
      <c r="I245" s="269"/>
      <c r="J245" s="270">
        <f>ROUND(I245*H245,2)</f>
        <v>0</v>
      </c>
      <c r="K245" s="266" t="s">
        <v>126</v>
      </c>
      <c r="L245" s="271"/>
      <c r="M245" s="272" t="s">
        <v>1</v>
      </c>
      <c r="N245" s="273" t="s">
        <v>38</v>
      </c>
      <c r="O245" s="91"/>
      <c r="P245" s="227">
        <f>O245*H245</f>
        <v>0</v>
      </c>
      <c r="Q245" s="227">
        <v>0.080000000000000002</v>
      </c>
      <c r="R245" s="227">
        <f>Q245*H245</f>
        <v>7.7520000000000007</v>
      </c>
      <c r="S245" s="227">
        <v>0</v>
      </c>
      <c r="T245" s="228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29" t="s">
        <v>167</v>
      </c>
      <c r="AT245" s="229" t="s">
        <v>204</v>
      </c>
      <c r="AU245" s="229" t="s">
        <v>83</v>
      </c>
      <c r="AY245" s="17" t="s">
        <v>120</v>
      </c>
      <c r="BE245" s="230">
        <f>IF(N245="základní",J245,0)</f>
        <v>0</v>
      </c>
      <c r="BF245" s="230">
        <f>IF(N245="snížená",J245,0)</f>
        <v>0</v>
      </c>
      <c r="BG245" s="230">
        <f>IF(N245="zákl. přenesená",J245,0)</f>
        <v>0</v>
      </c>
      <c r="BH245" s="230">
        <f>IF(N245="sníž. přenesená",J245,0)</f>
        <v>0</v>
      </c>
      <c r="BI245" s="230">
        <f>IF(N245="nulová",J245,0)</f>
        <v>0</v>
      </c>
      <c r="BJ245" s="17" t="s">
        <v>81</v>
      </c>
      <c r="BK245" s="230">
        <f>ROUND(I245*H245,2)</f>
        <v>0</v>
      </c>
      <c r="BL245" s="17" t="s">
        <v>127</v>
      </c>
      <c r="BM245" s="229" t="s">
        <v>515</v>
      </c>
    </row>
    <row r="246" s="2" customFormat="1">
      <c r="A246" s="38"/>
      <c r="B246" s="39"/>
      <c r="C246" s="264" t="s">
        <v>516</v>
      </c>
      <c r="D246" s="264" t="s">
        <v>204</v>
      </c>
      <c r="E246" s="265" t="s">
        <v>288</v>
      </c>
      <c r="F246" s="266" t="s">
        <v>289</v>
      </c>
      <c r="G246" s="267" t="s">
        <v>144</v>
      </c>
      <c r="H246" s="268">
        <v>44.600000000000001</v>
      </c>
      <c r="I246" s="269"/>
      <c r="J246" s="270">
        <f>ROUND(I246*H246,2)</f>
        <v>0</v>
      </c>
      <c r="K246" s="266" t="s">
        <v>126</v>
      </c>
      <c r="L246" s="271"/>
      <c r="M246" s="272" t="s">
        <v>1</v>
      </c>
      <c r="N246" s="273" t="s">
        <v>38</v>
      </c>
      <c r="O246" s="91"/>
      <c r="P246" s="227">
        <f>O246*H246</f>
        <v>0</v>
      </c>
      <c r="Q246" s="227">
        <v>0.048300000000000003</v>
      </c>
      <c r="R246" s="227">
        <f>Q246*H246</f>
        <v>2.1541800000000002</v>
      </c>
      <c r="S246" s="227">
        <v>0</v>
      </c>
      <c r="T246" s="228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229" t="s">
        <v>167</v>
      </c>
      <c r="AT246" s="229" t="s">
        <v>204</v>
      </c>
      <c r="AU246" s="229" t="s">
        <v>83</v>
      </c>
      <c r="AY246" s="17" t="s">
        <v>120</v>
      </c>
      <c r="BE246" s="230">
        <f>IF(N246="základní",J246,0)</f>
        <v>0</v>
      </c>
      <c r="BF246" s="230">
        <f>IF(N246="snížená",J246,0)</f>
        <v>0</v>
      </c>
      <c r="BG246" s="230">
        <f>IF(N246="zákl. přenesená",J246,0)</f>
        <v>0</v>
      </c>
      <c r="BH246" s="230">
        <f>IF(N246="sníž. přenesená",J246,0)</f>
        <v>0</v>
      </c>
      <c r="BI246" s="230">
        <f>IF(N246="nulová",J246,0)</f>
        <v>0</v>
      </c>
      <c r="BJ246" s="17" t="s">
        <v>81</v>
      </c>
      <c r="BK246" s="230">
        <f>ROUND(I246*H246,2)</f>
        <v>0</v>
      </c>
      <c r="BL246" s="17" t="s">
        <v>127</v>
      </c>
      <c r="BM246" s="229" t="s">
        <v>517</v>
      </c>
    </row>
    <row r="247" s="2" customFormat="1">
      <c r="A247" s="38"/>
      <c r="B247" s="39"/>
      <c r="C247" s="264" t="s">
        <v>518</v>
      </c>
      <c r="D247" s="264" t="s">
        <v>204</v>
      </c>
      <c r="E247" s="265" t="s">
        <v>292</v>
      </c>
      <c r="F247" s="266" t="s">
        <v>293</v>
      </c>
      <c r="G247" s="267" t="s">
        <v>144</v>
      </c>
      <c r="H247" s="268">
        <v>2</v>
      </c>
      <c r="I247" s="269"/>
      <c r="J247" s="270">
        <f>ROUND(I247*H247,2)</f>
        <v>0</v>
      </c>
      <c r="K247" s="266" t="s">
        <v>126</v>
      </c>
      <c r="L247" s="271"/>
      <c r="M247" s="272" t="s">
        <v>1</v>
      </c>
      <c r="N247" s="273" t="s">
        <v>38</v>
      </c>
      <c r="O247" s="91"/>
      <c r="P247" s="227">
        <f>O247*H247</f>
        <v>0</v>
      </c>
      <c r="Q247" s="227">
        <v>0.065670000000000006</v>
      </c>
      <c r="R247" s="227">
        <f>Q247*H247</f>
        <v>0.13134000000000001</v>
      </c>
      <c r="S247" s="227">
        <v>0</v>
      </c>
      <c r="T247" s="228">
        <f>S247*H247</f>
        <v>0</v>
      </c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R247" s="229" t="s">
        <v>167</v>
      </c>
      <c r="AT247" s="229" t="s">
        <v>204</v>
      </c>
      <c r="AU247" s="229" t="s">
        <v>83</v>
      </c>
      <c r="AY247" s="17" t="s">
        <v>120</v>
      </c>
      <c r="BE247" s="230">
        <f>IF(N247="základní",J247,0)</f>
        <v>0</v>
      </c>
      <c r="BF247" s="230">
        <f>IF(N247="snížená",J247,0)</f>
        <v>0</v>
      </c>
      <c r="BG247" s="230">
        <f>IF(N247="zákl. přenesená",J247,0)</f>
        <v>0</v>
      </c>
      <c r="BH247" s="230">
        <f>IF(N247="sníž. přenesená",J247,0)</f>
        <v>0</v>
      </c>
      <c r="BI247" s="230">
        <f>IF(N247="nulová",J247,0)</f>
        <v>0</v>
      </c>
      <c r="BJ247" s="17" t="s">
        <v>81</v>
      </c>
      <c r="BK247" s="230">
        <f>ROUND(I247*H247,2)</f>
        <v>0</v>
      </c>
      <c r="BL247" s="17" t="s">
        <v>127</v>
      </c>
      <c r="BM247" s="229" t="s">
        <v>519</v>
      </c>
    </row>
    <row r="248" s="13" customFormat="1">
      <c r="A248" s="13"/>
      <c r="B248" s="231"/>
      <c r="C248" s="232"/>
      <c r="D248" s="233" t="s">
        <v>129</v>
      </c>
      <c r="E248" s="234" t="s">
        <v>1</v>
      </c>
      <c r="F248" s="235" t="s">
        <v>295</v>
      </c>
      <c r="G248" s="232"/>
      <c r="H248" s="236">
        <v>1</v>
      </c>
      <c r="I248" s="237"/>
      <c r="J248" s="232"/>
      <c r="K248" s="232"/>
      <c r="L248" s="238"/>
      <c r="M248" s="239"/>
      <c r="N248" s="240"/>
      <c r="O248" s="240"/>
      <c r="P248" s="240"/>
      <c r="Q248" s="240"/>
      <c r="R248" s="240"/>
      <c r="S248" s="240"/>
      <c r="T248" s="241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2" t="s">
        <v>129</v>
      </c>
      <c r="AU248" s="242" t="s">
        <v>83</v>
      </c>
      <c r="AV248" s="13" t="s">
        <v>83</v>
      </c>
      <c r="AW248" s="13" t="s">
        <v>30</v>
      </c>
      <c r="AX248" s="13" t="s">
        <v>73</v>
      </c>
      <c r="AY248" s="242" t="s">
        <v>120</v>
      </c>
    </row>
    <row r="249" s="13" customFormat="1">
      <c r="A249" s="13"/>
      <c r="B249" s="231"/>
      <c r="C249" s="232"/>
      <c r="D249" s="233" t="s">
        <v>129</v>
      </c>
      <c r="E249" s="234" t="s">
        <v>1</v>
      </c>
      <c r="F249" s="235" t="s">
        <v>296</v>
      </c>
      <c r="G249" s="232"/>
      <c r="H249" s="236">
        <v>1</v>
      </c>
      <c r="I249" s="237"/>
      <c r="J249" s="232"/>
      <c r="K249" s="232"/>
      <c r="L249" s="238"/>
      <c r="M249" s="239"/>
      <c r="N249" s="240"/>
      <c r="O249" s="240"/>
      <c r="P249" s="240"/>
      <c r="Q249" s="240"/>
      <c r="R249" s="240"/>
      <c r="S249" s="240"/>
      <c r="T249" s="241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2" t="s">
        <v>129</v>
      </c>
      <c r="AU249" s="242" t="s">
        <v>83</v>
      </c>
      <c r="AV249" s="13" t="s">
        <v>83</v>
      </c>
      <c r="AW249" s="13" t="s">
        <v>30</v>
      </c>
      <c r="AX249" s="13" t="s">
        <v>73</v>
      </c>
      <c r="AY249" s="242" t="s">
        <v>120</v>
      </c>
    </row>
    <row r="250" s="14" customFormat="1">
      <c r="A250" s="14"/>
      <c r="B250" s="243"/>
      <c r="C250" s="244"/>
      <c r="D250" s="233" t="s">
        <v>129</v>
      </c>
      <c r="E250" s="245" t="s">
        <v>1</v>
      </c>
      <c r="F250" s="246" t="s">
        <v>132</v>
      </c>
      <c r="G250" s="244"/>
      <c r="H250" s="247">
        <v>2</v>
      </c>
      <c r="I250" s="248"/>
      <c r="J250" s="244"/>
      <c r="K250" s="244"/>
      <c r="L250" s="249"/>
      <c r="M250" s="250"/>
      <c r="N250" s="251"/>
      <c r="O250" s="251"/>
      <c r="P250" s="251"/>
      <c r="Q250" s="251"/>
      <c r="R250" s="251"/>
      <c r="S250" s="251"/>
      <c r="T250" s="252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3" t="s">
        <v>129</v>
      </c>
      <c r="AU250" s="253" t="s">
        <v>83</v>
      </c>
      <c r="AV250" s="14" t="s">
        <v>127</v>
      </c>
      <c r="AW250" s="14" t="s">
        <v>30</v>
      </c>
      <c r="AX250" s="14" t="s">
        <v>81</v>
      </c>
      <c r="AY250" s="253" t="s">
        <v>120</v>
      </c>
    </row>
    <row r="251" s="2" customFormat="1">
      <c r="A251" s="38"/>
      <c r="B251" s="39"/>
      <c r="C251" s="218" t="s">
        <v>520</v>
      </c>
      <c r="D251" s="218" t="s">
        <v>122</v>
      </c>
      <c r="E251" s="219" t="s">
        <v>306</v>
      </c>
      <c r="F251" s="220" t="s">
        <v>307</v>
      </c>
      <c r="G251" s="221" t="s">
        <v>151</v>
      </c>
      <c r="H251" s="222">
        <v>4.3049999999999997</v>
      </c>
      <c r="I251" s="223"/>
      <c r="J251" s="224">
        <f>ROUND(I251*H251,2)</f>
        <v>0</v>
      </c>
      <c r="K251" s="220" t="s">
        <v>126</v>
      </c>
      <c r="L251" s="44"/>
      <c r="M251" s="225" t="s">
        <v>1</v>
      </c>
      <c r="N251" s="226" t="s">
        <v>38</v>
      </c>
      <c r="O251" s="91"/>
      <c r="P251" s="227">
        <f>O251*H251</f>
        <v>0</v>
      </c>
      <c r="Q251" s="227">
        <v>2.2563399999999998</v>
      </c>
      <c r="R251" s="227">
        <f>Q251*H251</f>
        <v>9.7135436999999989</v>
      </c>
      <c r="S251" s="227">
        <v>0</v>
      </c>
      <c r="T251" s="228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229" t="s">
        <v>127</v>
      </c>
      <c r="AT251" s="229" t="s">
        <v>122</v>
      </c>
      <c r="AU251" s="229" t="s">
        <v>83</v>
      </c>
      <c r="AY251" s="17" t="s">
        <v>120</v>
      </c>
      <c r="BE251" s="230">
        <f>IF(N251="základní",J251,0)</f>
        <v>0</v>
      </c>
      <c r="BF251" s="230">
        <f>IF(N251="snížená",J251,0)</f>
        <v>0</v>
      </c>
      <c r="BG251" s="230">
        <f>IF(N251="zákl. přenesená",J251,0)</f>
        <v>0</v>
      </c>
      <c r="BH251" s="230">
        <f>IF(N251="sníž. přenesená",J251,0)</f>
        <v>0</v>
      </c>
      <c r="BI251" s="230">
        <f>IF(N251="nulová",J251,0)</f>
        <v>0</v>
      </c>
      <c r="BJ251" s="17" t="s">
        <v>81</v>
      </c>
      <c r="BK251" s="230">
        <f>ROUND(I251*H251,2)</f>
        <v>0</v>
      </c>
      <c r="BL251" s="17" t="s">
        <v>127</v>
      </c>
      <c r="BM251" s="229" t="s">
        <v>521</v>
      </c>
    </row>
    <row r="252" s="13" customFormat="1">
      <c r="A252" s="13"/>
      <c r="B252" s="231"/>
      <c r="C252" s="232"/>
      <c r="D252" s="233" t="s">
        <v>129</v>
      </c>
      <c r="E252" s="234" t="s">
        <v>1</v>
      </c>
      <c r="F252" s="235" t="s">
        <v>522</v>
      </c>
      <c r="G252" s="232"/>
      <c r="H252" s="236">
        <v>4.3049999999999997</v>
      </c>
      <c r="I252" s="237"/>
      <c r="J252" s="232"/>
      <c r="K252" s="232"/>
      <c r="L252" s="238"/>
      <c r="M252" s="239"/>
      <c r="N252" s="240"/>
      <c r="O252" s="240"/>
      <c r="P252" s="240"/>
      <c r="Q252" s="240"/>
      <c r="R252" s="240"/>
      <c r="S252" s="240"/>
      <c r="T252" s="241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2" t="s">
        <v>129</v>
      </c>
      <c r="AU252" s="242" t="s">
        <v>83</v>
      </c>
      <c r="AV252" s="13" t="s">
        <v>83</v>
      </c>
      <c r="AW252" s="13" t="s">
        <v>30</v>
      </c>
      <c r="AX252" s="13" t="s">
        <v>81</v>
      </c>
      <c r="AY252" s="242" t="s">
        <v>120</v>
      </c>
    </row>
    <row r="253" s="2" customFormat="1" ht="33" customHeight="1">
      <c r="A253" s="38"/>
      <c r="B253" s="39"/>
      <c r="C253" s="218" t="s">
        <v>523</v>
      </c>
      <c r="D253" s="218" t="s">
        <v>122</v>
      </c>
      <c r="E253" s="219" t="s">
        <v>311</v>
      </c>
      <c r="F253" s="220" t="s">
        <v>312</v>
      </c>
      <c r="G253" s="221" t="s">
        <v>144</v>
      </c>
      <c r="H253" s="222">
        <v>64</v>
      </c>
      <c r="I253" s="223"/>
      <c r="J253" s="224">
        <f>ROUND(I253*H253,2)</f>
        <v>0</v>
      </c>
      <c r="K253" s="220" t="s">
        <v>126</v>
      </c>
      <c r="L253" s="44"/>
      <c r="M253" s="225" t="s">
        <v>1</v>
      </c>
      <c r="N253" s="226" t="s">
        <v>38</v>
      </c>
      <c r="O253" s="91"/>
      <c r="P253" s="227">
        <f>O253*H253</f>
        <v>0</v>
      </c>
      <c r="Q253" s="227">
        <v>0.00060999999999999997</v>
      </c>
      <c r="R253" s="227">
        <f>Q253*H253</f>
        <v>0.039039999999999998</v>
      </c>
      <c r="S253" s="227">
        <v>0</v>
      </c>
      <c r="T253" s="228">
        <f>S253*H253</f>
        <v>0</v>
      </c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R253" s="229" t="s">
        <v>127</v>
      </c>
      <c r="AT253" s="229" t="s">
        <v>122</v>
      </c>
      <c r="AU253" s="229" t="s">
        <v>83</v>
      </c>
      <c r="AY253" s="17" t="s">
        <v>120</v>
      </c>
      <c r="BE253" s="230">
        <f>IF(N253="základní",J253,0)</f>
        <v>0</v>
      </c>
      <c r="BF253" s="230">
        <f>IF(N253="snížená",J253,0)</f>
        <v>0</v>
      </c>
      <c r="BG253" s="230">
        <f>IF(N253="zákl. přenesená",J253,0)</f>
        <v>0</v>
      </c>
      <c r="BH253" s="230">
        <f>IF(N253="sníž. přenesená",J253,0)</f>
        <v>0</v>
      </c>
      <c r="BI253" s="230">
        <f>IF(N253="nulová",J253,0)</f>
        <v>0</v>
      </c>
      <c r="BJ253" s="17" t="s">
        <v>81</v>
      </c>
      <c r="BK253" s="230">
        <f>ROUND(I253*H253,2)</f>
        <v>0</v>
      </c>
      <c r="BL253" s="17" t="s">
        <v>127</v>
      </c>
      <c r="BM253" s="229" t="s">
        <v>524</v>
      </c>
    </row>
    <row r="254" s="13" customFormat="1">
      <c r="A254" s="13"/>
      <c r="B254" s="231"/>
      <c r="C254" s="232"/>
      <c r="D254" s="233" t="s">
        <v>129</v>
      </c>
      <c r="E254" s="234" t="s">
        <v>1</v>
      </c>
      <c r="F254" s="235" t="s">
        <v>525</v>
      </c>
      <c r="G254" s="232"/>
      <c r="H254" s="236">
        <v>64</v>
      </c>
      <c r="I254" s="237"/>
      <c r="J254" s="232"/>
      <c r="K254" s="232"/>
      <c r="L254" s="238"/>
      <c r="M254" s="239"/>
      <c r="N254" s="240"/>
      <c r="O254" s="240"/>
      <c r="P254" s="240"/>
      <c r="Q254" s="240"/>
      <c r="R254" s="240"/>
      <c r="S254" s="240"/>
      <c r="T254" s="241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2" t="s">
        <v>129</v>
      </c>
      <c r="AU254" s="242" t="s">
        <v>83</v>
      </c>
      <c r="AV254" s="13" t="s">
        <v>83</v>
      </c>
      <c r="AW254" s="13" t="s">
        <v>30</v>
      </c>
      <c r="AX254" s="13" t="s">
        <v>81</v>
      </c>
      <c r="AY254" s="242" t="s">
        <v>120</v>
      </c>
    </row>
    <row r="255" s="2" customFormat="1" ht="21.75" customHeight="1">
      <c r="A255" s="38"/>
      <c r="B255" s="39"/>
      <c r="C255" s="218" t="s">
        <v>526</v>
      </c>
      <c r="D255" s="218" t="s">
        <v>122</v>
      </c>
      <c r="E255" s="219" t="s">
        <v>316</v>
      </c>
      <c r="F255" s="220" t="s">
        <v>317</v>
      </c>
      <c r="G255" s="221" t="s">
        <v>144</v>
      </c>
      <c r="H255" s="222">
        <v>64</v>
      </c>
      <c r="I255" s="223"/>
      <c r="J255" s="224">
        <f>ROUND(I255*H255,2)</f>
        <v>0</v>
      </c>
      <c r="K255" s="220" t="s">
        <v>126</v>
      </c>
      <c r="L255" s="44"/>
      <c r="M255" s="225" t="s">
        <v>1</v>
      </c>
      <c r="N255" s="226" t="s">
        <v>38</v>
      </c>
      <c r="O255" s="91"/>
      <c r="P255" s="227">
        <f>O255*H255</f>
        <v>0</v>
      </c>
      <c r="Q255" s="227">
        <v>0</v>
      </c>
      <c r="R255" s="227">
        <f>Q255*H255</f>
        <v>0</v>
      </c>
      <c r="S255" s="227">
        <v>0</v>
      </c>
      <c r="T255" s="228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29" t="s">
        <v>127</v>
      </c>
      <c r="AT255" s="229" t="s">
        <v>122</v>
      </c>
      <c r="AU255" s="229" t="s">
        <v>83</v>
      </c>
      <c r="AY255" s="17" t="s">
        <v>120</v>
      </c>
      <c r="BE255" s="230">
        <f>IF(N255="základní",J255,0)</f>
        <v>0</v>
      </c>
      <c r="BF255" s="230">
        <f>IF(N255="snížená",J255,0)</f>
        <v>0</v>
      </c>
      <c r="BG255" s="230">
        <f>IF(N255="zákl. přenesená",J255,0)</f>
        <v>0</v>
      </c>
      <c r="BH255" s="230">
        <f>IF(N255="sníž. přenesená",J255,0)</f>
        <v>0</v>
      </c>
      <c r="BI255" s="230">
        <f>IF(N255="nulová",J255,0)</f>
        <v>0</v>
      </c>
      <c r="BJ255" s="17" t="s">
        <v>81</v>
      </c>
      <c r="BK255" s="230">
        <f>ROUND(I255*H255,2)</f>
        <v>0</v>
      </c>
      <c r="BL255" s="17" t="s">
        <v>127</v>
      </c>
      <c r="BM255" s="229" t="s">
        <v>527</v>
      </c>
    </row>
    <row r="256" s="13" customFormat="1">
      <c r="A256" s="13"/>
      <c r="B256" s="231"/>
      <c r="C256" s="232"/>
      <c r="D256" s="233" t="s">
        <v>129</v>
      </c>
      <c r="E256" s="234" t="s">
        <v>1</v>
      </c>
      <c r="F256" s="235" t="s">
        <v>525</v>
      </c>
      <c r="G256" s="232"/>
      <c r="H256" s="236">
        <v>64</v>
      </c>
      <c r="I256" s="237"/>
      <c r="J256" s="232"/>
      <c r="K256" s="232"/>
      <c r="L256" s="238"/>
      <c r="M256" s="239"/>
      <c r="N256" s="240"/>
      <c r="O256" s="240"/>
      <c r="P256" s="240"/>
      <c r="Q256" s="240"/>
      <c r="R256" s="240"/>
      <c r="S256" s="240"/>
      <c r="T256" s="241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2" t="s">
        <v>129</v>
      </c>
      <c r="AU256" s="242" t="s">
        <v>83</v>
      </c>
      <c r="AV256" s="13" t="s">
        <v>83</v>
      </c>
      <c r="AW256" s="13" t="s">
        <v>30</v>
      </c>
      <c r="AX256" s="13" t="s">
        <v>81</v>
      </c>
      <c r="AY256" s="242" t="s">
        <v>120</v>
      </c>
    </row>
    <row r="257" s="2" customFormat="1">
      <c r="A257" s="38"/>
      <c r="B257" s="39"/>
      <c r="C257" s="218" t="s">
        <v>528</v>
      </c>
      <c r="D257" s="218" t="s">
        <v>122</v>
      </c>
      <c r="E257" s="219" t="s">
        <v>529</v>
      </c>
      <c r="F257" s="220" t="s">
        <v>530</v>
      </c>
      <c r="G257" s="221" t="s">
        <v>468</v>
      </c>
      <c r="H257" s="222">
        <v>1</v>
      </c>
      <c r="I257" s="223"/>
      <c r="J257" s="224">
        <f>ROUND(I257*H257,2)</f>
        <v>0</v>
      </c>
      <c r="K257" s="220" t="s">
        <v>126</v>
      </c>
      <c r="L257" s="44"/>
      <c r="M257" s="225" t="s">
        <v>1</v>
      </c>
      <c r="N257" s="226" t="s">
        <v>38</v>
      </c>
      <c r="O257" s="91"/>
      <c r="P257" s="227">
        <f>O257*H257</f>
        <v>0</v>
      </c>
      <c r="Q257" s="227">
        <v>0</v>
      </c>
      <c r="R257" s="227">
        <f>Q257*H257</f>
        <v>0</v>
      </c>
      <c r="S257" s="227">
        <v>0.082000000000000003</v>
      </c>
      <c r="T257" s="228">
        <f>S257*H257</f>
        <v>0.082000000000000003</v>
      </c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R257" s="229" t="s">
        <v>127</v>
      </c>
      <c r="AT257" s="229" t="s">
        <v>122</v>
      </c>
      <c r="AU257" s="229" t="s">
        <v>83</v>
      </c>
      <c r="AY257" s="17" t="s">
        <v>120</v>
      </c>
      <c r="BE257" s="230">
        <f>IF(N257="základní",J257,0)</f>
        <v>0</v>
      </c>
      <c r="BF257" s="230">
        <f>IF(N257="snížená",J257,0)</f>
        <v>0</v>
      </c>
      <c r="BG257" s="230">
        <f>IF(N257="zákl. přenesená",J257,0)</f>
        <v>0</v>
      </c>
      <c r="BH257" s="230">
        <f>IF(N257="sníž. přenesená",J257,0)</f>
        <v>0</v>
      </c>
      <c r="BI257" s="230">
        <f>IF(N257="nulová",J257,0)</f>
        <v>0</v>
      </c>
      <c r="BJ257" s="17" t="s">
        <v>81</v>
      </c>
      <c r="BK257" s="230">
        <f>ROUND(I257*H257,2)</f>
        <v>0</v>
      </c>
      <c r="BL257" s="17" t="s">
        <v>127</v>
      </c>
      <c r="BM257" s="229" t="s">
        <v>531</v>
      </c>
    </row>
    <row r="258" s="13" customFormat="1">
      <c r="A258" s="13"/>
      <c r="B258" s="231"/>
      <c r="C258" s="232"/>
      <c r="D258" s="233" t="s">
        <v>129</v>
      </c>
      <c r="E258" s="234" t="s">
        <v>1</v>
      </c>
      <c r="F258" s="235" t="s">
        <v>481</v>
      </c>
      <c r="G258" s="232"/>
      <c r="H258" s="236">
        <v>1</v>
      </c>
      <c r="I258" s="237"/>
      <c r="J258" s="232"/>
      <c r="K258" s="232"/>
      <c r="L258" s="238"/>
      <c r="M258" s="239"/>
      <c r="N258" s="240"/>
      <c r="O258" s="240"/>
      <c r="P258" s="240"/>
      <c r="Q258" s="240"/>
      <c r="R258" s="240"/>
      <c r="S258" s="240"/>
      <c r="T258" s="241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2" t="s">
        <v>129</v>
      </c>
      <c r="AU258" s="242" t="s">
        <v>83</v>
      </c>
      <c r="AV258" s="13" t="s">
        <v>83</v>
      </c>
      <c r="AW258" s="13" t="s">
        <v>30</v>
      </c>
      <c r="AX258" s="13" t="s">
        <v>81</v>
      </c>
      <c r="AY258" s="242" t="s">
        <v>120</v>
      </c>
    </row>
    <row r="259" s="2" customFormat="1">
      <c r="A259" s="38"/>
      <c r="B259" s="39"/>
      <c r="C259" s="218" t="s">
        <v>532</v>
      </c>
      <c r="D259" s="218" t="s">
        <v>122</v>
      </c>
      <c r="E259" s="219" t="s">
        <v>533</v>
      </c>
      <c r="F259" s="220" t="s">
        <v>534</v>
      </c>
      <c r="G259" s="221" t="s">
        <v>468</v>
      </c>
      <c r="H259" s="222">
        <v>1</v>
      </c>
      <c r="I259" s="223"/>
      <c r="J259" s="224">
        <f>ROUND(I259*H259,2)</f>
        <v>0</v>
      </c>
      <c r="K259" s="220" t="s">
        <v>126</v>
      </c>
      <c r="L259" s="44"/>
      <c r="M259" s="225" t="s">
        <v>1</v>
      </c>
      <c r="N259" s="226" t="s">
        <v>38</v>
      </c>
      <c r="O259" s="91"/>
      <c r="P259" s="227">
        <f>O259*H259</f>
        <v>0</v>
      </c>
      <c r="Q259" s="227">
        <v>0</v>
      </c>
      <c r="R259" s="227">
        <f>Q259*H259</f>
        <v>0</v>
      </c>
      <c r="S259" s="227">
        <v>0.0040000000000000001</v>
      </c>
      <c r="T259" s="228">
        <f>S259*H259</f>
        <v>0.0040000000000000001</v>
      </c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R259" s="229" t="s">
        <v>127</v>
      </c>
      <c r="AT259" s="229" t="s">
        <v>122</v>
      </c>
      <c r="AU259" s="229" t="s">
        <v>83</v>
      </c>
      <c r="AY259" s="17" t="s">
        <v>120</v>
      </c>
      <c r="BE259" s="230">
        <f>IF(N259="základní",J259,0)</f>
        <v>0</v>
      </c>
      <c r="BF259" s="230">
        <f>IF(N259="snížená",J259,0)</f>
        <v>0</v>
      </c>
      <c r="BG259" s="230">
        <f>IF(N259="zákl. přenesená",J259,0)</f>
        <v>0</v>
      </c>
      <c r="BH259" s="230">
        <f>IF(N259="sníž. přenesená",J259,0)</f>
        <v>0</v>
      </c>
      <c r="BI259" s="230">
        <f>IF(N259="nulová",J259,0)</f>
        <v>0</v>
      </c>
      <c r="BJ259" s="17" t="s">
        <v>81</v>
      </c>
      <c r="BK259" s="230">
        <f>ROUND(I259*H259,2)</f>
        <v>0</v>
      </c>
      <c r="BL259" s="17" t="s">
        <v>127</v>
      </c>
      <c r="BM259" s="229" t="s">
        <v>535</v>
      </c>
    </row>
    <row r="260" s="13" customFormat="1">
      <c r="A260" s="13"/>
      <c r="B260" s="231"/>
      <c r="C260" s="232"/>
      <c r="D260" s="233" t="s">
        <v>129</v>
      </c>
      <c r="E260" s="234" t="s">
        <v>1</v>
      </c>
      <c r="F260" s="235" t="s">
        <v>536</v>
      </c>
      <c r="G260" s="232"/>
      <c r="H260" s="236">
        <v>1</v>
      </c>
      <c r="I260" s="237"/>
      <c r="J260" s="232"/>
      <c r="K260" s="232"/>
      <c r="L260" s="238"/>
      <c r="M260" s="239"/>
      <c r="N260" s="240"/>
      <c r="O260" s="240"/>
      <c r="P260" s="240"/>
      <c r="Q260" s="240"/>
      <c r="R260" s="240"/>
      <c r="S260" s="240"/>
      <c r="T260" s="241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2" t="s">
        <v>129</v>
      </c>
      <c r="AU260" s="242" t="s">
        <v>83</v>
      </c>
      <c r="AV260" s="13" t="s">
        <v>83</v>
      </c>
      <c r="AW260" s="13" t="s">
        <v>30</v>
      </c>
      <c r="AX260" s="13" t="s">
        <v>81</v>
      </c>
      <c r="AY260" s="242" t="s">
        <v>120</v>
      </c>
    </row>
    <row r="261" s="2" customFormat="1" ht="16.5" customHeight="1">
      <c r="A261" s="38"/>
      <c r="B261" s="39"/>
      <c r="C261" s="218" t="s">
        <v>537</v>
      </c>
      <c r="D261" s="218" t="s">
        <v>122</v>
      </c>
      <c r="E261" s="219" t="s">
        <v>320</v>
      </c>
      <c r="F261" s="220" t="s">
        <v>538</v>
      </c>
      <c r="G261" s="221" t="s">
        <v>327</v>
      </c>
      <c r="H261" s="222">
        <v>1</v>
      </c>
      <c r="I261" s="223"/>
      <c r="J261" s="224">
        <f>ROUND(I261*H261,2)</f>
        <v>0</v>
      </c>
      <c r="K261" s="220" t="s">
        <v>1</v>
      </c>
      <c r="L261" s="44"/>
      <c r="M261" s="225" t="s">
        <v>1</v>
      </c>
      <c r="N261" s="226" t="s">
        <v>38</v>
      </c>
      <c r="O261" s="91"/>
      <c r="P261" s="227">
        <f>O261*H261</f>
        <v>0</v>
      </c>
      <c r="Q261" s="227">
        <v>0</v>
      </c>
      <c r="R261" s="227">
        <f>Q261*H261</f>
        <v>0</v>
      </c>
      <c r="S261" s="227">
        <v>0</v>
      </c>
      <c r="T261" s="228">
        <f>S261*H261</f>
        <v>0</v>
      </c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R261" s="229" t="s">
        <v>127</v>
      </c>
      <c r="AT261" s="229" t="s">
        <v>122</v>
      </c>
      <c r="AU261" s="229" t="s">
        <v>83</v>
      </c>
      <c r="AY261" s="17" t="s">
        <v>120</v>
      </c>
      <c r="BE261" s="230">
        <f>IF(N261="základní",J261,0)</f>
        <v>0</v>
      </c>
      <c r="BF261" s="230">
        <f>IF(N261="snížená",J261,0)</f>
        <v>0</v>
      </c>
      <c r="BG261" s="230">
        <f>IF(N261="zákl. přenesená",J261,0)</f>
        <v>0</v>
      </c>
      <c r="BH261" s="230">
        <f>IF(N261="sníž. přenesená",J261,0)</f>
        <v>0</v>
      </c>
      <c r="BI261" s="230">
        <f>IF(N261="nulová",J261,0)</f>
        <v>0</v>
      </c>
      <c r="BJ261" s="17" t="s">
        <v>81</v>
      </c>
      <c r="BK261" s="230">
        <f>ROUND(I261*H261,2)</f>
        <v>0</v>
      </c>
      <c r="BL261" s="17" t="s">
        <v>127</v>
      </c>
      <c r="BM261" s="229" t="s">
        <v>539</v>
      </c>
    </row>
    <row r="262" s="15" customFormat="1">
      <c r="A262" s="15"/>
      <c r="B262" s="254"/>
      <c r="C262" s="255"/>
      <c r="D262" s="233" t="s">
        <v>129</v>
      </c>
      <c r="E262" s="256" t="s">
        <v>1</v>
      </c>
      <c r="F262" s="257" t="s">
        <v>540</v>
      </c>
      <c r="G262" s="255"/>
      <c r="H262" s="256" t="s">
        <v>1</v>
      </c>
      <c r="I262" s="258"/>
      <c r="J262" s="255"/>
      <c r="K262" s="255"/>
      <c r="L262" s="259"/>
      <c r="M262" s="260"/>
      <c r="N262" s="261"/>
      <c r="O262" s="261"/>
      <c r="P262" s="261"/>
      <c r="Q262" s="261"/>
      <c r="R262" s="261"/>
      <c r="S262" s="261"/>
      <c r="T262" s="262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T262" s="263" t="s">
        <v>129</v>
      </c>
      <c r="AU262" s="263" t="s">
        <v>83</v>
      </c>
      <c r="AV262" s="15" t="s">
        <v>81</v>
      </c>
      <c r="AW262" s="15" t="s">
        <v>30</v>
      </c>
      <c r="AX262" s="15" t="s">
        <v>73</v>
      </c>
      <c r="AY262" s="263" t="s">
        <v>120</v>
      </c>
    </row>
    <row r="263" s="15" customFormat="1">
      <c r="A263" s="15"/>
      <c r="B263" s="254"/>
      <c r="C263" s="255"/>
      <c r="D263" s="233" t="s">
        <v>129</v>
      </c>
      <c r="E263" s="256" t="s">
        <v>1</v>
      </c>
      <c r="F263" s="257" t="s">
        <v>541</v>
      </c>
      <c r="G263" s="255"/>
      <c r="H263" s="256" t="s">
        <v>1</v>
      </c>
      <c r="I263" s="258"/>
      <c r="J263" s="255"/>
      <c r="K263" s="255"/>
      <c r="L263" s="259"/>
      <c r="M263" s="260"/>
      <c r="N263" s="261"/>
      <c r="O263" s="261"/>
      <c r="P263" s="261"/>
      <c r="Q263" s="261"/>
      <c r="R263" s="261"/>
      <c r="S263" s="261"/>
      <c r="T263" s="262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T263" s="263" t="s">
        <v>129</v>
      </c>
      <c r="AU263" s="263" t="s">
        <v>83</v>
      </c>
      <c r="AV263" s="15" t="s">
        <v>81</v>
      </c>
      <c r="AW263" s="15" t="s">
        <v>30</v>
      </c>
      <c r="AX263" s="15" t="s">
        <v>73</v>
      </c>
      <c r="AY263" s="263" t="s">
        <v>120</v>
      </c>
    </row>
    <row r="264" s="13" customFormat="1">
      <c r="A264" s="13"/>
      <c r="B264" s="231"/>
      <c r="C264" s="232"/>
      <c r="D264" s="233" t="s">
        <v>129</v>
      </c>
      <c r="E264" s="234" t="s">
        <v>1</v>
      </c>
      <c r="F264" s="235" t="s">
        <v>81</v>
      </c>
      <c r="G264" s="232"/>
      <c r="H264" s="236">
        <v>1</v>
      </c>
      <c r="I264" s="237"/>
      <c r="J264" s="232"/>
      <c r="K264" s="232"/>
      <c r="L264" s="238"/>
      <c r="M264" s="239"/>
      <c r="N264" s="240"/>
      <c r="O264" s="240"/>
      <c r="P264" s="240"/>
      <c r="Q264" s="240"/>
      <c r="R264" s="240"/>
      <c r="S264" s="240"/>
      <c r="T264" s="241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2" t="s">
        <v>129</v>
      </c>
      <c r="AU264" s="242" t="s">
        <v>83</v>
      </c>
      <c r="AV264" s="13" t="s">
        <v>83</v>
      </c>
      <c r="AW264" s="13" t="s">
        <v>30</v>
      </c>
      <c r="AX264" s="13" t="s">
        <v>81</v>
      </c>
      <c r="AY264" s="242" t="s">
        <v>120</v>
      </c>
    </row>
    <row r="265" s="2" customFormat="1" ht="44.25" customHeight="1">
      <c r="A265" s="38"/>
      <c r="B265" s="39"/>
      <c r="C265" s="218" t="s">
        <v>542</v>
      </c>
      <c r="D265" s="218" t="s">
        <v>122</v>
      </c>
      <c r="E265" s="219" t="s">
        <v>325</v>
      </c>
      <c r="F265" s="220" t="s">
        <v>543</v>
      </c>
      <c r="G265" s="221" t="s">
        <v>327</v>
      </c>
      <c r="H265" s="222">
        <v>1</v>
      </c>
      <c r="I265" s="223"/>
      <c r="J265" s="224">
        <f>ROUND(I265*H265,2)</f>
        <v>0</v>
      </c>
      <c r="K265" s="220" t="s">
        <v>1</v>
      </c>
      <c r="L265" s="44"/>
      <c r="M265" s="225" t="s">
        <v>1</v>
      </c>
      <c r="N265" s="226" t="s">
        <v>38</v>
      </c>
      <c r="O265" s="91"/>
      <c r="P265" s="227">
        <f>O265*H265</f>
        <v>0</v>
      </c>
      <c r="Q265" s="227">
        <v>0</v>
      </c>
      <c r="R265" s="227">
        <f>Q265*H265</f>
        <v>0</v>
      </c>
      <c r="S265" s="227">
        <v>0</v>
      </c>
      <c r="T265" s="228">
        <f>S265*H265</f>
        <v>0</v>
      </c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R265" s="229" t="s">
        <v>127</v>
      </c>
      <c r="AT265" s="229" t="s">
        <v>122</v>
      </c>
      <c r="AU265" s="229" t="s">
        <v>83</v>
      </c>
      <c r="AY265" s="17" t="s">
        <v>120</v>
      </c>
      <c r="BE265" s="230">
        <f>IF(N265="základní",J265,0)</f>
        <v>0</v>
      </c>
      <c r="BF265" s="230">
        <f>IF(N265="snížená",J265,0)</f>
        <v>0</v>
      </c>
      <c r="BG265" s="230">
        <f>IF(N265="zákl. přenesená",J265,0)</f>
        <v>0</v>
      </c>
      <c r="BH265" s="230">
        <f>IF(N265="sníž. přenesená",J265,0)</f>
        <v>0</v>
      </c>
      <c r="BI265" s="230">
        <f>IF(N265="nulová",J265,0)</f>
        <v>0</v>
      </c>
      <c r="BJ265" s="17" t="s">
        <v>81</v>
      </c>
      <c r="BK265" s="230">
        <f>ROUND(I265*H265,2)</f>
        <v>0</v>
      </c>
      <c r="BL265" s="17" t="s">
        <v>127</v>
      </c>
      <c r="BM265" s="229" t="s">
        <v>544</v>
      </c>
    </row>
    <row r="266" s="13" customFormat="1">
      <c r="A266" s="13"/>
      <c r="B266" s="231"/>
      <c r="C266" s="232"/>
      <c r="D266" s="233" t="s">
        <v>129</v>
      </c>
      <c r="E266" s="234" t="s">
        <v>1</v>
      </c>
      <c r="F266" s="235" t="s">
        <v>81</v>
      </c>
      <c r="G266" s="232"/>
      <c r="H266" s="236">
        <v>1</v>
      </c>
      <c r="I266" s="237"/>
      <c r="J266" s="232"/>
      <c r="K266" s="232"/>
      <c r="L266" s="238"/>
      <c r="M266" s="239"/>
      <c r="N266" s="240"/>
      <c r="O266" s="240"/>
      <c r="P266" s="240"/>
      <c r="Q266" s="240"/>
      <c r="R266" s="240"/>
      <c r="S266" s="240"/>
      <c r="T266" s="241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2" t="s">
        <v>129</v>
      </c>
      <c r="AU266" s="242" t="s">
        <v>83</v>
      </c>
      <c r="AV266" s="13" t="s">
        <v>83</v>
      </c>
      <c r="AW266" s="13" t="s">
        <v>30</v>
      </c>
      <c r="AX266" s="13" t="s">
        <v>81</v>
      </c>
      <c r="AY266" s="242" t="s">
        <v>120</v>
      </c>
    </row>
    <row r="267" s="12" customFormat="1" ht="22.8" customHeight="1">
      <c r="A267" s="12"/>
      <c r="B267" s="202"/>
      <c r="C267" s="203"/>
      <c r="D267" s="204" t="s">
        <v>72</v>
      </c>
      <c r="E267" s="216" t="s">
        <v>329</v>
      </c>
      <c r="F267" s="216" t="s">
        <v>330</v>
      </c>
      <c r="G267" s="203"/>
      <c r="H267" s="203"/>
      <c r="I267" s="206"/>
      <c r="J267" s="217">
        <f>BK267</f>
        <v>0</v>
      </c>
      <c r="K267" s="203"/>
      <c r="L267" s="208"/>
      <c r="M267" s="209"/>
      <c r="N267" s="210"/>
      <c r="O267" s="210"/>
      <c r="P267" s="211">
        <f>SUM(P268:P274)</f>
        <v>0</v>
      </c>
      <c r="Q267" s="210"/>
      <c r="R267" s="211">
        <f>SUM(R268:R274)</f>
        <v>0</v>
      </c>
      <c r="S267" s="210"/>
      <c r="T267" s="212">
        <f>SUM(T268:T274)</f>
        <v>0</v>
      </c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R267" s="213" t="s">
        <v>81</v>
      </c>
      <c r="AT267" s="214" t="s">
        <v>72</v>
      </c>
      <c r="AU267" s="214" t="s">
        <v>81</v>
      </c>
      <c r="AY267" s="213" t="s">
        <v>120</v>
      </c>
      <c r="BK267" s="215">
        <f>SUM(BK268:BK274)</f>
        <v>0</v>
      </c>
    </row>
    <row r="268" s="2" customFormat="1">
      <c r="A268" s="38"/>
      <c r="B268" s="39"/>
      <c r="C268" s="218" t="s">
        <v>545</v>
      </c>
      <c r="D268" s="218" t="s">
        <v>122</v>
      </c>
      <c r="E268" s="219" t="s">
        <v>332</v>
      </c>
      <c r="F268" s="220" t="s">
        <v>333</v>
      </c>
      <c r="G268" s="221" t="s">
        <v>190</v>
      </c>
      <c r="H268" s="222">
        <v>103.211</v>
      </c>
      <c r="I268" s="223"/>
      <c r="J268" s="224">
        <f>ROUND(I268*H268,2)</f>
        <v>0</v>
      </c>
      <c r="K268" s="220" t="s">
        <v>126</v>
      </c>
      <c r="L268" s="44"/>
      <c r="M268" s="225" t="s">
        <v>1</v>
      </c>
      <c r="N268" s="226" t="s">
        <v>38</v>
      </c>
      <c r="O268" s="91"/>
      <c r="P268" s="227">
        <f>O268*H268</f>
        <v>0</v>
      </c>
      <c r="Q268" s="227">
        <v>0</v>
      </c>
      <c r="R268" s="227">
        <f>Q268*H268</f>
        <v>0</v>
      </c>
      <c r="S268" s="227">
        <v>0</v>
      </c>
      <c r="T268" s="228">
        <f>S268*H268</f>
        <v>0</v>
      </c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R268" s="229" t="s">
        <v>127</v>
      </c>
      <c r="AT268" s="229" t="s">
        <v>122</v>
      </c>
      <c r="AU268" s="229" t="s">
        <v>83</v>
      </c>
      <c r="AY268" s="17" t="s">
        <v>120</v>
      </c>
      <c r="BE268" s="230">
        <f>IF(N268="základní",J268,0)</f>
        <v>0</v>
      </c>
      <c r="BF268" s="230">
        <f>IF(N268="snížená",J268,0)</f>
        <v>0</v>
      </c>
      <c r="BG268" s="230">
        <f>IF(N268="zákl. přenesená",J268,0)</f>
        <v>0</v>
      </c>
      <c r="BH268" s="230">
        <f>IF(N268="sníž. přenesená",J268,0)</f>
        <v>0</v>
      </c>
      <c r="BI268" s="230">
        <f>IF(N268="nulová",J268,0)</f>
        <v>0</v>
      </c>
      <c r="BJ268" s="17" t="s">
        <v>81</v>
      </c>
      <c r="BK268" s="230">
        <f>ROUND(I268*H268,2)</f>
        <v>0</v>
      </c>
      <c r="BL268" s="17" t="s">
        <v>127</v>
      </c>
      <c r="BM268" s="229" t="s">
        <v>546</v>
      </c>
    </row>
    <row r="269" s="13" customFormat="1">
      <c r="A269" s="13"/>
      <c r="B269" s="231"/>
      <c r="C269" s="232"/>
      <c r="D269" s="233" t="s">
        <v>129</v>
      </c>
      <c r="E269" s="234" t="s">
        <v>1</v>
      </c>
      <c r="F269" s="235" t="s">
        <v>547</v>
      </c>
      <c r="G269" s="232"/>
      <c r="H269" s="236">
        <v>103.211</v>
      </c>
      <c r="I269" s="237"/>
      <c r="J269" s="232"/>
      <c r="K269" s="232"/>
      <c r="L269" s="238"/>
      <c r="M269" s="239"/>
      <c r="N269" s="240"/>
      <c r="O269" s="240"/>
      <c r="P269" s="240"/>
      <c r="Q269" s="240"/>
      <c r="R269" s="240"/>
      <c r="S269" s="240"/>
      <c r="T269" s="241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2" t="s">
        <v>129</v>
      </c>
      <c r="AU269" s="242" t="s">
        <v>83</v>
      </c>
      <c r="AV269" s="13" t="s">
        <v>83</v>
      </c>
      <c r="AW269" s="13" t="s">
        <v>30</v>
      </c>
      <c r="AX269" s="13" t="s">
        <v>81</v>
      </c>
      <c r="AY269" s="242" t="s">
        <v>120</v>
      </c>
    </row>
    <row r="270" s="2" customFormat="1">
      <c r="A270" s="38"/>
      <c r="B270" s="39"/>
      <c r="C270" s="218" t="s">
        <v>548</v>
      </c>
      <c r="D270" s="218" t="s">
        <v>122</v>
      </c>
      <c r="E270" s="219" t="s">
        <v>337</v>
      </c>
      <c r="F270" s="220" t="s">
        <v>338</v>
      </c>
      <c r="G270" s="221" t="s">
        <v>190</v>
      </c>
      <c r="H270" s="222">
        <v>1754.587</v>
      </c>
      <c r="I270" s="223"/>
      <c r="J270" s="224">
        <f>ROUND(I270*H270,2)</f>
        <v>0</v>
      </c>
      <c r="K270" s="220" t="s">
        <v>126</v>
      </c>
      <c r="L270" s="44"/>
      <c r="M270" s="225" t="s">
        <v>1</v>
      </c>
      <c r="N270" s="226" t="s">
        <v>38</v>
      </c>
      <c r="O270" s="91"/>
      <c r="P270" s="227">
        <f>O270*H270</f>
        <v>0</v>
      </c>
      <c r="Q270" s="227">
        <v>0</v>
      </c>
      <c r="R270" s="227">
        <f>Q270*H270</f>
        <v>0</v>
      </c>
      <c r="S270" s="227">
        <v>0</v>
      </c>
      <c r="T270" s="228">
        <f>S270*H270</f>
        <v>0</v>
      </c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R270" s="229" t="s">
        <v>127</v>
      </c>
      <c r="AT270" s="229" t="s">
        <v>122</v>
      </c>
      <c r="AU270" s="229" t="s">
        <v>83</v>
      </c>
      <c r="AY270" s="17" t="s">
        <v>120</v>
      </c>
      <c r="BE270" s="230">
        <f>IF(N270="základní",J270,0)</f>
        <v>0</v>
      </c>
      <c r="BF270" s="230">
        <f>IF(N270="snížená",J270,0)</f>
        <v>0</v>
      </c>
      <c r="BG270" s="230">
        <f>IF(N270="zákl. přenesená",J270,0)</f>
        <v>0</v>
      </c>
      <c r="BH270" s="230">
        <f>IF(N270="sníž. přenesená",J270,0)</f>
        <v>0</v>
      </c>
      <c r="BI270" s="230">
        <f>IF(N270="nulová",J270,0)</f>
        <v>0</v>
      </c>
      <c r="BJ270" s="17" t="s">
        <v>81</v>
      </c>
      <c r="BK270" s="230">
        <f>ROUND(I270*H270,2)</f>
        <v>0</v>
      </c>
      <c r="BL270" s="17" t="s">
        <v>127</v>
      </c>
      <c r="BM270" s="229" t="s">
        <v>549</v>
      </c>
    </row>
    <row r="271" s="13" customFormat="1">
      <c r="A271" s="13"/>
      <c r="B271" s="231"/>
      <c r="C271" s="232"/>
      <c r="D271" s="233" t="s">
        <v>129</v>
      </c>
      <c r="E271" s="234" t="s">
        <v>1</v>
      </c>
      <c r="F271" s="235" t="s">
        <v>550</v>
      </c>
      <c r="G271" s="232"/>
      <c r="H271" s="236">
        <v>1754.587</v>
      </c>
      <c r="I271" s="237"/>
      <c r="J271" s="232"/>
      <c r="K271" s="232"/>
      <c r="L271" s="238"/>
      <c r="M271" s="239"/>
      <c r="N271" s="240"/>
      <c r="O271" s="240"/>
      <c r="P271" s="240"/>
      <c r="Q271" s="240"/>
      <c r="R271" s="240"/>
      <c r="S271" s="240"/>
      <c r="T271" s="241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2" t="s">
        <v>129</v>
      </c>
      <c r="AU271" s="242" t="s">
        <v>83</v>
      </c>
      <c r="AV271" s="13" t="s">
        <v>83</v>
      </c>
      <c r="AW271" s="13" t="s">
        <v>30</v>
      </c>
      <c r="AX271" s="13" t="s">
        <v>81</v>
      </c>
      <c r="AY271" s="242" t="s">
        <v>120</v>
      </c>
    </row>
    <row r="272" s="2" customFormat="1">
      <c r="A272" s="38"/>
      <c r="B272" s="39"/>
      <c r="C272" s="218" t="s">
        <v>551</v>
      </c>
      <c r="D272" s="218" t="s">
        <v>122</v>
      </c>
      <c r="E272" s="219" t="s">
        <v>552</v>
      </c>
      <c r="F272" s="220" t="s">
        <v>553</v>
      </c>
      <c r="G272" s="221" t="s">
        <v>190</v>
      </c>
      <c r="H272" s="222">
        <v>58.537999999999997</v>
      </c>
      <c r="I272" s="223"/>
      <c r="J272" s="224">
        <f>ROUND(I272*H272,2)</f>
        <v>0</v>
      </c>
      <c r="K272" s="220" t="s">
        <v>126</v>
      </c>
      <c r="L272" s="44"/>
      <c r="M272" s="225" t="s">
        <v>1</v>
      </c>
      <c r="N272" s="226" t="s">
        <v>38</v>
      </c>
      <c r="O272" s="91"/>
      <c r="P272" s="227">
        <f>O272*H272</f>
        <v>0</v>
      </c>
      <c r="Q272" s="227">
        <v>0</v>
      </c>
      <c r="R272" s="227">
        <f>Q272*H272</f>
        <v>0</v>
      </c>
      <c r="S272" s="227">
        <v>0</v>
      </c>
      <c r="T272" s="228">
        <f>S272*H272</f>
        <v>0</v>
      </c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R272" s="229" t="s">
        <v>127</v>
      </c>
      <c r="AT272" s="229" t="s">
        <v>122</v>
      </c>
      <c r="AU272" s="229" t="s">
        <v>83</v>
      </c>
      <c r="AY272" s="17" t="s">
        <v>120</v>
      </c>
      <c r="BE272" s="230">
        <f>IF(N272="základní",J272,0)</f>
        <v>0</v>
      </c>
      <c r="BF272" s="230">
        <f>IF(N272="snížená",J272,0)</f>
        <v>0</v>
      </c>
      <c r="BG272" s="230">
        <f>IF(N272="zákl. přenesená",J272,0)</f>
        <v>0</v>
      </c>
      <c r="BH272" s="230">
        <f>IF(N272="sníž. přenesená",J272,0)</f>
        <v>0</v>
      </c>
      <c r="BI272" s="230">
        <f>IF(N272="nulová",J272,0)</f>
        <v>0</v>
      </c>
      <c r="BJ272" s="17" t="s">
        <v>81</v>
      </c>
      <c r="BK272" s="230">
        <f>ROUND(I272*H272,2)</f>
        <v>0</v>
      </c>
      <c r="BL272" s="17" t="s">
        <v>127</v>
      </c>
      <c r="BM272" s="229" t="s">
        <v>554</v>
      </c>
    </row>
    <row r="273" s="2" customFormat="1" ht="44.25" customHeight="1">
      <c r="A273" s="38"/>
      <c r="B273" s="39"/>
      <c r="C273" s="218" t="s">
        <v>555</v>
      </c>
      <c r="D273" s="218" t="s">
        <v>122</v>
      </c>
      <c r="E273" s="219" t="s">
        <v>556</v>
      </c>
      <c r="F273" s="220" t="s">
        <v>347</v>
      </c>
      <c r="G273" s="221" t="s">
        <v>190</v>
      </c>
      <c r="H273" s="222">
        <v>33.591999999999999</v>
      </c>
      <c r="I273" s="223"/>
      <c r="J273" s="224">
        <f>ROUND(I273*H273,2)</f>
        <v>0</v>
      </c>
      <c r="K273" s="220" t="s">
        <v>126</v>
      </c>
      <c r="L273" s="44"/>
      <c r="M273" s="225" t="s">
        <v>1</v>
      </c>
      <c r="N273" s="226" t="s">
        <v>38</v>
      </c>
      <c r="O273" s="91"/>
      <c r="P273" s="227">
        <f>O273*H273</f>
        <v>0</v>
      </c>
      <c r="Q273" s="227">
        <v>0</v>
      </c>
      <c r="R273" s="227">
        <f>Q273*H273</f>
        <v>0</v>
      </c>
      <c r="S273" s="227">
        <v>0</v>
      </c>
      <c r="T273" s="228">
        <f>S273*H273</f>
        <v>0</v>
      </c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R273" s="229" t="s">
        <v>127</v>
      </c>
      <c r="AT273" s="229" t="s">
        <v>122</v>
      </c>
      <c r="AU273" s="229" t="s">
        <v>83</v>
      </c>
      <c r="AY273" s="17" t="s">
        <v>120</v>
      </c>
      <c r="BE273" s="230">
        <f>IF(N273="základní",J273,0)</f>
        <v>0</v>
      </c>
      <c r="BF273" s="230">
        <f>IF(N273="snížená",J273,0)</f>
        <v>0</v>
      </c>
      <c r="BG273" s="230">
        <f>IF(N273="zákl. přenesená",J273,0)</f>
        <v>0</v>
      </c>
      <c r="BH273" s="230">
        <f>IF(N273="sníž. přenesená",J273,0)</f>
        <v>0</v>
      </c>
      <c r="BI273" s="230">
        <f>IF(N273="nulová",J273,0)</f>
        <v>0</v>
      </c>
      <c r="BJ273" s="17" t="s">
        <v>81</v>
      </c>
      <c r="BK273" s="230">
        <f>ROUND(I273*H273,2)</f>
        <v>0</v>
      </c>
      <c r="BL273" s="17" t="s">
        <v>127</v>
      </c>
      <c r="BM273" s="229" t="s">
        <v>557</v>
      </c>
    </row>
    <row r="274" s="2" customFormat="1" ht="44.25" customHeight="1">
      <c r="A274" s="38"/>
      <c r="B274" s="39"/>
      <c r="C274" s="218" t="s">
        <v>558</v>
      </c>
      <c r="D274" s="218" t="s">
        <v>122</v>
      </c>
      <c r="E274" s="219" t="s">
        <v>559</v>
      </c>
      <c r="F274" s="220" t="s">
        <v>351</v>
      </c>
      <c r="G274" s="221" t="s">
        <v>190</v>
      </c>
      <c r="H274" s="222">
        <v>11.081</v>
      </c>
      <c r="I274" s="223"/>
      <c r="J274" s="224">
        <f>ROUND(I274*H274,2)</f>
        <v>0</v>
      </c>
      <c r="K274" s="220" t="s">
        <v>126</v>
      </c>
      <c r="L274" s="44"/>
      <c r="M274" s="225" t="s">
        <v>1</v>
      </c>
      <c r="N274" s="226" t="s">
        <v>38</v>
      </c>
      <c r="O274" s="91"/>
      <c r="P274" s="227">
        <f>O274*H274</f>
        <v>0</v>
      </c>
      <c r="Q274" s="227">
        <v>0</v>
      </c>
      <c r="R274" s="227">
        <f>Q274*H274</f>
        <v>0</v>
      </c>
      <c r="S274" s="227">
        <v>0</v>
      </c>
      <c r="T274" s="228">
        <f>S274*H274</f>
        <v>0</v>
      </c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R274" s="229" t="s">
        <v>127</v>
      </c>
      <c r="AT274" s="229" t="s">
        <v>122</v>
      </c>
      <c r="AU274" s="229" t="s">
        <v>83</v>
      </c>
      <c r="AY274" s="17" t="s">
        <v>120</v>
      </c>
      <c r="BE274" s="230">
        <f>IF(N274="základní",J274,0)</f>
        <v>0</v>
      </c>
      <c r="BF274" s="230">
        <f>IF(N274="snížená",J274,0)</f>
        <v>0</v>
      </c>
      <c r="BG274" s="230">
        <f>IF(N274="zákl. přenesená",J274,0)</f>
        <v>0</v>
      </c>
      <c r="BH274" s="230">
        <f>IF(N274="sníž. přenesená",J274,0)</f>
        <v>0</v>
      </c>
      <c r="BI274" s="230">
        <f>IF(N274="nulová",J274,0)</f>
        <v>0</v>
      </c>
      <c r="BJ274" s="17" t="s">
        <v>81</v>
      </c>
      <c r="BK274" s="230">
        <f>ROUND(I274*H274,2)</f>
        <v>0</v>
      </c>
      <c r="BL274" s="17" t="s">
        <v>127</v>
      </c>
      <c r="BM274" s="229" t="s">
        <v>560</v>
      </c>
    </row>
    <row r="275" s="12" customFormat="1" ht="22.8" customHeight="1">
      <c r="A275" s="12"/>
      <c r="B275" s="202"/>
      <c r="C275" s="203"/>
      <c r="D275" s="204" t="s">
        <v>72</v>
      </c>
      <c r="E275" s="216" t="s">
        <v>353</v>
      </c>
      <c r="F275" s="216" t="s">
        <v>354</v>
      </c>
      <c r="G275" s="203"/>
      <c r="H275" s="203"/>
      <c r="I275" s="206"/>
      <c r="J275" s="217">
        <f>BK275</f>
        <v>0</v>
      </c>
      <c r="K275" s="203"/>
      <c r="L275" s="208"/>
      <c r="M275" s="209"/>
      <c r="N275" s="210"/>
      <c r="O275" s="210"/>
      <c r="P275" s="211">
        <f>P276</f>
        <v>0</v>
      </c>
      <c r="Q275" s="210"/>
      <c r="R275" s="211">
        <f>R276</f>
        <v>0</v>
      </c>
      <c r="S275" s="210"/>
      <c r="T275" s="212">
        <f>T276</f>
        <v>0</v>
      </c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R275" s="213" t="s">
        <v>81</v>
      </c>
      <c r="AT275" s="214" t="s">
        <v>72</v>
      </c>
      <c r="AU275" s="214" t="s">
        <v>81</v>
      </c>
      <c r="AY275" s="213" t="s">
        <v>120</v>
      </c>
      <c r="BK275" s="215">
        <f>BK276</f>
        <v>0</v>
      </c>
    </row>
    <row r="276" s="2" customFormat="1">
      <c r="A276" s="38"/>
      <c r="B276" s="39"/>
      <c r="C276" s="218" t="s">
        <v>561</v>
      </c>
      <c r="D276" s="218" t="s">
        <v>122</v>
      </c>
      <c r="E276" s="219" t="s">
        <v>356</v>
      </c>
      <c r="F276" s="220" t="s">
        <v>357</v>
      </c>
      <c r="G276" s="221" t="s">
        <v>190</v>
      </c>
      <c r="H276" s="222">
        <v>335.69600000000003</v>
      </c>
      <c r="I276" s="223"/>
      <c r="J276" s="224">
        <f>ROUND(I276*H276,2)</f>
        <v>0</v>
      </c>
      <c r="K276" s="220" t="s">
        <v>126</v>
      </c>
      <c r="L276" s="44"/>
      <c r="M276" s="225" t="s">
        <v>1</v>
      </c>
      <c r="N276" s="226" t="s">
        <v>38</v>
      </c>
      <c r="O276" s="91"/>
      <c r="P276" s="227">
        <f>O276*H276</f>
        <v>0</v>
      </c>
      <c r="Q276" s="227">
        <v>0</v>
      </c>
      <c r="R276" s="227">
        <f>Q276*H276</f>
        <v>0</v>
      </c>
      <c r="S276" s="227">
        <v>0</v>
      </c>
      <c r="T276" s="228">
        <f>S276*H276</f>
        <v>0</v>
      </c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R276" s="229" t="s">
        <v>127</v>
      </c>
      <c r="AT276" s="229" t="s">
        <v>122</v>
      </c>
      <c r="AU276" s="229" t="s">
        <v>83</v>
      </c>
      <c r="AY276" s="17" t="s">
        <v>120</v>
      </c>
      <c r="BE276" s="230">
        <f>IF(N276="základní",J276,0)</f>
        <v>0</v>
      </c>
      <c r="BF276" s="230">
        <f>IF(N276="snížená",J276,0)</f>
        <v>0</v>
      </c>
      <c r="BG276" s="230">
        <f>IF(N276="zákl. přenesená",J276,0)</f>
        <v>0</v>
      </c>
      <c r="BH276" s="230">
        <f>IF(N276="sníž. přenesená",J276,0)</f>
        <v>0</v>
      </c>
      <c r="BI276" s="230">
        <f>IF(N276="nulová",J276,0)</f>
        <v>0</v>
      </c>
      <c r="BJ276" s="17" t="s">
        <v>81</v>
      </c>
      <c r="BK276" s="230">
        <f>ROUND(I276*H276,2)</f>
        <v>0</v>
      </c>
      <c r="BL276" s="17" t="s">
        <v>127</v>
      </c>
      <c r="BM276" s="229" t="s">
        <v>562</v>
      </c>
    </row>
    <row r="277" s="12" customFormat="1" ht="25.92" customHeight="1">
      <c r="A277" s="12"/>
      <c r="B277" s="202"/>
      <c r="C277" s="203"/>
      <c r="D277" s="204" t="s">
        <v>72</v>
      </c>
      <c r="E277" s="205" t="s">
        <v>563</v>
      </c>
      <c r="F277" s="205" t="s">
        <v>88</v>
      </c>
      <c r="G277" s="203"/>
      <c r="H277" s="203"/>
      <c r="I277" s="206"/>
      <c r="J277" s="207">
        <f>BK277</f>
        <v>0</v>
      </c>
      <c r="K277" s="203"/>
      <c r="L277" s="208"/>
      <c r="M277" s="209"/>
      <c r="N277" s="210"/>
      <c r="O277" s="210"/>
      <c r="P277" s="211">
        <f>P278</f>
        <v>0</v>
      </c>
      <c r="Q277" s="210"/>
      <c r="R277" s="211">
        <f>R278</f>
        <v>0</v>
      </c>
      <c r="S277" s="210"/>
      <c r="T277" s="212">
        <f>T278</f>
        <v>0</v>
      </c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R277" s="213" t="s">
        <v>148</v>
      </c>
      <c r="AT277" s="214" t="s">
        <v>72</v>
      </c>
      <c r="AU277" s="214" t="s">
        <v>73</v>
      </c>
      <c r="AY277" s="213" t="s">
        <v>120</v>
      </c>
      <c r="BK277" s="215">
        <f>BK278</f>
        <v>0</v>
      </c>
    </row>
    <row r="278" s="12" customFormat="1" ht="22.8" customHeight="1">
      <c r="A278" s="12"/>
      <c r="B278" s="202"/>
      <c r="C278" s="203"/>
      <c r="D278" s="204" t="s">
        <v>72</v>
      </c>
      <c r="E278" s="216" t="s">
        <v>564</v>
      </c>
      <c r="F278" s="216" t="s">
        <v>565</v>
      </c>
      <c r="G278" s="203"/>
      <c r="H278" s="203"/>
      <c r="I278" s="206"/>
      <c r="J278" s="217">
        <f>BK278</f>
        <v>0</v>
      </c>
      <c r="K278" s="203"/>
      <c r="L278" s="208"/>
      <c r="M278" s="209"/>
      <c r="N278" s="210"/>
      <c r="O278" s="210"/>
      <c r="P278" s="211">
        <f>P279</f>
        <v>0</v>
      </c>
      <c r="Q278" s="210"/>
      <c r="R278" s="211">
        <f>R279</f>
        <v>0</v>
      </c>
      <c r="S278" s="210"/>
      <c r="T278" s="212">
        <f>T279</f>
        <v>0</v>
      </c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R278" s="213" t="s">
        <v>148</v>
      </c>
      <c r="AT278" s="214" t="s">
        <v>72</v>
      </c>
      <c r="AU278" s="214" t="s">
        <v>81</v>
      </c>
      <c r="AY278" s="213" t="s">
        <v>120</v>
      </c>
      <c r="BK278" s="215">
        <f>BK279</f>
        <v>0</v>
      </c>
    </row>
    <row r="279" s="2" customFormat="1" ht="16.5" customHeight="1">
      <c r="A279" s="38"/>
      <c r="B279" s="39"/>
      <c r="C279" s="218" t="s">
        <v>566</v>
      </c>
      <c r="D279" s="218" t="s">
        <v>122</v>
      </c>
      <c r="E279" s="219" t="s">
        <v>567</v>
      </c>
      <c r="F279" s="220" t="s">
        <v>568</v>
      </c>
      <c r="G279" s="221" t="s">
        <v>569</v>
      </c>
      <c r="H279" s="222">
        <v>1</v>
      </c>
      <c r="I279" s="223"/>
      <c r="J279" s="224">
        <f>ROUND(I279*H279,2)</f>
        <v>0</v>
      </c>
      <c r="K279" s="220" t="s">
        <v>126</v>
      </c>
      <c r="L279" s="44"/>
      <c r="M279" s="274" t="s">
        <v>1</v>
      </c>
      <c r="N279" s="275" t="s">
        <v>38</v>
      </c>
      <c r="O279" s="276"/>
      <c r="P279" s="277">
        <f>O279*H279</f>
        <v>0</v>
      </c>
      <c r="Q279" s="277">
        <v>0</v>
      </c>
      <c r="R279" s="277">
        <f>Q279*H279</f>
        <v>0</v>
      </c>
      <c r="S279" s="277">
        <v>0</v>
      </c>
      <c r="T279" s="278">
        <f>S279*H279</f>
        <v>0</v>
      </c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R279" s="229" t="s">
        <v>570</v>
      </c>
      <c r="AT279" s="229" t="s">
        <v>122</v>
      </c>
      <c r="AU279" s="229" t="s">
        <v>83</v>
      </c>
      <c r="AY279" s="17" t="s">
        <v>120</v>
      </c>
      <c r="BE279" s="230">
        <f>IF(N279="základní",J279,0)</f>
        <v>0</v>
      </c>
      <c r="BF279" s="230">
        <f>IF(N279="snížená",J279,0)</f>
        <v>0</v>
      </c>
      <c r="BG279" s="230">
        <f>IF(N279="zákl. přenesená",J279,0)</f>
        <v>0</v>
      </c>
      <c r="BH279" s="230">
        <f>IF(N279="sníž. přenesená",J279,0)</f>
        <v>0</v>
      </c>
      <c r="BI279" s="230">
        <f>IF(N279="nulová",J279,0)</f>
        <v>0</v>
      </c>
      <c r="BJ279" s="17" t="s">
        <v>81</v>
      </c>
      <c r="BK279" s="230">
        <f>ROUND(I279*H279,2)</f>
        <v>0</v>
      </c>
      <c r="BL279" s="17" t="s">
        <v>570</v>
      </c>
      <c r="BM279" s="229" t="s">
        <v>571</v>
      </c>
    </row>
    <row r="280" s="2" customFormat="1" ht="6.96" customHeight="1">
      <c r="A280" s="38"/>
      <c r="B280" s="66"/>
      <c r="C280" s="67"/>
      <c r="D280" s="67"/>
      <c r="E280" s="67"/>
      <c r="F280" s="67"/>
      <c r="G280" s="67"/>
      <c r="H280" s="67"/>
      <c r="I280" s="67"/>
      <c r="J280" s="67"/>
      <c r="K280" s="67"/>
      <c r="L280" s="44"/>
      <c r="M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</row>
  </sheetData>
  <sheetProtection sheet="1" autoFilter="0" formatColumns="0" formatRows="0" objects="1" scenarios="1" spinCount="100000" saltValue="C6OGtQM00y72zrML49VmsLUISVrMoGfjqemlGOjewt3Em+KHIGXRYODaIqnToSqP7fvWJulLV08Jybo4W6mmFg==" hashValue="QZHq1oXIzsRQ3h8S/HqjdvtcajGgyrWLyazPqsn6TQ/5cJENY89rmVChgQdJzvnyw9x6y2SW1+sU0+OgRhE+lw==" algorithmName="SHA-512" password="CC35"/>
  <autoFilter ref="C124:K279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89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83</v>
      </c>
    </row>
    <row r="4" s="1" customFormat="1" ht="24.96" customHeight="1">
      <c r="B4" s="20"/>
      <c r="D4" s="138" t="s">
        <v>90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Parkoviště Mezi Mlaty, Kyjov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91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572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17. 4. 2021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21</v>
      </c>
      <c r="F15" s="38"/>
      <c r="G15" s="38"/>
      <c r="H15" s="38"/>
      <c r="I15" s="140" t="s">
        <v>26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27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26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29</v>
      </c>
      <c r="E20" s="38"/>
      <c r="F20" s="38"/>
      <c r="G20" s="38"/>
      <c r="H20" s="38"/>
      <c r="I20" s="140" t="s">
        <v>25</v>
      </c>
      <c r="J20" s="143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21</v>
      </c>
      <c r="F21" s="38"/>
      <c r="G21" s="38"/>
      <c r="H21" s="38"/>
      <c r="I21" s="140" t="s">
        <v>26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31</v>
      </c>
      <c r="E23" s="38"/>
      <c r="F23" s="38"/>
      <c r="G23" s="38"/>
      <c r="H23" s="38"/>
      <c r="I23" s="140" t="s">
        <v>25</v>
      </c>
      <c r="J23" s="143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21</v>
      </c>
      <c r="F24" s="38"/>
      <c r="G24" s="38"/>
      <c r="H24" s="38"/>
      <c r="I24" s="140" t="s">
        <v>26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32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33</v>
      </c>
      <c r="E30" s="38"/>
      <c r="F30" s="38"/>
      <c r="G30" s="38"/>
      <c r="H30" s="38"/>
      <c r="I30" s="38"/>
      <c r="J30" s="151">
        <f>ROUND(J119,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35</v>
      </c>
      <c r="G32" s="38"/>
      <c r="H32" s="38"/>
      <c r="I32" s="152" t="s">
        <v>34</v>
      </c>
      <c r="J32" s="152" t="s">
        <v>36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37</v>
      </c>
      <c r="E33" s="140" t="s">
        <v>38</v>
      </c>
      <c r="F33" s="154">
        <f>ROUND((SUM(BE119:BE136)),  2)</f>
        <v>0</v>
      </c>
      <c r="G33" s="38"/>
      <c r="H33" s="38"/>
      <c r="I33" s="155">
        <v>0.20999999999999999</v>
      </c>
      <c r="J33" s="154">
        <f>ROUND(((SUM(BE119:BE136))*I33),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39</v>
      </c>
      <c r="F34" s="154">
        <f>ROUND((SUM(BF119:BF136)),  2)</f>
        <v>0</v>
      </c>
      <c r="G34" s="38"/>
      <c r="H34" s="38"/>
      <c r="I34" s="155">
        <v>0.14999999999999999</v>
      </c>
      <c r="J34" s="154">
        <f>ROUND(((SUM(BF119:BF136))*I34),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40</v>
      </c>
      <c r="F35" s="154">
        <f>ROUND((SUM(BG119:BG136)),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41</v>
      </c>
      <c r="F36" s="154">
        <f>ROUND((SUM(BH119:BH136)),  2)</f>
        <v>0</v>
      </c>
      <c r="G36" s="38"/>
      <c r="H36" s="38"/>
      <c r="I36" s="155">
        <v>0.14999999999999999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42</v>
      </c>
      <c r="F37" s="154">
        <f>ROUND((SUM(BI119:BI136)),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43</v>
      </c>
      <c r="E39" s="158"/>
      <c r="F39" s="158"/>
      <c r="G39" s="159" t="s">
        <v>44</v>
      </c>
      <c r="H39" s="160" t="s">
        <v>45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46</v>
      </c>
      <c r="E50" s="164"/>
      <c r="F50" s="164"/>
      <c r="G50" s="163" t="s">
        <v>47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48</v>
      </c>
      <c r="E61" s="166"/>
      <c r="F61" s="167" t="s">
        <v>49</v>
      </c>
      <c r="G61" s="165" t="s">
        <v>48</v>
      </c>
      <c r="H61" s="166"/>
      <c r="I61" s="166"/>
      <c r="J61" s="168" t="s">
        <v>49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50</v>
      </c>
      <c r="E65" s="169"/>
      <c r="F65" s="169"/>
      <c r="G65" s="163" t="s">
        <v>51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48</v>
      </c>
      <c r="E76" s="166"/>
      <c r="F76" s="167" t="s">
        <v>49</v>
      </c>
      <c r="G76" s="165" t="s">
        <v>48</v>
      </c>
      <c r="H76" s="166"/>
      <c r="I76" s="166"/>
      <c r="J76" s="168" t="s">
        <v>49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93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Parkoviště Mezi Mlaty, Kyjov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91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SO 000 - Vedlejší rozpočtové náklady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 xml:space="preserve"> </v>
      </c>
      <c r="G89" s="40"/>
      <c r="H89" s="40"/>
      <c r="I89" s="32" t="s">
        <v>22</v>
      </c>
      <c r="J89" s="79" t="str">
        <f>IF(J12="","",J12)</f>
        <v>17. 4. 2021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 xml:space="preserve"> </v>
      </c>
      <c r="G91" s="40"/>
      <c r="H91" s="40"/>
      <c r="I91" s="32" t="s">
        <v>29</v>
      </c>
      <c r="J91" s="36" t="str">
        <f>E21</f>
        <v xml:space="preserve"> 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27</v>
      </c>
      <c r="D92" s="40"/>
      <c r="E92" s="40"/>
      <c r="F92" s="27" t="str">
        <f>IF(E18="","",E18)</f>
        <v>Vyplň údaj</v>
      </c>
      <c r="G92" s="40"/>
      <c r="H92" s="40"/>
      <c r="I92" s="32" t="s">
        <v>31</v>
      </c>
      <c r="J92" s="36" t="str">
        <f>E24</f>
        <v xml:space="preserve"> 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94</v>
      </c>
      <c r="D94" s="176"/>
      <c r="E94" s="176"/>
      <c r="F94" s="176"/>
      <c r="G94" s="176"/>
      <c r="H94" s="176"/>
      <c r="I94" s="176"/>
      <c r="J94" s="177" t="s">
        <v>95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96</v>
      </c>
      <c r="D96" s="40"/>
      <c r="E96" s="40"/>
      <c r="F96" s="40"/>
      <c r="G96" s="40"/>
      <c r="H96" s="40"/>
      <c r="I96" s="40"/>
      <c r="J96" s="110">
        <f>J119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97</v>
      </c>
    </row>
    <row r="97" s="9" customFormat="1" ht="24.96" customHeight="1">
      <c r="A97" s="9"/>
      <c r="B97" s="179"/>
      <c r="C97" s="180"/>
      <c r="D97" s="181" t="s">
        <v>360</v>
      </c>
      <c r="E97" s="182"/>
      <c r="F97" s="182"/>
      <c r="G97" s="182"/>
      <c r="H97" s="182"/>
      <c r="I97" s="182"/>
      <c r="J97" s="183">
        <f>J120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573</v>
      </c>
      <c r="E98" s="188"/>
      <c r="F98" s="188"/>
      <c r="G98" s="188"/>
      <c r="H98" s="188"/>
      <c r="I98" s="188"/>
      <c r="J98" s="189">
        <f>J121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5"/>
      <c r="C99" s="186"/>
      <c r="D99" s="187" t="s">
        <v>361</v>
      </c>
      <c r="E99" s="188"/>
      <c r="F99" s="188"/>
      <c r="G99" s="188"/>
      <c r="H99" s="188"/>
      <c r="I99" s="188"/>
      <c r="J99" s="189">
        <f>J133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2" customFormat="1" ht="21.84" customHeight="1">
      <c r="A100" s="38"/>
      <c r="B100" s="39"/>
      <c r="C100" s="40"/>
      <c r="D100" s="40"/>
      <c r="E100" s="40"/>
      <c r="F100" s="40"/>
      <c r="G100" s="40"/>
      <c r="H100" s="40"/>
      <c r="I100" s="40"/>
      <c r="J100" s="40"/>
      <c r="K100" s="40"/>
      <c r="L100" s="63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</row>
    <row r="101" s="2" customFormat="1" ht="6.96" customHeight="1">
      <c r="A101" s="38"/>
      <c r="B101" s="66"/>
      <c r="C101" s="67"/>
      <c r="D101" s="67"/>
      <c r="E101" s="67"/>
      <c r="F101" s="67"/>
      <c r="G101" s="67"/>
      <c r="H101" s="67"/>
      <c r="I101" s="67"/>
      <c r="J101" s="67"/>
      <c r="K101" s="67"/>
      <c r="L101" s="63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</row>
    <row r="105" s="2" customFormat="1" ht="6.96" customHeight="1">
      <c r="A105" s="38"/>
      <c r="B105" s="68"/>
      <c r="C105" s="69"/>
      <c r="D105" s="69"/>
      <c r="E105" s="69"/>
      <c r="F105" s="69"/>
      <c r="G105" s="69"/>
      <c r="H105" s="69"/>
      <c r="I105" s="69"/>
      <c r="J105" s="69"/>
      <c r="K105" s="69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24.96" customHeight="1">
      <c r="A106" s="38"/>
      <c r="B106" s="39"/>
      <c r="C106" s="23" t="s">
        <v>105</v>
      </c>
      <c r="D106" s="40"/>
      <c r="E106" s="40"/>
      <c r="F106" s="40"/>
      <c r="G106" s="40"/>
      <c r="H106" s="40"/>
      <c r="I106" s="40"/>
      <c r="J106" s="40"/>
      <c r="K106" s="40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6.96" customHeight="1">
      <c r="A107" s="38"/>
      <c r="B107" s="39"/>
      <c r="C107" s="40"/>
      <c r="D107" s="40"/>
      <c r="E107" s="40"/>
      <c r="F107" s="40"/>
      <c r="G107" s="40"/>
      <c r="H107" s="40"/>
      <c r="I107" s="40"/>
      <c r="J107" s="40"/>
      <c r="K107" s="40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12" customHeight="1">
      <c r="A108" s="38"/>
      <c r="B108" s="39"/>
      <c r="C108" s="32" t="s">
        <v>16</v>
      </c>
      <c r="D108" s="40"/>
      <c r="E108" s="40"/>
      <c r="F108" s="40"/>
      <c r="G108" s="40"/>
      <c r="H108" s="40"/>
      <c r="I108" s="40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6.5" customHeight="1">
      <c r="A109" s="38"/>
      <c r="B109" s="39"/>
      <c r="C109" s="40"/>
      <c r="D109" s="40"/>
      <c r="E109" s="174" t="str">
        <f>E7</f>
        <v>Parkoviště Mezi Mlaty, Kyjov</v>
      </c>
      <c r="F109" s="32"/>
      <c r="G109" s="32"/>
      <c r="H109" s="32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2" customHeight="1">
      <c r="A110" s="38"/>
      <c r="B110" s="39"/>
      <c r="C110" s="32" t="s">
        <v>91</v>
      </c>
      <c r="D110" s="40"/>
      <c r="E110" s="40"/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6.5" customHeight="1">
      <c r="A111" s="38"/>
      <c r="B111" s="39"/>
      <c r="C111" s="40"/>
      <c r="D111" s="40"/>
      <c r="E111" s="76" t="str">
        <f>E9</f>
        <v>SO 000 - Vedlejší rozpočtové náklady</v>
      </c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39"/>
      <c r="C112" s="40"/>
      <c r="D112" s="40"/>
      <c r="E112" s="40"/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20</v>
      </c>
      <c r="D113" s="40"/>
      <c r="E113" s="40"/>
      <c r="F113" s="27" t="str">
        <f>F12</f>
        <v xml:space="preserve"> </v>
      </c>
      <c r="G113" s="40"/>
      <c r="H113" s="40"/>
      <c r="I113" s="32" t="s">
        <v>22</v>
      </c>
      <c r="J113" s="79" t="str">
        <f>IF(J12="","",J12)</f>
        <v>17. 4. 2021</v>
      </c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6.96" customHeight="1">
      <c r="A114" s="38"/>
      <c r="B114" s="39"/>
      <c r="C114" s="40"/>
      <c r="D114" s="40"/>
      <c r="E114" s="40"/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5.15" customHeight="1">
      <c r="A115" s="38"/>
      <c r="B115" s="39"/>
      <c r="C115" s="32" t="s">
        <v>24</v>
      </c>
      <c r="D115" s="40"/>
      <c r="E115" s="40"/>
      <c r="F115" s="27" t="str">
        <f>E15</f>
        <v xml:space="preserve"> </v>
      </c>
      <c r="G115" s="40"/>
      <c r="H115" s="40"/>
      <c r="I115" s="32" t="s">
        <v>29</v>
      </c>
      <c r="J115" s="36" t="str">
        <f>E21</f>
        <v xml:space="preserve"> </v>
      </c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5.15" customHeight="1">
      <c r="A116" s="38"/>
      <c r="B116" s="39"/>
      <c r="C116" s="32" t="s">
        <v>27</v>
      </c>
      <c r="D116" s="40"/>
      <c r="E116" s="40"/>
      <c r="F116" s="27" t="str">
        <f>IF(E18="","",E18)</f>
        <v>Vyplň údaj</v>
      </c>
      <c r="G116" s="40"/>
      <c r="H116" s="40"/>
      <c r="I116" s="32" t="s">
        <v>31</v>
      </c>
      <c r="J116" s="36" t="str">
        <f>E24</f>
        <v xml:space="preserve"> </v>
      </c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0.32" customHeight="1">
      <c r="A117" s="38"/>
      <c r="B117" s="39"/>
      <c r="C117" s="40"/>
      <c r="D117" s="40"/>
      <c r="E117" s="40"/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11" customFormat="1" ht="29.28" customHeight="1">
      <c r="A118" s="191"/>
      <c r="B118" s="192"/>
      <c r="C118" s="193" t="s">
        <v>106</v>
      </c>
      <c r="D118" s="194" t="s">
        <v>58</v>
      </c>
      <c r="E118" s="194" t="s">
        <v>54</v>
      </c>
      <c r="F118" s="194" t="s">
        <v>55</v>
      </c>
      <c r="G118" s="194" t="s">
        <v>107</v>
      </c>
      <c r="H118" s="194" t="s">
        <v>108</v>
      </c>
      <c r="I118" s="194" t="s">
        <v>109</v>
      </c>
      <c r="J118" s="194" t="s">
        <v>95</v>
      </c>
      <c r="K118" s="195" t="s">
        <v>110</v>
      </c>
      <c r="L118" s="196"/>
      <c r="M118" s="100" t="s">
        <v>1</v>
      </c>
      <c r="N118" s="101" t="s">
        <v>37</v>
      </c>
      <c r="O118" s="101" t="s">
        <v>111</v>
      </c>
      <c r="P118" s="101" t="s">
        <v>112</v>
      </c>
      <c r="Q118" s="101" t="s">
        <v>113</v>
      </c>
      <c r="R118" s="101" t="s">
        <v>114</v>
      </c>
      <c r="S118" s="101" t="s">
        <v>115</v>
      </c>
      <c r="T118" s="102" t="s">
        <v>116</v>
      </c>
      <c r="U118" s="191"/>
      <c r="V118" s="191"/>
      <c r="W118" s="191"/>
      <c r="X118" s="191"/>
      <c r="Y118" s="191"/>
      <c r="Z118" s="191"/>
      <c r="AA118" s="191"/>
      <c r="AB118" s="191"/>
      <c r="AC118" s="191"/>
      <c r="AD118" s="191"/>
      <c r="AE118" s="191"/>
    </row>
    <row r="119" s="2" customFormat="1" ht="22.8" customHeight="1">
      <c r="A119" s="38"/>
      <c r="B119" s="39"/>
      <c r="C119" s="107" t="s">
        <v>117</v>
      </c>
      <c r="D119" s="40"/>
      <c r="E119" s="40"/>
      <c r="F119" s="40"/>
      <c r="G119" s="40"/>
      <c r="H119" s="40"/>
      <c r="I119" s="40"/>
      <c r="J119" s="197">
        <f>BK119</f>
        <v>0</v>
      </c>
      <c r="K119" s="40"/>
      <c r="L119" s="44"/>
      <c r="M119" s="103"/>
      <c r="N119" s="198"/>
      <c r="O119" s="104"/>
      <c r="P119" s="199">
        <f>P120</f>
        <v>0</v>
      </c>
      <c r="Q119" s="104"/>
      <c r="R119" s="199">
        <f>R120</f>
        <v>0</v>
      </c>
      <c r="S119" s="104"/>
      <c r="T119" s="200">
        <f>T120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T119" s="17" t="s">
        <v>72</v>
      </c>
      <c r="AU119" s="17" t="s">
        <v>97</v>
      </c>
      <c r="BK119" s="201">
        <f>BK120</f>
        <v>0</v>
      </c>
    </row>
    <row r="120" s="12" customFormat="1" ht="25.92" customHeight="1">
      <c r="A120" s="12"/>
      <c r="B120" s="202"/>
      <c r="C120" s="203"/>
      <c r="D120" s="204" t="s">
        <v>72</v>
      </c>
      <c r="E120" s="205" t="s">
        <v>563</v>
      </c>
      <c r="F120" s="205" t="s">
        <v>88</v>
      </c>
      <c r="G120" s="203"/>
      <c r="H120" s="203"/>
      <c r="I120" s="206"/>
      <c r="J120" s="207">
        <f>BK120</f>
        <v>0</v>
      </c>
      <c r="K120" s="203"/>
      <c r="L120" s="208"/>
      <c r="M120" s="209"/>
      <c r="N120" s="210"/>
      <c r="O120" s="210"/>
      <c r="P120" s="211">
        <f>P121+P133</f>
        <v>0</v>
      </c>
      <c r="Q120" s="210"/>
      <c r="R120" s="211">
        <f>R121+R133</f>
        <v>0</v>
      </c>
      <c r="S120" s="210"/>
      <c r="T120" s="212">
        <f>T121+T133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3" t="s">
        <v>148</v>
      </c>
      <c r="AT120" s="214" t="s">
        <v>72</v>
      </c>
      <c r="AU120" s="214" t="s">
        <v>73</v>
      </c>
      <c r="AY120" s="213" t="s">
        <v>120</v>
      </c>
      <c r="BK120" s="215">
        <f>BK121+BK133</f>
        <v>0</v>
      </c>
    </row>
    <row r="121" s="12" customFormat="1" ht="22.8" customHeight="1">
      <c r="A121" s="12"/>
      <c r="B121" s="202"/>
      <c r="C121" s="203"/>
      <c r="D121" s="204" t="s">
        <v>72</v>
      </c>
      <c r="E121" s="216" t="s">
        <v>574</v>
      </c>
      <c r="F121" s="216" t="s">
        <v>575</v>
      </c>
      <c r="G121" s="203"/>
      <c r="H121" s="203"/>
      <c r="I121" s="206"/>
      <c r="J121" s="217">
        <f>BK121</f>
        <v>0</v>
      </c>
      <c r="K121" s="203"/>
      <c r="L121" s="208"/>
      <c r="M121" s="209"/>
      <c r="N121" s="210"/>
      <c r="O121" s="210"/>
      <c r="P121" s="211">
        <f>SUM(P122:P132)</f>
        <v>0</v>
      </c>
      <c r="Q121" s="210"/>
      <c r="R121" s="211">
        <f>SUM(R122:R132)</f>
        <v>0</v>
      </c>
      <c r="S121" s="210"/>
      <c r="T121" s="212">
        <f>SUM(T122:T132)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3" t="s">
        <v>148</v>
      </c>
      <c r="AT121" s="214" t="s">
        <v>72</v>
      </c>
      <c r="AU121" s="214" t="s">
        <v>81</v>
      </c>
      <c r="AY121" s="213" t="s">
        <v>120</v>
      </c>
      <c r="BK121" s="215">
        <f>SUM(BK122:BK132)</f>
        <v>0</v>
      </c>
    </row>
    <row r="122" s="2" customFormat="1" ht="16.5" customHeight="1">
      <c r="A122" s="38"/>
      <c r="B122" s="39"/>
      <c r="C122" s="218" t="s">
        <v>81</v>
      </c>
      <c r="D122" s="218" t="s">
        <v>122</v>
      </c>
      <c r="E122" s="219" t="s">
        <v>576</v>
      </c>
      <c r="F122" s="220" t="s">
        <v>577</v>
      </c>
      <c r="G122" s="221" t="s">
        <v>578</v>
      </c>
      <c r="H122" s="222">
        <v>1</v>
      </c>
      <c r="I122" s="223"/>
      <c r="J122" s="224">
        <f>ROUND(I122*H122,2)</f>
        <v>0</v>
      </c>
      <c r="K122" s="220" t="s">
        <v>1</v>
      </c>
      <c r="L122" s="44"/>
      <c r="M122" s="225" t="s">
        <v>1</v>
      </c>
      <c r="N122" s="226" t="s">
        <v>38</v>
      </c>
      <c r="O122" s="91"/>
      <c r="P122" s="227">
        <f>O122*H122</f>
        <v>0</v>
      </c>
      <c r="Q122" s="227">
        <v>0</v>
      </c>
      <c r="R122" s="227">
        <f>Q122*H122</f>
        <v>0</v>
      </c>
      <c r="S122" s="227">
        <v>0</v>
      </c>
      <c r="T122" s="228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29" t="s">
        <v>570</v>
      </c>
      <c r="AT122" s="229" t="s">
        <v>122</v>
      </c>
      <c r="AU122" s="229" t="s">
        <v>83</v>
      </c>
      <c r="AY122" s="17" t="s">
        <v>120</v>
      </c>
      <c r="BE122" s="230">
        <f>IF(N122="základní",J122,0)</f>
        <v>0</v>
      </c>
      <c r="BF122" s="230">
        <f>IF(N122="snížená",J122,0)</f>
        <v>0</v>
      </c>
      <c r="BG122" s="230">
        <f>IF(N122="zákl. přenesená",J122,0)</f>
        <v>0</v>
      </c>
      <c r="BH122" s="230">
        <f>IF(N122="sníž. přenesená",J122,0)</f>
        <v>0</v>
      </c>
      <c r="BI122" s="230">
        <f>IF(N122="nulová",J122,0)</f>
        <v>0</v>
      </c>
      <c r="BJ122" s="17" t="s">
        <v>81</v>
      </c>
      <c r="BK122" s="230">
        <f>ROUND(I122*H122,2)</f>
        <v>0</v>
      </c>
      <c r="BL122" s="17" t="s">
        <v>570</v>
      </c>
      <c r="BM122" s="229" t="s">
        <v>579</v>
      </c>
    </row>
    <row r="123" s="2" customFormat="1" ht="16.5" customHeight="1">
      <c r="A123" s="38"/>
      <c r="B123" s="39"/>
      <c r="C123" s="218" t="s">
        <v>83</v>
      </c>
      <c r="D123" s="218" t="s">
        <v>122</v>
      </c>
      <c r="E123" s="219" t="s">
        <v>580</v>
      </c>
      <c r="F123" s="220" t="s">
        <v>581</v>
      </c>
      <c r="G123" s="221" t="s">
        <v>578</v>
      </c>
      <c r="H123" s="222">
        <v>1</v>
      </c>
      <c r="I123" s="223"/>
      <c r="J123" s="224">
        <f>ROUND(I123*H123,2)</f>
        <v>0</v>
      </c>
      <c r="K123" s="220" t="s">
        <v>1</v>
      </c>
      <c r="L123" s="44"/>
      <c r="M123" s="225" t="s">
        <v>1</v>
      </c>
      <c r="N123" s="226" t="s">
        <v>38</v>
      </c>
      <c r="O123" s="91"/>
      <c r="P123" s="227">
        <f>O123*H123</f>
        <v>0</v>
      </c>
      <c r="Q123" s="227">
        <v>0</v>
      </c>
      <c r="R123" s="227">
        <f>Q123*H123</f>
        <v>0</v>
      </c>
      <c r="S123" s="227">
        <v>0</v>
      </c>
      <c r="T123" s="228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29" t="s">
        <v>570</v>
      </c>
      <c r="AT123" s="229" t="s">
        <v>122</v>
      </c>
      <c r="AU123" s="229" t="s">
        <v>83</v>
      </c>
      <c r="AY123" s="17" t="s">
        <v>120</v>
      </c>
      <c r="BE123" s="230">
        <f>IF(N123="základní",J123,0)</f>
        <v>0</v>
      </c>
      <c r="BF123" s="230">
        <f>IF(N123="snížená",J123,0)</f>
        <v>0</v>
      </c>
      <c r="BG123" s="230">
        <f>IF(N123="zákl. přenesená",J123,0)</f>
        <v>0</v>
      </c>
      <c r="BH123" s="230">
        <f>IF(N123="sníž. přenesená",J123,0)</f>
        <v>0</v>
      </c>
      <c r="BI123" s="230">
        <f>IF(N123="nulová",J123,0)</f>
        <v>0</v>
      </c>
      <c r="BJ123" s="17" t="s">
        <v>81</v>
      </c>
      <c r="BK123" s="230">
        <f>ROUND(I123*H123,2)</f>
        <v>0</v>
      </c>
      <c r="BL123" s="17" t="s">
        <v>570</v>
      </c>
      <c r="BM123" s="229" t="s">
        <v>582</v>
      </c>
    </row>
    <row r="124" s="2" customFormat="1" ht="16.5" customHeight="1">
      <c r="A124" s="38"/>
      <c r="B124" s="39"/>
      <c r="C124" s="218" t="s">
        <v>138</v>
      </c>
      <c r="D124" s="218" t="s">
        <v>122</v>
      </c>
      <c r="E124" s="219" t="s">
        <v>583</v>
      </c>
      <c r="F124" s="220" t="s">
        <v>584</v>
      </c>
      <c r="G124" s="221" t="s">
        <v>578</v>
      </c>
      <c r="H124" s="222">
        <v>1</v>
      </c>
      <c r="I124" s="223"/>
      <c r="J124" s="224">
        <f>ROUND(I124*H124,2)</f>
        <v>0</v>
      </c>
      <c r="K124" s="220" t="s">
        <v>1</v>
      </c>
      <c r="L124" s="44"/>
      <c r="M124" s="225" t="s">
        <v>1</v>
      </c>
      <c r="N124" s="226" t="s">
        <v>38</v>
      </c>
      <c r="O124" s="91"/>
      <c r="P124" s="227">
        <f>O124*H124</f>
        <v>0</v>
      </c>
      <c r="Q124" s="227">
        <v>0</v>
      </c>
      <c r="R124" s="227">
        <f>Q124*H124</f>
        <v>0</v>
      </c>
      <c r="S124" s="227">
        <v>0</v>
      </c>
      <c r="T124" s="228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29" t="s">
        <v>570</v>
      </c>
      <c r="AT124" s="229" t="s">
        <v>122</v>
      </c>
      <c r="AU124" s="229" t="s">
        <v>83</v>
      </c>
      <c r="AY124" s="17" t="s">
        <v>120</v>
      </c>
      <c r="BE124" s="230">
        <f>IF(N124="základní",J124,0)</f>
        <v>0</v>
      </c>
      <c r="BF124" s="230">
        <f>IF(N124="snížená",J124,0)</f>
        <v>0</v>
      </c>
      <c r="BG124" s="230">
        <f>IF(N124="zákl. přenesená",J124,0)</f>
        <v>0</v>
      </c>
      <c r="BH124" s="230">
        <f>IF(N124="sníž. přenesená",J124,0)</f>
        <v>0</v>
      </c>
      <c r="BI124" s="230">
        <f>IF(N124="nulová",J124,0)</f>
        <v>0</v>
      </c>
      <c r="BJ124" s="17" t="s">
        <v>81</v>
      </c>
      <c r="BK124" s="230">
        <f>ROUND(I124*H124,2)</f>
        <v>0</v>
      </c>
      <c r="BL124" s="17" t="s">
        <v>570</v>
      </c>
      <c r="BM124" s="229" t="s">
        <v>585</v>
      </c>
    </row>
    <row r="125" s="2" customFormat="1" ht="16.5" customHeight="1">
      <c r="A125" s="38"/>
      <c r="B125" s="39"/>
      <c r="C125" s="218" t="s">
        <v>127</v>
      </c>
      <c r="D125" s="218" t="s">
        <v>122</v>
      </c>
      <c r="E125" s="219" t="s">
        <v>586</v>
      </c>
      <c r="F125" s="220" t="s">
        <v>587</v>
      </c>
      <c r="G125" s="221" t="s">
        <v>588</v>
      </c>
      <c r="H125" s="222">
        <v>10</v>
      </c>
      <c r="I125" s="223"/>
      <c r="J125" s="224">
        <f>ROUND(I125*H125,2)</f>
        <v>0</v>
      </c>
      <c r="K125" s="220" t="s">
        <v>1</v>
      </c>
      <c r="L125" s="44"/>
      <c r="M125" s="225" t="s">
        <v>1</v>
      </c>
      <c r="N125" s="226" t="s">
        <v>38</v>
      </c>
      <c r="O125" s="91"/>
      <c r="P125" s="227">
        <f>O125*H125</f>
        <v>0</v>
      </c>
      <c r="Q125" s="227">
        <v>0</v>
      </c>
      <c r="R125" s="227">
        <f>Q125*H125</f>
        <v>0</v>
      </c>
      <c r="S125" s="227">
        <v>0</v>
      </c>
      <c r="T125" s="228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29" t="s">
        <v>570</v>
      </c>
      <c r="AT125" s="229" t="s">
        <v>122</v>
      </c>
      <c r="AU125" s="229" t="s">
        <v>83</v>
      </c>
      <c r="AY125" s="17" t="s">
        <v>120</v>
      </c>
      <c r="BE125" s="230">
        <f>IF(N125="základní",J125,0)</f>
        <v>0</v>
      </c>
      <c r="BF125" s="230">
        <f>IF(N125="snížená",J125,0)</f>
        <v>0</v>
      </c>
      <c r="BG125" s="230">
        <f>IF(N125="zákl. přenesená",J125,0)</f>
        <v>0</v>
      </c>
      <c r="BH125" s="230">
        <f>IF(N125="sníž. přenesená",J125,0)</f>
        <v>0</v>
      </c>
      <c r="BI125" s="230">
        <f>IF(N125="nulová",J125,0)</f>
        <v>0</v>
      </c>
      <c r="BJ125" s="17" t="s">
        <v>81</v>
      </c>
      <c r="BK125" s="230">
        <f>ROUND(I125*H125,2)</f>
        <v>0</v>
      </c>
      <c r="BL125" s="17" t="s">
        <v>570</v>
      </c>
      <c r="BM125" s="229" t="s">
        <v>589</v>
      </c>
    </row>
    <row r="126" s="13" customFormat="1">
      <c r="A126" s="13"/>
      <c r="B126" s="231"/>
      <c r="C126" s="232"/>
      <c r="D126" s="233" t="s">
        <v>129</v>
      </c>
      <c r="E126" s="234" t="s">
        <v>1</v>
      </c>
      <c r="F126" s="235" t="s">
        <v>590</v>
      </c>
      <c r="G126" s="232"/>
      <c r="H126" s="236">
        <v>2</v>
      </c>
      <c r="I126" s="237"/>
      <c r="J126" s="232"/>
      <c r="K126" s="232"/>
      <c r="L126" s="238"/>
      <c r="M126" s="239"/>
      <c r="N126" s="240"/>
      <c r="O126" s="240"/>
      <c r="P126" s="240"/>
      <c r="Q126" s="240"/>
      <c r="R126" s="240"/>
      <c r="S126" s="240"/>
      <c r="T126" s="241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2" t="s">
        <v>129</v>
      </c>
      <c r="AU126" s="242" t="s">
        <v>83</v>
      </c>
      <c r="AV126" s="13" t="s">
        <v>83</v>
      </c>
      <c r="AW126" s="13" t="s">
        <v>30</v>
      </c>
      <c r="AX126" s="13" t="s">
        <v>73</v>
      </c>
      <c r="AY126" s="242" t="s">
        <v>120</v>
      </c>
    </row>
    <row r="127" s="13" customFormat="1">
      <c r="A127" s="13"/>
      <c r="B127" s="231"/>
      <c r="C127" s="232"/>
      <c r="D127" s="233" t="s">
        <v>129</v>
      </c>
      <c r="E127" s="234" t="s">
        <v>1</v>
      </c>
      <c r="F127" s="235" t="s">
        <v>591</v>
      </c>
      <c r="G127" s="232"/>
      <c r="H127" s="236">
        <v>2</v>
      </c>
      <c r="I127" s="237"/>
      <c r="J127" s="232"/>
      <c r="K127" s="232"/>
      <c r="L127" s="238"/>
      <c r="M127" s="239"/>
      <c r="N127" s="240"/>
      <c r="O127" s="240"/>
      <c r="P127" s="240"/>
      <c r="Q127" s="240"/>
      <c r="R127" s="240"/>
      <c r="S127" s="240"/>
      <c r="T127" s="241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2" t="s">
        <v>129</v>
      </c>
      <c r="AU127" s="242" t="s">
        <v>83</v>
      </c>
      <c r="AV127" s="13" t="s">
        <v>83</v>
      </c>
      <c r="AW127" s="13" t="s">
        <v>30</v>
      </c>
      <c r="AX127" s="13" t="s">
        <v>73</v>
      </c>
      <c r="AY127" s="242" t="s">
        <v>120</v>
      </c>
    </row>
    <row r="128" s="13" customFormat="1">
      <c r="A128" s="13"/>
      <c r="B128" s="231"/>
      <c r="C128" s="232"/>
      <c r="D128" s="233" t="s">
        <v>129</v>
      </c>
      <c r="E128" s="234" t="s">
        <v>1</v>
      </c>
      <c r="F128" s="235" t="s">
        <v>592</v>
      </c>
      <c r="G128" s="232"/>
      <c r="H128" s="236">
        <v>2</v>
      </c>
      <c r="I128" s="237"/>
      <c r="J128" s="232"/>
      <c r="K128" s="232"/>
      <c r="L128" s="238"/>
      <c r="M128" s="239"/>
      <c r="N128" s="240"/>
      <c r="O128" s="240"/>
      <c r="P128" s="240"/>
      <c r="Q128" s="240"/>
      <c r="R128" s="240"/>
      <c r="S128" s="240"/>
      <c r="T128" s="241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2" t="s">
        <v>129</v>
      </c>
      <c r="AU128" s="242" t="s">
        <v>83</v>
      </c>
      <c r="AV128" s="13" t="s">
        <v>83</v>
      </c>
      <c r="AW128" s="13" t="s">
        <v>30</v>
      </c>
      <c r="AX128" s="13" t="s">
        <v>73</v>
      </c>
      <c r="AY128" s="242" t="s">
        <v>120</v>
      </c>
    </row>
    <row r="129" s="13" customFormat="1">
      <c r="A129" s="13"/>
      <c r="B129" s="231"/>
      <c r="C129" s="232"/>
      <c r="D129" s="233" t="s">
        <v>129</v>
      </c>
      <c r="E129" s="234" t="s">
        <v>1</v>
      </c>
      <c r="F129" s="235" t="s">
        <v>593</v>
      </c>
      <c r="G129" s="232"/>
      <c r="H129" s="236">
        <v>2</v>
      </c>
      <c r="I129" s="237"/>
      <c r="J129" s="232"/>
      <c r="K129" s="232"/>
      <c r="L129" s="238"/>
      <c r="M129" s="239"/>
      <c r="N129" s="240"/>
      <c r="O129" s="240"/>
      <c r="P129" s="240"/>
      <c r="Q129" s="240"/>
      <c r="R129" s="240"/>
      <c r="S129" s="240"/>
      <c r="T129" s="241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2" t="s">
        <v>129</v>
      </c>
      <c r="AU129" s="242" t="s">
        <v>83</v>
      </c>
      <c r="AV129" s="13" t="s">
        <v>83</v>
      </c>
      <c r="AW129" s="13" t="s">
        <v>30</v>
      </c>
      <c r="AX129" s="13" t="s">
        <v>73</v>
      </c>
      <c r="AY129" s="242" t="s">
        <v>120</v>
      </c>
    </row>
    <row r="130" s="13" customFormat="1">
      <c r="A130" s="13"/>
      <c r="B130" s="231"/>
      <c r="C130" s="232"/>
      <c r="D130" s="233" t="s">
        <v>129</v>
      </c>
      <c r="E130" s="234" t="s">
        <v>1</v>
      </c>
      <c r="F130" s="235" t="s">
        <v>594</v>
      </c>
      <c r="G130" s="232"/>
      <c r="H130" s="236">
        <v>2</v>
      </c>
      <c r="I130" s="237"/>
      <c r="J130" s="232"/>
      <c r="K130" s="232"/>
      <c r="L130" s="238"/>
      <c r="M130" s="239"/>
      <c r="N130" s="240"/>
      <c r="O130" s="240"/>
      <c r="P130" s="240"/>
      <c r="Q130" s="240"/>
      <c r="R130" s="240"/>
      <c r="S130" s="240"/>
      <c r="T130" s="241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2" t="s">
        <v>129</v>
      </c>
      <c r="AU130" s="242" t="s">
        <v>83</v>
      </c>
      <c r="AV130" s="13" t="s">
        <v>83</v>
      </c>
      <c r="AW130" s="13" t="s">
        <v>30</v>
      </c>
      <c r="AX130" s="13" t="s">
        <v>73</v>
      </c>
      <c r="AY130" s="242" t="s">
        <v>120</v>
      </c>
    </row>
    <row r="131" s="14" customFormat="1">
      <c r="A131" s="14"/>
      <c r="B131" s="243"/>
      <c r="C131" s="244"/>
      <c r="D131" s="233" t="s">
        <v>129</v>
      </c>
      <c r="E131" s="245" t="s">
        <v>1</v>
      </c>
      <c r="F131" s="246" t="s">
        <v>132</v>
      </c>
      <c r="G131" s="244"/>
      <c r="H131" s="247">
        <v>10</v>
      </c>
      <c r="I131" s="248"/>
      <c r="J131" s="244"/>
      <c r="K131" s="244"/>
      <c r="L131" s="249"/>
      <c r="M131" s="250"/>
      <c r="N131" s="251"/>
      <c r="O131" s="251"/>
      <c r="P131" s="251"/>
      <c r="Q131" s="251"/>
      <c r="R131" s="251"/>
      <c r="S131" s="251"/>
      <c r="T131" s="252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3" t="s">
        <v>129</v>
      </c>
      <c r="AU131" s="253" t="s">
        <v>83</v>
      </c>
      <c r="AV131" s="14" t="s">
        <v>127</v>
      </c>
      <c r="AW131" s="14" t="s">
        <v>30</v>
      </c>
      <c r="AX131" s="14" t="s">
        <v>81</v>
      </c>
      <c r="AY131" s="253" t="s">
        <v>120</v>
      </c>
    </row>
    <row r="132" s="2" customFormat="1" ht="16.5" customHeight="1">
      <c r="A132" s="38"/>
      <c r="B132" s="39"/>
      <c r="C132" s="218" t="s">
        <v>148</v>
      </c>
      <c r="D132" s="218" t="s">
        <v>122</v>
      </c>
      <c r="E132" s="219" t="s">
        <v>595</v>
      </c>
      <c r="F132" s="220" t="s">
        <v>596</v>
      </c>
      <c r="G132" s="221" t="s">
        <v>578</v>
      </c>
      <c r="H132" s="222">
        <v>1</v>
      </c>
      <c r="I132" s="223"/>
      <c r="J132" s="224">
        <f>ROUND(I132*H132,2)</f>
        <v>0</v>
      </c>
      <c r="K132" s="220" t="s">
        <v>1</v>
      </c>
      <c r="L132" s="44"/>
      <c r="M132" s="225" t="s">
        <v>1</v>
      </c>
      <c r="N132" s="226" t="s">
        <v>38</v>
      </c>
      <c r="O132" s="91"/>
      <c r="P132" s="227">
        <f>O132*H132</f>
        <v>0</v>
      </c>
      <c r="Q132" s="227">
        <v>0</v>
      </c>
      <c r="R132" s="227">
        <f>Q132*H132</f>
        <v>0</v>
      </c>
      <c r="S132" s="227">
        <v>0</v>
      </c>
      <c r="T132" s="228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29" t="s">
        <v>570</v>
      </c>
      <c r="AT132" s="229" t="s">
        <v>122</v>
      </c>
      <c r="AU132" s="229" t="s">
        <v>83</v>
      </c>
      <c r="AY132" s="17" t="s">
        <v>120</v>
      </c>
      <c r="BE132" s="230">
        <f>IF(N132="základní",J132,0)</f>
        <v>0</v>
      </c>
      <c r="BF132" s="230">
        <f>IF(N132="snížená",J132,0)</f>
        <v>0</v>
      </c>
      <c r="BG132" s="230">
        <f>IF(N132="zákl. přenesená",J132,0)</f>
        <v>0</v>
      </c>
      <c r="BH132" s="230">
        <f>IF(N132="sníž. přenesená",J132,0)</f>
        <v>0</v>
      </c>
      <c r="BI132" s="230">
        <f>IF(N132="nulová",J132,0)</f>
        <v>0</v>
      </c>
      <c r="BJ132" s="17" t="s">
        <v>81</v>
      </c>
      <c r="BK132" s="230">
        <f>ROUND(I132*H132,2)</f>
        <v>0</v>
      </c>
      <c r="BL132" s="17" t="s">
        <v>570</v>
      </c>
      <c r="BM132" s="229" t="s">
        <v>597</v>
      </c>
    </row>
    <row r="133" s="12" customFormat="1" ht="22.8" customHeight="1">
      <c r="A133" s="12"/>
      <c r="B133" s="202"/>
      <c r="C133" s="203"/>
      <c r="D133" s="204" t="s">
        <v>72</v>
      </c>
      <c r="E133" s="216" t="s">
        <v>564</v>
      </c>
      <c r="F133" s="216" t="s">
        <v>565</v>
      </c>
      <c r="G133" s="203"/>
      <c r="H133" s="203"/>
      <c r="I133" s="206"/>
      <c r="J133" s="217">
        <f>BK133</f>
        <v>0</v>
      </c>
      <c r="K133" s="203"/>
      <c r="L133" s="208"/>
      <c r="M133" s="209"/>
      <c r="N133" s="210"/>
      <c r="O133" s="210"/>
      <c r="P133" s="211">
        <f>SUM(P134:P136)</f>
        <v>0</v>
      </c>
      <c r="Q133" s="210"/>
      <c r="R133" s="211">
        <f>SUM(R134:R136)</f>
        <v>0</v>
      </c>
      <c r="S133" s="210"/>
      <c r="T133" s="212">
        <f>SUM(T134:T136)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13" t="s">
        <v>148</v>
      </c>
      <c r="AT133" s="214" t="s">
        <v>72</v>
      </c>
      <c r="AU133" s="214" t="s">
        <v>81</v>
      </c>
      <c r="AY133" s="213" t="s">
        <v>120</v>
      </c>
      <c r="BK133" s="215">
        <f>SUM(BK134:BK136)</f>
        <v>0</v>
      </c>
    </row>
    <row r="134" s="2" customFormat="1" ht="16.5" customHeight="1">
      <c r="A134" s="38"/>
      <c r="B134" s="39"/>
      <c r="C134" s="218" t="s">
        <v>155</v>
      </c>
      <c r="D134" s="218" t="s">
        <v>122</v>
      </c>
      <c r="E134" s="219" t="s">
        <v>598</v>
      </c>
      <c r="F134" s="220" t="s">
        <v>599</v>
      </c>
      <c r="G134" s="221" t="s">
        <v>578</v>
      </c>
      <c r="H134" s="222">
        <v>1</v>
      </c>
      <c r="I134" s="223"/>
      <c r="J134" s="224">
        <f>ROUND(I134*H134,2)</f>
        <v>0</v>
      </c>
      <c r="K134" s="220" t="s">
        <v>1</v>
      </c>
      <c r="L134" s="44"/>
      <c r="M134" s="225" t="s">
        <v>1</v>
      </c>
      <c r="N134" s="226" t="s">
        <v>38</v>
      </c>
      <c r="O134" s="91"/>
      <c r="P134" s="227">
        <f>O134*H134</f>
        <v>0</v>
      </c>
      <c r="Q134" s="227">
        <v>0</v>
      </c>
      <c r="R134" s="227">
        <f>Q134*H134</f>
        <v>0</v>
      </c>
      <c r="S134" s="227">
        <v>0</v>
      </c>
      <c r="T134" s="228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29" t="s">
        <v>570</v>
      </c>
      <c r="AT134" s="229" t="s">
        <v>122</v>
      </c>
      <c r="AU134" s="229" t="s">
        <v>83</v>
      </c>
      <c r="AY134" s="17" t="s">
        <v>120</v>
      </c>
      <c r="BE134" s="230">
        <f>IF(N134="základní",J134,0)</f>
        <v>0</v>
      </c>
      <c r="BF134" s="230">
        <f>IF(N134="snížená",J134,0)</f>
        <v>0</v>
      </c>
      <c r="BG134" s="230">
        <f>IF(N134="zákl. přenesená",J134,0)</f>
        <v>0</v>
      </c>
      <c r="BH134" s="230">
        <f>IF(N134="sníž. přenesená",J134,0)</f>
        <v>0</v>
      </c>
      <c r="BI134" s="230">
        <f>IF(N134="nulová",J134,0)</f>
        <v>0</v>
      </c>
      <c r="BJ134" s="17" t="s">
        <v>81</v>
      </c>
      <c r="BK134" s="230">
        <f>ROUND(I134*H134,2)</f>
        <v>0</v>
      </c>
      <c r="BL134" s="17" t="s">
        <v>570</v>
      </c>
      <c r="BM134" s="229" t="s">
        <v>600</v>
      </c>
    </row>
    <row r="135" s="2" customFormat="1" ht="16.5" customHeight="1">
      <c r="A135" s="38"/>
      <c r="B135" s="39"/>
      <c r="C135" s="218" t="s">
        <v>160</v>
      </c>
      <c r="D135" s="218" t="s">
        <v>122</v>
      </c>
      <c r="E135" s="219" t="s">
        <v>601</v>
      </c>
      <c r="F135" s="220" t="s">
        <v>602</v>
      </c>
      <c r="G135" s="221" t="s">
        <v>578</v>
      </c>
      <c r="H135" s="222">
        <v>1</v>
      </c>
      <c r="I135" s="223"/>
      <c r="J135" s="224">
        <f>ROUND(I135*H135,2)</f>
        <v>0</v>
      </c>
      <c r="K135" s="220" t="s">
        <v>1</v>
      </c>
      <c r="L135" s="44"/>
      <c r="M135" s="225" t="s">
        <v>1</v>
      </c>
      <c r="N135" s="226" t="s">
        <v>38</v>
      </c>
      <c r="O135" s="91"/>
      <c r="P135" s="227">
        <f>O135*H135</f>
        <v>0</v>
      </c>
      <c r="Q135" s="227">
        <v>0</v>
      </c>
      <c r="R135" s="227">
        <f>Q135*H135</f>
        <v>0</v>
      </c>
      <c r="S135" s="227">
        <v>0</v>
      </c>
      <c r="T135" s="228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29" t="s">
        <v>570</v>
      </c>
      <c r="AT135" s="229" t="s">
        <v>122</v>
      </c>
      <c r="AU135" s="229" t="s">
        <v>83</v>
      </c>
      <c r="AY135" s="17" t="s">
        <v>120</v>
      </c>
      <c r="BE135" s="230">
        <f>IF(N135="základní",J135,0)</f>
        <v>0</v>
      </c>
      <c r="BF135" s="230">
        <f>IF(N135="snížená",J135,0)</f>
        <v>0</v>
      </c>
      <c r="BG135" s="230">
        <f>IF(N135="zákl. přenesená",J135,0)</f>
        <v>0</v>
      </c>
      <c r="BH135" s="230">
        <f>IF(N135="sníž. přenesená",J135,0)</f>
        <v>0</v>
      </c>
      <c r="BI135" s="230">
        <f>IF(N135="nulová",J135,0)</f>
        <v>0</v>
      </c>
      <c r="BJ135" s="17" t="s">
        <v>81</v>
      </c>
      <c r="BK135" s="230">
        <f>ROUND(I135*H135,2)</f>
        <v>0</v>
      </c>
      <c r="BL135" s="17" t="s">
        <v>570</v>
      </c>
      <c r="BM135" s="229" t="s">
        <v>603</v>
      </c>
    </row>
    <row r="136" s="2" customFormat="1" ht="16.5" customHeight="1">
      <c r="A136" s="38"/>
      <c r="B136" s="39"/>
      <c r="C136" s="218" t="s">
        <v>167</v>
      </c>
      <c r="D136" s="218" t="s">
        <v>122</v>
      </c>
      <c r="E136" s="219" t="s">
        <v>604</v>
      </c>
      <c r="F136" s="220" t="s">
        <v>605</v>
      </c>
      <c r="G136" s="221" t="s">
        <v>578</v>
      </c>
      <c r="H136" s="222">
        <v>1</v>
      </c>
      <c r="I136" s="223"/>
      <c r="J136" s="224">
        <f>ROUND(I136*H136,2)</f>
        <v>0</v>
      </c>
      <c r="K136" s="220" t="s">
        <v>1</v>
      </c>
      <c r="L136" s="44"/>
      <c r="M136" s="274" t="s">
        <v>1</v>
      </c>
      <c r="N136" s="275" t="s">
        <v>38</v>
      </c>
      <c r="O136" s="276"/>
      <c r="P136" s="277">
        <f>O136*H136</f>
        <v>0</v>
      </c>
      <c r="Q136" s="277">
        <v>0</v>
      </c>
      <c r="R136" s="277">
        <f>Q136*H136</f>
        <v>0</v>
      </c>
      <c r="S136" s="277">
        <v>0</v>
      </c>
      <c r="T136" s="278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29" t="s">
        <v>570</v>
      </c>
      <c r="AT136" s="229" t="s">
        <v>122</v>
      </c>
      <c r="AU136" s="229" t="s">
        <v>83</v>
      </c>
      <c r="AY136" s="17" t="s">
        <v>120</v>
      </c>
      <c r="BE136" s="230">
        <f>IF(N136="základní",J136,0)</f>
        <v>0</v>
      </c>
      <c r="BF136" s="230">
        <f>IF(N136="snížená",J136,0)</f>
        <v>0</v>
      </c>
      <c r="BG136" s="230">
        <f>IF(N136="zákl. přenesená",J136,0)</f>
        <v>0</v>
      </c>
      <c r="BH136" s="230">
        <f>IF(N136="sníž. přenesená",J136,0)</f>
        <v>0</v>
      </c>
      <c r="BI136" s="230">
        <f>IF(N136="nulová",J136,0)</f>
        <v>0</v>
      </c>
      <c r="BJ136" s="17" t="s">
        <v>81</v>
      </c>
      <c r="BK136" s="230">
        <f>ROUND(I136*H136,2)</f>
        <v>0</v>
      </c>
      <c r="BL136" s="17" t="s">
        <v>570</v>
      </c>
      <c r="BM136" s="229" t="s">
        <v>606</v>
      </c>
    </row>
    <row r="137" s="2" customFormat="1" ht="6.96" customHeight="1">
      <c r="A137" s="38"/>
      <c r="B137" s="66"/>
      <c r="C137" s="67"/>
      <c r="D137" s="67"/>
      <c r="E137" s="67"/>
      <c r="F137" s="67"/>
      <c r="G137" s="67"/>
      <c r="H137" s="67"/>
      <c r="I137" s="67"/>
      <c r="J137" s="67"/>
      <c r="K137" s="67"/>
      <c r="L137" s="44"/>
      <c r="M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</row>
  </sheetData>
  <sheetProtection sheet="1" autoFilter="0" formatColumns="0" formatRows="0" objects="1" scenarios="1" spinCount="100000" saltValue="3XbLfYbB4SfHKKE9cAuQHcIs707VH0vFZVQM30C5zN8EcJIIV5Rr8VoeZMzepclEdzjhuxaq5+uO0ySylWN6Yw==" hashValue="c/K4hXc8N6qU5BEURJBH4Bu5MJG5Trd/jj4o07QgorADphDhJH+nNhvf2qhMzeQrQZvpvRbnrlGD5vVhzOzdVQ==" algorithmName="SHA-512" password="CC35"/>
  <autoFilter ref="C118:K136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Vojta</dc:creator>
  <cp:lastModifiedBy>Vojta</cp:lastModifiedBy>
  <dcterms:created xsi:type="dcterms:W3CDTF">2021-07-02T05:22:43Z</dcterms:created>
  <dcterms:modified xsi:type="dcterms:W3CDTF">2021-07-02T05:22:48Z</dcterms:modified>
</cp:coreProperties>
</file>