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54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2" i="12" l="1"/>
  <c r="F39" i="1" s="1"/>
  <c r="G9" i="12"/>
  <c r="I9" i="12"/>
  <c r="K9" i="12"/>
  <c r="K8" i="12" s="1"/>
  <c r="M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4" i="12"/>
  <c r="M24" i="12" s="1"/>
  <c r="I24" i="12"/>
  <c r="K24" i="12"/>
  <c r="O24" i="12"/>
  <c r="Q24" i="12"/>
  <c r="U24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I31" i="12"/>
  <c r="K31" i="12"/>
  <c r="M31" i="12"/>
  <c r="O31" i="12"/>
  <c r="Q31" i="12"/>
  <c r="U31" i="12"/>
  <c r="U26" i="12" s="1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O49" i="12"/>
  <c r="G50" i="12"/>
  <c r="M50" i="12" s="1"/>
  <c r="M49" i="12" s="1"/>
  <c r="I50" i="12"/>
  <c r="I49" i="12" s="1"/>
  <c r="K50" i="12"/>
  <c r="K49" i="12" s="1"/>
  <c r="O50" i="12"/>
  <c r="Q50" i="12"/>
  <c r="Q49" i="12" s="1"/>
  <c r="U50" i="12"/>
  <c r="U49" i="12" s="1"/>
  <c r="G53" i="12"/>
  <c r="M53" i="12" s="1"/>
  <c r="I53" i="12"/>
  <c r="K53" i="12"/>
  <c r="O53" i="12"/>
  <c r="Q53" i="12"/>
  <c r="Q52" i="12" s="1"/>
  <c r="U53" i="12"/>
  <c r="G55" i="12"/>
  <c r="I55" i="12"/>
  <c r="I52" i="12" s="1"/>
  <c r="K55" i="12"/>
  <c r="K52" i="12" s="1"/>
  <c r="O55" i="12"/>
  <c r="Q55" i="12"/>
  <c r="U55" i="12"/>
  <c r="G57" i="12"/>
  <c r="I57" i="12"/>
  <c r="K57" i="12"/>
  <c r="M57" i="12"/>
  <c r="O57" i="12"/>
  <c r="Q57" i="12"/>
  <c r="U57" i="12"/>
  <c r="U52" i="12" s="1"/>
  <c r="G60" i="12"/>
  <c r="M60" i="12" s="1"/>
  <c r="I60" i="12"/>
  <c r="I59" i="12" s="1"/>
  <c r="K60" i="12"/>
  <c r="K59" i="12" s="1"/>
  <c r="O60" i="12"/>
  <c r="Q60" i="12"/>
  <c r="U60" i="12"/>
  <c r="G62" i="12"/>
  <c r="M62" i="12" s="1"/>
  <c r="I62" i="12"/>
  <c r="K62" i="12"/>
  <c r="O62" i="12"/>
  <c r="Q62" i="12"/>
  <c r="U62" i="12"/>
  <c r="G65" i="12"/>
  <c r="M65" i="12" s="1"/>
  <c r="I65" i="12"/>
  <c r="K65" i="12"/>
  <c r="O65" i="12"/>
  <c r="O59" i="12" s="1"/>
  <c r="Q65" i="12"/>
  <c r="U65" i="12"/>
  <c r="G67" i="12"/>
  <c r="M67" i="12" s="1"/>
  <c r="I67" i="12"/>
  <c r="K67" i="12"/>
  <c r="O67" i="12"/>
  <c r="Q67" i="12"/>
  <c r="U67" i="12"/>
  <c r="I69" i="12"/>
  <c r="K69" i="12"/>
  <c r="Q69" i="12"/>
  <c r="G70" i="12"/>
  <c r="G69" i="12" s="1"/>
  <c r="I52" i="1" s="1"/>
  <c r="I70" i="12"/>
  <c r="K70" i="12"/>
  <c r="O70" i="12"/>
  <c r="O69" i="12" s="1"/>
  <c r="Q70" i="12"/>
  <c r="U70" i="12"/>
  <c r="U69" i="12" s="1"/>
  <c r="G73" i="12"/>
  <c r="M73" i="12" s="1"/>
  <c r="I73" i="12"/>
  <c r="K73" i="12"/>
  <c r="O73" i="12"/>
  <c r="Q73" i="12"/>
  <c r="U73" i="12"/>
  <c r="G74" i="12"/>
  <c r="I74" i="12"/>
  <c r="I72" i="12" s="1"/>
  <c r="K74" i="12"/>
  <c r="M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I20" i="1"/>
  <c r="I18" i="1"/>
  <c r="I17" i="1"/>
  <c r="G27" i="1"/>
  <c r="J28" i="1"/>
  <c r="J26" i="1"/>
  <c r="G38" i="1"/>
  <c r="F38" i="1"/>
  <c r="J25" i="1"/>
  <c r="J27" i="1"/>
  <c r="E26" i="1"/>
  <c r="F40" i="1" l="1"/>
  <c r="M52" i="12"/>
  <c r="Q59" i="12"/>
  <c r="I8" i="12"/>
  <c r="U8" i="12"/>
  <c r="G52" i="12"/>
  <c r="I50" i="1" s="1"/>
  <c r="Q26" i="12"/>
  <c r="K72" i="12"/>
  <c r="M55" i="12"/>
  <c r="I26" i="12"/>
  <c r="O8" i="12"/>
  <c r="Q72" i="12"/>
  <c r="M72" i="12"/>
  <c r="AD82" i="12"/>
  <c r="G39" i="1" s="1"/>
  <c r="G40" i="1" s="1"/>
  <c r="G25" i="1" s="1"/>
  <c r="G26" i="1" s="1"/>
  <c r="O72" i="12"/>
  <c r="M70" i="12"/>
  <c r="M69" i="12" s="1"/>
  <c r="O52" i="12"/>
  <c r="K26" i="12"/>
  <c r="O26" i="12"/>
  <c r="G26" i="12"/>
  <c r="I48" i="1" s="1"/>
  <c r="Q8" i="12"/>
  <c r="U72" i="12"/>
  <c r="U59" i="12"/>
  <c r="M8" i="12"/>
  <c r="M26" i="12"/>
  <c r="M59" i="12"/>
  <c r="G72" i="12"/>
  <c r="I53" i="1" s="1"/>
  <c r="I19" i="1" s="1"/>
  <c r="G59" i="12"/>
  <c r="I51" i="1" s="1"/>
  <c r="G8" i="12"/>
  <c r="G49" i="12"/>
  <c r="I49" i="1" s="1"/>
  <c r="I47" i="1" l="1"/>
  <c r="G82" i="12"/>
  <c r="G28" i="1"/>
  <c r="H39" i="1"/>
  <c r="G29" i="1"/>
  <c r="I16" i="1" l="1"/>
  <c r="I21" i="1" s="1"/>
  <c r="I54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<sst xmlns="http://schemas.openxmlformats.org/spreadsheetml/2006/main" count="357" uniqueCount="198">
  <si>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</si>
  <si>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</si>
  <si>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</si>
  <si>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</si>
  <si>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</si>
  <si>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</si>
  <si>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</si>
  <si>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</si>
  <si>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</si>
  <si>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</si>
  <si>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</si>
  <si>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</si>
  <si>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</si>
  <si>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</si>
  <si>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</si>
  <si>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</si>
  <si>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</si>
  <si>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</si>
  <si>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</si>
  <si>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</si>
  <si>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</si>
  <si>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</si>
  <si>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</si>
  <si>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</si>
  <si>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</si>
  <si>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</si>
  <si>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</si>
  <si>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</si>
  <si>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</si>
  <si>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</si>
  <si>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</si>
  <si>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</si>
  <si>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</si>
  <si>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</si>
  <si>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</si>
  <si>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</si>
  <si>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</si>
  <si>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</si>
  <si>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</si>
  <si>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</si>
  <si>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KAPESNÍ PARK - chodník ul. Měšťanská</t>
  </si>
  <si>
    <t>Rozpočet:</t>
  </si>
  <si>
    <t>Misto</t>
  </si>
  <si>
    <t>Zdravé město Hodonín - projekt participativního rozpočtu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</si>
  <si>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</si>
  <si>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</si>
  <si>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</si>
  <si>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</si>
  <si>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</si>
  <si>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</si>
  <si>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</si>
  <si>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46</t>
  </si>
  <si>
    <t>Zpevněné plochy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</si>
  <si>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</si>
  <si>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</si>
  <si>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</si>
  <si>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</si>
  <si>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</si>
  <si>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</si>
  <si>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</si>
  <si>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</si>
  <si>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</si>
  <si>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</si>
  <si>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</si>
  <si>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</si>
  <si>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</si>
  <si>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</si>
  <si>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</si>
  <si>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</si>
  <si>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</si>
  <si>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</si>
  <si>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</si>
  <si>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</si>
  <si>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</si>
  <si>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</si>
  <si>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</si>
  <si>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</si>
  <si>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</si>
  <si>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</si>
  <si>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</si>
  <si>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</si>
  <si>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</si>
  <si>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</si>
  <si>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</si>
  <si>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</si>
  <si>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</si>
  <si>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</si>
  <si>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</si>
  <si>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</si>
  <si>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</si>
  <si>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122101102R00</t>
  </si>
  <si>
    <t>Odkopávky nezapažené v hor. 2 do 1000 m3</t>
  </si>
  <si>
    <t>m3</t>
  </si>
  <si>
    <t>POL1_0</t>
  </si>
  <si>
    <t>chodníky - odkopávka:96,9*0,3</t>
  </si>
  <si>
    <t>VV</t>
  </si>
  <si>
    <t>chodn. obrubníky - odkopávka:93*0,3*0,3</t>
  </si>
  <si>
    <t>215901101RT5</t>
  </si>
  <si>
    <t>Zhutnění podloží z hornin nesoudržných do 92% PS, vibrační deskou</t>
  </si>
  <si>
    <t>m2</t>
  </si>
  <si>
    <t>chodníky - odkopávka:96,9</t>
  </si>
  <si>
    <t>chodn. obrubníky - odkopávka:93*0,3</t>
  </si>
  <si>
    <t>174101102R00</t>
  </si>
  <si>
    <t>Zásyp ruční se zhutněním</t>
  </si>
  <si>
    <t>zásypy podél obrubníků:93*0,2*0,3</t>
  </si>
  <si>
    <t>167101101R00</t>
  </si>
  <si>
    <t>Nakládání výkopku z hor.1-4 v množství do 100 m3</t>
  </si>
  <si>
    <t>přebytečná zemina:37,44-5,58</t>
  </si>
  <si>
    <t>162701105R00</t>
  </si>
  <si>
    <t>Vodorovné přemístění výkopku z hor.1-4 do 10000 m</t>
  </si>
  <si>
    <t>162701109R00</t>
  </si>
  <si>
    <t>Příplatek k vod. přemístění hor.1-4 za další 1 km</t>
  </si>
  <si>
    <t>přebytečná zemina:5*(37,44-5,58)</t>
  </si>
  <si>
    <t>za dalších 5 km:</t>
  </si>
  <si>
    <t>199000002R00</t>
  </si>
  <si>
    <t>Poplatek za skládku horniny 1- 4, zemina k recyklaci</t>
  </si>
  <si>
    <t>564861111RT2</t>
  </si>
  <si>
    <t>Podklad ze štěrkodrti po zhutnění tloušťky 20 cm, štěrkodrť frakce 0-32 mm</t>
  </si>
  <si>
    <t>nové chodníky - podklad:2*(16,5+21,5)+2,4*(6,7+2)</t>
  </si>
  <si>
    <t>596215021R00</t>
  </si>
  <si>
    <t>Kladení zámkové dlažby tl. 6 cm do drtě tl. 4 cm</t>
  </si>
  <si>
    <t>nové chodníky - podklad, dlažba:2*(16,5+21,5)+2,4*(6,7+2)-10,5</t>
  </si>
  <si>
    <t>596715021R00</t>
  </si>
  <si>
    <t>Kladení vodicí linie z dlažby tl.6 cm, drť tl.4 cm</t>
  </si>
  <si>
    <t>nové chodníky - podklad, dlažba:10,5</t>
  </si>
  <si>
    <t>596291111R00</t>
  </si>
  <si>
    <t>Řezání zámkové dlažby tl. 60 mm</t>
  </si>
  <si>
    <t>m</t>
  </si>
  <si>
    <t>nové chodníky - dořezy dlažby:40</t>
  </si>
  <si>
    <t>5921</t>
  </si>
  <si>
    <t>Dlažba sklad. 20x10x6 cm přírodní, betonová zámková</t>
  </si>
  <si>
    <t>POL3_0</t>
  </si>
  <si>
    <t>nové chodníky - dlažba:2*(16,5+21,5)+2,4*(6,7+2)-10,5</t>
  </si>
  <si>
    <t>5 % ztratné, prořez:0,05*86,38</t>
  </si>
  <si>
    <t>5922</t>
  </si>
  <si>
    <t>Dlažba SLP skladba  20x10x6 cm přírodní, dlažba pro nevidomé</t>
  </si>
  <si>
    <t>nové chodníky - dlažba slepecká:10,5*1,1</t>
  </si>
  <si>
    <t>10 % ztratné, prořez:</t>
  </si>
  <si>
    <t>917862111R00</t>
  </si>
  <si>
    <t>Osazení stojat. obrub.bet. s opěrou,lože z C 12/15</t>
  </si>
  <si>
    <t>chodníky - obrubníky rovné:2*(16,5+21,5+7)+3</t>
  </si>
  <si>
    <t>59217420R</t>
  </si>
  <si>
    <t>Obrubník chodníkový 1000/100/200 mm, přírodní</t>
  </si>
  <si>
    <t>kus</t>
  </si>
  <si>
    <t>chodníky - obrubníky rovné:16,5+21,5+2*7</t>
  </si>
  <si>
    <t>ztratné:3</t>
  </si>
  <si>
    <t>59217421R</t>
  </si>
  <si>
    <t>Obrubník chodníkový 1000/100/250 mm, přírodní</t>
  </si>
  <si>
    <t>chodníky - obrubníky rovné:16,5+21,5+3</t>
  </si>
  <si>
    <t>909      R00</t>
  </si>
  <si>
    <t>Hzs-nezmeritelne stavebni prace</t>
  </si>
  <si>
    <t>h</t>
  </si>
  <si>
    <t>ostatní nespecifik. práce:10</t>
  </si>
  <si>
    <t>113106231R00</t>
  </si>
  <si>
    <t>Rozebrání dlažeb ze zámkové dlažby v kamenivu</t>
  </si>
  <si>
    <t>původní chodníky - dlažba:2,1*(16,2+27)+2,8*(7+2,1)</t>
  </si>
  <si>
    <t>113107620R00</t>
  </si>
  <si>
    <t>Odstranění podkladu nad 50 m2,kam.drcené tl.20 cm</t>
  </si>
  <si>
    <t>113201111R00</t>
  </si>
  <si>
    <t>Vytrhání obrubníků chodníkových a parkových</t>
  </si>
  <si>
    <t>původní chodníky - obrubníky:2*(16,2+27+7)</t>
  </si>
  <si>
    <t>979082213R00</t>
  </si>
  <si>
    <t>Vodorovná doprava suti po suchu do 1 km</t>
  </si>
  <si>
    <t>t</t>
  </si>
  <si>
    <t>demontážní hmotnost dílu 96:99,36</t>
  </si>
  <si>
    <t>979082219R00</t>
  </si>
  <si>
    <t>Příplatek za dopravu suti po suchu za další 1 km</t>
  </si>
  <si>
    <t>demontážní hmotnost dílu 96:99,36*5</t>
  </si>
  <si>
    <t>979087212R00</t>
  </si>
  <si>
    <t>Nakládání suti na dopravní prostředky - komunikace</t>
  </si>
  <si>
    <t>979990103R00</t>
  </si>
  <si>
    <t>Poplatek za skládku suti - beton do 30x30 cm, suť k recyklaci</t>
  </si>
  <si>
    <t>998223011R00</t>
  </si>
  <si>
    <t>Přesun hmot, pozemní komunikace, kryt dlážděný</t>
  </si>
  <si>
    <t>hmotnost dílu 46:85,77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</si>
  <si>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</si>
  <si>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</si>
  <si>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</si>
  <si>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</si>
  <si>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</si>
  <si>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</si>
  <si>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</si>
  <si>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005211080R</t>
  </si>
  <si>
    <t xml:space="preserve">Bezpečnostní a hygienická opatření na staveništi </t>
  </si>
  <si>
    <t>005211040R</t>
  </si>
  <si>
    <t xml:space="preserve">Užívání veřejných ploch a prostranství  </t>
  </si>
  <si>
    <t>005241010R</t>
  </si>
  <si>
    <t xml:space="preserve">Dokumentace skutečného provedení </t>
  </si>
  <si>
    <t>005111020R</t>
  </si>
  <si>
    <t>Vytyčení stavby</t>
  </si>
  <si>
    <t>005241020R</t>
  </si>
  <si>
    <t xml:space="preserve">Geodetické zaměření skutečného provedení  </t>
  </si>
  <si>
    <t/>
  </si>
  <si>
    <t>SUM</t>
  </si>
  <si>
    <t>POPUZIV</t>
  </si>
  <si>
    <t>END</t>
  </si>
  <si>
    <t>Soupis stavebních prací, dodávek a služeb s výkazem výměr</t>
  </si>
  <si>
    <t xml:space="preserve">Položkový 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</si>
</sst>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21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2" t="s">
        <v>37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34" t="s">
        <v>196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38</v>
      </c>
      <c r="C2" s="82"/>
      <c r="D2" s="219" t="s">
        <v>43</v>
      </c>
      <c r="E2" s="220"/>
      <c r="F2" s="220"/>
      <c r="G2" s="220"/>
      <c r="H2" s="220"/>
      <c r="I2" s="220"/>
      <c r="J2" s="221"/>
      <c r="O2" s="2"/>
    </row>
    <row r="3" spans="1:15" ht="23.25" customHeight="1" x14ac:dyDescent="0.2">
      <c r="A3" s="4"/>
      <c r="B3" s="83" t="s">
        <v>42</v>
      </c>
      <c r="C3" s="84"/>
      <c r="D3" s="247" t="s">
        <v>40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26"/>
      <c r="E11" s="226"/>
      <c r="F11" s="226"/>
      <c r="G11" s="226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45"/>
      <c r="E12" s="245"/>
      <c r="F12" s="245"/>
      <c r="G12" s="245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46"/>
      <c r="E13" s="246"/>
      <c r="F13" s="246"/>
      <c r="G13" s="246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5"/>
      <c r="F15" s="225"/>
      <c r="G15" s="243"/>
      <c r="H15" s="243"/>
      <c r="I15" s="243" t="s">
        <v>26</v>
      </c>
      <c r="J15" s="244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22"/>
      <c r="F16" s="223"/>
      <c r="G16" s="222"/>
      <c r="H16" s="223"/>
      <c r="I16" s="222">
        <f>SUMIF(F47:F53,A16,I47:I53)+SUMIF(F47:F53,"PSU",I47:I53)</f>
        <v>0</v>
      </c>
      <c r="J16" s="224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22"/>
      <c r="F17" s="223"/>
      <c r="G17" s="222"/>
      <c r="H17" s="223"/>
      <c r="I17" s="222">
        <f>SUMIF(F47:F53,A17,I47:I53)</f>
        <v>0</v>
      </c>
      <c r="J17" s="224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22"/>
      <c r="F18" s="223"/>
      <c r="G18" s="222"/>
      <c r="H18" s="223"/>
      <c r="I18" s="222">
        <f>SUMIF(F47:F53,A18,I47:I53)</f>
        <v>0</v>
      </c>
      <c r="J18" s="224"/>
    </row>
    <row r="19" spans="1:10" ht="23.25" customHeight="1" x14ac:dyDescent="0.2">
      <c r="A19" s="141" t="s">
        <v>61</v>
      </c>
      <c r="B19" s="142" t="s">
        <v>24</v>
      </c>
      <c r="C19" s="58"/>
      <c r="D19" s="59"/>
      <c r="E19" s="222"/>
      <c r="F19" s="223"/>
      <c r="G19" s="222"/>
      <c r="H19" s="223"/>
      <c r="I19" s="222">
        <f>SUMIF(F47:F53,A19,I47:I53)</f>
        <v>0</v>
      </c>
      <c r="J19" s="224"/>
    </row>
    <row r="20" spans="1:10" ht="23.25" customHeight="1" x14ac:dyDescent="0.2">
      <c r="A20" s="141" t="s">
        <v>62</v>
      </c>
      <c r="B20" s="142" t="s">
        <v>25</v>
      </c>
      <c r="C20" s="58"/>
      <c r="D20" s="59"/>
      <c r="E20" s="222"/>
      <c r="F20" s="223"/>
      <c r="G20" s="222"/>
      <c r="H20" s="223"/>
      <c r="I20" s="222">
        <f>SUMIF(F47:F53,A20,I47:I53)</f>
        <v>0</v>
      </c>
      <c r="J20" s="224"/>
    </row>
    <row r="21" spans="1:10" ht="23.25" customHeight="1" x14ac:dyDescent="0.2">
      <c r="A21" s="4"/>
      <c r="B21" s="74" t="s">
        <v>26</v>
      </c>
      <c r="C21" s="75"/>
      <c r="D21" s="76"/>
      <c r="E21" s="232"/>
      <c r="F21" s="241"/>
      <c r="G21" s="232"/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/>
      <c r="C23" s="58"/>
      <c r="D23" s="59"/>
      <c r="E23" s="60"/>
      <c r="F23" s="61"/>
      <c r="G23" s="230"/>
      <c r="H23" s="231"/>
      <c r="I23" s="231"/>
      <c r="J23" s="62"/>
    </row>
    <row r="24" spans="1:10" ht="23.25" customHeight="1" x14ac:dyDescent="0.2">
      <c r="A24" s="4"/>
      <c r="B24" s="57"/>
      <c r="C24" s="58"/>
      <c r="D24" s="59"/>
      <c r="E24" s="60"/>
      <c r="F24" s="61"/>
      <c r="G24" s="228"/>
      <c r="H24" s="229"/>
      <c r="I24" s="229"/>
      <c r="J24" s="62"/>
    </row>
    <row r="25" spans="1:10" ht="23.25" customHeight="1" x14ac:dyDescent="0.2">
      <c r="A25" s="4"/>
      <c r="B25" s="57" t="s">
        <v>11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ref="J25:J28" si="0">Mena</f>
        <v>CZK</v>
      </c>
    </row>
    <row r="26" spans="1:10" ht="23.25" customHeight="1" x14ac:dyDescent="0.2">
      <c r="A26" s="4"/>
      <c r="B26" s="49" t="s">
        <v>12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42">
        <f>ZakladDPHSniVypocet+ZakladDPHZaklVypocet</f>
        <v>0</v>
      </c>
      <c r="H28" s="242"/>
      <c r="I28" s="242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40">
        <f>ZakladDPHSni+DPHSni+ZakladDPHZakl+DPHZakl+Zaokrouhleni</f>
        <v>0</v>
      </c>
      <c r="H29" s="240"/>
      <c r="I29" s="240"/>
      <c r="J29" s="119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44</v>
      </c>
      <c r="C39" s="210" t="s">
        <v>43</v>
      </c>
      <c r="D39" s="211"/>
      <c r="E39" s="211"/>
      <c r="F39" s="108">
        <f>'Rozpočet Pol'!AC82</f>
        <v>0</v>
      </c>
      <c r="G39" s="109">
        <f>'Rozpočet Pol'!AD82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45</v>
      </c>
      <c r="C40" s="213"/>
      <c r="D40" s="213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47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48</v>
      </c>
      <c r="G46" s="129"/>
      <c r="H46" s="129"/>
      <c r="I46" s="215" t="s">
        <v>26</v>
      </c>
      <c r="J46" s="215"/>
    </row>
    <row r="47" spans="1:10" ht="25.5" customHeight="1" x14ac:dyDescent="0.2">
      <c r="A47" s="122"/>
      <c r="B47" s="130" t="s">
        <v>49</v>
      </c>
      <c r="C47" s="217" t="s">
        <v>50</v>
      </c>
      <c r="D47" s="218"/>
      <c r="E47" s="218"/>
      <c r="F47" s="132" t="s">
        <v>21</v>
      </c>
      <c r="G47" s="133"/>
      <c r="H47" s="133"/>
      <c r="I47" s="216">
        <f>'Rozpočet Pol'!G8</f>
        <v>0</v>
      </c>
      <c r="J47" s="216"/>
    </row>
    <row r="48" spans="1:10" ht="25.5" customHeight="1" x14ac:dyDescent="0.2">
      <c r="A48" s="122"/>
      <c r="B48" s="124" t="s">
        <v>51</v>
      </c>
      <c r="C48" s="204" t="s">
        <v>52</v>
      </c>
      <c r="D48" s="205"/>
      <c r="E48" s="205"/>
      <c r="F48" s="134" t="s">
        <v>21</v>
      </c>
      <c r="G48" s="135"/>
      <c r="H48" s="135"/>
      <c r="I48" s="203">
        <f>'Rozpočet Pol'!G26</f>
        <v>0</v>
      </c>
      <c r="J48" s="203"/>
    </row>
    <row r="49" spans="1:10" ht="25.5" customHeight="1" x14ac:dyDescent="0.2">
      <c r="A49" s="122"/>
      <c r="B49" s="124" t="s">
        <v>53</v>
      </c>
      <c r="C49" s="204" t="s">
        <v>54</v>
      </c>
      <c r="D49" s="205"/>
      <c r="E49" s="205"/>
      <c r="F49" s="134" t="s">
        <v>21</v>
      </c>
      <c r="G49" s="135"/>
      <c r="H49" s="135"/>
      <c r="I49" s="203">
        <f>'Rozpočet Pol'!G49</f>
        <v>0</v>
      </c>
      <c r="J49" s="203"/>
    </row>
    <row r="50" spans="1:10" ht="25.5" customHeight="1" x14ac:dyDescent="0.2">
      <c r="A50" s="122"/>
      <c r="B50" s="124" t="s">
        <v>55</v>
      </c>
      <c r="C50" s="204" t="s">
        <v>56</v>
      </c>
      <c r="D50" s="205"/>
      <c r="E50" s="205"/>
      <c r="F50" s="134" t="s">
        <v>21</v>
      </c>
      <c r="G50" s="135"/>
      <c r="H50" s="135"/>
      <c r="I50" s="203">
        <f>'Rozpočet Pol'!G52</f>
        <v>0</v>
      </c>
      <c r="J50" s="203"/>
    </row>
    <row r="51" spans="1:10" ht="25.5" customHeight="1" x14ac:dyDescent="0.2">
      <c r="A51" s="122"/>
      <c r="B51" s="124" t="s">
        <v>57</v>
      </c>
      <c r="C51" s="204" t="s">
        <v>58</v>
      </c>
      <c r="D51" s="205"/>
      <c r="E51" s="205"/>
      <c r="F51" s="134" t="s">
        <v>21</v>
      </c>
      <c r="G51" s="135"/>
      <c r="H51" s="135"/>
      <c r="I51" s="203">
        <f>'Rozpočet Pol'!G59</f>
        <v>0</v>
      </c>
      <c r="J51" s="203"/>
    </row>
    <row r="52" spans="1:10" ht="25.5" customHeight="1" x14ac:dyDescent="0.2">
      <c r="A52" s="122"/>
      <c r="B52" s="124" t="s">
        <v>59</v>
      </c>
      <c r="C52" s="204" t="s">
        <v>60</v>
      </c>
      <c r="D52" s="205"/>
      <c r="E52" s="205"/>
      <c r="F52" s="134" t="s">
        <v>21</v>
      </c>
      <c r="G52" s="135"/>
      <c r="H52" s="135"/>
      <c r="I52" s="203">
        <f>'Rozpočet Pol'!G69</f>
        <v>0</v>
      </c>
      <c r="J52" s="203"/>
    </row>
    <row r="53" spans="1:10" ht="25.5" customHeight="1" x14ac:dyDescent="0.2">
      <c r="A53" s="122"/>
      <c r="B53" s="131" t="s">
        <v>61</v>
      </c>
      <c r="C53" s="207" t="s">
        <v>24</v>
      </c>
      <c r="D53" s="208"/>
      <c r="E53" s="208"/>
      <c r="F53" s="136" t="s">
        <v>61</v>
      </c>
      <c r="G53" s="137"/>
      <c r="H53" s="137"/>
      <c r="I53" s="206">
        <f>'Rozpočet Pol'!G72</f>
        <v>0</v>
      </c>
      <c r="J53" s="206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09">
        <f>SUM(I47:I53)</f>
        <v>0</v>
      </c>
      <c r="J54" s="209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39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2"/>
  <sheetViews>
    <sheetView tabSelected="1" topLeftCell="A39" workbookViewId="0">
      <selection activeCell="Y16" sqref="Y16:Y1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4" t="s">
        <v>197</v>
      </c>
      <c r="B1" s="254"/>
      <c r="C1" s="254"/>
      <c r="D1" s="254"/>
      <c r="E1" s="254"/>
      <c r="F1" s="254"/>
      <c r="G1" s="254"/>
      <c r="AE1" t="s">
        <v>64</v>
      </c>
    </row>
    <row r="2" spans="1:60" ht="24.95" customHeight="1" x14ac:dyDescent="0.2">
      <c r="A2" s="145" t="s">
        <v>63</v>
      </c>
      <c r="B2" s="143"/>
      <c r="C2" s="255" t="s">
        <v>43</v>
      </c>
      <c r="D2" s="256"/>
      <c r="E2" s="256"/>
      <c r="F2" s="256"/>
      <c r="G2" s="257"/>
      <c r="AE2" t="s">
        <v>65</v>
      </c>
    </row>
    <row r="3" spans="1:60" ht="24.95" customHeight="1" x14ac:dyDescent="0.2">
      <c r="A3" s="146" t="s">
        <v>7</v>
      </c>
      <c r="B3" s="144"/>
      <c r="C3" s="258" t="s">
        <v>40</v>
      </c>
      <c r="D3" s="259"/>
      <c r="E3" s="259"/>
      <c r="F3" s="259"/>
      <c r="G3" s="260"/>
      <c r="AE3" t="s">
        <v>66</v>
      </c>
    </row>
    <row r="4" spans="1:60" ht="24.95" hidden="1" customHeight="1" x14ac:dyDescent="0.2">
      <c r="A4" s="146" t="s">
        <v>8</v>
      </c>
      <c r="B4" s="144"/>
      <c r="C4" s="258"/>
      <c r="D4" s="259"/>
      <c r="E4" s="259"/>
      <c r="F4" s="259"/>
      <c r="G4" s="260"/>
      <c r="AE4" t="s">
        <v>67</v>
      </c>
    </row>
    <row r="5" spans="1:60" hidden="1" x14ac:dyDescent="0.2">
      <c r="A5" s="147" t="s">
        <v>68</v>
      </c>
      <c r="B5" s="148"/>
      <c r="C5" s="149"/>
      <c r="D5" s="150"/>
      <c r="E5" s="150"/>
      <c r="F5" s="150"/>
      <c r="G5" s="151"/>
      <c r="AE5" t="s">
        <v>69</v>
      </c>
    </row>
    <row r="7" spans="1:60" ht="38.25" x14ac:dyDescent="0.2">
      <c r="A7" s="156" t="s">
        <v>70</v>
      </c>
      <c r="B7" s="157" t="s">
        <v>71</v>
      </c>
      <c r="C7" s="157" t="s">
        <v>72</v>
      </c>
      <c r="D7" s="156" t="s">
        <v>73</v>
      </c>
      <c r="E7" s="156" t="s">
        <v>74</v>
      </c>
      <c r="F7" s="152" t="s">
        <v>75</v>
      </c>
      <c r="G7" s="175" t="s">
        <v>26</v>
      </c>
      <c r="H7" s="176" t="s">
        <v>27</v>
      </c>
      <c r="I7" s="176" t="s">
        <v>76</v>
      </c>
      <c r="J7" s="176" t="s">
        <v>28</v>
      </c>
      <c r="K7" s="176" t="s">
        <v>77</v>
      </c>
      <c r="L7" s="176" t="s">
        <v>78</v>
      </c>
      <c r="M7" s="176" t="s">
        <v>79</v>
      </c>
      <c r="N7" s="176" t="s">
        <v>80</v>
      </c>
      <c r="O7" s="176" t="s">
        <v>81</v>
      </c>
      <c r="P7" s="176" t="s">
        <v>82</v>
      </c>
      <c r="Q7" s="176" t="s">
        <v>83</v>
      </c>
      <c r="R7" s="176" t="s">
        <v>84</v>
      </c>
      <c r="S7" s="176" t="s">
        <v>85</v>
      </c>
      <c r="T7" s="176" t="s">
        <v>86</v>
      </c>
      <c r="U7" s="159" t="s">
        <v>87</v>
      </c>
    </row>
    <row r="8" spans="1:60" x14ac:dyDescent="0.2">
      <c r="A8" s="177" t="s">
        <v>88</v>
      </c>
      <c r="B8" s="178" t="s">
        <v>49</v>
      </c>
      <c r="C8" s="179" t="s">
        <v>50</v>
      </c>
      <c r="D8" s="180"/>
      <c r="E8" s="181"/>
      <c r="F8" s="182"/>
      <c r="G8" s="182">
        <f>SUMIF(AE9:AE25,"&lt;&gt;NOR",G9:G25)</f>
        <v>0</v>
      </c>
      <c r="H8" s="182"/>
      <c r="I8" s="182">
        <f>SUM(I9:I25)</f>
        <v>0</v>
      </c>
      <c r="J8" s="182"/>
      <c r="K8" s="182">
        <f>SUM(K9:K25)</f>
        <v>0</v>
      </c>
      <c r="L8" s="182"/>
      <c r="M8" s="182">
        <f>SUM(M9:M25)</f>
        <v>0</v>
      </c>
      <c r="N8" s="158"/>
      <c r="O8" s="158">
        <f>SUM(O9:O25)</f>
        <v>0</v>
      </c>
      <c r="P8" s="158"/>
      <c r="Q8" s="158">
        <f>SUM(Q9:Q25)</f>
        <v>0</v>
      </c>
      <c r="R8" s="158"/>
      <c r="S8" s="158"/>
      <c r="T8" s="177"/>
      <c r="U8" s="158">
        <f>SUM(U9:U25)</f>
        <v>50.080000000000005</v>
      </c>
      <c r="AE8" t="s">
        <v>89</v>
      </c>
    </row>
    <row r="9" spans="1:60" outlineLevel="1" x14ac:dyDescent="0.2">
      <c r="A9" s="154">
        <v>1</v>
      </c>
      <c r="B9" s="160" t="s">
        <v>90</v>
      </c>
      <c r="C9" s="195" t="s">
        <v>91</v>
      </c>
      <c r="D9" s="162" t="s">
        <v>92</v>
      </c>
      <c r="E9" s="169">
        <v>37.44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0.10199999999999999</v>
      </c>
      <c r="U9" s="163">
        <f>ROUND(E9*T9,2)</f>
        <v>3.82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94</v>
      </c>
      <c r="D10" s="165"/>
      <c r="E10" s="170">
        <v>29.07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95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96</v>
      </c>
      <c r="D11" s="165"/>
      <c r="E11" s="170">
        <v>8.3699999999999992</v>
      </c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95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0" t="s">
        <v>97</v>
      </c>
      <c r="C12" s="195" t="s">
        <v>98</v>
      </c>
      <c r="D12" s="162" t="s">
        <v>99</v>
      </c>
      <c r="E12" s="169">
        <v>124.8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0.15</v>
      </c>
      <c r="U12" s="163">
        <f>ROUND(E12*T12,2)</f>
        <v>18.72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6" t="s">
        <v>100</v>
      </c>
      <c r="D13" s="165"/>
      <c r="E13" s="170">
        <v>96.9</v>
      </c>
      <c r="F13" s="173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95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101</v>
      </c>
      <c r="D14" s="165"/>
      <c r="E14" s="170">
        <v>27.9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95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3</v>
      </c>
      <c r="B15" s="160" t="s">
        <v>102</v>
      </c>
      <c r="C15" s="195" t="s">
        <v>103</v>
      </c>
      <c r="D15" s="162" t="s">
        <v>92</v>
      </c>
      <c r="E15" s="169">
        <v>5.58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1.1499999999999999</v>
      </c>
      <c r="U15" s="163">
        <f>ROUND(E15*T15,2)</f>
        <v>6.42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93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104</v>
      </c>
      <c r="D16" s="165"/>
      <c r="E16" s="170">
        <v>5.58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95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4</v>
      </c>
      <c r="B17" s="160" t="s">
        <v>105</v>
      </c>
      <c r="C17" s="195" t="s">
        <v>106</v>
      </c>
      <c r="D17" s="162" t="s">
        <v>92</v>
      </c>
      <c r="E17" s="169">
        <v>31.86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0.65200000000000002</v>
      </c>
      <c r="U17" s="163">
        <f>ROUND(E17*T17,2)</f>
        <v>20.77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107</v>
      </c>
      <c r="D18" s="165"/>
      <c r="E18" s="170">
        <v>31.86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95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5</v>
      </c>
      <c r="B19" s="160" t="s">
        <v>108</v>
      </c>
      <c r="C19" s="195" t="s">
        <v>109</v>
      </c>
      <c r="D19" s="162" t="s">
        <v>92</v>
      </c>
      <c r="E19" s="169">
        <v>31.86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1.0999999999999999E-2</v>
      </c>
      <c r="U19" s="163">
        <f>ROUND(E19*T19,2)</f>
        <v>0.35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6" t="s">
        <v>107</v>
      </c>
      <c r="D20" s="165"/>
      <c r="E20" s="170">
        <v>31.86</v>
      </c>
      <c r="F20" s="173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95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6</v>
      </c>
      <c r="B21" s="160" t="s">
        <v>110</v>
      </c>
      <c r="C21" s="195" t="s">
        <v>111</v>
      </c>
      <c r="D21" s="162" t="s">
        <v>92</v>
      </c>
      <c r="E21" s="169">
        <v>159.30000000000001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</v>
      </c>
      <c r="U21" s="163">
        <f>ROUND(E21*T21,2)</f>
        <v>0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6" t="s">
        <v>112</v>
      </c>
      <c r="D22" s="165"/>
      <c r="E22" s="170">
        <v>159.30000000000001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95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113</v>
      </c>
      <c r="D23" s="165"/>
      <c r="E23" s="170"/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95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7</v>
      </c>
      <c r="B24" s="160" t="s">
        <v>114</v>
      </c>
      <c r="C24" s="195" t="s">
        <v>115</v>
      </c>
      <c r="D24" s="162" t="s">
        <v>92</v>
      </c>
      <c r="E24" s="169">
        <v>31.86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</v>
      </c>
      <c r="U24" s="163">
        <f>ROUND(E24*T24,2)</f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93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6" t="s">
        <v>107</v>
      </c>
      <c r="D25" s="165"/>
      <c r="E25" s="170">
        <v>31.86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95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55" t="s">
        <v>88</v>
      </c>
      <c r="B26" s="161" t="s">
        <v>51</v>
      </c>
      <c r="C26" s="197" t="s">
        <v>52</v>
      </c>
      <c r="D26" s="166"/>
      <c r="E26" s="171"/>
      <c r="F26" s="174"/>
      <c r="G26" s="174">
        <f>SUMIF(AE27:AE48,"&lt;&gt;NOR",G27:G48)</f>
        <v>0</v>
      </c>
      <c r="H26" s="174"/>
      <c r="I26" s="174">
        <f>SUM(I27:I48)</f>
        <v>0</v>
      </c>
      <c r="J26" s="174"/>
      <c r="K26" s="174">
        <f>SUM(K27:K48)</f>
        <v>0</v>
      </c>
      <c r="L26" s="174"/>
      <c r="M26" s="174">
        <f>SUM(M27:M48)</f>
        <v>0</v>
      </c>
      <c r="N26" s="167"/>
      <c r="O26" s="167">
        <f>SUM(O27:O48)</f>
        <v>85.769710000000003</v>
      </c>
      <c r="P26" s="167"/>
      <c r="Q26" s="167">
        <f>SUM(Q27:Q48)</f>
        <v>0</v>
      </c>
      <c r="R26" s="167"/>
      <c r="S26" s="167"/>
      <c r="T26" s="168"/>
      <c r="U26" s="167">
        <f>SUM(U27:U48)</f>
        <v>88.820000000000007</v>
      </c>
      <c r="AE26" t="s">
        <v>89</v>
      </c>
    </row>
    <row r="27" spans="1:60" ht="22.5" outlineLevel="1" x14ac:dyDescent="0.2">
      <c r="A27" s="154">
        <v>8</v>
      </c>
      <c r="B27" s="160" t="s">
        <v>116</v>
      </c>
      <c r="C27" s="195" t="s">
        <v>117</v>
      </c>
      <c r="D27" s="162" t="s">
        <v>99</v>
      </c>
      <c r="E27" s="169">
        <v>96.88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0.441</v>
      </c>
      <c r="O27" s="163">
        <f>ROUND(E27*N27,5)</f>
        <v>42.724080000000001</v>
      </c>
      <c r="P27" s="163">
        <v>0</v>
      </c>
      <c r="Q27" s="163">
        <f>ROUND(E27*P27,5)</f>
        <v>0</v>
      </c>
      <c r="R27" s="163"/>
      <c r="S27" s="163"/>
      <c r="T27" s="164">
        <v>2.9000000000000001E-2</v>
      </c>
      <c r="U27" s="163">
        <f>ROUND(E27*T27,2)</f>
        <v>2.81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6" t="s">
        <v>118</v>
      </c>
      <c r="D28" s="165"/>
      <c r="E28" s="170">
        <v>96.88</v>
      </c>
      <c r="F28" s="173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95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9</v>
      </c>
      <c r="B29" s="160" t="s">
        <v>119</v>
      </c>
      <c r="C29" s="195" t="s">
        <v>120</v>
      </c>
      <c r="D29" s="162" t="s">
        <v>99</v>
      </c>
      <c r="E29" s="169">
        <v>86.38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7.3899999999999993E-2</v>
      </c>
      <c r="O29" s="163">
        <f>ROUND(E29*N29,5)</f>
        <v>6.3834799999999996</v>
      </c>
      <c r="P29" s="163">
        <v>0</v>
      </c>
      <c r="Q29" s="163">
        <f>ROUND(E29*P29,5)</f>
        <v>0</v>
      </c>
      <c r="R29" s="163"/>
      <c r="S29" s="163"/>
      <c r="T29" s="164">
        <v>0.45200000000000001</v>
      </c>
      <c r="U29" s="163">
        <f>ROUND(E29*T29,2)</f>
        <v>39.04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93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/>
      <c r="B30" s="160"/>
      <c r="C30" s="196" t="s">
        <v>121</v>
      </c>
      <c r="D30" s="165"/>
      <c r="E30" s="170">
        <v>86.38</v>
      </c>
      <c r="F30" s="173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95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10</v>
      </c>
      <c r="B31" s="160" t="s">
        <v>122</v>
      </c>
      <c r="C31" s="195" t="s">
        <v>123</v>
      </c>
      <c r="D31" s="162" t="s">
        <v>99</v>
      </c>
      <c r="E31" s="169">
        <v>10.5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63">
        <v>7.3899999999999993E-2</v>
      </c>
      <c r="O31" s="163">
        <f>ROUND(E31*N31,5)</f>
        <v>0.77595000000000003</v>
      </c>
      <c r="P31" s="163">
        <v>0</v>
      </c>
      <c r="Q31" s="163">
        <f>ROUND(E31*P31,5)</f>
        <v>0</v>
      </c>
      <c r="R31" s="163"/>
      <c r="S31" s="163"/>
      <c r="T31" s="164">
        <v>0.502</v>
      </c>
      <c r="U31" s="163">
        <f>ROUND(E31*T31,2)</f>
        <v>5.27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93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6" t="s">
        <v>124</v>
      </c>
      <c r="D32" s="165"/>
      <c r="E32" s="170">
        <v>10.5</v>
      </c>
      <c r="F32" s="173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95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11</v>
      </c>
      <c r="B33" s="160" t="s">
        <v>125</v>
      </c>
      <c r="C33" s="195" t="s">
        <v>126</v>
      </c>
      <c r="D33" s="162" t="s">
        <v>127</v>
      </c>
      <c r="E33" s="169">
        <v>40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3">
        <v>3.3E-4</v>
      </c>
      <c r="O33" s="163">
        <f>ROUND(E33*N33,5)</f>
        <v>1.32E-2</v>
      </c>
      <c r="P33" s="163">
        <v>0</v>
      </c>
      <c r="Q33" s="163">
        <f>ROUND(E33*P33,5)</f>
        <v>0</v>
      </c>
      <c r="R33" s="163"/>
      <c r="S33" s="163"/>
      <c r="T33" s="164">
        <v>0.41</v>
      </c>
      <c r="U33" s="163">
        <f>ROUND(E33*T33,2)</f>
        <v>16.399999999999999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93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6" t="s">
        <v>128</v>
      </c>
      <c r="D34" s="165"/>
      <c r="E34" s="170">
        <v>40</v>
      </c>
      <c r="F34" s="173"/>
      <c r="G34" s="173"/>
      <c r="H34" s="173"/>
      <c r="I34" s="173"/>
      <c r="J34" s="173"/>
      <c r="K34" s="173"/>
      <c r="L34" s="173"/>
      <c r="M34" s="173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95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12</v>
      </c>
      <c r="B35" s="160" t="s">
        <v>129</v>
      </c>
      <c r="C35" s="195" t="s">
        <v>130</v>
      </c>
      <c r="D35" s="162" t="s">
        <v>99</v>
      </c>
      <c r="E35" s="169">
        <v>90.698999999999998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3">
        <v>0.129</v>
      </c>
      <c r="O35" s="163">
        <f>ROUND(E35*N35,5)</f>
        <v>11.70017</v>
      </c>
      <c r="P35" s="163">
        <v>0</v>
      </c>
      <c r="Q35" s="163">
        <f>ROUND(E35*P35,5)</f>
        <v>0</v>
      </c>
      <c r="R35" s="163"/>
      <c r="S35" s="163"/>
      <c r="T35" s="164">
        <v>0</v>
      </c>
      <c r="U35" s="163">
        <f>ROUND(E35*T35,2)</f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131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/>
      <c r="B36" s="160"/>
      <c r="C36" s="196" t="s">
        <v>132</v>
      </c>
      <c r="D36" s="165"/>
      <c r="E36" s="170">
        <v>86.38</v>
      </c>
      <c r="F36" s="173"/>
      <c r="G36" s="173"/>
      <c r="H36" s="173"/>
      <c r="I36" s="173"/>
      <c r="J36" s="173"/>
      <c r="K36" s="173"/>
      <c r="L36" s="173"/>
      <c r="M36" s="173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95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6" t="s">
        <v>133</v>
      </c>
      <c r="D37" s="165"/>
      <c r="E37" s="170">
        <v>4.319</v>
      </c>
      <c r="F37" s="173"/>
      <c r="G37" s="173"/>
      <c r="H37" s="173"/>
      <c r="I37" s="173"/>
      <c r="J37" s="173"/>
      <c r="K37" s="173"/>
      <c r="L37" s="173"/>
      <c r="M37" s="173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95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13</v>
      </c>
      <c r="B38" s="160" t="s">
        <v>134</v>
      </c>
      <c r="C38" s="195" t="s">
        <v>135</v>
      </c>
      <c r="D38" s="162" t="s">
        <v>99</v>
      </c>
      <c r="E38" s="169">
        <v>11.55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0.13150000000000001</v>
      </c>
      <c r="O38" s="163">
        <f>ROUND(E38*N38,5)</f>
        <v>1.5188299999999999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131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6" t="s">
        <v>136</v>
      </c>
      <c r="D39" s="165"/>
      <c r="E39" s="170">
        <v>11.55</v>
      </c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95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6" t="s">
        <v>137</v>
      </c>
      <c r="D40" s="165"/>
      <c r="E40" s="170"/>
      <c r="F40" s="173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95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14</v>
      </c>
      <c r="B41" s="160" t="s">
        <v>138</v>
      </c>
      <c r="C41" s="195" t="s">
        <v>139</v>
      </c>
      <c r="D41" s="162" t="s">
        <v>127</v>
      </c>
      <c r="E41" s="169">
        <v>93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63">
        <v>0.188</v>
      </c>
      <c r="O41" s="163">
        <f>ROUND(E41*N41,5)</f>
        <v>17.484000000000002</v>
      </c>
      <c r="P41" s="163">
        <v>0</v>
      </c>
      <c r="Q41" s="163">
        <f>ROUND(E41*P41,5)</f>
        <v>0</v>
      </c>
      <c r="R41" s="163"/>
      <c r="S41" s="163"/>
      <c r="T41" s="164">
        <v>0.27200000000000002</v>
      </c>
      <c r="U41" s="163">
        <f>ROUND(E41*T41,2)</f>
        <v>25.3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93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140</v>
      </c>
      <c r="D42" s="165"/>
      <c r="E42" s="170">
        <v>93</v>
      </c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95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15</v>
      </c>
      <c r="B43" s="160" t="s">
        <v>141</v>
      </c>
      <c r="C43" s="195" t="s">
        <v>142</v>
      </c>
      <c r="D43" s="162" t="s">
        <v>143</v>
      </c>
      <c r="E43" s="169">
        <v>55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3">
        <v>4.5999999999999999E-2</v>
      </c>
      <c r="O43" s="163">
        <f>ROUND(E43*N43,5)</f>
        <v>2.5299999999999998</v>
      </c>
      <c r="P43" s="163">
        <v>0</v>
      </c>
      <c r="Q43" s="163">
        <f>ROUND(E43*P43,5)</f>
        <v>0</v>
      </c>
      <c r="R43" s="163"/>
      <c r="S43" s="163"/>
      <c r="T43" s="164">
        <v>0</v>
      </c>
      <c r="U43" s="163">
        <f>ROUND(E43*T43,2)</f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131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6" t="s">
        <v>144</v>
      </c>
      <c r="D44" s="165"/>
      <c r="E44" s="170">
        <v>52</v>
      </c>
      <c r="F44" s="173"/>
      <c r="G44" s="173"/>
      <c r="H44" s="173"/>
      <c r="I44" s="173"/>
      <c r="J44" s="173"/>
      <c r="K44" s="173"/>
      <c r="L44" s="173"/>
      <c r="M44" s="173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95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196" t="s">
        <v>145</v>
      </c>
      <c r="D45" s="165"/>
      <c r="E45" s="170">
        <v>3</v>
      </c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95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16</v>
      </c>
      <c r="B46" s="160" t="s">
        <v>146</v>
      </c>
      <c r="C46" s="195" t="s">
        <v>147</v>
      </c>
      <c r="D46" s="162" t="s">
        <v>143</v>
      </c>
      <c r="E46" s="169">
        <v>44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3">
        <v>0.06</v>
      </c>
      <c r="O46" s="163">
        <f>ROUND(E46*N46,5)</f>
        <v>2.64</v>
      </c>
      <c r="P46" s="163">
        <v>0</v>
      </c>
      <c r="Q46" s="163">
        <f>ROUND(E46*P46,5)</f>
        <v>0</v>
      </c>
      <c r="R46" s="163"/>
      <c r="S46" s="163"/>
      <c r="T46" s="164">
        <v>0</v>
      </c>
      <c r="U46" s="163">
        <f>ROUND(E46*T46,2)</f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131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6" t="s">
        <v>148</v>
      </c>
      <c r="D47" s="165"/>
      <c r="E47" s="170">
        <v>41</v>
      </c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95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6" t="s">
        <v>145</v>
      </c>
      <c r="D48" s="165"/>
      <c r="E48" s="170">
        <v>3</v>
      </c>
      <c r="F48" s="173"/>
      <c r="G48" s="173"/>
      <c r="H48" s="173"/>
      <c r="I48" s="173"/>
      <c r="J48" s="173"/>
      <c r="K48" s="173"/>
      <c r="L48" s="173"/>
      <c r="M48" s="173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95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88</v>
      </c>
      <c r="B49" s="161" t="s">
        <v>53</v>
      </c>
      <c r="C49" s="197" t="s">
        <v>54</v>
      </c>
      <c r="D49" s="166"/>
      <c r="E49" s="171"/>
      <c r="F49" s="174"/>
      <c r="G49" s="174">
        <f>SUMIF(AE50:AE51,"&lt;&gt;NOR",G50:G51)</f>
        <v>0</v>
      </c>
      <c r="H49" s="174"/>
      <c r="I49" s="174">
        <f>SUM(I50:I51)</f>
        <v>0</v>
      </c>
      <c r="J49" s="174"/>
      <c r="K49" s="174">
        <f>SUM(K50:K51)</f>
        <v>0</v>
      </c>
      <c r="L49" s="174"/>
      <c r="M49" s="174">
        <f>SUM(M50:M51)</f>
        <v>0</v>
      </c>
      <c r="N49" s="167"/>
      <c r="O49" s="167">
        <f>SUM(O50:O51)</f>
        <v>0</v>
      </c>
      <c r="P49" s="167"/>
      <c r="Q49" s="167">
        <f>SUM(Q50:Q51)</f>
        <v>0</v>
      </c>
      <c r="R49" s="167"/>
      <c r="S49" s="167"/>
      <c r="T49" s="168"/>
      <c r="U49" s="167">
        <f>SUM(U50:U51)</f>
        <v>10</v>
      </c>
      <c r="AE49" t="s">
        <v>89</v>
      </c>
    </row>
    <row r="50" spans="1:60" outlineLevel="1" x14ac:dyDescent="0.2">
      <c r="A50" s="154">
        <v>17</v>
      </c>
      <c r="B50" s="160" t="s">
        <v>149</v>
      </c>
      <c r="C50" s="195" t="s">
        <v>150</v>
      </c>
      <c r="D50" s="162" t="s">
        <v>151</v>
      </c>
      <c r="E50" s="169">
        <v>10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1</v>
      </c>
      <c r="U50" s="163">
        <f>ROUND(E50*T50,2)</f>
        <v>10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93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196" t="s">
        <v>152</v>
      </c>
      <c r="D51" s="165"/>
      <c r="E51" s="170">
        <v>10</v>
      </c>
      <c r="F51" s="173"/>
      <c r="G51" s="173"/>
      <c r="H51" s="173"/>
      <c r="I51" s="173"/>
      <c r="J51" s="173"/>
      <c r="K51" s="173"/>
      <c r="L51" s="173"/>
      <c r="M51" s="173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95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x14ac:dyDescent="0.2">
      <c r="A52" s="155" t="s">
        <v>88</v>
      </c>
      <c r="B52" s="161" t="s">
        <v>55</v>
      </c>
      <c r="C52" s="197" t="s">
        <v>56</v>
      </c>
      <c r="D52" s="166"/>
      <c r="E52" s="171"/>
      <c r="F52" s="174"/>
      <c r="G52" s="174">
        <f>SUMIF(AE53:AE58,"&lt;&gt;NOR",G53:G58)</f>
        <v>0</v>
      </c>
      <c r="H52" s="174"/>
      <c r="I52" s="174">
        <f>SUM(I53:I58)</f>
        <v>0</v>
      </c>
      <c r="J52" s="174"/>
      <c r="K52" s="174">
        <f>SUM(K53:K58)</f>
        <v>0</v>
      </c>
      <c r="L52" s="174"/>
      <c r="M52" s="174">
        <f>SUM(M53:M58)</f>
        <v>0</v>
      </c>
      <c r="N52" s="167"/>
      <c r="O52" s="167">
        <f>SUM(O53:O58)</f>
        <v>0</v>
      </c>
      <c r="P52" s="167"/>
      <c r="Q52" s="167">
        <f>SUM(Q53:Q58)</f>
        <v>99.36099999999999</v>
      </c>
      <c r="R52" s="167"/>
      <c r="S52" s="167"/>
      <c r="T52" s="168"/>
      <c r="U52" s="167">
        <f>SUM(U53:U58)</f>
        <v>39.340000000000003</v>
      </c>
      <c r="AE52" t="s">
        <v>89</v>
      </c>
    </row>
    <row r="53" spans="1:60" outlineLevel="1" x14ac:dyDescent="0.2">
      <c r="A53" s="154">
        <v>18</v>
      </c>
      <c r="B53" s="160" t="s">
        <v>153</v>
      </c>
      <c r="C53" s="195" t="s">
        <v>154</v>
      </c>
      <c r="D53" s="162" t="s">
        <v>99</v>
      </c>
      <c r="E53" s="169">
        <v>116.2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0</v>
      </c>
      <c r="O53" s="163">
        <f>ROUND(E53*N53,5)</f>
        <v>0</v>
      </c>
      <c r="P53" s="163">
        <v>0.22500000000000001</v>
      </c>
      <c r="Q53" s="163">
        <f>ROUND(E53*P53,5)</f>
        <v>26.145</v>
      </c>
      <c r="R53" s="163"/>
      <c r="S53" s="163"/>
      <c r="T53" s="164">
        <v>0.14199999999999999</v>
      </c>
      <c r="U53" s="163">
        <f>ROUND(E53*T53,2)</f>
        <v>16.5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/>
      <c r="B54" s="160"/>
      <c r="C54" s="196" t="s">
        <v>155</v>
      </c>
      <c r="D54" s="165"/>
      <c r="E54" s="170">
        <v>116.2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95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19</v>
      </c>
      <c r="B55" s="160" t="s">
        <v>156</v>
      </c>
      <c r="C55" s="195" t="s">
        <v>157</v>
      </c>
      <c r="D55" s="162" t="s">
        <v>99</v>
      </c>
      <c r="E55" s="169">
        <v>116.2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</v>
      </c>
      <c r="O55" s="163">
        <f>ROUND(E55*N55,5)</f>
        <v>0</v>
      </c>
      <c r="P55" s="163">
        <v>0.44</v>
      </c>
      <c r="Q55" s="163">
        <f>ROUND(E55*P55,5)</f>
        <v>51.128</v>
      </c>
      <c r="R55" s="163"/>
      <c r="S55" s="163"/>
      <c r="T55" s="164">
        <v>7.2999999999999995E-2</v>
      </c>
      <c r="U55" s="163">
        <f>ROUND(E55*T55,2)</f>
        <v>8.48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93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/>
      <c r="B56" s="160"/>
      <c r="C56" s="196" t="s">
        <v>155</v>
      </c>
      <c r="D56" s="165"/>
      <c r="E56" s="170">
        <v>116.2</v>
      </c>
      <c r="F56" s="173"/>
      <c r="G56" s="173"/>
      <c r="H56" s="173"/>
      <c r="I56" s="173"/>
      <c r="J56" s="173"/>
      <c r="K56" s="173"/>
      <c r="L56" s="173"/>
      <c r="M56" s="173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95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20</v>
      </c>
      <c r="B57" s="160" t="s">
        <v>158</v>
      </c>
      <c r="C57" s="195" t="s">
        <v>159</v>
      </c>
      <c r="D57" s="162" t="s">
        <v>127</v>
      </c>
      <c r="E57" s="169">
        <v>100.4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0</v>
      </c>
      <c r="O57" s="163">
        <f>ROUND(E57*N57,5)</f>
        <v>0</v>
      </c>
      <c r="P57" s="163">
        <v>0.22</v>
      </c>
      <c r="Q57" s="163">
        <f>ROUND(E57*P57,5)</f>
        <v>22.088000000000001</v>
      </c>
      <c r="R57" s="163"/>
      <c r="S57" s="163"/>
      <c r="T57" s="164">
        <v>0.14299999999999999</v>
      </c>
      <c r="U57" s="163">
        <f>ROUND(E57*T57,2)</f>
        <v>14.36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93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6" t="s">
        <v>160</v>
      </c>
      <c r="D58" s="165"/>
      <c r="E58" s="170">
        <v>100.4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95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155" t="s">
        <v>88</v>
      </c>
      <c r="B59" s="161" t="s">
        <v>57</v>
      </c>
      <c r="C59" s="197" t="s">
        <v>58</v>
      </c>
      <c r="D59" s="166"/>
      <c r="E59" s="171"/>
      <c r="F59" s="174"/>
      <c r="G59" s="174">
        <f>SUMIF(AE60:AE68,"&lt;&gt;NOR",G60:G68)</f>
        <v>0</v>
      </c>
      <c r="H59" s="174"/>
      <c r="I59" s="174">
        <f>SUM(I60:I68)</f>
        <v>0</v>
      </c>
      <c r="J59" s="174"/>
      <c r="K59" s="174">
        <f>SUM(K60:K68)</f>
        <v>0</v>
      </c>
      <c r="L59" s="174"/>
      <c r="M59" s="174">
        <f>SUM(M60:M68)</f>
        <v>0</v>
      </c>
      <c r="N59" s="167"/>
      <c r="O59" s="167">
        <f>SUM(O60:O68)</f>
        <v>0</v>
      </c>
      <c r="P59" s="167"/>
      <c r="Q59" s="167">
        <f>SUM(Q60:Q68)</f>
        <v>0</v>
      </c>
      <c r="R59" s="167"/>
      <c r="S59" s="167"/>
      <c r="T59" s="168"/>
      <c r="U59" s="167">
        <f>SUM(U60:U68)</f>
        <v>10.83</v>
      </c>
      <c r="AE59" t="s">
        <v>89</v>
      </c>
    </row>
    <row r="60" spans="1:60" outlineLevel="1" x14ac:dyDescent="0.2">
      <c r="A60" s="154">
        <v>21</v>
      </c>
      <c r="B60" s="160" t="s">
        <v>161</v>
      </c>
      <c r="C60" s="195" t="s">
        <v>162</v>
      </c>
      <c r="D60" s="162" t="s">
        <v>163</v>
      </c>
      <c r="E60" s="169">
        <v>99.36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0.01</v>
      </c>
      <c r="U60" s="163">
        <f>ROUND(E60*T60,2)</f>
        <v>0.99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93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6" t="s">
        <v>164</v>
      </c>
      <c r="D61" s="165"/>
      <c r="E61" s="170">
        <v>99.36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95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22</v>
      </c>
      <c r="B62" s="160" t="s">
        <v>165</v>
      </c>
      <c r="C62" s="195" t="s">
        <v>166</v>
      </c>
      <c r="D62" s="162" t="s">
        <v>163</v>
      </c>
      <c r="E62" s="169">
        <v>496.8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93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196" t="s">
        <v>167</v>
      </c>
      <c r="D63" s="165"/>
      <c r="E63" s="170">
        <v>496.8</v>
      </c>
      <c r="F63" s="173"/>
      <c r="G63" s="173"/>
      <c r="H63" s="173"/>
      <c r="I63" s="173"/>
      <c r="J63" s="173"/>
      <c r="K63" s="173"/>
      <c r="L63" s="173"/>
      <c r="M63" s="173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95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196" t="s">
        <v>113</v>
      </c>
      <c r="D64" s="165"/>
      <c r="E64" s="170"/>
      <c r="F64" s="173"/>
      <c r="G64" s="173"/>
      <c r="H64" s="173"/>
      <c r="I64" s="173"/>
      <c r="J64" s="173"/>
      <c r="K64" s="173"/>
      <c r="L64" s="173"/>
      <c r="M64" s="173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95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23</v>
      </c>
      <c r="B65" s="160" t="s">
        <v>168</v>
      </c>
      <c r="C65" s="195" t="s">
        <v>169</v>
      </c>
      <c r="D65" s="162" t="s">
        <v>163</v>
      </c>
      <c r="E65" s="169">
        <v>99.36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9.9000000000000005E-2</v>
      </c>
      <c r="U65" s="163">
        <f>ROUND(E65*T65,2)</f>
        <v>9.84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93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196" t="s">
        <v>164</v>
      </c>
      <c r="D66" s="165"/>
      <c r="E66" s="170">
        <v>99.36</v>
      </c>
      <c r="F66" s="173"/>
      <c r="G66" s="173"/>
      <c r="H66" s="173"/>
      <c r="I66" s="173"/>
      <c r="J66" s="173"/>
      <c r="K66" s="173"/>
      <c r="L66" s="173"/>
      <c r="M66" s="173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95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24</v>
      </c>
      <c r="B67" s="160" t="s">
        <v>170</v>
      </c>
      <c r="C67" s="195" t="s">
        <v>171</v>
      </c>
      <c r="D67" s="162" t="s">
        <v>163</v>
      </c>
      <c r="E67" s="169">
        <v>99.36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93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196" t="s">
        <v>164</v>
      </c>
      <c r="D68" s="165"/>
      <c r="E68" s="170">
        <v>99.36</v>
      </c>
      <c r="F68" s="173"/>
      <c r="G68" s="173"/>
      <c r="H68" s="173"/>
      <c r="I68" s="173"/>
      <c r="J68" s="173"/>
      <c r="K68" s="173"/>
      <c r="L68" s="173"/>
      <c r="M68" s="173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95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x14ac:dyDescent="0.2">
      <c r="A69" s="155" t="s">
        <v>88</v>
      </c>
      <c r="B69" s="161" t="s">
        <v>59</v>
      </c>
      <c r="C69" s="197" t="s">
        <v>60</v>
      </c>
      <c r="D69" s="166"/>
      <c r="E69" s="171"/>
      <c r="F69" s="174"/>
      <c r="G69" s="174">
        <f>SUMIF(AE70:AE71,"&lt;&gt;NOR",G70:G71)</f>
        <v>0</v>
      </c>
      <c r="H69" s="174"/>
      <c r="I69" s="174">
        <f>SUM(I70:I71)</f>
        <v>0</v>
      </c>
      <c r="J69" s="174"/>
      <c r="K69" s="174">
        <f>SUM(K70:K71)</f>
        <v>0</v>
      </c>
      <c r="L69" s="174"/>
      <c r="M69" s="174">
        <f>SUM(M70:M71)</f>
        <v>0</v>
      </c>
      <c r="N69" s="167"/>
      <c r="O69" s="167">
        <f>SUM(O70:O71)</f>
        <v>0</v>
      </c>
      <c r="P69" s="167"/>
      <c r="Q69" s="167">
        <f>SUM(Q70:Q71)</f>
        <v>0</v>
      </c>
      <c r="R69" s="167"/>
      <c r="S69" s="167"/>
      <c r="T69" s="168"/>
      <c r="U69" s="167">
        <f>SUM(U70:U71)</f>
        <v>33.450000000000003</v>
      </c>
      <c r="AE69" t="s">
        <v>89</v>
      </c>
    </row>
    <row r="70" spans="1:60" outlineLevel="1" x14ac:dyDescent="0.2">
      <c r="A70" s="154">
        <v>25</v>
      </c>
      <c r="B70" s="160" t="s">
        <v>172</v>
      </c>
      <c r="C70" s="195" t="s">
        <v>173</v>
      </c>
      <c r="D70" s="162" t="s">
        <v>163</v>
      </c>
      <c r="E70" s="169">
        <v>85.77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0.39</v>
      </c>
      <c r="U70" s="163">
        <f>ROUND(E70*T70,2)</f>
        <v>33.450000000000003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93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6" t="s">
        <v>174</v>
      </c>
      <c r="D71" s="165"/>
      <c r="E71" s="170">
        <v>85.77</v>
      </c>
      <c r="F71" s="173"/>
      <c r="G71" s="173"/>
      <c r="H71" s="173"/>
      <c r="I71" s="173"/>
      <c r="J71" s="173"/>
      <c r="K71" s="173"/>
      <c r="L71" s="173"/>
      <c r="M71" s="173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95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55" t="s">
        <v>88</v>
      </c>
      <c r="B72" s="161" t="s">
        <v>61</v>
      </c>
      <c r="C72" s="197" t="s">
        <v>24</v>
      </c>
      <c r="D72" s="166"/>
      <c r="E72" s="171"/>
      <c r="F72" s="174"/>
      <c r="G72" s="174">
        <f>SUMIF(AE73:AE80,"&lt;&gt;NOR",G73:G80)</f>
        <v>0</v>
      </c>
      <c r="H72" s="174"/>
      <c r="I72" s="174">
        <f>SUM(I73:I80)</f>
        <v>0</v>
      </c>
      <c r="J72" s="174"/>
      <c r="K72" s="174">
        <f>SUM(K73:K80)</f>
        <v>0</v>
      </c>
      <c r="L72" s="174"/>
      <c r="M72" s="174">
        <f>SUM(M73:M80)</f>
        <v>0</v>
      </c>
      <c r="N72" s="167"/>
      <c r="O72" s="167">
        <f>SUM(O73:O80)</f>
        <v>0</v>
      </c>
      <c r="P72" s="167"/>
      <c r="Q72" s="167">
        <f>SUM(Q73:Q80)</f>
        <v>0</v>
      </c>
      <c r="R72" s="167"/>
      <c r="S72" s="167"/>
      <c r="T72" s="168"/>
      <c r="U72" s="167">
        <f>SUM(U73:U80)</f>
        <v>0</v>
      </c>
      <c r="AE72" t="s">
        <v>89</v>
      </c>
    </row>
    <row r="73" spans="1:60" outlineLevel="1" x14ac:dyDescent="0.2">
      <c r="A73" s="154">
        <v>26</v>
      </c>
      <c r="B73" s="160" t="s">
        <v>175</v>
      </c>
      <c r="C73" s="195" t="s">
        <v>176</v>
      </c>
      <c r="D73" s="162" t="s">
        <v>177</v>
      </c>
      <c r="E73" s="169">
        <v>1</v>
      </c>
      <c r="F73" s="172"/>
      <c r="G73" s="173">
        <f t="shared" ref="G73:G80" si="0">ROUND(E73*F73,2)</f>
        <v>0</v>
      </c>
      <c r="H73" s="172"/>
      <c r="I73" s="173">
        <f t="shared" ref="I73:I80" si="1">ROUND(E73*H73,2)</f>
        <v>0</v>
      </c>
      <c r="J73" s="172"/>
      <c r="K73" s="173">
        <f t="shared" ref="K73:K80" si="2">ROUND(E73*J73,2)</f>
        <v>0</v>
      </c>
      <c r="L73" s="173">
        <v>21</v>
      </c>
      <c r="M73" s="173">
        <f t="shared" ref="M73:M80" si="3">G73*(1+L73/100)</f>
        <v>0</v>
      </c>
      <c r="N73" s="163">
        <v>0</v>
      </c>
      <c r="O73" s="163">
        <f t="shared" ref="O73:O80" si="4">ROUND(E73*N73,5)</f>
        <v>0</v>
      </c>
      <c r="P73" s="163">
        <v>0</v>
      </c>
      <c r="Q73" s="163">
        <f t="shared" ref="Q73:Q80" si="5">ROUND(E73*P73,5)</f>
        <v>0</v>
      </c>
      <c r="R73" s="163"/>
      <c r="S73" s="163"/>
      <c r="T73" s="164">
        <v>0</v>
      </c>
      <c r="U73" s="163">
        <f t="shared" ref="U73:U80" si="6"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93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27</v>
      </c>
      <c r="B74" s="160" t="s">
        <v>178</v>
      </c>
      <c r="C74" s="195" t="s">
        <v>179</v>
      </c>
      <c r="D74" s="162" t="s">
        <v>177</v>
      </c>
      <c r="E74" s="169">
        <v>1</v>
      </c>
      <c r="F74" s="172"/>
      <c r="G74" s="173">
        <f t="shared" si="0"/>
        <v>0</v>
      </c>
      <c r="H74" s="172"/>
      <c r="I74" s="173">
        <f t="shared" si="1"/>
        <v>0</v>
      </c>
      <c r="J74" s="172"/>
      <c r="K74" s="173">
        <f t="shared" si="2"/>
        <v>0</v>
      </c>
      <c r="L74" s="173">
        <v>21</v>
      </c>
      <c r="M74" s="173">
        <f t="shared" si="3"/>
        <v>0</v>
      </c>
      <c r="N74" s="163">
        <v>0</v>
      </c>
      <c r="O74" s="163">
        <f t="shared" si="4"/>
        <v>0</v>
      </c>
      <c r="P74" s="163">
        <v>0</v>
      </c>
      <c r="Q74" s="163">
        <f t="shared" si="5"/>
        <v>0</v>
      </c>
      <c r="R74" s="163"/>
      <c r="S74" s="163"/>
      <c r="T74" s="164">
        <v>0</v>
      </c>
      <c r="U74" s="163">
        <f t="shared" si="6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93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28</v>
      </c>
      <c r="B75" s="160" t="s">
        <v>180</v>
      </c>
      <c r="C75" s="195" t="s">
        <v>181</v>
      </c>
      <c r="D75" s="162" t="s">
        <v>177</v>
      </c>
      <c r="E75" s="169">
        <v>1</v>
      </c>
      <c r="F75" s="172"/>
      <c r="G75" s="173">
        <f t="shared" si="0"/>
        <v>0</v>
      </c>
      <c r="H75" s="172"/>
      <c r="I75" s="173">
        <f t="shared" si="1"/>
        <v>0</v>
      </c>
      <c r="J75" s="172"/>
      <c r="K75" s="173">
        <f t="shared" si="2"/>
        <v>0</v>
      </c>
      <c r="L75" s="173">
        <v>21</v>
      </c>
      <c r="M75" s="173">
        <f t="shared" si="3"/>
        <v>0</v>
      </c>
      <c r="N75" s="163">
        <v>0</v>
      </c>
      <c r="O75" s="163">
        <f t="shared" si="4"/>
        <v>0</v>
      </c>
      <c r="P75" s="163">
        <v>0</v>
      </c>
      <c r="Q75" s="163">
        <f t="shared" si="5"/>
        <v>0</v>
      </c>
      <c r="R75" s="163"/>
      <c r="S75" s="163"/>
      <c r="T75" s="164">
        <v>0</v>
      </c>
      <c r="U75" s="163">
        <f t="shared" si="6"/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93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29</v>
      </c>
      <c r="B76" s="160" t="s">
        <v>182</v>
      </c>
      <c r="C76" s="195" t="s">
        <v>183</v>
      </c>
      <c r="D76" s="162" t="s">
        <v>177</v>
      </c>
      <c r="E76" s="169">
        <v>1</v>
      </c>
      <c r="F76" s="172"/>
      <c r="G76" s="173">
        <f t="shared" si="0"/>
        <v>0</v>
      </c>
      <c r="H76" s="172"/>
      <c r="I76" s="173">
        <f t="shared" si="1"/>
        <v>0</v>
      </c>
      <c r="J76" s="172"/>
      <c r="K76" s="173">
        <f t="shared" si="2"/>
        <v>0</v>
      </c>
      <c r="L76" s="173">
        <v>21</v>
      </c>
      <c r="M76" s="173">
        <f t="shared" si="3"/>
        <v>0</v>
      </c>
      <c r="N76" s="163">
        <v>0</v>
      </c>
      <c r="O76" s="163">
        <f t="shared" si="4"/>
        <v>0</v>
      </c>
      <c r="P76" s="163">
        <v>0</v>
      </c>
      <c r="Q76" s="163">
        <f t="shared" si="5"/>
        <v>0</v>
      </c>
      <c r="R76" s="163"/>
      <c r="S76" s="163"/>
      <c r="T76" s="164">
        <v>0</v>
      </c>
      <c r="U76" s="163">
        <f t="shared" si="6"/>
        <v>0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93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30</v>
      </c>
      <c r="B77" s="160" t="s">
        <v>184</v>
      </c>
      <c r="C77" s="195" t="s">
        <v>185</v>
      </c>
      <c r="D77" s="162" t="s">
        <v>177</v>
      </c>
      <c r="E77" s="169">
        <v>1</v>
      </c>
      <c r="F77" s="172"/>
      <c r="G77" s="173">
        <f t="shared" si="0"/>
        <v>0</v>
      </c>
      <c r="H77" s="172"/>
      <c r="I77" s="173">
        <f t="shared" si="1"/>
        <v>0</v>
      </c>
      <c r="J77" s="172"/>
      <c r="K77" s="173">
        <f t="shared" si="2"/>
        <v>0</v>
      </c>
      <c r="L77" s="173">
        <v>21</v>
      </c>
      <c r="M77" s="173">
        <f t="shared" si="3"/>
        <v>0</v>
      </c>
      <c r="N77" s="163">
        <v>0</v>
      </c>
      <c r="O77" s="163">
        <f t="shared" si="4"/>
        <v>0</v>
      </c>
      <c r="P77" s="163">
        <v>0</v>
      </c>
      <c r="Q77" s="163">
        <f t="shared" si="5"/>
        <v>0</v>
      </c>
      <c r="R77" s="163"/>
      <c r="S77" s="163"/>
      <c r="T77" s="164">
        <v>0</v>
      </c>
      <c r="U77" s="163">
        <f t="shared" si="6"/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93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31</v>
      </c>
      <c r="B78" s="160" t="s">
        <v>186</v>
      </c>
      <c r="C78" s="195" t="s">
        <v>187</v>
      </c>
      <c r="D78" s="162" t="s">
        <v>177</v>
      </c>
      <c r="E78" s="169">
        <v>1</v>
      </c>
      <c r="F78" s="172"/>
      <c r="G78" s="173">
        <f t="shared" si="0"/>
        <v>0</v>
      </c>
      <c r="H78" s="172"/>
      <c r="I78" s="173">
        <f t="shared" si="1"/>
        <v>0</v>
      </c>
      <c r="J78" s="172"/>
      <c r="K78" s="173">
        <f t="shared" si="2"/>
        <v>0</v>
      </c>
      <c r="L78" s="173">
        <v>21</v>
      </c>
      <c r="M78" s="173">
        <f t="shared" si="3"/>
        <v>0</v>
      </c>
      <c r="N78" s="163">
        <v>0</v>
      </c>
      <c r="O78" s="163">
        <f t="shared" si="4"/>
        <v>0</v>
      </c>
      <c r="P78" s="163">
        <v>0</v>
      </c>
      <c r="Q78" s="163">
        <f t="shared" si="5"/>
        <v>0</v>
      </c>
      <c r="R78" s="163"/>
      <c r="S78" s="163"/>
      <c r="T78" s="164">
        <v>0</v>
      </c>
      <c r="U78" s="163">
        <f t="shared" si="6"/>
        <v>0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93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32</v>
      </c>
      <c r="B79" s="160" t="s">
        <v>188</v>
      </c>
      <c r="C79" s="195" t="s">
        <v>189</v>
      </c>
      <c r="D79" s="162" t="s">
        <v>177</v>
      </c>
      <c r="E79" s="169">
        <v>1</v>
      </c>
      <c r="F79" s="172"/>
      <c r="G79" s="173">
        <f t="shared" si="0"/>
        <v>0</v>
      </c>
      <c r="H79" s="172"/>
      <c r="I79" s="173">
        <f t="shared" si="1"/>
        <v>0</v>
      </c>
      <c r="J79" s="172"/>
      <c r="K79" s="173">
        <f t="shared" si="2"/>
        <v>0</v>
      </c>
      <c r="L79" s="173">
        <v>21</v>
      </c>
      <c r="M79" s="173">
        <f t="shared" si="3"/>
        <v>0</v>
      </c>
      <c r="N79" s="163">
        <v>0</v>
      </c>
      <c r="O79" s="163">
        <f t="shared" si="4"/>
        <v>0</v>
      </c>
      <c r="P79" s="163">
        <v>0</v>
      </c>
      <c r="Q79" s="163">
        <f t="shared" si="5"/>
        <v>0</v>
      </c>
      <c r="R79" s="163"/>
      <c r="S79" s="163"/>
      <c r="T79" s="164">
        <v>0</v>
      </c>
      <c r="U79" s="163">
        <f t="shared" si="6"/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93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83">
        <v>33</v>
      </c>
      <c r="B80" s="184" t="s">
        <v>190</v>
      </c>
      <c r="C80" s="198" t="s">
        <v>191</v>
      </c>
      <c r="D80" s="185" t="s">
        <v>177</v>
      </c>
      <c r="E80" s="186">
        <v>1</v>
      </c>
      <c r="F80" s="187"/>
      <c r="G80" s="188">
        <f t="shared" si="0"/>
        <v>0</v>
      </c>
      <c r="H80" s="187"/>
      <c r="I80" s="188">
        <f t="shared" si="1"/>
        <v>0</v>
      </c>
      <c r="J80" s="187"/>
      <c r="K80" s="188">
        <f t="shared" si="2"/>
        <v>0</v>
      </c>
      <c r="L80" s="188">
        <v>21</v>
      </c>
      <c r="M80" s="188">
        <f t="shared" si="3"/>
        <v>0</v>
      </c>
      <c r="N80" s="189">
        <v>0</v>
      </c>
      <c r="O80" s="189">
        <f t="shared" si="4"/>
        <v>0</v>
      </c>
      <c r="P80" s="189">
        <v>0</v>
      </c>
      <c r="Q80" s="189">
        <f t="shared" si="5"/>
        <v>0</v>
      </c>
      <c r="R80" s="189"/>
      <c r="S80" s="189"/>
      <c r="T80" s="190">
        <v>0</v>
      </c>
      <c r="U80" s="189">
        <f t="shared" si="6"/>
        <v>0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93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31" x14ac:dyDescent="0.2">
      <c r="A81" s="6"/>
      <c r="B81" s="7" t="s">
        <v>192</v>
      </c>
      <c r="C81" s="199" t="s">
        <v>192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v>15</v>
      </c>
      <c r="AD81">
        <v>21</v>
      </c>
    </row>
    <row r="82" spans="1:31" x14ac:dyDescent="0.2">
      <c r="A82" s="191"/>
      <c r="B82" s="192">
        <v>26</v>
      </c>
      <c r="C82" s="200" t="s">
        <v>192</v>
      </c>
      <c r="D82" s="193"/>
      <c r="E82" s="193"/>
      <c r="F82" s="193"/>
      <c r="G82" s="194">
        <f>G8+G26+G49+G52+G59+G69+G72</f>
        <v>0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C82">
        <f>SUMIF(L7:L80,AC81,G7:G80)</f>
        <v>0</v>
      </c>
      <c r="AD82">
        <f>SUMIF(L7:L80,AD81,G7:G80)</f>
        <v>0</v>
      </c>
      <c r="AE82" t="s">
        <v>193</v>
      </c>
    </row>
    <row r="83" spans="1:31" x14ac:dyDescent="0.2">
      <c r="A83" s="6"/>
      <c r="B83" s="7" t="s">
        <v>192</v>
      </c>
      <c r="C83" s="199" t="s">
        <v>192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6"/>
      <c r="B84" s="7" t="s">
        <v>192</v>
      </c>
      <c r="C84" s="199" t="s">
        <v>192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61">
        <v>33</v>
      </c>
      <c r="B85" s="261"/>
      <c r="C85" s="262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E86" t="s">
        <v>194</v>
      </c>
    </row>
    <row r="87" spans="1:31" x14ac:dyDescent="0.2">
      <c r="A87" s="267"/>
      <c r="B87" s="268"/>
      <c r="C87" s="269"/>
      <c r="D87" s="268"/>
      <c r="E87" s="268"/>
      <c r="F87" s="268"/>
      <c r="G87" s="270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267"/>
      <c r="B88" s="268"/>
      <c r="C88" s="269"/>
      <c r="D88" s="268"/>
      <c r="E88" s="268"/>
      <c r="F88" s="268"/>
      <c r="G88" s="270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A89" s="267"/>
      <c r="B89" s="268"/>
      <c r="C89" s="269"/>
      <c r="D89" s="268"/>
      <c r="E89" s="268"/>
      <c r="F89" s="268"/>
      <c r="G89" s="270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">
      <c r="A90" s="271"/>
      <c r="B90" s="272"/>
      <c r="C90" s="273"/>
      <c r="D90" s="272"/>
      <c r="E90" s="272"/>
      <c r="F90" s="272"/>
      <c r="G90" s="274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 x14ac:dyDescent="0.2">
      <c r="A91" s="6"/>
      <c r="B91" s="7" t="s">
        <v>192</v>
      </c>
      <c r="C91" s="199" t="s">
        <v>192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31" x14ac:dyDescent="0.2">
      <c r="C92" s="201"/>
      <c r="AE92" t="s">
        <v>195</v>
      </c>
    </row>
  </sheetData>
  <sheetProtection password="C9A6" sheet="1" objects="1" scenarios="1"/>
  <mergeCells count="6">
    <mergeCell ref="A86:G90"/>
    <mergeCell ref="A1:G1"/>
    <mergeCell ref="C2:G2"/>
    <mergeCell ref="C3:G3"/>
    <mergeCell ref="C4:G4"/>
    <mergeCell ref="A85:C8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 1</dc:creator>
  <cp:lastModifiedBy>Helena Chrástková</cp:lastModifiedBy>
  <cp:lastPrinted>2014-02-28T09:52:57Z</cp:lastPrinted>
  <dcterms:created xsi:type="dcterms:W3CDTF">2009-04-08T07:15:50Z</dcterms:created>
  <dcterms:modified xsi:type="dcterms:W3CDTF">2021-11-25T12:44:36Z</dcterms:modified>
</cp:coreProperties>
</file>